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450" windowWidth="18690" windowHeight="10140" tabRatio="810" firstSheet="1" activeTab="4"/>
  </bookViews>
  <sheets>
    <sheet name="Pub_national_scen_base" sheetId="1" r:id="rId1"/>
    <sheet name="Pub_national_scen_adv" sheetId="3" r:id="rId2"/>
    <sheet name="Pub_national_scen_sev" sheetId="2" r:id="rId3"/>
    <sheet name="Data notes" sheetId="4" r:id="rId4"/>
    <sheet name="Relevant Scenarios" sheetId="5" r:id="rId5"/>
    <sheet name="Relevant Scenarios PWB" sheetId="7" r:id="rId6"/>
    <sheet name="Graphs" sheetId="6" r:id="rId7"/>
  </sheets>
  <calcPr calcId="162913"/>
</workbook>
</file>

<file path=xl/calcChain.xml><?xml version="1.0" encoding="utf-8"?>
<calcChain xmlns="http://schemas.openxmlformats.org/spreadsheetml/2006/main">
  <c r="BD86" i="7" l="1"/>
  <c r="BD87" i="7"/>
  <c r="BB2" i="7"/>
  <c r="BC2" i="7"/>
  <c r="BD2" i="7"/>
  <c r="BA2" i="7"/>
  <c r="AY50" i="7"/>
  <c r="AV3" i="7"/>
  <c r="AY2" i="7"/>
  <c r="AJ3" i="7"/>
  <c r="AN3" i="7" s="1"/>
  <c r="AJ4" i="7"/>
  <c r="AN4" i="7" s="1"/>
  <c r="AJ5" i="7"/>
  <c r="AN5" i="7" s="1"/>
  <c r="AJ6" i="7"/>
  <c r="AN6" i="7" s="1"/>
  <c r="AJ7" i="7"/>
  <c r="AN7" i="7" s="1"/>
  <c r="AJ8" i="7"/>
  <c r="AN8" i="7" s="1"/>
  <c r="AJ9" i="7"/>
  <c r="AN9" i="7" s="1"/>
  <c r="AJ10" i="7"/>
  <c r="AN10" i="7" s="1"/>
  <c r="AJ11" i="7"/>
  <c r="AN11" i="7" s="1"/>
  <c r="AJ12" i="7"/>
  <c r="AN12" i="7" s="1"/>
  <c r="AJ13" i="7"/>
  <c r="AN13" i="7" s="1"/>
  <c r="AJ14" i="7"/>
  <c r="AN14" i="7" s="1"/>
  <c r="AJ15" i="7"/>
  <c r="AN15" i="7" s="1"/>
  <c r="AJ16" i="7"/>
  <c r="AN16" i="7" s="1"/>
  <c r="AJ17" i="7"/>
  <c r="AN17" i="7" s="1"/>
  <c r="AJ18" i="7"/>
  <c r="AN18" i="7" s="1"/>
  <c r="AJ19" i="7"/>
  <c r="AN19" i="7" s="1"/>
  <c r="AJ20" i="7"/>
  <c r="AN20" i="7" s="1"/>
  <c r="AJ21" i="7"/>
  <c r="AN21" i="7" s="1"/>
  <c r="AJ22" i="7"/>
  <c r="AN22" i="7" s="1"/>
  <c r="AJ23" i="7"/>
  <c r="AN23" i="7" s="1"/>
  <c r="AJ24" i="7"/>
  <c r="AN24" i="7" s="1"/>
  <c r="AJ25" i="7"/>
  <c r="AN25" i="7" s="1"/>
  <c r="AJ26" i="7"/>
  <c r="AN26" i="7" s="1"/>
  <c r="AJ27" i="7"/>
  <c r="AN27" i="7" s="1"/>
  <c r="AJ28" i="7"/>
  <c r="AN28" i="7" s="1"/>
  <c r="AJ29" i="7"/>
  <c r="AN29" i="7" s="1"/>
  <c r="AJ30" i="7"/>
  <c r="AN30" i="7" s="1"/>
  <c r="AJ31" i="7"/>
  <c r="AN31" i="7" s="1"/>
  <c r="AJ32" i="7"/>
  <c r="AN32" i="7" s="1"/>
  <c r="AJ33" i="7"/>
  <c r="AN33" i="7" s="1"/>
  <c r="AJ34" i="7"/>
  <c r="AN34" i="7" s="1"/>
  <c r="AJ35" i="7"/>
  <c r="AN35" i="7" s="1"/>
  <c r="AJ36" i="7"/>
  <c r="AN36" i="7" s="1"/>
  <c r="AJ37" i="7"/>
  <c r="AN37" i="7" s="1"/>
  <c r="AJ38" i="7"/>
  <c r="AN38" i="7" s="1"/>
  <c r="AJ39" i="7"/>
  <c r="AN39" i="7" s="1"/>
  <c r="AJ40" i="7"/>
  <c r="AN40" i="7" s="1"/>
  <c r="AJ41" i="7"/>
  <c r="AN41" i="7" s="1"/>
  <c r="AJ42" i="7"/>
  <c r="AN42" i="7" s="1"/>
  <c r="AJ43" i="7"/>
  <c r="AN43" i="7" s="1"/>
  <c r="AJ44" i="7"/>
  <c r="AN44" i="7" s="1"/>
  <c r="AJ45" i="7"/>
  <c r="AN45" i="7" s="1"/>
  <c r="AJ46" i="7"/>
  <c r="AN46" i="7" s="1"/>
  <c r="AJ47" i="7"/>
  <c r="AN47" i="7" s="1"/>
  <c r="AJ48" i="7"/>
  <c r="AN48" i="7" s="1"/>
  <c r="AJ49" i="7"/>
  <c r="AN49" i="7" s="1"/>
  <c r="AJ50" i="7"/>
  <c r="AN50" i="7" s="1"/>
  <c r="AJ51" i="7"/>
  <c r="AN51" i="7" s="1"/>
  <c r="AJ52" i="7"/>
  <c r="AN52" i="7" s="1"/>
  <c r="AJ53" i="7"/>
  <c r="AN53" i="7" s="1"/>
  <c r="AJ54" i="7"/>
  <c r="AN54" i="7" s="1"/>
  <c r="AJ55" i="7"/>
  <c r="AN55" i="7" s="1"/>
  <c r="AJ56" i="7"/>
  <c r="AN56" i="7" s="1"/>
  <c r="AJ57" i="7"/>
  <c r="AN57" i="7" s="1"/>
  <c r="AJ58" i="7"/>
  <c r="AN58" i="7" s="1"/>
  <c r="AJ59" i="7"/>
  <c r="AN59" i="7" s="1"/>
  <c r="AJ60" i="7"/>
  <c r="AN60" i="7" s="1"/>
  <c r="AJ61" i="7"/>
  <c r="AN61" i="7" s="1"/>
  <c r="AJ62" i="7"/>
  <c r="AN62" i="7" s="1"/>
  <c r="AJ63" i="7"/>
  <c r="AN63" i="7" s="1"/>
  <c r="AJ64" i="7"/>
  <c r="AN64" i="7" s="1"/>
  <c r="AJ65" i="7"/>
  <c r="AN65" i="7" s="1"/>
  <c r="AJ66" i="7"/>
  <c r="AN66" i="7" s="1"/>
  <c r="AJ67" i="7"/>
  <c r="AN67" i="7" s="1"/>
  <c r="AJ68" i="7"/>
  <c r="AN68" i="7" s="1"/>
  <c r="AJ69" i="7"/>
  <c r="AN69" i="7" s="1"/>
  <c r="AJ70" i="7"/>
  <c r="AN70" i="7" s="1"/>
  <c r="AJ71" i="7"/>
  <c r="AN71" i="7" s="1"/>
  <c r="AJ72" i="7"/>
  <c r="AN72" i="7" s="1"/>
  <c r="AJ73" i="7"/>
  <c r="AN73" i="7" s="1"/>
  <c r="AJ74" i="7"/>
  <c r="AN74" i="7" s="1"/>
  <c r="AJ75" i="7"/>
  <c r="AN75" i="7" s="1"/>
  <c r="AJ76" i="7"/>
  <c r="AN76" i="7" s="1"/>
  <c r="AJ77" i="7"/>
  <c r="AN77" i="7" s="1"/>
  <c r="AJ78" i="7"/>
  <c r="AN78" i="7" s="1"/>
  <c r="AJ79" i="7"/>
  <c r="AN79" i="7" s="1"/>
  <c r="AJ80" i="7"/>
  <c r="AN80" i="7" s="1"/>
  <c r="AJ81" i="7"/>
  <c r="AN81" i="7" s="1"/>
  <c r="AJ82" i="7"/>
  <c r="AN82" i="7" s="1"/>
  <c r="AJ83" i="7"/>
  <c r="AN83" i="7" s="1"/>
  <c r="AJ84" i="7"/>
  <c r="AN84" i="7" s="1"/>
  <c r="AJ85" i="7"/>
  <c r="AN85" i="7" s="1"/>
  <c r="AJ86" i="7"/>
  <c r="AN86" i="7" s="1"/>
  <c r="AJ87" i="7"/>
  <c r="AN87" i="7" s="1"/>
  <c r="AJ88" i="7"/>
  <c r="AN88" i="7" s="1"/>
  <c r="AJ89" i="7"/>
  <c r="AN89" i="7" s="1"/>
  <c r="AJ90" i="7"/>
  <c r="AN90" i="7" s="1"/>
  <c r="AJ91" i="7"/>
  <c r="AN91" i="7" s="1"/>
  <c r="AJ92" i="7"/>
  <c r="AN92" i="7" s="1"/>
  <c r="AJ93" i="7"/>
  <c r="AN93" i="7" s="1"/>
  <c r="AJ94" i="7"/>
  <c r="AN94" i="7" s="1"/>
  <c r="AJ95" i="7"/>
  <c r="AN95" i="7" s="1"/>
  <c r="AJ96" i="7"/>
  <c r="AN96" i="7" s="1"/>
  <c r="AJ97" i="7"/>
  <c r="AN97" i="7" s="1"/>
  <c r="AJ98" i="7"/>
  <c r="AN98" i="7" s="1"/>
  <c r="AJ99" i="7"/>
  <c r="AN99" i="7" s="1"/>
  <c r="AJ100" i="7"/>
  <c r="AN100" i="7" s="1"/>
  <c r="AJ101" i="7"/>
  <c r="AN101" i="7" s="1"/>
  <c r="AJ102" i="7"/>
  <c r="AN102" i="7" s="1"/>
  <c r="AJ103" i="7"/>
  <c r="AN103" i="7" s="1"/>
  <c r="AJ104" i="7"/>
  <c r="AN104" i="7" s="1"/>
  <c r="AJ105" i="7"/>
  <c r="AN105" i="7" s="1"/>
  <c r="AJ106" i="7"/>
  <c r="AN106" i="7" s="1"/>
  <c r="AJ107" i="7"/>
  <c r="AN107" i="7" s="1"/>
  <c r="AJ108" i="7"/>
  <c r="AN108" i="7" s="1"/>
  <c r="AJ109" i="7"/>
  <c r="AN109" i="7" s="1"/>
  <c r="AJ110" i="7"/>
  <c r="AN110" i="7" s="1"/>
  <c r="AJ111" i="7"/>
  <c r="AN111" i="7" s="1"/>
  <c r="AJ112" i="7"/>
  <c r="AN112" i="7" s="1"/>
  <c r="AJ113" i="7"/>
  <c r="AN113" i="7" s="1"/>
  <c r="AJ114" i="7"/>
  <c r="AN114" i="7" s="1"/>
  <c r="AJ115" i="7"/>
  <c r="AN115" i="7" s="1"/>
  <c r="AJ116" i="7"/>
  <c r="AN116" i="7" s="1"/>
  <c r="AJ117" i="7"/>
  <c r="AN117" i="7" s="1"/>
  <c r="AJ118" i="7"/>
  <c r="AN118" i="7" s="1"/>
  <c r="AJ119" i="7"/>
  <c r="AN119" i="7" s="1"/>
  <c r="AJ120" i="7"/>
  <c r="AN120" i="7" s="1"/>
  <c r="AJ121" i="7"/>
  <c r="AN121" i="7" s="1"/>
  <c r="AJ122" i="7"/>
  <c r="AN122" i="7" s="1"/>
  <c r="AJ123" i="7"/>
  <c r="AN123" i="7" s="1"/>
  <c r="AJ124" i="7"/>
  <c r="AN124" i="7" s="1"/>
  <c r="AJ125" i="7"/>
  <c r="AN125" i="7" s="1"/>
  <c r="AJ126" i="7"/>
  <c r="AN126" i="7" s="1"/>
  <c r="AJ127" i="7"/>
  <c r="AN127" i="7" s="1"/>
  <c r="AJ128" i="7"/>
  <c r="AN128" i="7" s="1"/>
  <c r="AJ129" i="7"/>
  <c r="AN129" i="7" s="1"/>
  <c r="AJ130" i="7"/>
  <c r="AN130" i="7" s="1"/>
  <c r="AJ131" i="7"/>
  <c r="AN131" i="7" s="1"/>
  <c r="AJ132" i="7"/>
  <c r="AN132" i="7" s="1"/>
  <c r="AJ133" i="7"/>
  <c r="AN133" i="7" s="1"/>
  <c r="AJ134" i="7"/>
  <c r="AN134" i="7" s="1"/>
  <c r="AJ135" i="7"/>
  <c r="AN135" i="7" s="1"/>
  <c r="AJ136" i="7"/>
  <c r="AN136" i="7" s="1"/>
  <c r="AJ137" i="7"/>
  <c r="AN137" i="7" s="1"/>
  <c r="AJ138" i="7"/>
  <c r="AN138" i="7" s="1"/>
  <c r="AJ139" i="7"/>
  <c r="AN139" i="7" s="1"/>
  <c r="AJ140" i="7"/>
  <c r="AN140" i="7" s="1"/>
  <c r="AJ141" i="7"/>
  <c r="AN141" i="7" s="1"/>
  <c r="AJ142" i="7"/>
  <c r="AN142" i="7" s="1"/>
  <c r="AJ143" i="7"/>
  <c r="AN143" i="7" s="1"/>
  <c r="AJ144" i="7"/>
  <c r="AN144" i="7" s="1"/>
  <c r="AJ145" i="7"/>
  <c r="AN145" i="7" s="1"/>
  <c r="AJ146" i="7"/>
  <c r="AN146" i="7" s="1"/>
  <c r="AJ147" i="7"/>
  <c r="AN147" i="7" s="1"/>
  <c r="AJ148" i="7"/>
  <c r="AN148" i="7" s="1"/>
  <c r="AJ149" i="7"/>
  <c r="AN149" i="7" s="1"/>
  <c r="AJ150" i="7"/>
  <c r="AN150" i="7" s="1"/>
  <c r="AJ151" i="7"/>
  <c r="AN151" i="7" s="1"/>
  <c r="AJ152" i="7"/>
  <c r="AN152" i="7" s="1"/>
  <c r="AJ153" i="7"/>
  <c r="AN153" i="7" s="1"/>
  <c r="AJ154" i="7"/>
  <c r="AN154" i="7" s="1"/>
  <c r="AJ155" i="7"/>
  <c r="AN155" i="7" s="1"/>
  <c r="AJ156" i="7"/>
  <c r="AN156" i="7" s="1"/>
  <c r="AJ157" i="7"/>
  <c r="AN157" i="7" s="1"/>
  <c r="AJ158" i="7"/>
  <c r="AN158" i="7" s="1"/>
  <c r="AJ159" i="7"/>
  <c r="AN159" i="7" s="1"/>
  <c r="AJ160" i="7"/>
  <c r="AN160" i="7" s="1"/>
  <c r="AJ161" i="7"/>
  <c r="AN161" i="7" s="1"/>
  <c r="AJ162" i="7"/>
  <c r="AN162" i="7" s="1"/>
  <c r="AJ163" i="7"/>
  <c r="AN163" i="7" s="1"/>
  <c r="AJ164" i="7"/>
  <c r="AN164" i="7" s="1"/>
  <c r="AJ165" i="7"/>
  <c r="AN165" i="7" s="1"/>
  <c r="AJ166" i="7"/>
  <c r="AN166" i="7" s="1"/>
  <c r="AJ167" i="7"/>
  <c r="AN167" i="7" s="1"/>
  <c r="AJ168" i="7"/>
  <c r="AN168" i="7" s="1"/>
  <c r="AJ169" i="7"/>
  <c r="AN169" i="7" s="1"/>
  <c r="AJ170" i="7"/>
  <c r="AN170" i="7" s="1"/>
  <c r="AJ171" i="7"/>
  <c r="AN171" i="7" s="1"/>
  <c r="AJ172" i="7"/>
  <c r="AN172" i="7" s="1"/>
  <c r="AJ173" i="7"/>
  <c r="AN173" i="7" s="1"/>
  <c r="AJ174" i="7"/>
  <c r="AN174" i="7" s="1"/>
  <c r="AJ175" i="7"/>
  <c r="AN175" i="7" s="1"/>
  <c r="AJ176" i="7"/>
  <c r="AN176" i="7" s="1"/>
  <c r="AJ177" i="7"/>
  <c r="AN177" i="7" s="1"/>
  <c r="AJ178" i="7"/>
  <c r="AN178" i="7" s="1"/>
  <c r="AI3" i="7"/>
  <c r="AM3" i="7" s="1"/>
  <c r="AI4" i="7"/>
  <c r="AM4" i="7" s="1"/>
  <c r="AI5" i="7"/>
  <c r="AM5" i="7" s="1"/>
  <c r="AI6" i="7"/>
  <c r="AM6" i="7" s="1"/>
  <c r="AI7" i="7"/>
  <c r="AM7" i="7" s="1"/>
  <c r="AI8" i="7"/>
  <c r="AM8" i="7" s="1"/>
  <c r="AI9" i="7"/>
  <c r="AM9" i="7" s="1"/>
  <c r="AI10" i="7"/>
  <c r="AM10" i="7" s="1"/>
  <c r="AI11" i="7"/>
  <c r="AM11" i="7" s="1"/>
  <c r="AI12" i="7"/>
  <c r="AM12" i="7" s="1"/>
  <c r="AI13" i="7"/>
  <c r="AM13" i="7" s="1"/>
  <c r="AI14" i="7"/>
  <c r="AM14" i="7" s="1"/>
  <c r="AI15" i="7"/>
  <c r="AM15" i="7" s="1"/>
  <c r="AI16" i="7"/>
  <c r="AM16" i="7" s="1"/>
  <c r="AI17" i="7"/>
  <c r="AM17" i="7" s="1"/>
  <c r="AI18" i="7"/>
  <c r="AM18" i="7" s="1"/>
  <c r="AI19" i="7"/>
  <c r="AM19" i="7" s="1"/>
  <c r="AI20" i="7"/>
  <c r="AM20" i="7" s="1"/>
  <c r="AI21" i="7"/>
  <c r="AM21" i="7" s="1"/>
  <c r="AI22" i="7"/>
  <c r="AM22" i="7" s="1"/>
  <c r="AI23" i="7"/>
  <c r="AM23" i="7" s="1"/>
  <c r="AI24" i="7"/>
  <c r="AM24" i="7" s="1"/>
  <c r="AI25" i="7"/>
  <c r="AM25" i="7" s="1"/>
  <c r="AI26" i="7"/>
  <c r="AM26" i="7" s="1"/>
  <c r="AI27" i="7"/>
  <c r="AM27" i="7" s="1"/>
  <c r="AI28" i="7"/>
  <c r="AM28" i="7" s="1"/>
  <c r="AI29" i="7"/>
  <c r="AM29" i="7" s="1"/>
  <c r="AI30" i="7"/>
  <c r="AM30" i="7" s="1"/>
  <c r="AI31" i="7"/>
  <c r="AM31" i="7" s="1"/>
  <c r="AI32" i="7"/>
  <c r="AM32" i="7" s="1"/>
  <c r="AI33" i="7"/>
  <c r="AM33" i="7" s="1"/>
  <c r="AI34" i="7"/>
  <c r="AM34" i="7" s="1"/>
  <c r="AI35" i="7"/>
  <c r="AM35" i="7" s="1"/>
  <c r="AI36" i="7"/>
  <c r="AM36" i="7" s="1"/>
  <c r="AI37" i="7"/>
  <c r="AM37" i="7" s="1"/>
  <c r="AI38" i="7"/>
  <c r="AM38" i="7" s="1"/>
  <c r="AI39" i="7"/>
  <c r="AM39" i="7" s="1"/>
  <c r="AI40" i="7"/>
  <c r="AM40" i="7" s="1"/>
  <c r="AI41" i="7"/>
  <c r="AM41" i="7" s="1"/>
  <c r="AI42" i="7"/>
  <c r="AM42" i="7" s="1"/>
  <c r="AI43" i="7"/>
  <c r="AM43" i="7" s="1"/>
  <c r="AI44" i="7"/>
  <c r="AM44" i="7" s="1"/>
  <c r="AI45" i="7"/>
  <c r="AM45" i="7" s="1"/>
  <c r="AI46" i="7"/>
  <c r="AM46" i="7" s="1"/>
  <c r="AI47" i="7"/>
  <c r="AM47" i="7" s="1"/>
  <c r="AI48" i="7"/>
  <c r="AM48" i="7" s="1"/>
  <c r="AI49" i="7"/>
  <c r="AM49" i="7" s="1"/>
  <c r="AI50" i="7"/>
  <c r="AM50" i="7" s="1"/>
  <c r="AI51" i="7"/>
  <c r="AM51" i="7" s="1"/>
  <c r="AI52" i="7"/>
  <c r="AM52" i="7" s="1"/>
  <c r="AI53" i="7"/>
  <c r="AM53" i="7" s="1"/>
  <c r="AI54" i="7"/>
  <c r="AM54" i="7" s="1"/>
  <c r="AI55" i="7"/>
  <c r="AM55" i="7" s="1"/>
  <c r="AI56" i="7"/>
  <c r="AM56" i="7" s="1"/>
  <c r="AI57" i="7"/>
  <c r="AM57" i="7" s="1"/>
  <c r="AI58" i="7"/>
  <c r="AM58" i="7" s="1"/>
  <c r="AI59" i="7"/>
  <c r="AM59" i="7" s="1"/>
  <c r="AI60" i="7"/>
  <c r="AM60" i="7" s="1"/>
  <c r="AI61" i="7"/>
  <c r="AM61" i="7" s="1"/>
  <c r="AI62" i="7"/>
  <c r="AM62" i="7" s="1"/>
  <c r="AI63" i="7"/>
  <c r="AM63" i="7" s="1"/>
  <c r="AI64" i="7"/>
  <c r="AM64" i="7" s="1"/>
  <c r="AI65" i="7"/>
  <c r="AM65" i="7" s="1"/>
  <c r="AI66" i="7"/>
  <c r="AM66" i="7" s="1"/>
  <c r="AI67" i="7"/>
  <c r="AM67" i="7" s="1"/>
  <c r="AI68" i="7"/>
  <c r="AM68" i="7" s="1"/>
  <c r="AI69" i="7"/>
  <c r="AM69" i="7" s="1"/>
  <c r="AI70" i="7"/>
  <c r="AM70" i="7" s="1"/>
  <c r="AI71" i="7"/>
  <c r="AM71" i="7" s="1"/>
  <c r="AI72" i="7"/>
  <c r="AM72" i="7" s="1"/>
  <c r="AI73" i="7"/>
  <c r="AM73" i="7" s="1"/>
  <c r="AI74" i="7"/>
  <c r="AM74" i="7" s="1"/>
  <c r="AI75" i="7"/>
  <c r="AM75" i="7" s="1"/>
  <c r="AI76" i="7"/>
  <c r="AM76" i="7" s="1"/>
  <c r="AI77" i="7"/>
  <c r="AM77" i="7" s="1"/>
  <c r="AI78" i="7"/>
  <c r="AM78" i="7" s="1"/>
  <c r="AI79" i="7"/>
  <c r="AM79" i="7" s="1"/>
  <c r="AI80" i="7"/>
  <c r="AM80" i="7" s="1"/>
  <c r="AI81" i="7"/>
  <c r="AM81" i="7" s="1"/>
  <c r="AI82" i="7"/>
  <c r="AM82" i="7" s="1"/>
  <c r="AI83" i="7"/>
  <c r="AM83" i="7" s="1"/>
  <c r="AI84" i="7"/>
  <c r="AM84" i="7" s="1"/>
  <c r="AI85" i="7"/>
  <c r="AM85" i="7" s="1"/>
  <c r="AI86" i="7"/>
  <c r="AM86" i="7" s="1"/>
  <c r="AI87" i="7"/>
  <c r="AM87" i="7" s="1"/>
  <c r="AI88" i="7"/>
  <c r="AM88" i="7" s="1"/>
  <c r="AI89" i="7"/>
  <c r="AM89" i="7" s="1"/>
  <c r="AI90" i="7"/>
  <c r="AM90" i="7" s="1"/>
  <c r="AI91" i="7"/>
  <c r="AM91" i="7" s="1"/>
  <c r="AI92" i="7"/>
  <c r="AM92" i="7" s="1"/>
  <c r="AI93" i="7"/>
  <c r="AM93" i="7" s="1"/>
  <c r="AI94" i="7"/>
  <c r="AM94" i="7" s="1"/>
  <c r="AI95" i="7"/>
  <c r="AM95" i="7" s="1"/>
  <c r="AI96" i="7"/>
  <c r="AM96" i="7" s="1"/>
  <c r="AI97" i="7"/>
  <c r="AM97" i="7" s="1"/>
  <c r="AI98" i="7"/>
  <c r="AM98" i="7" s="1"/>
  <c r="AI99" i="7"/>
  <c r="AM99" i="7" s="1"/>
  <c r="AI100" i="7"/>
  <c r="AM100" i="7" s="1"/>
  <c r="AI101" i="7"/>
  <c r="AM101" i="7" s="1"/>
  <c r="AI102" i="7"/>
  <c r="AM102" i="7" s="1"/>
  <c r="AI103" i="7"/>
  <c r="AM103" i="7" s="1"/>
  <c r="AI104" i="7"/>
  <c r="AM104" i="7" s="1"/>
  <c r="AI105" i="7"/>
  <c r="AM105" i="7" s="1"/>
  <c r="AI106" i="7"/>
  <c r="AM106" i="7" s="1"/>
  <c r="AI107" i="7"/>
  <c r="AM107" i="7" s="1"/>
  <c r="AI108" i="7"/>
  <c r="AM108" i="7" s="1"/>
  <c r="AI109" i="7"/>
  <c r="AM109" i="7" s="1"/>
  <c r="AI110" i="7"/>
  <c r="AM110" i="7" s="1"/>
  <c r="AI111" i="7"/>
  <c r="AM111" i="7" s="1"/>
  <c r="AI112" i="7"/>
  <c r="AM112" i="7" s="1"/>
  <c r="AI113" i="7"/>
  <c r="AM113" i="7" s="1"/>
  <c r="AI114" i="7"/>
  <c r="AM114" i="7" s="1"/>
  <c r="AI115" i="7"/>
  <c r="AM115" i="7" s="1"/>
  <c r="AI116" i="7"/>
  <c r="AM116" i="7" s="1"/>
  <c r="AI117" i="7"/>
  <c r="AM117" i="7" s="1"/>
  <c r="AI118" i="7"/>
  <c r="AM118" i="7" s="1"/>
  <c r="AI119" i="7"/>
  <c r="AM119" i="7" s="1"/>
  <c r="AI120" i="7"/>
  <c r="AM120" i="7" s="1"/>
  <c r="AI121" i="7"/>
  <c r="AM121" i="7" s="1"/>
  <c r="AI122" i="7"/>
  <c r="AM122" i="7" s="1"/>
  <c r="AI123" i="7"/>
  <c r="AM123" i="7" s="1"/>
  <c r="AI124" i="7"/>
  <c r="AM124" i="7" s="1"/>
  <c r="AI125" i="7"/>
  <c r="AM125" i="7" s="1"/>
  <c r="AI126" i="7"/>
  <c r="AM126" i="7" s="1"/>
  <c r="AI127" i="7"/>
  <c r="AM127" i="7" s="1"/>
  <c r="AI128" i="7"/>
  <c r="AM128" i="7" s="1"/>
  <c r="AI129" i="7"/>
  <c r="AM129" i="7" s="1"/>
  <c r="AI130" i="7"/>
  <c r="AM130" i="7" s="1"/>
  <c r="AI131" i="7"/>
  <c r="AM131" i="7" s="1"/>
  <c r="AI132" i="7"/>
  <c r="AM132" i="7" s="1"/>
  <c r="AI133" i="7"/>
  <c r="AM133" i="7" s="1"/>
  <c r="AI134" i="7"/>
  <c r="AM134" i="7" s="1"/>
  <c r="AI135" i="7"/>
  <c r="AM135" i="7" s="1"/>
  <c r="AI136" i="7"/>
  <c r="AM136" i="7" s="1"/>
  <c r="AI137" i="7"/>
  <c r="AM137" i="7" s="1"/>
  <c r="AI138" i="7"/>
  <c r="AM138" i="7" s="1"/>
  <c r="AI139" i="7"/>
  <c r="AM139" i="7" s="1"/>
  <c r="AI140" i="7"/>
  <c r="AM140" i="7" s="1"/>
  <c r="AI141" i="7"/>
  <c r="AM141" i="7" s="1"/>
  <c r="AI142" i="7"/>
  <c r="AM142" i="7" s="1"/>
  <c r="AI143" i="7"/>
  <c r="AM143" i="7" s="1"/>
  <c r="AI144" i="7"/>
  <c r="AM144" i="7" s="1"/>
  <c r="AI145" i="7"/>
  <c r="AM145" i="7" s="1"/>
  <c r="AI146" i="7"/>
  <c r="AM146" i="7" s="1"/>
  <c r="AI147" i="7"/>
  <c r="AM147" i="7" s="1"/>
  <c r="AI148" i="7"/>
  <c r="AM148" i="7" s="1"/>
  <c r="AI149" i="7"/>
  <c r="AM149" i="7" s="1"/>
  <c r="AI150" i="7"/>
  <c r="AM150" i="7" s="1"/>
  <c r="AI151" i="7"/>
  <c r="AM151" i="7" s="1"/>
  <c r="AI152" i="7"/>
  <c r="AM152" i="7" s="1"/>
  <c r="AI153" i="7"/>
  <c r="AM153" i="7" s="1"/>
  <c r="AI154" i="7"/>
  <c r="AM154" i="7" s="1"/>
  <c r="AI155" i="7"/>
  <c r="AM155" i="7" s="1"/>
  <c r="AI156" i="7"/>
  <c r="AM156" i="7" s="1"/>
  <c r="AI157" i="7"/>
  <c r="AM157" i="7" s="1"/>
  <c r="AI158" i="7"/>
  <c r="AM158" i="7" s="1"/>
  <c r="AI159" i="7"/>
  <c r="AM159" i="7" s="1"/>
  <c r="AI160" i="7"/>
  <c r="AM160" i="7" s="1"/>
  <c r="AI161" i="7"/>
  <c r="AM161" i="7" s="1"/>
  <c r="AI162" i="7"/>
  <c r="AM162" i="7" s="1"/>
  <c r="AI163" i="7"/>
  <c r="AM163" i="7" s="1"/>
  <c r="AI164" i="7"/>
  <c r="AM164" i="7" s="1"/>
  <c r="AI165" i="7"/>
  <c r="AM165" i="7" s="1"/>
  <c r="AI166" i="7"/>
  <c r="AM166" i="7" s="1"/>
  <c r="AI167" i="7"/>
  <c r="AM167" i="7" s="1"/>
  <c r="AI168" i="7"/>
  <c r="AM168" i="7" s="1"/>
  <c r="AI169" i="7"/>
  <c r="AM169" i="7" s="1"/>
  <c r="AI170" i="7"/>
  <c r="AM170" i="7" s="1"/>
  <c r="AI171" i="7"/>
  <c r="AM171" i="7" s="1"/>
  <c r="AI172" i="7"/>
  <c r="AM172" i="7" s="1"/>
  <c r="AI173" i="7"/>
  <c r="AM173" i="7" s="1"/>
  <c r="AI174" i="7"/>
  <c r="AM174" i="7" s="1"/>
  <c r="AI175" i="7"/>
  <c r="AM175" i="7" s="1"/>
  <c r="AI176" i="7"/>
  <c r="AM176" i="7" s="1"/>
  <c r="AI177" i="7"/>
  <c r="AM177" i="7" s="1"/>
  <c r="AI178" i="7"/>
  <c r="AM178" i="7" s="1"/>
  <c r="AH3" i="7"/>
  <c r="AL3" i="7" s="1"/>
  <c r="AH4" i="7"/>
  <c r="AL4" i="7" s="1"/>
  <c r="AH5" i="7"/>
  <c r="AL5" i="7" s="1"/>
  <c r="AH6" i="7"/>
  <c r="AL6" i="7" s="1"/>
  <c r="AH7" i="7"/>
  <c r="AL7" i="7" s="1"/>
  <c r="AH8" i="7"/>
  <c r="AL8" i="7" s="1"/>
  <c r="AH9" i="7"/>
  <c r="AL9" i="7" s="1"/>
  <c r="AH10" i="7"/>
  <c r="AL10" i="7" s="1"/>
  <c r="AH11" i="7"/>
  <c r="AL11" i="7" s="1"/>
  <c r="AH12" i="7"/>
  <c r="AL12" i="7" s="1"/>
  <c r="AH13" i="7"/>
  <c r="AL13" i="7" s="1"/>
  <c r="AH14" i="7"/>
  <c r="AL14" i="7" s="1"/>
  <c r="AH15" i="7"/>
  <c r="AL15" i="7" s="1"/>
  <c r="AH16" i="7"/>
  <c r="AL16" i="7" s="1"/>
  <c r="AH17" i="7"/>
  <c r="AL17" i="7" s="1"/>
  <c r="AH18" i="7"/>
  <c r="AL18" i="7" s="1"/>
  <c r="AH19" i="7"/>
  <c r="AL19" i="7" s="1"/>
  <c r="AH20" i="7"/>
  <c r="AL20" i="7" s="1"/>
  <c r="AH21" i="7"/>
  <c r="AL21" i="7" s="1"/>
  <c r="AH22" i="7"/>
  <c r="AL22" i="7" s="1"/>
  <c r="AH23" i="7"/>
  <c r="AL23" i="7" s="1"/>
  <c r="AH24" i="7"/>
  <c r="AL24" i="7" s="1"/>
  <c r="AH25" i="7"/>
  <c r="AL25" i="7" s="1"/>
  <c r="AH26" i="7"/>
  <c r="AL26" i="7" s="1"/>
  <c r="AH27" i="7"/>
  <c r="AL27" i="7" s="1"/>
  <c r="AH28" i="7"/>
  <c r="AL28" i="7" s="1"/>
  <c r="AH29" i="7"/>
  <c r="AL29" i="7" s="1"/>
  <c r="AH30" i="7"/>
  <c r="AL30" i="7" s="1"/>
  <c r="AH31" i="7"/>
  <c r="AL31" i="7" s="1"/>
  <c r="AH32" i="7"/>
  <c r="AL32" i="7" s="1"/>
  <c r="AH33" i="7"/>
  <c r="AL33" i="7" s="1"/>
  <c r="AH34" i="7"/>
  <c r="AL34" i="7" s="1"/>
  <c r="AH35" i="7"/>
  <c r="AL35" i="7" s="1"/>
  <c r="AH36" i="7"/>
  <c r="AL36" i="7" s="1"/>
  <c r="AH37" i="7"/>
  <c r="AL37" i="7" s="1"/>
  <c r="AH38" i="7"/>
  <c r="AL38" i="7" s="1"/>
  <c r="AH39" i="7"/>
  <c r="AL39" i="7" s="1"/>
  <c r="AH40" i="7"/>
  <c r="AL40" i="7" s="1"/>
  <c r="AH41" i="7"/>
  <c r="AL41" i="7" s="1"/>
  <c r="AH42" i="7"/>
  <c r="AL42" i="7" s="1"/>
  <c r="AH43" i="7"/>
  <c r="AL43" i="7" s="1"/>
  <c r="AH44" i="7"/>
  <c r="AL44" i="7" s="1"/>
  <c r="AH45" i="7"/>
  <c r="AL45" i="7" s="1"/>
  <c r="AH46" i="7"/>
  <c r="AL46" i="7" s="1"/>
  <c r="AH47" i="7"/>
  <c r="AL47" i="7" s="1"/>
  <c r="AH48" i="7"/>
  <c r="AL48" i="7" s="1"/>
  <c r="AH49" i="7"/>
  <c r="AL49" i="7" s="1"/>
  <c r="AH50" i="7"/>
  <c r="AL50" i="7" s="1"/>
  <c r="AH51" i="7"/>
  <c r="AL51" i="7" s="1"/>
  <c r="AH52" i="7"/>
  <c r="AL52" i="7" s="1"/>
  <c r="AH53" i="7"/>
  <c r="AL53" i="7" s="1"/>
  <c r="AH54" i="7"/>
  <c r="AL54" i="7" s="1"/>
  <c r="AH55" i="7"/>
  <c r="AL55" i="7" s="1"/>
  <c r="AH56" i="7"/>
  <c r="AL56" i="7" s="1"/>
  <c r="AH57" i="7"/>
  <c r="AL57" i="7" s="1"/>
  <c r="AH58" i="7"/>
  <c r="AL58" i="7" s="1"/>
  <c r="AH59" i="7"/>
  <c r="AL59" i="7" s="1"/>
  <c r="AH60" i="7"/>
  <c r="AL60" i="7" s="1"/>
  <c r="AH61" i="7"/>
  <c r="AL61" i="7" s="1"/>
  <c r="AH62" i="7"/>
  <c r="AL62" i="7" s="1"/>
  <c r="AH63" i="7"/>
  <c r="AL63" i="7" s="1"/>
  <c r="AH64" i="7"/>
  <c r="AL64" i="7" s="1"/>
  <c r="AH65" i="7"/>
  <c r="AL65" i="7" s="1"/>
  <c r="AH66" i="7"/>
  <c r="AL66" i="7" s="1"/>
  <c r="AH67" i="7"/>
  <c r="AL67" i="7" s="1"/>
  <c r="AH68" i="7"/>
  <c r="AL68" i="7" s="1"/>
  <c r="AH69" i="7"/>
  <c r="AL69" i="7" s="1"/>
  <c r="AH70" i="7"/>
  <c r="AL70" i="7" s="1"/>
  <c r="AH71" i="7"/>
  <c r="AL71" i="7" s="1"/>
  <c r="AH72" i="7"/>
  <c r="AL72" i="7" s="1"/>
  <c r="AH73" i="7"/>
  <c r="AL73" i="7" s="1"/>
  <c r="AH74" i="7"/>
  <c r="AL74" i="7" s="1"/>
  <c r="AH75" i="7"/>
  <c r="AL75" i="7" s="1"/>
  <c r="AH76" i="7"/>
  <c r="AL76" i="7" s="1"/>
  <c r="AH77" i="7"/>
  <c r="AL77" i="7" s="1"/>
  <c r="AH78" i="7"/>
  <c r="AL78" i="7" s="1"/>
  <c r="AH79" i="7"/>
  <c r="AL79" i="7" s="1"/>
  <c r="AH80" i="7"/>
  <c r="AL80" i="7" s="1"/>
  <c r="AH81" i="7"/>
  <c r="AL81" i="7" s="1"/>
  <c r="AH82" i="7"/>
  <c r="AL82" i="7" s="1"/>
  <c r="AH83" i="7"/>
  <c r="AL83" i="7" s="1"/>
  <c r="AH84" i="7"/>
  <c r="AL84" i="7" s="1"/>
  <c r="AH85" i="7"/>
  <c r="AL85" i="7" s="1"/>
  <c r="AH86" i="7"/>
  <c r="AL86" i="7" s="1"/>
  <c r="AH87" i="7"/>
  <c r="AL87" i="7" s="1"/>
  <c r="AH88" i="7"/>
  <c r="AL88" i="7" s="1"/>
  <c r="AH89" i="7"/>
  <c r="AL89" i="7" s="1"/>
  <c r="AH90" i="7"/>
  <c r="AL90" i="7" s="1"/>
  <c r="AH91" i="7"/>
  <c r="AL91" i="7" s="1"/>
  <c r="AH92" i="7"/>
  <c r="AL92" i="7" s="1"/>
  <c r="AH93" i="7"/>
  <c r="AL93" i="7" s="1"/>
  <c r="AH94" i="7"/>
  <c r="AL94" i="7" s="1"/>
  <c r="AH95" i="7"/>
  <c r="AL95" i="7" s="1"/>
  <c r="AH96" i="7"/>
  <c r="AL96" i="7" s="1"/>
  <c r="AH97" i="7"/>
  <c r="AL97" i="7" s="1"/>
  <c r="AH98" i="7"/>
  <c r="AL98" i="7" s="1"/>
  <c r="AH99" i="7"/>
  <c r="AL99" i="7" s="1"/>
  <c r="AH100" i="7"/>
  <c r="AL100" i="7" s="1"/>
  <c r="AH101" i="7"/>
  <c r="AL101" i="7" s="1"/>
  <c r="AH102" i="7"/>
  <c r="AL102" i="7" s="1"/>
  <c r="AH103" i="7"/>
  <c r="AL103" i="7" s="1"/>
  <c r="AH104" i="7"/>
  <c r="AL104" i="7" s="1"/>
  <c r="AH105" i="7"/>
  <c r="AL105" i="7" s="1"/>
  <c r="AH106" i="7"/>
  <c r="AL106" i="7" s="1"/>
  <c r="AH107" i="7"/>
  <c r="AL107" i="7" s="1"/>
  <c r="AH108" i="7"/>
  <c r="AL108" i="7" s="1"/>
  <c r="AH109" i="7"/>
  <c r="AL109" i="7" s="1"/>
  <c r="AH110" i="7"/>
  <c r="AL110" i="7" s="1"/>
  <c r="AH111" i="7"/>
  <c r="AL111" i="7" s="1"/>
  <c r="AH112" i="7"/>
  <c r="AL112" i="7" s="1"/>
  <c r="AH113" i="7"/>
  <c r="AL113" i="7" s="1"/>
  <c r="AH114" i="7"/>
  <c r="AL114" i="7" s="1"/>
  <c r="AH115" i="7"/>
  <c r="AL115" i="7" s="1"/>
  <c r="AH116" i="7"/>
  <c r="AL116" i="7" s="1"/>
  <c r="AH117" i="7"/>
  <c r="AL117" i="7" s="1"/>
  <c r="AH118" i="7"/>
  <c r="AL118" i="7" s="1"/>
  <c r="AH119" i="7"/>
  <c r="AL119" i="7" s="1"/>
  <c r="AH120" i="7"/>
  <c r="AL120" i="7" s="1"/>
  <c r="AH121" i="7"/>
  <c r="AL121" i="7" s="1"/>
  <c r="AH122" i="7"/>
  <c r="AL122" i="7" s="1"/>
  <c r="AH123" i="7"/>
  <c r="AL123" i="7" s="1"/>
  <c r="AH124" i="7"/>
  <c r="AL124" i="7" s="1"/>
  <c r="AH125" i="7"/>
  <c r="AL125" i="7" s="1"/>
  <c r="AH126" i="7"/>
  <c r="AL126" i="7" s="1"/>
  <c r="AH127" i="7"/>
  <c r="AL127" i="7" s="1"/>
  <c r="AH128" i="7"/>
  <c r="AL128" i="7" s="1"/>
  <c r="AH129" i="7"/>
  <c r="AL129" i="7" s="1"/>
  <c r="AH130" i="7"/>
  <c r="AL130" i="7" s="1"/>
  <c r="AH131" i="7"/>
  <c r="AL131" i="7" s="1"/>
  <c r="AH132" i="7"/>
  <c r="AL132" i="7" s="1"/>
  <c r="AH133" i="7"/>
  <c r="AL133" i="7" s="1"/>
  <c r="AH134" i="7"/>
  <c r="AL134" i="7" s="1"/>
  <c r="AH135" i="7"/>
  <c r="AL135" i="7" s="1"/>
  <c r="AH136" i="7"/>
  <c r="AL136" i="7" s="1"/>
  <c r="AH137" i="7"/>
  <c r="AL137" i="7" s="1"/>
  <c r="AH138" i="7"/>
  <c r="AL138" i="7" s="1"/>
  <c r="AH139" i="7"/>
  <c r="AL139" i="7" s="1"/>
  <c r="AH140" i="7"/>
  <c r="AL140" i="7" s="1"/>
  <c r="AH141" i="7"/>
  <c r="AL141" i="7" s="1"/>
  <c r="AH142" i="7"/>
  <c r="AL142" i="7" s="1"/>
  <c r="AH143" i="7"/>
  <c r="AL143" i="7" s="1"/>
  <c r="AH144" i="7"/>
  <c r="AL144" i="7" s="1"/>
  <c r="AH145" i="7"/>
  <c r="AL145" i="7" s="1"/>
  <c r="AH146" i="7"/>
  <c r="AL146" i="7" s="1"/>
  <c r="AH147" i="7"/>
  <c r="AL147" i="7" s="1"/>
  <c r="AH148" i="7"/>
  <c r="AL148" i="7" s="1"/>
  <c r="AH149" i="7"/>
  <c r="AL149" i="7" s="1"/>
  <c r="AH150" i="7"/>
  <c r="AL150" i="7" s="1"/>
  <c r="AH151" i="7"/>
  <c r="AL151" i="7" s="1"/>
  <c r="AH152" i="7"/>
  <c r="AL152" i="7" s="1"/>
  <c r="AH153" i="7"/>
  <c r="AL153" i="7" s="1"/>
  <c r="AH154" i="7"/>
  <c r="AL154" i="7" s="1"/>
  <c r="AH155" i="7"/>
  <c r="AL155" i="7" s="1"/>
  <c r="AH156" i="7"/>
  <c r="AL156" i="7" s="1"/>
  <c r="AH157" i="7"/>
  <c r="AL157" i="7" s="1"/>
  <c r="AH158" i="7"/>
  <c r="AL158" i="7" s="1"/>
  <c r="AH159" i="7"/>
  <c r="AL159" i="7" s="1"/>
  <c r="AH160" i="7"/>
  <c r="AL160" i="7" s="1"/>
  <c r="AH161" i="7"/>
  <c r="AL161" i="7" s="1"/>
  <c r="AH162" i="7"/>
  <c r="AL162" i="7" s="1"/>
  <c r="AH163" i="7"/>
  <c r="AL163" i="7" s="1"/>
  <c r="AH164" i="7"/>
  <c r="AL164" i="7" s="1"/>
  <c r="AH165" i="7"/>
  <c r="AL165" i="7" s="1"/>
  <c r="AH166" i="7"/>
  <c r="AL166" i="7" s="1"/>
  <c r="AH167" i="7"/>
  <c r="AL167" i="7" s="1"/>
  <c r="AH168" i="7"/>
  <c r="AL168" i="7" s="1"/>
  <c r="AH169" i="7"/>
  <c r="AL169" i="7" s="1"/>
  <c r="AH170" i="7"/>
  <c r="AL170" i="7" s="1"/>
  <c r="AH171" i="7"/>
  <c r="AL171" i="7" s="1"/>
  <c r="AH172" i="7"/>
  <c r="AL172" i="7" s="1"/>
  <c r="AH173" i="7"/>
  <c r="AL173" i="7" s="1"/>
  <c r="AH174" i="7"/>
  <c r="AL174" i="7" s="1"/>
  <c r="AH175" i="7"/>
  <c r="AL175" i="7" s="1"/>
  <c r="AH176" i="7"/>
  <c r="AL176" i="7" s="1"/>
  <c r="AH177" i="7"/>
  <c r="AL177" i="7" s="1"/>
  <c r="AH178" i="7"/>
  <c r="AL178" i="7" s="1"/>
  <c r="AJ2" i="7"/>
  <c r="AI2" i="7"/>
  <c r="AH2" i="7"/>
  <c r="AG4" i="7"/>
  <c r="AG5" i="7"/>
  <c r="AG6" i="7"/>
  <c r="AY6" i="7" s="1"/>
  <c r="AG7" i="7"/>
  <c r="AY7" i="7" s="1"/>
  <c r="AG8" i="7"/>
  <c r="AY8" i="7" s="1"/>
  <c r="AG9" i="7"/>
  <c r="AY9" i="7" s="1"/>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164" i="7"/>
  <c r="AG165" i="7"/>
  <c r="AG166" i="7"/>
  <c r="AG3" i="7"/>
  <c r="AB3" i="7"/>
  <c r="AF4" i="7" s="1"/>
  <c r="AB4" i="7"/>
  <c r="AF5" i="7" s="1"/>
  <c r="AB5" i="7"/>
  <c r="AF6" i="7" s="1"/>
  <c r="AB6" i="7"/>
  <c r="AF7" i="7" s="1"/>
  <c r="AB7" i="7"/>
  <c r="AF8" i="7" s="1"/>
  <c r="AB8" i="7"/>
  <c r="AF9" i="7" s="1"/>
  <c r="AB9" i="7"/>
  <c r="AF10" i="7" s="1"/>
  <c r="AB10" i="7"/>
  <c r="AF11" i="7" s="1"/>
  <c r="AB11" i="7"/>
  <c r="AF12" i="7" s="1"/>
  <c r="AB12" i="7"/>
  <c r="AF13" i="7" s="1"/>
  <c r="AB13" i="7"/>
  <c r="AF14" i="7" s="1"/>
  <c r="AB14" i="7"/>
  <c r="AF15" i="7" s="1"/>
  <c r="AB15" i="7"/>
  <c r="AF16" i="7" s="1"/>
  <c r="AB16" i="7"/>
  <c r="AF17" i="7" s="1"/>
  <c r="AB17" i="7"/>
  <c r="AF18" i="7" s="1"/>
  <c r="AB18" i="7"/>
  <c r="AF19" i="7" s="1"/>
  <c r="AB19" i="7"/>
  <c r="AF20" i="7" s="1"/>
  <c r="AB20" i="7"/>
  <c r="AF21" i="7" s="1"/>
  <c r="AB21" i="7"/>
  <c r="AF22" i="7" s="1"/>
  <c r="AB22" i="7"/>
  <c r="AF23" i="7" s="1"/>
  <c r="AB23" i="7"/>
  <c r="AF24" i="7" s="1"/>
  <c r="AB24" i="7"/>
  <c r="AF25" i="7" s="1"/>
  <c r="AB25" i="7"/>
  <c r="AF26" i="7" s="1"/>
  <c r="AB26" i="7"/>
  <c r="AF27" i="7" s="1"/>
  <c r="AB27" i="7"/>
  <c r="AF28" i="7" s="1"/>
  <c r="AB28" i="7"/>
  <c r="AF29" i="7" s="1"/>
  <c r="AB29" i="7"/>
  <c r="AF30" i="7" s="1"/>
  <c r="AB30" i="7"/>
  <c r="AF31" i="7" s="1"/>
  <c r="AB31" i="7"/>
  <c r="AF32" i="7" s="1"/>
  <c r="AB32" i="7"/>
  <c r="AF33" i="7" s="1"/>
  <c r="AB33" i="7"/>
  <c r="AF34" i="7" s="1"/>
  <c r="AB34" i="7"/>
  <c r="AF35" i="7" s="1"/>
  <c r="AB35" i="7"/>
  <c r="AF36" i="7" s="1"/>
  <c r="AB36" i="7"/>
  <c r="AF37" i="7" s="1"/>
  <c r="AB37" i="7"/>
  <c r="AF38" i="7" s="1"/>
  <c r="AB38" i="7"/>
  <c r="AF39" i="7" s="1"/>
  <c r="AB39" i="7"/>
  <c r="AF40" i="7" s="1"/>
  <c r="AB40" i="7"/>
  <c r="AF41" i="7" s="1"/>
  <c r="AB41" i="7"/>
  <c r="AF42" i="7" s="1"/>
  <c r="AB42" i="7"/>
  <c r="AF43" i="7" s="1"/>
  <c r="AB43" i="7"/>
  <c r="AF44" i="7" s="1"/>
  <c r="AB44" i="7"/>
  <c r="AF45" i="7" s="1"/>
  <c r="AB45" i="7"/>
  <c r="AF46" i="7" s="1"/>
  <c r="AB46" i="7"/>
  <c r="AF47" i="7" s="1"/>
  <c r="AB47" i="7"/>
  <c r="AF48" i="7" s="1"/>
  <c r="AB48" i="7"/>
  <c r="AF49" i="7" s="1"/>
  <c r="AB49" i="7"/>
  <c r="AF50" i="7" s="1"/>
  <c r="AB50" i="7"/>
  <c r="AF51" i="7" s="1"/>
  <c r="AB51" i="7"/>
  <c r="AF52" i="7" s="1"/>
  <c r="AB52" i="7"/>
  <c r="AF53" i="7" s="1"/>
  <c r="AB53" i="7"/>
  <c r="AF54" i="7" s="1"/>
  <c r="AB54" i="7"/>
  <c r="AF55" i="7" s="1"/>
  <c r="AB55" i="7"/>
  <c r="AF56" i="7" s="1"/>
  <c r="AB56" i="7"/>
  <c r="AF57" i="7" s="1"/>
  <c r="AB57" i="7"/>
  <c r="AF58" i="7" s="1"/>
  <c r="AB58" i="7"/>
  <c r="AF59" i="7" s="1"/>
  <c r="AB59" i="7"/>
  <c r="AF60" i="7" s="1"/>
  <c r="AB60" i="7"/>
  <c r="AF61" i="7" s="1"/>
  <c r="AB61" i="7"/>
  <c r="AF62" i="7" s="1"/>
  <c r="AB62" i="7"/>
  <c r="AF63" i="7" s="1"/>
  <c r="AB63" i="7"/>
  <c r="AF64" i="7" s="1"/>
  <c r="AB64" i="7"/>
  <c r="AF65" i="7" s="1"/>
  <c r="AB65" i="7"/>
  <c r="AF66" i="7" s="1"/>
  <c r="AB66" i="7"/>
  <c r="AF67" i="7" s="1"/>
  <c r="AB67" i="7"/>
  <c r="AF68" i="7" s="1"/>
  <c r="AB68" i="7"/>
  <c r="AF69" i="7" s="1"/>
  <c r="AB69" i="7"/>
  <c r="AF70" i="7" s="1"/>
  <c r="AB70" i="7"/>
  <c r="AF71" i="7" s="1"/>
  <c r="AB71" i="7"/>
  <c r="AF72" i="7" s="1"/>
  <c r="AB72" i="7"/>
  <c r="AF73" i="7" s="1"/>
  <c r="AB73" i="7"/>
  <c r="AF74" i="7" s="1"/>
  <c r="AB74" i="7"/>
  <c r="AF75" i="7" s="1"/>
  <c r="AB75" i="7"/>
  <c r="AF76" i="7" s="1"/>
  <c r="AB76" i="7"/>
  <c r="AF77" i="7" s="1"/>
  <c r="AB77" i="7"/>
  <c r="AF78" i="7" s="1"/>
  <c r="AB78" i="7"/>
  <c r="AF79" i="7" s="1"/>
  <c r="AB79" i="7"/>
  <c r="AF80" i="7" s="1"/>
  <c r="AB80" i="7"/>
  <c r="AF81" i="7" s="1"/>
  <c r="AB81" i="7"/>
  <c r="AF82" i="7" s="1"/>
  <c r="AB82" i="7"/>
  <c r="AF83" i="7" s="1"/>
  <c r="AB83" i="7"/>
  <c r="AF84" i="7" s="1"/>
  <c r="AB84" i="7"/>
  <c r="AF85" i="7" s="1"/>
  <c r="AB85" i="7"/>
  <c r="AF86" i="7" s="1"/>
  <c r="AB86" i="7"/>
  <c r="AF87" i="7" s="1"/>
  <c r="AB87" i="7"/>
  <c r="AF88" i="7" s="1"/>
  <c r="AB88" i="7"/>
  <c r="AF89" i="7" s="1"/>
  <c r="AB89" i="7"/>
  <c r="AF90" i="7" s="1"/>
  <c r="AB90" i="7"/>
  <c r="AF91" i="7" s="1"/>
  <c r="AB91" i="7"/>
  <c r="AF92" i="7" s="1"/>
  <c r="AB92" i="7"/>
  <c r="AF93" i="7" s="1"/>
  <c r="AB93" i="7"/>
  <c r="AF94" i="7" s="1"/>
  <c r="AB94" i="7"/>
  <c r="AF95" i="7" s="1"/>
  <c r="AB95" i="7"/>
  <c r="AF96" i="7" s="1"/>
  <c r="AB96" i="7"/>
  <c r="AF97" i="7" s="1"/>
  <c r="AB97" i="7"/>
  <c r="AF98" i="7" s="1"/>
  <c r="AB98" i="7"/>
  <c r="AF99" i="7" s="1"/>
  <c r="AB99" i="7"/>
  <c r="AF100" i="7" s="1"/>
  <c r="AB100" i="7"/>
  <c r="AF101" i="7" s="1"/>
  <c r="AB101" i="7"/>
  <c r="AF102" i="7" s="1"/>
  <c r="AB102" i="7"/>
  <c r="AF103" i="7" s="1"/>
  <c r="AB103" i="7"/>
  <c r="AF104" i="7" s="1"/>
  <c r="AB104" i="7"/>
  <c r="AF105" i="7" s="1"/>
  <c r="AB105" i="7"/>
  <c r="AF106" i="7" s="1"/>
  <c r="AB106" i="7"/>
  <c r="AF107" i="7" s="1"/>
  <c r="AB107" i="7"/>
  <c r="AF108" i="7" s="1"/>
  <c r="AB108" i="7"/>
  <c r="AF109" i="7" s="1"/>
  <c r="AB109" i="7"/>
  <c r="AF110" i="7" s="1"/>
  <c r="AB110" i="7"/>
  <c r="AF111" i="7" s="1"/>
  <c r="AB111" i="7"/>
  <c r="AF112" i="7" s="1"/>
  <c r="AB112" i="7"/>
  <c r="AF113" i="7" s="1"/>
  <c r="AB113" i="7"/>
  <c r="AF114" i="7" s="1"/>
  <c r="AB114" i="7"/>
  <c r="AF115" i="7" s="1"/>
  <c r="AB115" i="7"/>
  <c r="AF116" i="7" s="1"/>
  <c r="AB116" i="7"/>
  <c r="AF117" i="7" s="1"/>
  <c r="AB117" i="7"/>
  <c r="AF118" i="7" s="1"/>
  <c r="AB118" i="7"/>
  <c r="AF119" i="7" s="1"/>
  <c r="AB119" i="7"/>
  <c r="AF120" i="7" s="1"/>
  <c r="AB120" i="7"/>
  <c r="AF121" i="7" s="1"/>
  <c r="AB121" i="7"/>
  <c r="AF122" i="7" s="1"/>
  <c r="AB122" i="7"/>
  <c r="AF123" i="7" s="1"/>
  <c r="AB123" i="7"/>
  <c r="AF124" i="7" s="1"/>
  <c r="AB124" i="7"/>
  <c r="AF125" i="7" s="1"/>
  <c r="AB125" i="7"/>
  <c r="AF126" i="7" s="1"/>
  <c r="AB126" i="7"/>
  <c r="AF127" i="7" s="1"/>
  <c r="AB127" i="7"/>
  <c r="AF128" i="7" s="1"/>
  <c r="AB128" i="7"/>
  <c r="AF129" i="7" s="1"/>
  <c r="AB129" i="7"/>
  <c r="AF130" i="7" s="1"/>
  <c r="AB130" i="7"/>
  <c r="AF131" i="7" s="1"/>
  <c r="AB131" i="7"/>
  <c r="AF132" i="7" s="1"/>
  <c r="AB132" i="7"/>
  <c r="AF133" i="7" s="1"/>
  <c r="AB133" i="7"/>
  <c r="AF134" i="7" s="1"/>
  <c r="AB134" i="7"/>
  <c r="AF135" i="7" s="1"/>
  <c r="AB135" i="7"/>
  <c r="AF136" i="7" s="1"/>
  <c r="AB136" i="7"/>
  <c r="AF137" i="7" s="1"/>
  <c r="AB137" i="7"/>
  <c r="AF138" i="7" s="1"/>
  <c r="AB138" i="7"/>
  <c r="AF139" i="7" s="1"/>
  <c r="AB139" i="7"/>
  <c r="AF140" i="7" s="1"/>
  <c r="AB140" i="7"/>
  <c r="AF141" i="7" s="1"/>
  <c r="AB141" i="7"/>
  <c r="AF142" i="7" s="1"/>
  <c r="AB142" i="7"/>
  <c r="AF143" i="7" s="1"/>
  <c r="AB143" i="7"/>
  <c r="AF144" i="7" s="1"/>
  <c r="AB144" i="7"/>
  <c r="AF145" i="7" s="1"/>
  <c r="AB145" i="7"/>
  <c r="AF146" i="7" s="1"/>
  <c r="AB146" i="7"/>
  <c r="AF147" i="7" s="1"/>
  <c r="AB147" i="7"/>
  <c r="AF148" i="7" s="1"/>
  <c r="AB148" i="7"/>
  <c r="AF149" i="7" s="1"/>
  <c r="AB149" i="7"/>
  <c r="AF150" i="7" s="1"/>
  <c r="AB150" i="7"/>
  <c r="AF151" i="7" s="1"/>
  <c r="AB151" i="7"/>
  <c r="AF152" i="7" s="1"/>
  <c r="AB152" i="7"/>
  <c r="AF153" i="7" s="1"/>
  <c r="AB153" i="7"/>
  <c r="AF154" i="7" s="1"/>
  <c r="AB154" i="7"/>
  <c r="AF155" i="7" s="1"/>
  <c r="AB155" i="7"/>
  <c r="AF156" i="7" s="1"/>
  <c r="AB156" i="7"/>
  <c r="AF157" i="7" s="1"/>
  <c r="AB157" i="7"/>
  <c r="AF158" i="7" s="1"/>
  <c r="AB158" i="7"/>
  <c r="AF159" i="7" s="1"/>
  <c r="AB159" i="7"/>
  <c r="AF160" i="7" s="1"/>
  <c r="AB160" i="7"/>
  <c r="AF161" i="7" s="1"/>
  <c r="AB161" i="7"/>
  <c r="AF162" i="7" s="1"/>
  <c r="AB162" i="7"/>
  <c r="AF163" i="7" s="1"/>
  <c r="AB163" i="7"/>
  <c r="AF164" i="7" s="1"/>
  <c r="AB164" i="7"/>
  <c r="AF165" i="7" s="1"/>
  <c r="AB165" i="7"/>
  <c r="AF166" i="7" s="1"/>
  <c r="AB166" i="7"/>
  <c r="AF167" i="7" s="1"/>
  <c r="AB167" i="7"/>
  <c r="AF168" i="7" s="1"/>
  <c r="AB168" i="7"/>
  <c r="AF169" i="7" s="1"/>
  <c r="AB169" i="7"/>
  <c r="AF170" i="7" s="1"/>
  <c r="AB170" i="7"/>
  <c r="AF171" i="7" s="1"/>
  <c r="AB171" i="7"/>
  <c r="AF172" i="7" s="1"/>
  <c r="AB172" i="7"/>
  <c r="AF173" i="7" s="1"/>
  <c r="AB173" i="7"/>
  <c r="AF174" i="7" s="1"/>
  <c r="AB174" i="7"/>
  <c r="AF175" i="7" s="1"/>
  <c r="AB175" i="7"/>
  <c r="AF176" i="7" s="1"/>
  <c r="AB176" i="7"/>
  <c r="AF177" i="7" s="1"/>
  <c r="AB177" i="7"/>
  <c r="AF178" i="7" s="1"/>
  <c r="AB178" i="7"/>
  <c r="AA3" i="7"/>
  <c r="AE4" i="7" s="1"/>
  <c r="AA4" i="7"/>
  <c r="AE5" i="7" s="1"/>
  <c r="AW5" i="7" s="1"/>
  <c r="AA5" i="7"/>
  <c r="AE6" i="7" s="1"/>
  <c r="AA6" i="7"/>
  <c r="AE7" i="7" s="1"/>
  <c r="AA7" i="7"/>
  <c r="AE8" i="7" s="1"/>
  <c r="AA8" i="7"/>
  <c r="AE9" i="7" s="1"/>
  <c r="AA9" i="7"/>
  <c r="AE10" i="7" s="1"/>
  <c r="AA10" i="7"/>
  <c r="AE11" i="7" s="1"/>
  <c r="AA11" i="7"/>
  <c r="AE12" i="7" s="1"/>
  <c r="AA12" i="7"/>
  <c r="AE13" i="7" s="1"/>
  <c r="AA13" i="7"/>
  <c r="AE14" i="7" s="1"/>
  <c r="AA14" i="7"/>
  <c r="AE15" i="7" s="1"/>
  <c r="AA15" i="7"/>
  <c r="AE16" i="7" s="1"/>
  <c r="AA16" i="7"/>
  <c r="AE17" i="7" s="1"/>
  <c r="AA17" i="7"/>
  <c r="AE18" i="7" s="1"/>
  <c r="AA18" i="7"/>
  <c r="AE19" i="7" s="1"/>
  <c r="AA19" i="7"/>
  <c r="AE20" i="7" s="1"/>
  <c r="AA20" i="7"/>
  <c r="AE21" i="7" s="1"/>
  <c r="AA21" i="7"/>
  <c r="AE22" i="7" s="1"/>
  <c r="AA22" i="7"/>
  <c r="AE23" i="7" s="1"/>
  <c r="AA23" i="7"/>
  <c r="AE24" i="7" s="1"/>
  <c r="AA24" i="7"/>
  <c r="AE25" i="7" s="1"/>
  <c r="AA25" i="7"/>
  <c r="AE26" i="7" s="1"/>
  <c r="AA26" i="7"/>
  <c r="AE27" i="7" s="1"/>
  <c r="AA27" i="7"/>
  <c r="AE28" i="7" s="1"/>
  <c r="AA28" i="7"/>
  <c r="AE29" i="7" s="1"/>
  <c r="AA29" i="7"/>
  <c r="AE30" i="7" s="1"/>
  <c r="AA30" i="7"/>
  <c r="AE31" i="7" s="1"/>
  <c r="AA31" i="7"/>
  <c r="AE32" i="7" s="1"/>
  <c r="AA32" i="7"/>
  <c r="AE33" i="7" s="1"/>
  <c r="AA33" i="7"/>
  <c r="AE34" i="7" s="1"/>
  <c r="AA34" i="7"/>
  <c r="AE35" i="7" s="1"/>
  <c r="AA35" i="7"/>
  <c r="AE36" i="7" s="1"/>
  <c r="AA36" i="7"/>
  <c r="AE37" i="7" s="1"/>
  <c r="AA37" i="7"/>
  <c r="AE38" i="7" s="1"/>
  <c r="AA38" i="7"/>
  <c r="AE39" i="7" s="1"/>
  <c r="AA39" i="7"/>
  <c r="AE40" i="7" s="1"/>
  <c r="AA40" i="7"/>
  <c r="AE41" i="7" s="1"/>
  <c r="AA41" i="7"/>
  <c r="AE42" i="7" s="1"/>
  <c r="AA42" i="7"/>
  <c r="AE43" i="7" s="1"/>
  <c r="AA43" i="7"/>
  <c r="AE44" i="7" s="1"/>
  <c r="AA44" i="7"/>
  <c r="AE45" i="7" s="1"/>
  <c r="AA45" i="7"/>
  <c r="AE46" i="7" s="1"/>
  <c r="AA46" i="7"/>
  <c r="AE47" i="7" s="1"/>
  <c r="AA47" i="7"/>
  <c r="AE48" i="7" s="1"/>
  <c r="AA48" i="7"/>
  <c r="AE49" i="7" s="1"/>
  <c r="AA49" i="7"/>
  <c r="AE50" i="7" s="1"/>
  <c r="AA50" i="7"/>
  <c r="AE51" i="7" s="1"/>
  <c r="AA51" i="7"/>
  <c r="AE52" i="7" s="1"/>
  <c r="AA52" i="7"/>
  <c r="AE53" i="7" s="1"/>
  <c r="AA53" i="7"/>
  <c r="AE54" i="7" s="1"/>
  <c r="AA54" i="7"/>
  <c r="AE55" i="7" s="1"/>
  <c r="AA55" i="7"/>
  <c r="AE56" i="7" s="1"/>
  <c r="AA56" i="7"/>
  <c r="AE57" i="7" s="1"/>
  <c r="AA57" i="7"/>
  <c r="AE58" i="7" s="1"/>
  <c r="AA58" i="7"/>
  <c r="AE59" i="7" s="1"/>
  <c r="AA59" i="7"/>
  <c r="AE60" i="7" s="1"/>
  <c r="AA60" i="7"/>
  <c r="AE61" i="7" s="1"/>
  <c r="AA61" i="7"/>
  <c r="AE62" i="7" s="1"/>
  <c r="AA62" i="7"/>
  <c r="AE63" i="7" s="1"/>
  <c r="AA63" i="7"/>
  <c r="AE64" i="7" s="1"/>
  <c r="AA64" i="7"/>
  <c r="AE65" i="7" s="1"/>
  <c r="AA65" i="7"/>
  <c r="AE66" i="7" s="1"/>
  <c r="AA66" i="7"/>
  <c r="AE67" i="7" s="1"/>
  <c r="AA67" i="7"/>
  <c r="AE68" i="7" s="1"/>
  <c r="AA68" i="7"/>
  <c r="AE69" i="7" s="1"/>
  <c r="AA69" i="7"/>
  <c r="AE70" i="7" s="1"/>
  <c r="AA70" i="7"/>
  <c r="AE71" i="7" s="1"/>
  <c r="AA71" i="7"/>
  <c r="AE72" i="7" s="1"/>
  <c r="AA72" i="7"/>
  <c r="AE73" i="7" s="1"/>
  <c r="AA73" i="7"/>
  <c r="AE74" i="7" s="1"/>
  <c r="AA74" i="7"/>
  <c r="AE75" i="7" s="1"/>
  <c r="AA75" i="7"/>
  <c r="AE76" i="7" s="1"/>
  <c r="AA76" i="7"/>
  <c r="AE77" i="7" s="1"/>
  <c r="AA77" i="7"/>
  <c r="AE78" i="7" s="1"/>
  <c r="AA78" i="7"/>
  <c r="AE79" i="7" s="1"/>
  <c r="AA79" i="7"/>
  <c r="AE80" i="7" s="1"/>
  <c r="AA80" i="7"/>
  <c r="AE81" i="7" s="1"/>
  <c r="AA81" i="7"/>
  <c r="AE82" i="7" s="1"/>
  <c r="AA82" i="7"/>
  <c r="AE83" i="7" s="1"/>
  <c r="AA83" i="7"/>
  <c r="AE84" i="7" s="1"/>
  <c r="AA84" i="7"/>
  <c r="AE85" i="7" s="1"/>
  <c r="AA85" i="7"/>
  <c r="AE86" i="7" s="1"/>
  <c r="AA86" i="7"/>
  <c r="AE87" i="7" s="1"/>
  <c r="AA87" i="7"/>
  <c r="AE88" i="7" s="1"/>
  <c r="AA88" i="7"/>
  <c r="AE89" i="7" s="1"/>
  <c r="AA89" i="7"/>
  <c r="AE90" i="7" s="1"/>
  <c r="AA90" i="7"/>
  <c r="AE91" i="7" s="1"/>
  <c r="AA91" i="7"/>
  <c r="AE92" i="7" s="1"/>
  <c r="AA92" i="7"/>
  <c r="AE93" i="7" s="1"/>
  <c r="AA93" i="7"/>
  <c r="AE94" i="7" s="1"/>
  <c r="AA94" i="7"/>
  <c r="AE95" i="7" s="1"/>
  <c r="AA95" i="7"/>
  <c r="AE96" i="7" s="1"/>
  <c r="AA96" i="7"/>
  <c r="AE97" i="7" s="1"/>
  <c r="AA97" i="7"/>
  <c r="AE98" i="7" s="1"/>
  <c r="AA98" i="7"/>
  <c r="AE99" i="7" s="1"/>
  <c r="AA99" i="7"/>
  <c r="AE100" i="7" s="1"/>
  <c r="AA100" i="7"/>
  <c r="AE101" i="7" s="1"/>
  <c r="AA101" i="7"/>
  <c r="AE102" i="7" s="1"/>
  <c r="AA102" i="7"/>
  <c r="AE103" i="7" s="1"/>
  <c r="AA103" i="7"/>
  <c r="AE104" i="7" s="1"/>
  <c r="AA104" i="7"/>
  <c r="AE105" i="7" s="1"/>
  <c r="AA105" i="7"/>
  <c r="AE106" i="7" s="1"/>
  <c r="AA106" i="7"/>
  <c r="AE107" i="7" s="1"/>
  <c r="AA107" i="7"/>
  <c r="AE108" i="7" s="1"/>
  <c r="AA108" i="7"/>
  <c r="AE109" i="7" s="1"/>
  <c r="AA109" i="7"/>
  <c r="AE110" i="7" s="1"/>
  <c r="AA110" i="7"/>
  <c r="AE111" i="7" s="1"/>
  <c r="AA111" i="7"/>
  <c r="AE112" i="7" s="1"/>
  <c r="AA112" i="7"/>
  <c r="AE113" i="7" s="1"/>
  <c r="AA113" i="7"/>
  <c r="AE114" i="7" s="1"/>
  <c r="AA114" i="7"/>
  <c r="AE115" i="7" s="1"/>
  <c r="AA115" i="7"/>
  <c r="AE116" i="7" s="1"/>
  <c r="AA116" i="7"/>
  <c r="AE117" i="7" s="1"/>
  <c r="AA117" i="7"/>
  <c r="AE118" i="7" s="1"/>
  <c r="AA118" i="7"/>
  <c r="AE119" i="7" s="1"/>
  <c r="AA119" i="7"/>
  <c r="AE120" i="7" s="1"/>
  <c r="AA120" i="7"/>
  <c r="AE121" i="7" s="1"/>
  <c r="AA121" i="7"/>
  <c r="AE122" i="7" s="1"/>
  <c r="AA122" i="7"/>
  <c r="AE123" i="7" s="1"/>
  <c r="AA123" i="7"/>
  <c r="AE124" i="7" s="1"/>
  <c r="AA124" i="7"/>
  <c r="AE125" i="7" s="1"/>
  <c r="AA125" i="7"/>
  <c r="AE126" i="7" s="1"/>
  <c r="AA126" i="7"/>
  <c r="AE127" i="7" s="1"/>
  <c r="AA127" i="7"/>
  <c r="AE128" i="7" s="1"/>
  <c r="AA128" i="7"/>
  <c r="AE129" i="7" s="1"/>
  <c r="AA129" i="7"/>
  <c r="AE130" i="7" s="1"/>
  <c r="AA130" i="7"/>
  <c r="AE131" i="7" s="1"/>
  <c r="AA131" i="7"/>
  <c r="AE132" i="7" s="1"/>
  <c r="AA132" i="7"/>
  <c r="AE133" i="7" s="1"/>
  <c r="AA133" i="7"/>
  <c r="AE134" i="7" s="1"/>
  <c r="AA134" i="7"/>
  <c r="AE135" i="7" s="1"/>
  <c r="AA135" i="7"/>
  <c r="AE136" i="7" s="1"/>
  <c r="AA136" i="7"/>
  <c r="AE137" i="7" s="1"/>
  <c r="AA137" i="7"/>
  <c r="AE138" i="7" s="1"/>
  <c r="AA138" i="7"/>
  <c r="AE139" i="7" s="1"/>
  <c r="AA139" i="7"/>
  <c r="AE140" i="7" s="1"/>
  <c r="AA140" i="7"/>
  <c r="AE141" i="7" s="1"/>
  <c r="AA141" i="7"/>
  <c r="AE142" i="7" s="1"/>
  <c r="AA142" i="7"/>
  <c r="AE143" i="7" s="1"/>
  <c r="AA143" i="7"/>
  <c r="AE144" i="7" s="1"/>
  <c r="AA144" i="7"/>
  <c r="AE145" i="7" s="1"/>
  <c r="AA145" i="7"/>
  <c r="AE146" i="7" s="1"/>
  <c r="AA146" i="7"/>
  <c r="AE147" i="7" s="1"/>
  <c r="AA147" i="7"/>
  <c r="AE148" i="7" s="1"/>
  <c r="AA148" i="7"/>
  <c r="AE149" i="7" s="1"/>
  <c r="AA149" i="7"/>
  <c r="AE150" i="7" s="1"/>
  <c r="AA150" i="7"/>
  <c r="AE151" i="7" s="1"/>
  <c r="AA151" i="7"/>
  <c r="AE152" i="7" s="1"/>
  <c r="AA152" i="7"/>
  <c r="AE153" i="7" s="1"/>
  <c r="AA153" i="7"/>
  <c r="AE154" i="7" s="1"/>
  <c r="AA154" i="7"/>
  <c r="AE155" i="7" s="1"/>
  <c r="AA155" i="7"/>
  <c r="AE156" i="7" s="1"/>
  <c r="AA156" i="7"/>
  <c r="AE157" i="7" s="1"/>
  <c r="AA157" i="7"/>
  <c r="AE158" i="7" s="1"/>
  <c r="AA158" i="7"/>
  <c r="AE159" i="7" s="1"/>
  <c r="AA159" i="7"/>
  <c r="AE160" i="7" s="1"/>
  <c r="AA160" i="7"/>
  <c r="AE161" i="7" s="1"/>
  <c r="AA161" i="7"/>
  <c r="AE162" i="7" s="1"/>
  <c r="AA162" i="7"/>
  <c r="AE163" i="7" s="1"/>
  <c r="AA163" i="7"/>
  <c r="AE164" i="7" s="1"/>
  <c r="AA164" i="7"/>
  <c r="AE165" i="7" s="1"/>
  <c r="AA165" i="7"/>
  <c r="AE166" i="7" s="1"/>
  <c r="AA166" i="7"/>
  <c r="AE167" i="7" s="1"/>
  <c r="AA167" i="7"/>
  <c r="AE168" i="7" s="1"/>
  <c r="AA168" i="7"/>
  <c r="AE169" i="7" s="1"/>
  <c r="AA169" i="7"/>
  <c r="AE170" i="7" s="1"/>
  <c r="AA170" i="7"/>
  <c r="AE171" i="7" s="1"/>
  <c r="AA171" i="7"/>
  <c r="AE172" i="7" s="1"/>
  <c r="AA172" i="7"/>
  <c r="AE173" i="7" s="1"/>
  <c r="AA173" i="7"/>
  <c r="AE174" i="7" s="1"/>
  <c r="AA174" i="7"/>
  <c r="AE175" i="7" s="1"/>
  <c r="AA175" i="7"/>
  <c r="AE176" i="7" s="1"/>
  <c r="AA176" i="7"/>
  <c r="AE177" i="7" s="1"/>
  <c r="AA177" i="7"/>
  <c r="AE178" i="7" s="1"/>
  <c r="AA178" i="7"/>
  <c r="Z3" i="7"/>
  <c r="AD4" i="7" s="1"/>
  <c r="Z4" i="7"/>
  <c r="AD5" i="7" s="1"/>
  <c r="AV5" i="7" s="1"/>
  <c r="Z5" i="7"/>
  <c r="AD6" i="7" s="1"/>
  <c r="Z6" i="7"/>
  <c r="AD7" i="7" s="1"/>
  <c r="Z7" i="7"/>
  <c r="AD8" i="7" s="1"/>
  <c r="Z8" i="7"/>
  <c r="AD9" i="7" s="1"/>
  <c r="Z9" i="7"/>
  <c r="AD10" i="7" s="1"/>
  <c r="Z10" i="7"/>
  <c r="AD11" i="7" s="1"/>
  <c r="Z11" i="7"/>
  <c r="AD12" i="7" s="1"/>
  <c r="Z12" i="7"/>
  <c r="AD13" i="7" s="1"/>
  <c r="Z13" i="7"/>
  <c r="AD14" i="7" s="1"/>
  <c r="Z14" i="7"/>
  <c r="AD15" i="7" s="1"/>
  <c r="Z15" i="7"/>
  <c r="AD16" i="7" s="1"/>
  <c r="Z16" i="7"/>
  <c r="AD17" i="7" s="1"/>
  <c r="Z17" i="7"/>
  <c r="AD18" i="7" s="1"/>
  <c r="Z18" i="7"/>
  <c r="AD19" i="7" s="1"/>
  <c r="Z19" i="7"/>
  <c r="AD20" i="7" s="1"/>
  <c r="Z20" i="7"/>
  <c r="AD21" i="7" s="1"/>
  <c r="Z21" i="7"/>
  <c r="AD22" i="7" s="1"/>
  <c r="Z22" i="7"/>
  <c r="AD23" i="7" s="1"/>
  <c r="Z23" i="7"/>
  <c r="AD24" i="7" s="1"/>
  <c r="Z24" i="7"/>
  <c r="AD25" i="7" s="1"/>
  <c r="Z25" i="7"/>
  <c r="AD26" i="7" s="1"/>
  <c r="Z26" i="7"/>
  <c r="AD27" i="7" s="1"/>
  <c r="Z27" i="7"/>
  <c r="AD28" i="7" s="1"/>
  <c r="Z28" i="7"/>
  <c r="AD29" i="7" s="1"/>
  <c r="Z29" i="7"/>
  <c r="AD30" i="7" s="1"/>
  <c r="Z30" i="7"/>
  <c r="AD31" i="7" s="1"/>
  <c r="Z31" i="7"/>
  <c r="AD32" i="7" s="1"/>
  <c r="Z32" i="7"/>
  <c r="AD33" i="7" s="1"/>
  <c r="Z33" i="7"/>
  <c r="AD34" i="7" s="1"/>
  <c r="Z34" i="7"/>
  <c r="AD35" i="7" s="1"/>
  <c r="Z35" i="7"/>
  <c r="AD36" i="7" s="1"/>
  <c r="Z36" i="7"/>
  <c r="AD37" i="7" s="1"/>
  <c r="Z37" i="7"/>
  <c r="AD38" i="7" s="1"/>
  <c r="Z38" i="7"/>
  <c r="AD39" i="7" s="1"/>
  <c r="Z39" i="7"/>
  <c r="AD40" i="7" s="1"/>
  <c r="Z40" i="7"/>
  <c r="AD41" i="7" s="1"/>
  <c r="Z41" i="7"/>
  <c r="AD42" i="7" s="1"/>
  <c r="Z42" i="7"/>
  <c r="AD43" i="7" s="1"/>
  <c r="Z43" i="7"/>
  <c r="AD44" i="7" s="1"/>
  <c r="Z44" i="7"/>
  <c r="AD45" i="7" s="1"/>
  <c r="Z45" i="7"/>
  <c r="AD46" i="7" s="1"/>
  <c r="Z46" i="7"/>
  <c r="AD47" i="7" s="1"/>
  <c r="Z47" i="7"/>
  <c r="AD48" i="7" s="1"/>
  <c r="Z48" i="7"/>
  <c r="AD49" i="7" s="1"/>
  <c r="Z49" i="7"/>
  <c r="AD50" i="7" s="1"/>
  <c r="Z50" i="7"/>
  <c r="AD51" i="7" s="1"/>
  <c r="Z51" i="7"/>
  <c r="AD52" i="7" s="1"/>
  <c r="Z52" i="7"/>
  <c r="AD53" i="7" s="1"/>
  <c r="Z53" i="7"/>
  <c r="AD54" i="7" s="1"/>
  <c r="Z54" i="7"/>
  <c r="AD55" i="7" s="1"/>
  <c r="Z55" i="7"/>
  <c r="AD56" i="7" s="1"/>
  <c r="Z56" i="7"/>
  <c r="AD57" i="7" s="1"/>
  <c r="Z57" i="7"/>
  <c r="AD58" i="7" s="1"/>
  <c r="Z58" i="7"/>
  <c r="AD59" i="7" s="1"/>
  <c r="Z59" i="7"/>
  <c r="AD60" i="7" s="1"/>
  <c r="Z60" i="7"/>
  <c r="AD61" i="7" s="1"/>
  <c r="Z61" i="7"/>
  <c r="AD62" i="7" s="1"/>
  <c r="Z62" i="7"/>
  <c r="AD63" i="7" s="1"/>
  <c r="Z63" i="7"/>
  <c r="AD64" i="7" s="1"/>
  <c r="Z64" i="7"/>
  <c r="AD65" i="7" s="1"/>
  <c r="Z65" i="7"/>
  <c r="AD66" i="7" s="1"/>
  <c r="Z66" i="7"/>
  <c r="AD67" i="7" s="1"/>
  <c r="Z67" i="7"/>
  <c r="AD68" i="7" s="1"/>
  <c r="Z68" i="7"/>
  <c r="AD69" i="7" s="1"/>
  <c r="Z69" i="7"/>
  <c r="AD70" i="7" s="1"/>
  <c r="Z70" i="7"/>
  <c r="AD71" i="7" s="1"/>
  <c r="Z71" i="7"/>
  <c r="AD72" i="7" s="1"/>
  <c r="Z72" i="7"/>
  <c r="AD73" i="7" s="1"/>
  <c r="Z73" i="7"/>
  <c r="AD74" i="7" s="1"/>
  <c r="Z74" i="7"/>
  <c r="AD75" i="7" s="1"/>
  <c r="Z75" i="7"/>
  <c r="AD76" i="7" s="1"/>
  <c r="Z76" i="7"/>
  <c r="AD77" i="7" s="1"/>
  <c r="Z77" i="7"/>
  <c r="AD78" i="7" s="1"/>
  <c r="Z78" i="7"/>
  <c r="AD79" i="7" s="1"/>
  <c r="Z79" i="7"/>
  <c r="AD80" i="7" s="1"/>
  <c r="Z80" i="7"/>
  <c r="AD81" i="7" s="1"/>
  <c r="Z81" i="7"/>
  <c r="AD82" i="7" s="1"/>
  <c r="Z82" i="7"/>
  <c r="AD83" i="7" s="1"/>
  <c r="Z83" i="7"/>
  <c r="AD84" i="7" s="1"/>
  <c r="Z84" i="7"/>
  <c r="AD85" i="7" s="1"/>
  <c r="Z85" i="7"/>
  <c r="AD86" i="7" s="1"/>
  <c r="Z86" i="7"/>
  <c r="AD87" i="7" s="1"/>
  <c r="Z87" i="7"/>
  <c r="AD88" i="7" s="1"/>
  <c r="Z88" i="7"/>
  <c r="AD89" i="7" s="1"/>
  <c r="Z89" i="7"/>
  <c r="AD90" i="7" s="1"/>
  <c r="Z90" i="7"/>
  <c r="AD91" i="7" s="1"/>
  <c r="Z91" i="7"/>
  <c r="AD92" i="7" s="1"/>
  <c r="Z92" i="7"/>
  <c r="AD93" i="7" s="1"/>
  <c r="Z93" i="7"/>
  <c r="AD94" i="7" s="1"/>
  <c r="Z94" i="7"/>
  <c r="AD95" i="7" s="1"/>
  <c r="Z95" i="7"/>
  <c r="AD96" i="7" s="1"/>
  <c r="Z96" i="7"/>
  <c r="AD97" i="7" s="1"/>
  <c r="Z97" i="7"/>
  <c r="AD98" i="7" s="1"/>
  <c r="Z98" i="7"/>
  <c r="AD99" i="7" s="1"/>
  <c r="Z99" i="7"/>
  <c r="AD100" i="7" s="1"/>
  <c r="Z100" i="7"/>
  <c r="AD101" i="7" s="1"/>
  <c r="Z101" i="7"/>
  <c r="AD102" i="7" s="1"/>
  <c r="Z102" i="7"/>
  <c r="AD103" i="7" s="1"/>
  <c r="Z103" i="7"/>
  <c r="AD104" i="7" s="1"/>
  <c r="Z104" i="7"/>
  <c r="AD105" i="7" s="1"/>
  <c r="Z105" i="7"/>
  <c r="AD106" i="7" s="1"/>
  <c r="Z106" i="7"/>
  <c r="AD107" i="7" s="1"/>
  <c r="Z107" i="7"/>
  <c r="AD108" i="7" s="1"/>
  <c r="Z108" i="7"/>
  <c r="AD109" i="7" s="1"/>
  <c r="Z109" i="7"/>
  <c r="AD110" i="7" s="1"/>
  <c r="Z110" i="7"/>
  <c r="AD111" i="7" s="1"/>
  <c r="Z111" i="7"/>
  <c r="AD112" i="7" s="1"/>
  <c r="Z112" i="7"/>
  <c r="AD113" i="7" s="1"/>
  <c r="Z113" i="7"/>
  <c r="AD114" i="7" s="1"/>
  <c r="Z114" i="7"/>
  <c r="AD115" i="7" s="1"/>
  <c r="Z115" i="7"/>
  <c r="AD116" i="7" s="1"/>
  <c r="Z116" i="7"/>
  <c r="AD117" i="7" s="1"/>
  <c r="Z117" i="7"/>
  <c r="AD118" i="7" s="1"/>
  <c r="Z118" i="7"/>
  <c r="AD119" i="7" s="1"/>
  <c r="Z119" i="7"/>
  <c r="AD120" i="7" s="1"/>
  <c r="Z120" i="7"/>
  <c r="AD121" i="7" s="1"/>
  <c r="Z121" i="7"/>
  <c r="AD122" i="7" s="1"/>
  <c r="Z122" i="7"/>
  <c r="AD123" i="7" s="1"/>
  <c r="Z123" i="7"/>
  <c r="AD124" i="7" s="1"/>
  <c r="Z124" i="7"/>
  <c r="AD125" i="7" s="1"/>
  <c r="Z125" i="7"/>
  <c r="AD126" i="7" s="1"/>
  <c r="Z126" i="7"/>
  <c r="AD127" i="7" s="1"/>
  <c r="Z127" i="7"/>
  <c r="AD128" i="7" s="1"/>
  <c r="Z128" i="7"/>
  <c r="AD129" i="7" s="1"/>
  <c r="Z129" i="7"/>
  <c r="AD130" i="7" s="1"/>
  <c r="Z130" i="7"/>
  <c r="AD131" i="7" s="1"/>
  <c r="Z131" i="7"/>
  <c r="AD132" i="7" s="1"/>
  <c r="Z132" i="7"/>
  <c r="AD133" i="7" s="1"/>
  <c r="Z133" i="7"/>
  <c r="AD134" i="7" s="1"/>
  <c r="Z134" i="7"/>
  <c r="AD135" i="7" s="1"/>
  <c r="Z135" i="7"/>
  <c r="AD136" i="7" s="1"/>
  <c r="Z136" i="7"/>
  <c r="AD137" i="7" s="1"/>
  <c r="Z137" i="7"/>
  <c r="AD138" i="7" s="1"/>
  <c r="Z138" i="7"/>
  <c r="AD139" i="7" s="1"/>
  <c r="Z139" i="7"/>
  <c r="AD140" i="7" s="1"/>
  <c r="Z140" i="7"/>
  <c r="AD141" i="7" s="1"/>
  <c r="Z141" i="7"/>
  <c r="AD142" i="7" s="1"/>
  <c r="Z142" i="7"/>
  <c r="AD143" i="7" s="1"/>
  <c r="Z143" i="7"/>
  <c r="AD144" i="7" s="1"/>
  <c r="Z144" i="7"/>
  <c r="AD145" i="7" s="1"/>
  <c r="Z145" i="7"/>
  <c r="AD146" i="7" s="1"/>
  <c r="Z146" i="7"/>
  <c r="AD147" i="7" s="1"/>
  <c r="Z147" i="7"/>
  <c r="AD148" i="7" s="1"/>
  <c r="Z148" i="7"/>
  <c r="AD149" i="7" s="1"/>
  <c r="Z149" i="7"/>
  <c r="AD150" i="7" s="1"/>
  <c r="Z150" i="7"/>
  <c r="AD151" i="7" s="1"/>
  <c r="Z151" i="7"/>
  <c r="AD152" i="7" s="1"/>
  <c r="Z152" i="7"/>
  <c r="AD153" i="7" s="1"/>
  <c r="Z153" i="7"/>
  <c r="AD154" i="7" s="1"/>
  <c r="Z154" i="7"/>
  <c r="AD155" i="7" s="1"/>
  <c r="Z155" i="7"/>
  <c r="AD156" i="7" s="1"/>
  <c r="Z156" i="7"/>
  <c r="AD157" i="7" s="1"/>
  <c r="Z157" i="7"/>
  <c r="AD158" i="7" s="1"/>
  <c r="Z158" i="7"/>
  <c r="AD159" i="7" s="1"/>
  <c r="Z159" i="7"/>
  <c r="AD160" i="7" s="1"/>
  <c r="Z160" i="7"/>
  <c r="AD161" i="7" s="1"/>
  <c r="Z161" i="7"/>
  <c r="AD162" i="7" s="1"/>
  <c r="Z162" i="7"/>
  <c r="AD163" i="7" s="1"/>
  <c r="Z163" i="7"/>
  <c r="AD164" i="7" s="1"/>
  <c r="Z164" i="7"/>
  <c r="AD165" i="7" s="1"/>
  <c r="Z165" i="7"/>
  <c r="AD166" i="7" s="1"/>
  <c r="Z166" i="7"/>
  <c r="AD167" i="7" s="1"/>
  <c r="Z167" i="7"/>
  <c r="AD168" i="7" s="1"/>
  <c r="Z168" i="7"/>
  <c r="AD169" i="7" s="1"/>
  <c r="Z169" i="7"/>
  <c r="AD170" i="7" s="1"/>
  <c r="Z170" i="7"/>
  <c r="AD171" i="7" s="1"/>
  <c r="Z171" i="7"/>
  <c r="AD172" i="7" s="1"/>
  <c r="Z172" i="7"/>
  <c r="AD173" i="7" s="1"/>
  <c r="Z173" i="7"/>
  <c r="AD174" i="7" s="1"/>
  <c r="Z174" i="7"/>
  <c r="AD175" i="7" s="1"/>
  <c r="Z175" i="7"/>
  <c r="AD176" i="7" s="1"/>
  <c r="Z176" i="7"/>
  <c r="AD177" i="7" s="1"/>
  <c r="Z177" i="7"/>
  <c r="AD178" i="7" s="1"/>
  <c r="Z178" i="7"/>
  <c r="AB2" i="7"/>
  <c r="AF3" i="7" s="1"/>
  <c r="AA2" i="7"/>
  <c r="AE3" i="7" s="1"/>
  <c r="Z2" i="7"/>
  <c r="AD3" i="7" s="1"/>
  <c r="BA3" i="7" s="1"/>
  <c r="P3" i="7"/>
  <c r="P4" i="7"/>
  <c r="P5" i="7"/>
  <c r="P6" i="7"/>
  <c r="P7" i="7"/>
  <c r="P8" i="7"/>
  <c r="T8" i="7" s="1"/>
  <c r="P9" i="7"/>
  <c r="T9" i="7" s="1"/>
  <c r="P10" i="7"/>
  <c r="T10" i="7" s="1"/>
  <c r="P11" i="7"/>
  <c r="P12" i="7"/>
  <c r="T12" i="7" s="1"/>
  <c r="P13" i="7"/>
  <c r="P14" i="7"/>
  <c r="T14" i="7" s="1"/>
  <c r="P15" i="7"/>
  <c r="P16" i="7"/>
  <c r="T16" i="7" s="1"/>
  <c r="P17" i="7"/>
  <c r="T17" i="7" s="1"/>
  <c r="P18" i="7"/>
  <c r="T18" i="7" s="1"/>
  <c r="P19" i="7"/>
  <c r="P20" i="7"/>
  <c r="T20" i="7" s="1"/>
  <c r="P21" i="7"/>
  <c r="P22" i="7"/>
  <c r="T22" i="7" s="1"/>
  <c r="P23" i="7"/>
  <c r="P24" i="7"/>
  <c r="T24" i="7" s="1"/>
  <c r="P25" i="7"/>
  <c r="T25" i="7" s="1"/>
  <c r="P26" i="7"/>
  <c r="T26" i="7" s="1"/>
  <c r="P27" i="7"/>
  <c r="P28" i="7"/>
  <c r="T28" i="7" s="1"/>
  <c r="P29" i="7"/>
  <c r="P30" i="7"/>
  <c r="T30" i="7" s="1"/>
  <c r="P31" i="7"/>
  <c r="P32" i="7"/>
  <c r="T32" i="7" s="1"/>
  <c r="P33" i="7"/>
  <c r="T33" i="7" s="1"/>
  <c r="P34" i="7"/>
  <c r="T34" i="7" s="1"/>
  <c r="P35" i="7"/>
  <c r="P36" i="7"/>
  <c r="T36" i="7" s="1"/>
  <c r="P37" i="7"/>
  <c r="P38" i="7"/>
  <c r="T38" i="7" s="1"/>
  <c r="P39" i="7"/>
  <c r="P40" i="7"/>
  <c r="T40" i="7" s="1"/>
  <c r="X44" i="7" s="1"/>
  <c r="P41" i="7"/>
  <c r="T41" i="7" s="1"/>
  <c r="P42" i="7"/>
  <c r="T42" i="7" s="1"/>
  <c r="P43" i="7"/>
  <c r="P44" i="7"/>
  <c r="T44" i="7" s="1"/>
  <c r="P45" i="7"/>
  <c r="P46" i="7"/>
  <c r="T46" i="7" s="1"/>
  <c r="P47" i="7"/>
  <c r="P48" i="7"/>
  <c r="T48" i="7" s="1"/>
  <c r="P49" i="7"/>
  <c r="T49" i="7" s="1"/>
  <c r="P50" i="7"/>
  <c r="T50" i="7" s="1"/>
  <c r="P51" i="7"/>
  <c r="P52" i="7"/>
  <c r="T52" i="7" s="1"/>
  <c r="P53" i="7"/>
  <c r="P54" i="7"/>
  <c r="T54" i="7" s="1"/>
  <c r="P55" i="7"/>
  <c r="P56" i="7"/>
  <c r="T56" i="7" s="1"/>
  <c r="P57" i="7"/>
  <c r="T57" i="7" s="1"/>
  <c r="P58" i="7"/>
  <c r="T58" i="7" s="1"/>
  <c r="P59" i="7"/>
  <c r="P60" i="7"/>
  <c r="T60" i="7" s="1"/>
  <c r="P61" i="7"/>
  <c r="P62" i="7"/>
  <c r="T62" i="7" s="1"/>
  <c r="P63" i="7"/>
  <c r="P64" i="7"/>
  <c r="T64" i="7" s="1"/>
  <c r="P65" i="7"/>
  <c r="T65" i="7" s="1"/>
  <c r="P66" i="7"/>
  <c r="T66" i="7" s="1"/>
  <c r="P67" i="7"/>
  <c r="P68" i="7"/>
  <c r="T68" i="7" s="1"/>
  <c r="P69" i="7"/>
  <c r="P70" i="7"/>
  <c r="T70" i="7" s="1"/>
  <c r="P71" i="7"/>
  <c r="P72" i="7"/>
  <c r="T72" i="7" s="1"/>
  <c r="P73" i="7"/>
  <c r="T73" i="7" s="1"/>
  <c r="P74" i="7"/>
  <c r="T74" i="7" s="1"/>
  <c r="P75" i="7"/>
  <c r="P76" i="7"/>
  <c r="T76" i="7" s="1"/>
  <c r="P77" i="7"/>
  <c r="P78" i="7"/>
  <c r="T78" i="7" s="1"/>
  <c r="P79" i="7"/>
  <c r="P80" i="7"/>
  <c r="T80" i="7" s="1"/>
  <c r="P81" i="7"/>
  <c r="T81" i="7" s="1"/>
  <c r="P82" i="7"/>
  <c r="T82" i="7" s="1"/>
  <c r="P83" i="7"/>
  <c r="P84" i="7"/>
  <c r="T84" i="7" s="1"/>
  <c r="P85" i="7"/>
  <c r="P86" i="7"/>
  <c r="T86" i="7" s="1"/>
  <c r="P87" i="7"/>
  <c r="P88" i="7"/>
  <c r="T88" i="7" s="1"/>
  <c r="P89" i="7"/>
  <c r="T89" i="7" s="1"/>
  <c r="P90" i="7"/>
  <c r="T90" i="7" s="1"/>
  <c r="P91" i="7"/>
  <c r="P92" i="7"/>
  <c r="T92" i="7" s="1"/>
  <c r="P93" i="7"/>
  <c r="P94" i="7"/>
  <c r="T94" i="7" s="1"/>
  <c r="P95" i="7"/>
  <c r="P96" i="7"/>
  <c r="T96" i="7" s="1"/>
  <c r="P97" i="7"/>
  <c r="T97" i="7" s="1"/>
  <c r="P98" i="7"/>
  <c r="T98" i="7" s="1"/>
  <c r="P99" i="7"/>
  <c r="P100" i="7"/>
  <c r="T100" i="7" s="1"/>
  <c r="P101" i="7"/>
  <c r="P102" i="7"/>
  <c r="T102" i="7" s="1"/>
  <c r="P103" i="7"/>
  <c r="P104" i="7"/>
  <c r="T104" i="7" s="1"/>
  <c r="P105" i="7"/>
  <c r="T105" i="7" s="1"/>
  <c r="P106" i="7"/>
  <c r="T106" i="7" s="1"/>
  <c r="P107" i="7"/>
  <c r="P108" i="7"/>
  <c r="T108" i="7" s="1"/>
  <c r="P109" i="7"/>
  <c r="P110" i="7"/>
  <c r="T110" i="7" s="1"/>
  <c r="P111" i="7"/>
  <c r="P112" i="7"/>
  <c r="T112" i="7" s="1"/>
  <c r="P113" i="7"/>
  <c r="T113" i="7" s="1"/>
  <c r="P114" i="7"/>
  <c r="T114" i="7" s="1"/>
  <c r="P115" i="7"/>
  <c r="P116" i="7"/>
  <c r="T116" i="7" s="1"/>
  <c r="P117" i="7"/>
  <c r="P118" i="7"/>
  <c r="T118" i="7" s="1"/>
  <c r="P119" i="7"/>
  <c r="P120" i="7"/>
  <c r="T120" i="7" s="1"/>
  <c r="P121" i="7"/>
  <c r="T121" i="7" s="1"/>
  <c r="P122" i="7"/>
  <c r="T122" i="7" s="1"/>
  <c r="P123" i="7"/>
  <c r="P124" i="7"/>
  <c r="T124" i="7" s="1"/>
  <c r="P125" i="7"/>
  <c r="P126" i="7"/>
  <c r="T126" i="7" s="1"/>
  <c r="P127" i="7"/>
  <c r="P128" i="7"/>
  <c r="T128" i="7" s="1"/>
  <c r="P129" i="7"/>
  <c r="T129" i="7" s="1"/>
  <c r="P130" i="7"/>
  <c r="T130" i="7" s="1"/>
  <c r="P131" i="7"/>
  <c r="P132" i="7"/>
  <c r="T132" i="7" s="1"/>
  <c r="P133" i="7"/>
  <c r="P134" i="7"/>
  <c r="T134" i="7" s="1"/>
  <c r="P135" i="7"/>
  <c r="P136" i="7"/>
  <c r="T136" i="7" s="1"/>
  <c r="P137" i="7"/>
  <c r="T137" i="7" s="1"/>
  <c r="P138" i="7"/>
  <c r="T138" i="7" s="1"/>
  <c r="P139" i="7"/>
  <c r="P140" i="7"/>
  <c r="T140" i="7" s="1"/>
  <c r="P141" i="7"/>
  <c r="P142" i="7"/>
  <c r="T142" i="7" s="1"/>
  <c r="P143" i="7"/>
  <c r="P144" i="7"/>
  <c r="T144" i="7" s="1"/>
  <c r="P145" i="7"/>
  <c r="T145" i="7" s="1"/>
  <c r="P146" i="7"/>
  <c r="T146" i="7" s="1"/>
  <c r="P147" i="7"/>
  <c r="P148" i="7"/>
  <c r="T148" i="7" s="1"/>
  <c r="P149" i="7"/>
  <c r="P150" i="7"/>
  <c r="T150" i="7" s="1"/>
  <c r="P151" i="7"/>
  <c r="P152" i="7"/>
  <c r="T152" i="7" s="1"/>
  <c r="P153" i="7"/>
  <c r="T153" i="7" s="1"/>
  <c r="P154" i="7"/>
  <c r="T154" i="7" s="1"/>
  <c r="P155" i="7"/>
  <c r="P156" i="7"/>
  <c r="T156" i="7" s="1"/>
  <c r="P157" i="7"/>
  <c r="P158" i="7"/>
  <c r="T158" i="7" s="1"/>
  <c r="P159" i="7"/>
  <c r="P160" i="7"/>
  <c r="T160" i="7" s="1"/>
  <c r="P161" i="7"/>
  <c r="T161" i="7" s="1"/>
  <c r="P162" i="7"/>
  <c r="T162" i="7" s="1"/>
  <c r="P163" i="7"/>
  <c r="P164" i="7"/>
  <c r="T164" i="7" s="1"/>
  <c r="P165" i="7"/>
  <c r="P166" i="7"/>
  <c r="T166" i="7" s="1"/>
  <c r="P167" i="7"/>
  <c r="P168" i="7"/>
  <c r="T168" i="7" s="1"/>
  <c r="P169" i="7"/>
  <c r="T169" i="7" s="1"/>
  <c r="P170" i="7"/>
  <c r="T170" i="7" s="1"/>
  <c r="P171" i="7"/>
  <c r="P172" i="7"/>
  <c r="T172" i="7" s="1"/>
  <c r="P173" i="7"/>
  <c r="P174" i="7"/>
  <c r="T174" i="7" s="1"/>
  <c r="P175" i="7"/>
  <c r="P176" i="7"/>
  <c r="T176" i="7" s="1"/>
  <c r="P177" i="7"/>
  <c r="T177" i="7" s="1"/>
  <c r="P178" i="7"/>
  <c r="T178" i="7" s="1"/>
  <c r="P2" i="7"/>
  <c r="O3" i="7"/>
  <c r="O4" i="7"/>
  <c r="O5" i="7"/>
  <c r="O6" i="7"/>
  <c r="O7" i="7"/>
  <c r="S7" i="7" s="1"/>
  <c r="W11" i="7" s="1"/>
  <c r="O8" i="7"/>
  <c r="O9" i="7"/>
  <c r="S9" i="7" s="1"/>
  <c r="O10" i="7"/>
  <c r="O11" i="7"/>
  <c r="S11" i="7" s="1"/>
  <c r="O12" i="7"/>
  <c r="S12" i="7" s="1"/>
  <c r="O13" i="7"/>
  <c r="S13" i="7" s="1"/>
  <c r="O14" i="7"/>
  <c r="O15" i="7"/>
  <c r="S15" i="7" s="1"/>
  <c r="O16" i="7"/>
  <c r="O17" i="7"/>
  <c r="S17" i="7" s="1"/>
  <c r="W21" i="7" s="1"/>
  <c r="O18" i="7"/>
  <c r="O19" i="7"/>
  <c r="S19" i="7" s="1"/>
  <c r="O20" i="7"/>
  <c r="S20" i="7" s="1"/>
  <c r="O21" i="7"/>
  <c r="S21" i="7" s="1"/>
  <c r="O22" i="7"/>
  <c r="O23" i="7"/>
  <c r="S23" i="7" s="1"/>
  <c r="O24" i="7"/>
  <c r="O25" i="7"/>
  <c r="S25" i="7" s="1"/>
  <c r="O26" i="7"/>
  <c r="O27" i="7"/>
  <c r="S27" i="7" s="1"/>
  <c r="W31" i="7" s="1"/>
  <c r="O28" i="7"/>
  <c r="S28" i="7" s="1"/>
  <c r="O29" i="7"/>
  <c r="S29" i="7" s="1"/>
  <c r="O30" i="7"/>
  <c r="O31" i="7"/>
  <c r="S31" i="7" s="1"/>
  <c r="O32" i="7"/>
  <c r="O33" i="7"/>
  <c r="S33" i="7" s="1"/>
  <c r="O34" i="7"/>
  <c r="O35" i="7"/>
  <c r="S35" i="7" s="1"/>
  <c r="O36" i="7"/>
  <c r="S36" i="7" s="1"/>
  <c r="O37" i="7"/>
  <c r="S37" i="7" s="1"/>
  <c r="W41" i="7" s="1"/>
  <c r="O38" i="7"/>
  <c r="O39" i="7"/>
  <c r="S39" i="7" s="1"/>
  <c r="O40" i="7"/>
  <c r="O41" i="7"/>
  <c r="S41" i="7" s="1"/>
  <c r="O42" i="7"/>
  <c r="O43" i="7"/>
  <c r="S43" i="7" s="1"/>
  <c r="O44" i="7"/>
  <c r="S44" i="7" s="1"/>
  <c r="O45" i="7"/>
  <c r="S45" i="7" s="1"/>
  <c r="O46" i="7"/>
  <c r="O47" i="7"/>
  <c r="S47" i="7" s="1"/>
  <c r="O48" i="7"/>
  <c r="O49" i="7"/>
  <c r="S49" i="7" s="1"/>
  <c r="W53" i="7" s="1"/>
  <c r="O50" i="7"/>
  <c r="O51" i="7"/>
  <c r="S51" i="7" s="1"/>
  <c r="O52" i="7"/>
  <c r="S52" i="7" s="1"/>
  <c r="O53" i="7"/>
  <c r="S53" i="7" s="1"/>
  <c r="O54" i="7"/>
  <c r="O55" i="7"/>
  <c r="S55" i="7" s="1"/>
  <c r="O56" i="7"/>
  <c r="O57" i="7"/>
  <c r="S57" i="7" s="1"/>
  <c r="O58" i="7"/>
  <c r="O59" i="7"/>
  <c r="S59" i="7" s="1"/>
  <c r="O60" i="7"/>
  <c r="S60" i="7" s="1"/>
  <c r="O61" i="7"/>
  <c r="S61" i="7" s="1"/>
  <c r="O62" i="7"/>
  <c r="O63" i="7"/>
  <c r="S63" i="7" s="1"/>
  <c r="O64" i="7"/>
  <c r="O65" i="7"/>
  <c r="S65" i="7" s="1"/>
  <c r="O66" i="7"/>
  <c r="O67" i="7"/>
  <c r="S67" i="7" s="1"/>
  <c r="O68" i="7"/>
  <c r="S68" i="7" s="1"/>
  <c r="O69" i="7"/>
  <c r="S69" i="7" s="1"/>
  <c r="O70" i="7"/>
  <c r="O71" i="7"/>
  <c r="S71" i="7" s="1"/>
  <c r="O72" i="7"/>
  <c r="O73" i="7"/>
  <c r="S73" i="7" s="1"/>
  <c r="O74" i="7"/>
  <c r="O75" i="7"/>
  <c r="S75" i="7" s="1"/>
  <c r="O76" i="7"/>
  <c r="S76" i="7" s="1"/>
  <c r="O77" i="7"/>
  <c r="S77" i="7" s="1"/>
  <c r="O78" i="7"/>
  <c r="O79" i="7"/>
  <c r="S79" i="7" s="1"/>
  <c r="O80" i="7"/>
  <c r="O81" i="7"/>
  <c r="S81" i="7" s="1"/>
  <c r="O82" i="7"/>
  <c r="O83" i="7"/>
  <c r="S83" i="7" s="1"/>
  <c r="O84" i="7"/>
  <c r="S84" i="7" s="1"/>
  <c r="O85" i="7"/>
  <c r="S85" i="7" s="1"/>
  <c r="O86" i="7"/>
  <c r="O87" i="7"/>
  <c r="S87" i="7" s="1"/>
  <c r="O88" i="7"/>
  <c r="O89" i="7"/>
  <c r="S89" i="7" s="1"/>
  <c r="O90" i="7"/>
  <c r="O91" i="7"/>
  <c r="S91" i="7" s="1"/>
  <c r="O92" i="7"/>
  <c r="S92" i="7" s="1"/>
  <c r="O93" i="7"/>
  <c r="S93" i="7" s="1"/>
  <c r="O94" i="7"/>
  <c r="O95" i="7"/>
  <c r="S95" i="7" s="1"/>
  <c r="O96" i="7"/>
  <c r="O97" i="7"/>
  <c r="S97" i="7" s="1"/>
  <c r="O98" i="7"/>
  <c r="O99" i="7"/>
  <c r="S99" i="7" s="1"/>
  <c r="O100" i="7"/>
  <c r="S100" i="7" s="1"/>
  <c r="O101" i="7"/>
  <c r="S101" i="7" s="1"/>
  <c r="O102" i="7"/>
  <c r="O103" i="7"/>
  <c r="S103" i="7" s="1"/>
  <c r="O104" i="7"/>
  <c r="O105" i="7"/>
  <c r="S105" i="7" s="1"/>
  <c r="O106" i="7"/>
  <c r="O107" i="7"/>
  <c r="S107" i="7" s="1"/>
  <c r="O108" i="7"/>
  <c r="S108" i="7" s="1"/>
  <c r="O109" i="7"/>
  <c r="S109" i="7" s="1"/>
  <c r="O110" i="7"/>
  <c r="O111" i="7"/>
  <c r="S111" i="7" s="1"/>
  <c r="O112" i="7"/>
  <c r="O113" i="7"/>
  <c r="S113" i="7" s="1"/>
  <c r="O114" i="7"/>
  <c r="O115" i="7"/>
  <c r="S115" i="7" s="1"/>
  <c r="O116" i="7"/>
  <c r="S116" i="7" s="1"/>
  <c r="O117" i="7"/>
  <c r="S117" i="7" s="1"/>
  <c r="O118" i="7"/>
  <c r="O119" i="7"/>
  <c r="S119" i="7" s="1"/>
  <c r="O120" i="7"/>
  <c r="O121" i="7"/>
  <c r="S121" i="7" s="1"/>
  <c r="O122" i="7"/>
  <c r="O123" i="7"/>
  <c r="S123" i="7" s="1"/>
  <c r="O124" i="7"/>
  <c r="S124" i="7" s="1"/>
  <c r="O125" i="7"/>
  <c r="S125" i="7" s="1"/>
  <c r="O126" i="7"/>
  <c r="O127" i="7"/>
  <c r="S127" i="7" s="1"/>
  <c r="O128" i="7"/>
  <c r="O129" i="7"/>
  <c r="S129" i="7" s="1"/>
  <c r="O130" i="7"/>
  <c r="O131" i="7"/>
  <c r="S131" i="7" s="1"/>
  <c r="O132" i="7"/>
  <c r="S132" i="7" s="1"/>
  <c r="O133" i="7"/>
  <c r="S133" i="7" s="1"/>
  <c r="O134" i="7"/>
  <c r="O135" i="7"/>
  <c r="S135" i="7" s="1"/>
  <c r="O136" i="7"/>
  <c r="O137" i="7"/>
  <c r="S137" i="7" s="1"/>
  <c r="O138" i="7"/>
  <c r="O139" i="7"/>
  <c r="S139" i="7" s="1"/>
  <c r="O140" i="7"/>
  <c r="S140" i="7" s="1"/>
  <c r="O141" i="7"/>
  <c r="S141" i="7" s="1"/>
  <c r="O142" i="7"/>
  <c r="O143" i="7"/>
  <c r="S143" i="7" s="1"/>
  <c r="O144" i="7"/>
  <c r="O145" i="7"/>
  <c r="S145" i="7" s="1"/>
  <c r="O146" i="7"/>
  <c r="O147" i="7"/>
  <c r="S147" i="7" s="1"/>
  <c r="O148" i="7"/>
  <c r="O149" i="7"/>
  <c r="O150" i="7"/>
  <c r="O151" i="7"/>
  <c r="O152" i="7"/>
  <c r="S152" i="7" s="1"/>
  <c r="O153" i="7"/>
  <c r="O154" i="7"/>
  <c r="O155" i="7"/>
  <c r="O156" i="7"/>
  <c r="S156" i="7" s="1"/>
  <c r="O157" i="7"/>
  <c r="O158" i="7"/>
  <c r="O159" i="7"/>
  <c r="S159" i="7" s="1"/>
  <c r="O160" i="7"/>
  <c r="S160" i="7" s="1"/>
  <c r="O161" i="7"/>
  <c r="O162" i="7"/>
  <c r="O163" i="7"/>
  <c r="O164" i="7"/>
  <c r="S164" i="7" s="1"/>
  <c r="O165" i="7"/>
  <c r="O166" i="7"/>
  <c r="O167" i="7"/>
  <c r="O168" i="7"/>
  <c r="S168" i="7" s="1"/>
  <c r="O169" i="7"/>
  <c r="O170" i="7"/>
  <c r="O171" i="7"/>
  <c r="O172" i="7"/>
  <c r="S172" i="7" s="1"/>
  <c r="O173" i="7"/>
  <c r="O174" i="7"/>
  <c r="O175" i="7"/>
  <c r="S175" i="7" s="1"/>
  <c r="O176" i="7"/>
  <c r="S176" i="7" s="1"/>
  <c r="O177" i="7"/>
  <c r="O178" i="7"/>
  <c r="O2"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Y46" i="7" s="1"/>
  <c r="AY46" i="7" s="1"/>
  <c r="U43" i="7"/>
  <c r="U44" i="7"/>
  <c r="U45" i="7"/>
  <c r="U46" i="7"/>
  <c r="Y50" i="7" s="1"/>
  <c r="U47" i="7"/>
  <c r="U48" i="7"/>
  <c r="U49" i="7"/>
  <c r="U50" i="7"/>
  <c r="BD50" i="7" s="1"/>
  <c r="U51" i="7"/>
  <c r="BD51" i="7" s="1"/>
  <c r="U52" i="7"/>
  <c r="U53" i="7"/>
  <c r="U54" i="7"/>
  <c r="BD54" i="7" s="1"/>
  <c r="U55" i="7"/>
  <c r="BD55" i="7" s="1"/>
  <c r="U56" i="7"/>
  <c r="U57" i="7"/>
  <c r="U58" i="7"/>
  <c r="BD58" i="7" s="1"/>
  <c r="U59" i="7"/>
  <c r="BD59" i="7" s="1"/>
  <c r="U60" i="7"/>
  <c r="U61" i="7"/>
  <c r="U62" i="7"/>
  <c r="BD62" i="7" s="1"/>
  <c r="U63" i="7"/>
  <c r="BD63" i="7" s="1"/>
  <c r="U64" i="7"/>
  <c r="U65" i="7"/>
  <c r="U66" i="7"/>
  <c r="BD66" i="7" s="1"/>
  <c r="U67" i="7"/>
  <c r="BD67" i="7" s="1"/>
  <c r="U68" i="7"/>
  <c r="U69" i="7"/>
  <c r="U70" i="7"/>
  <c r="BD70" i="7" s="1"/>
  <c r="U71" i="7"/>
  <c r="BD71" i="7" s="1"/>
  <c r="U72" i="7"/>
  <c r="U73" i="7"/>
  <c r="U74" i="7"/>
  <c r="BD74" i="7" s="1"/>
  <c r="U75" i="7"/>
  <c r="BD75" i="7" s="1"/>
  <c r="U76" i="7"/>
  <c r="U77" i="7"/>
  <c r="U78" i="7"/>
  <c r="BD78" i="7" s="1"/>
  <c r="U79" i="7"/>
  <c r="BD79" i="7" s="1"/>
  <c r="U80" i="7"/>
  <c r="U81" i="7"/>
  <c r="U82" i="7"/>
  <c r="BD82" i="7" s="1"/>
  <c r="U83" i="7"/>
  <c r="BD83" i="7" s="1"/>
  <c r="U84" i="7"/>
  <c r="U85" i="7"/>
  <c r="U86" i="7"/>
  <c r="U87" i="7"/>
  <c r="U88" i="7"/>
  <c r="U89" i="7"/>
  <c r="U90" i="7"/>
  <c r="BD90" i="7" s="1"/>
  <c r="U91" i="7"/>
  <c r="BD91" i="7" s="1"/>
  <c r="U92" i="7"/>
  <c r="U93" i="7"/>
  <c r="U94" i="7"/>
  <c r="BD94" i="7" s="1"/>
  <c r="U95" i="7"/>
  <c r="BD95" i="7" s="1"/>
  <c r="U96" i="7"/>
  <c r="U97" i="7"/>
  <c r="U98" i="7"/>
  <c r="BD98" i="7" s="1"/>
  <c r="U99" i="7"/>
  <c r="BD99" i="7" s="1"/>
  <c r="U100" i="7"/>
  <c r="U101" i="7"/>
  <c r="U102" i="7"/>
  <c r="BD102" i="7" s="1"/>
  <c r="U103" i="7"/>
  <c r="BD103" i="7" s="1"/>
  <c r="U104" i="7"/>
  <c r="U105" i="7"/>
  <c r="U106" i="7"/>
  <c r="BD106" i="7" s="1"/>
  <c r="U107" i="7"/>
  <c r="BD107" i="7" s="1"/>
  <c r="U108" i="7"/>
  <c r="U109" i="7"/>
  <c r="U110" i="7"/>
  <c r="BD110" i="7" s="1"/>
  <c r="U111" i="7"/>
  <c r="BD111" i="7" s="1"/>
  <c r="U112" i="7"/>
  <c r="U113" i="7"/>
  <c r="U114" i="7"/>
  <c r="BD114" i="7" s="1"/>
  <c r="U115" i="7"/>
  <c r="BD115" i="7" s="1"/>
  <c r="U116" i="7"/>
  <c r="U117" i="7"/>
  <c r="U118" i="7"/>
  <c r="BD118" i="7" s="1"/>
  <c r="U119" i="7"/>
  <c r="BD119" i="7" s="1"/>
  <c r="U120" i="7"/>
  <c r="U121" i="7"/>
  <c r="U122" i="7"/>
  <c r="BD122" i="7" s="1"/>
  <c r="U123" i="7"/>
  <c r="BD123" i="7" s="1"/>
  <c r="U124" i="7"/>
  <c r="U125" i="7"/>
  <c r="U126" i="7"/>
  <c r="BD126" i="7" s="1"/>
  <c r="U127" i="7"/>
  <c r="BD127" i="7" s="1"/>
  <c r="U128" i="7"/>
  <c r="U129" i="7"/>
  <c r="U130" i="7"/>
  <c r="BD130" i="7" s="1"/>
  <c r="U131" i="7"/>
  <c r="BD131" i="7" s="1"/>
  <c r="U132" i="7"/>
  <c r="U133" i="7"/>
  <c r="U134" i="7"/>
  <c r="BD134" i="7" s="1"/>
  <c r="U135" i="7"/>
  <c r="BD135" i="7" s="1"/>
  <c r="U136" i="7"/>
  <c r="U137" i="7"/>
  <c r="U138" i="7"/>
  <c r="BD138" i="7" s="1"/>
  <c r="U139" i="7"/>
  <c r="BD139" i="7" s="1"/>
  <c r="U140" i="7"/>
  <c r="U141" i="7"/>
  <c r="U142" i="7"/>
  <c r="BD142" i="7" s="1"/>
  <c r="U143" i="7"/>
  <c r="BD143" i="7" s="1"/>
  <c r="U144" i="7"/>
  <c r="U145" i="7"/>
  <c r="U146" i="7"/>
  <c r="BD146" i="7" s="1"/>
  <c r="U147" i="7"/>
  <c r="BD147" i="7" s="1"/>
  <c r="U148" i="7"/>
  <c r="U149" i="7"/>
  <c r="U150" i="7"/>
  <c r="BD150" i="7" s="1"/>
  <c r="U151" i="7"/>
  <c r="BD151" i="7" s="1"/>
  <c r="U152" i="7"/>
  <c r="U153" i="7"/>
  <c r="U154" i="7"/>
  <c r="BD154" i="7" s="1"/>
  <c r="U155" i="7"/>
  <c r="BD155" i="7" s="1"/>
  <c r="U156" i="7"/>
  <c r="U157" i="7"/>
  <c r="U158" i="7"/>
  <c r="BD158" i="7" s="1"/>
  <c r="U159" i="7"/>
  <c r="BD159" i="7" s="1"/>
  <c r="U160" i="7"/>
  <c r="U161" i="7"/>
  <c r="U162" i="7"/>
  <c r="BD162" i="7" s="1"/>
  <c r="U163" i="7"/>
  <c r="BD163" i="7" s="1"/>
  <c r="U164" i="7"/>
  <c r="U165" i="7"/>
  <c r="U166" i="7"/>
  <c r="U167" i="7"/>
  <c r="U168" i="7"/>
  <c r="U169" i="7"/>
  <c r="U170" i="7"/>
  <c r="Y174" i="7" s="1"/>
  <c r="U171" i="7"/>
  <c r="Y175" i="7" s="1"/>
  <c r="U172" i="7"/>
  <c r="Y176" i="7" s="1"/>
  <c r="U173" i="7"/>
  <c r="Y177" i="7" s="1"/>
  <c r="U174" i="7"/>
  <c r="Y178" i="7" s="1"/>
  <c r="U175" i="7"/>
  <c r="U176" i="7"/>
  <c r="U177" i="7"/>
  <c r="U178" i="7"/>
  <c r="U6" i="7"/>
  <c r="T7" i="7"/>
  <c r="X11" i="7" s="1"/>
  <c r="T11" i="7"/>
  <c r="X15" i="7" s="1"/>
  <c r="T13" i="7"/>
  <c r="T15" i="7"/>
  <c r="T19" i="7"/>
  <c r="T21" i="7"/>
  <c r="T23" i="7"/>
  <c r="T27" i="7"/>
  <c r="T29" i="7"/>
  <c r="T31" i="7"/>
  <c r="T35" i="7"/>
  <c r="T37" i="7"/>
  <c r="T39" i="7"/>
  <c r="T43" i="7"/>
  <c r="T45" i="7"/>
  <c r="T47" i="7"/>
  <c r="T51" i="7"/>
  <c r="T53" i="7"/>
  <c r="T55" i="7"/>
  <c r="T59" i="7"/>
  <c r="T61" i="7"/>
  <c r="T63" i="7"/>
  <c r="T67" i="7"/>
  <c r="T69" i="7"/>
  <c r="T71" i="7"/>
  <c r="T75" i="7"/>
  <c r="T77" i="7"/>
  <c r="T79" i="7"/>
  <c r="T83" i="7"/>
  <c r="T85" i="7"/>
  <c r="T87" i="7"/>
  <c r="T91" i="7"/>
  <c r="T93" i="7"/>
  <c r="T95" i="7"/>
  <c r="T99" i="7"/>
  <c r="T101" i="7"/>
  <c r="T103" i="7"/>
  <c r="T107" i="7"/>
  <c r="T109" i="7"/>
  <c r="T111" i="7"/>
  <c r="T115" i="7"/>
  <c r="T117" i="7"/>
  <c r="T119" i="7"/>
  <c r="T123" i="7"/>
  <c r="T125" i="7"/>
  <c r="T127" i="7"/>
  <c r="T131" i="7"/>
  <c r="T133" i="7"/>
  <c r="T135" i="7"/>
  <c r="T139" i="7"/>
  <c r="T141" i="7"/>
  <c r="T143" i="7"/>
  <c r="T147" i="7"/>
  <c r="T149" i="7"/>
  <c r="T151" i="7"/>
  <c r="T155" i="7"/>
  <c r="T157" i="7"/>
  <c r="T159" i="7"/>
  <c r="T163" i="7"/>
  <c r="T165" i="7"/>
  <c r="T167" i="7"/>
  <c r="T171" i="7"/>
  <c r="T173" i="7"/>
  <c r="T175" i="7"/>
  <c r="S6" i="7"/>
  <c r="S8" i="7"/>
  <c r="S10" i="7"/>
  <c r="S14" i="7"/>
  <c r="S16" i="7"/>
  <c r="S18" i="7"/>
  <c r="S22" i="7"/>
  <c r="S24" i="7"/>
  <c r="S26" i="7"/>
  <c r="S30" i="7"/>
  <c r="S32" i="7"/>
  <c r="S34" i="7"/>
  <c r="S38" i="7"/>
  <c r="S40" i="7"/>
  <c r="S42" i="7"/>
  <c r="S46" i="7"/>
  <c r="S48" i="7"/>
  <c r="W52" i="7" s="1"/>
  <c r="S50" i="7"/>
  <c r="S54" i="7"/>
  <c r="S56" i="7"/>
  <c r="S58" i="7"/>
  <c r="S62" i="7"/>
  <c r="S64" i="7"/>
  <c r="S66" i="7"/>
  <c r="S70" i="7"/>
  <c r="S72" i="7"/>
  <c r="S74" i="7"/>
  <c r="S78" i="7"/>
  <c r="S80" i="7"/>
  <c r="S82" i="7"/>
  <c r="S86" i="7"/>
  <c r="S88" i="7"/>
  <c r="S90" i="7"/>
  <c r="S94" i="7"/>
  <c r="S96" i="7"/>
  <c r="S98" i="7"/>
  <c r="S102" i="7"/>
  <c r="S104" i="7"/>
  <c r="S106" i="7"/>
  <c r="S110" i="7"/>
  <c r="S112" i="7"/>
  <c r="S114" i="7"/>
  <c r="S118" i="7"/>
  <c r="S120" i="7"/>
  <c r="S122" i="7"/>
  <c r="S126" i="7"/>
  <c r="S128" i="7"/>
  <c r="S130" i="7"/>
  <c r="S134" i="7"/>
  <c r="S136" i="7"/>
  <c r="S138" i="7"/>
  <c r="S142" i="7"/>
  <c r="S144" i="7"/>
  <c r="S146" i="7"/>
  <c r="S149" i="7"/>
  <c r="S150" i="7"/>
  <c r="S151" i="7"/>
  <c r="S153" i="7"/>
  <c r="S154" i="7"/>
  <c r="S155" i="7"/>
  <c r="S157" i="7"/>
  <c r="S158" i="7"/>
  <c r="S161" i="7"/>
  <c r="S162" i="7"/>
  <c r="S163" i="7"/>
  <c r="S165" i="7"/>
  <c r="S166" i="7"/>
  <c r="S167" i="7"/>
  <c r="S169" i="7"/>
  <c r="S170" i="7"/>
  <c r="S171" i="7"/>
  <c r="S173" i="7"/>
  <c r="S174" i="7"/>
  <c r="S177" i="7"/>
  <c r="S178" i="7"/>
  <c r="N5" i="7"/>
  <c r="N6" i="7"/>
  <c r="N7" i="7"/>
  <c r="N8" i="7"/>
  <c r="N9" i="7"/>
  <c r="R9" i="7" s="1"/>
  <c r="N10" i="7"/>
  <c r="R10" i="7" s="1"/>
  <c r="N11" i="7"/>
  <c r="R11" i="7" s="1"/>
  <c r="N12" i="7"/>
  <c r="R12" i="7" s="1"/>
  <c r="N13" i="7"/>
  <c r="R13" i="7" s="1"/>
  <c r="N14" i="7"/>
  <c r="R14" i="7" s="1"/>
  <c r="N15" i="7"/>
  <c r="R15" i="7" s="1"/>
  <c r="N16" i="7"/>
  <c r="R16" i="7" s="1"/>
  <c r="N17" i="7"/>
  <c r="R17" i="7" s="1"/>
  <c r="N18" i="7"/>
  <c r="R18" i="7" s="1"/>
  <c r="N19" i="7"/>
  <c r="R19" i="7" s="1"/>
  <c r="N20" i="7"/>
  <c r="N21" i="7"/>
  <c r="R21" i="7" s="1"/>
  <c r="N22" i="7"/>
  <c r="R22" i="7" s="1"/>
  <c r="V26" i="7" s="1"/>
  <c r="N23" i="7"/>
  <c r="R23" i="7" s="1"/>
  <c r="N24" i="7"/>
  <c r="R24" i="7" s="1"/>
  <c r="N25" i="7"/>
  <c r="R25" i="7" s="1"/>
  <c r="N26" i="7"/>
  <c r="R26" i="7" s="1"/>
  <c r="N27" i="7"/>
  <c r="R27" i="7" s="1"/>
  <c r="N28" i="7"/>
  <c r="R28" i="7" s="1"/>
  <c r="N29" i="7"/>
  <c r="R29" i="7" s="1"/>
  <c r="N30" i="7"/>
  <c r="R30" i="7" s="1"/>
  <c r="N31" i="7"/>
  <c r="R31" i="7" s="1"/>
  <c r="N32" i="7"/>
  <c r="R32" i="7" s="1"/>
  <c r="N33" i="7"/>
  <c r="R33" i="7" s="1"/>
  <c r="N34" i="7"/>
  <c r="R34" i="7" s="1"/>
  <c r="N35" i="7"/>
  <c r="R35" i="7" s="1"/>
  <c r="N36" i="7"/>
  <c r="R36" i="7" s="1"/>
  <c r="N37" i="7"/>
  <c r="R37" i="7" s="1"/>
  <c r="N38" i="7"/>
  <c r="R38" i="7" s="1"/>
  <c r="V42" i="7" s="1"/>
  <c r="N39" i="7"/>
  <c r="N40" i="7"/>
  <c r="R40" i="7" s="1"/>
  <c r="N41" i="7"/>
  <c r="R41" i="7" s="1"/>
  <c r="N42" i="7"/>
  <c r="R42" i="7" s="1"/>
  <c r="N43" i="7"/>
  <c r="R43" i="7" s="1"/>
  <c r="N44" i="7"/>
  <c r="R44" i="7" s="1"/>
  <c r="N45" i="7"/>
  <c r="R45" i="7" s="1"/>
  <c r="N46" i="7"/>
  <c r="R46" i="7" s="1"/>
  <c r="N47" i="7"/>
  <c r="R47" i="7" s="1"/>
  <c r="N48" i="7"/>
  <c r="R48" i="7" s="1"/>
  <c r="N49" i="7"/>
  <c r="R49" i="7" s="1"/>
  <c r="N50" i="7"/>
  <c r="R50" i="7" s="1"/>
  <c r="N51" i="7"/>
  <c r="R51" i="7" s="1"/>
  <c r="N52" i="7"/>
  <c r="R52" i="7" s="1"/>
  <c r="N53" i="7"/>
  <c r="R53" i="7" s="1"/>
  <c r="N54" i="7"/>
  <c r="R54" i="7" s="1"/>
  <c r="N55" i="7"/>
  <c r="R55" i="7" s="1"/>
  <c r="N56" i="7"/>
  <c r="R56" i="7" s="1"/>
  <c r="N57" i="7"/>
  <c r="R57" i="7" s="1"/>
  <c r="N58" i="7"/>
  <c r="R58" i="7" s="1"/>
  <c r="N59" i="7"/>
  <c r="R59" i="7" s="1"/>
  <c r="N60" i="7"/>
  <c r="R60" i="7" s="1"/>
  <c r="N61" i="7"/>
  <c r="R61" i="7" s="1"/>
  <c r="N62" i="7"/>
  <c r="R62" i="7" s="1"/>
  <c r="N63" i="7"/>
  <c r="R63" i="7" s="1"/>
  <c r="N64" i="7"/>
  <c r="R64" i="7" s="1"/>
  <c r="N65" i="7"/>
  <c r="R65" i="7" s="1"/>
  <c r="N66" i="7"/>
  <c r="R66" i="7" s="1"/>
  <c r="N67" i="7"/>
  <c r="R67" i="7" s="1"/>
  <c r="N68" i="7"/>
  <c r="R68" i="7" s="1"/>
  <c r="N69" i="7"/>
  <c r="R69" i="7" s="1"/>
  <c r="N70" i="7"/>
  <c r="R70" i="7" s="1"/>
  <c r="N71" i="7"/>
  <c r="R71" i="7" s="1"/>
  <c r="N72" i="7"/>
  <c r="R72" i="7" s="1"/>
  <c r="N73" i="7"/>
  <c r="R73" i="7" s="1"/>
  <c r="N74" i="7"/>
  <c r="R74" i="7" s="1"/>
  <c r="N75" i="7"/>
  <c r="R75" i="7" s="1"/>
  <c r="N76" i="7"/>
  <c r="R76" i="7" s="1"/>
  <c r="N77" i="7"/>
  <c r="R77" i="7" s="1"/>
  <c r="N78" i="7"/>
  <c r="R78" i="7" s="1"/>
  <c r="N79" i="7"/>
  <c r="R79" i="7" s="1"/>
  <c r="N80" i="7"/>
  <c r="R80" i="7" s="1"/>
  <c r="N81" i="7"/>
  <c r="R81" i="7" s="1"/>
  <c r="N82" i="7"/>
  <c r="R82" i="7" s="1"/>
  <c r="N83" i="7"/>
  <c r="R83" i="7" s="1"/>
  <c r="N84" i="7"/>
  <c r="R84" i="7" s="1"/>
  <c r="N85" i="7"/>
  <c r="R85" i="7" s="1"/>
  <c r="N86" i="7"/>
  <c r="R86" i="7" s="1"/>
  <c r="N87" i="7"/>
  <c r="R87" i="7" s="1"/>
  <c r="N88" i="7"/>
  <c r="R88" i="7" s="1"/>
  <c r="N89" i="7"/>
  <c r="R89" i="7" s="1"/>
  <c r="N90" i="7"/>
  <c r="R90" i="7" s="1"/>
  <c r="N91" i="7"/>
  <c r="R91" i="7" s="1"/>
  <c r="N92" i="7"/>
  <c r="R92" i="7" s="1"/>
  <c r="N93" i="7"/>
  <c r="R93" i="7" s="1"/>
  <c r="N94" i="7"/>
  <c r="R94" i="7" s="1"/>
  <c r="N95" i="7"/>
  <c r="R95" i="7" s="1"/>
  <c r="N96" i="7"/>
  <c r="R96" i="7" s="1"/>
  <c r="N97" i="7"/>
  <c r="R97" i="7" s="1"/>
  <c r="N98" i="7"/>
  <c r="R98" i="7" s="1"/>
  <c r="N99" i="7"/>
  <c r="R99" i="7" s="1"/>
  <c r="N100" i="7"/>
  <c r="R100" i="7" s="1"/>
  <c r="N101" i="7"/>
  <c r="R101" i="7" s="1"/>
  <c r="N102" i="7"/>
  <c r="R102" i="7" s="1"/>
  <c r="N103" i="7"/>
  <c r="R103" i="7" s="1"/>
  <c r="N104" i="7"/>
  <c r="R104" i="7" s="1"/>
  <c r="N105" i="7"/>
  <c r="R105" i="7" s="1"/>
  <c r="N106" i="7"/>
  <c r="R106" i="7" s="1"/>
  <c r="N107" i="7"/>
  <c r="R107" i="7" s="1"/>
  <c r="N108" i="7"/>
  <c r="R108" i="7" s="1"/>
  <c r="N109" i="7"/>
  <c r="R109" i="7" s="1"/>
  <c r="N110" i="7"/>
  <c r="R110" i="7" s="1"/>
  <c r="N111" i="7"/>
  <c r="R111" i="7" s="1"/>
  <c r="N112" i="7"/>
  <c r="R112" i="7" s="1"/>
  <c r="N113" i="7"/>
  <c r="R113" i="7" s="1"/>
  <c r="N114" i="7"/>
  <c r="R114" i="7" s="1"/>
  <c r="N115" i="7"/>
  <c r="R115" i="7" s="1"/>
  <c r="N116" i="7"/>
  <c r="R116" i="7" s="1"/>
  <c r="N117" i="7"/>
  <c r="R117" i="7" s="1"/>
  <c r="N118" i="7"/>
  <c r="R118" i="7" s="1"/>
  <c r="N119" i="7"/>
  <c r="R119" i="7" s="1"/>
  <c r="N120" i="7"/>
  <c r="R120" i="7" s="1"/>
  <c r="N121" i="7"/>
  <c r="R121" i="7" s="1"/>
  <c r="N122" i="7"/>
  <c r="R122" i="7" s="1"/>
  <c r="N123" i="7"/>
  <c r="N124" i="7"/>
  <c r="R124" i="7" s="1"/>
  <c r="N125" i="7"/>
  <c r="R125" i="7" s="1"/>
  <c r="N126" i="7"/>
  <c r="R126" i="7" s="1"/>
  <c r="N127" i="7"/>
  <c r="R127" i="7" s="1"/>
  <c r="N128" i="7"/>
  <c r="R128" i="7" s="1"/>
  <c r="N129" i="7"/>
  <c r="R129" i="7" s="1"/>
  <c r="N130" i="7"/>
  <c r="R130" i="7" s="1"/>
  <c r="N131" i="7"/>
  <c r="R131" i="7" s="1"/>
  <c r="N132" i="7"/>
  <c r="R132" i="7" s="1"/>
  <c r="N133" i="7"/>
  <c r="R133" i="7" s="1"/>
  <c r="N134" i="7"/>
  <c r="R134" i="7" s="1"/>
  <c r="N135" i="7"/>
  <c r="R135" i="7" s="1"/>
  <c r="N136" i="7"/>
  <c r="R136" i="7" s="1"/>
  <c r="N137" i="7"/>
  <c r="R137" i="7" s="1"/>
  <c r="N138" i="7"/>
  <c r="R138" i="7" s="1"/>
  <c r="N139" i="7"/>
  <c r="R139" i="7" s="1"/>
  <c r="N140" i="7"/>
  <c r="R140" i="7" s="1"/>
  <c r="N141" i="7"/>
  <c r="R141" i="7" s="1"/>
  <c r="N142" i="7"/>
  <c r="R142" i="7" s="1"/>
  <c r="N143" i="7"/>
  <c r="R143" i="7" s="1"/>
  <c r="N144" i="7"/>
  <c r="R144" i="7" s="1"/>
  <c r="N145" i="7"/>
  <c r="R145" i="7" s="1"/>
  <c r="N146" i="7"/>
  <c r="R146" i="7" s="1"/>
  <c r="N147" i="7"/>
  <c r="R147" i="7" s="1"/>
  <c r="N148" i="7"/>
  <c r="R148" i="7" s="1"/>
  <c r="N149" i="7"/>
  <c r="R149" i="7" s="1"/>
  <c r="N150" i="7"/>
  <c r="R150" i="7" s="1"/>
  <c r="N151" i="7"/>
  <c r="R151" i="7" s="1"/>
  <c r="N152" i="7"/>
  <c r="R152" i="7" s="1"/>
  <c r="N153" i="7"/>
  <c r="R153" i="7" s="1"/>
  <c r="N154" i="7"/>
  <c r="R154" i="7" s="1"/>
  <c r="N155" i="7"/>
  <c r="R155" i="7" s="1"/>
  <c r="N156" i="7"/>
  <c r="R156" i="7" s="1"/>
  <c r="N157" i="7"/>
  <c r="R157" i="7" s="1"/>
  <c r="N158" i="7"/>
  <c r="R158" i="7" s="1"/>
  <c r="N159" i="7"/>
  <c r="R159" i="7" s="1"/>
  <c r="N160" i="7"/>
  <c r="R160" i="7" s="1"/>
  <c r="N161" i="7"/>
  <c r="R161" i="7" s="1"/>
  <c r="N162" i="7"/>
  <c r="R162" i="7" s="1"/>
  <c r="N163" i="7"/>
  <c r="R163" i="7" s="1"/>
  <c r="N164" i="7"/>
  <c r="R164" i="7" s="1"/>
  <c r="N165" i="7"/>
  <c r="R165" i="7" s="1"/>
  <c r="N166" i="7"/>
  <c r="R166" i="7" s="1"/>
  <c r="N167" i="7"/>
  <c r="R167" i="7" s="1"/>
  <c r="N168" i="7"/>
  <c r="R168" i="7" s="1"/>
  <c r="N169" i="7"/>
  <c r="R169" i="7" s="1"/>
  <c r="N170" i="7"/>
  <c r="R170" i="7" s="1"/>
  <c r="N171" i="7"/>
  <c r="R171" i="7" s="1"/>
  <c r="N172" i="7"/>
  <c r="R172" i="7" s="1"/>
  <c r="N173" i="7"/>
  <c r="R173" i="7" s="1"/>
  <c r="N174" i="7"/>
  <c r="R174" i="7" s="1"/>
  <c r="N175" i="7"/>
  <c r="R175" i="7" s="1"/>
  <c r="N176" i="7"/>
  <c r="R176" i="7" s="1"/>
  <c r="N177" i="7"/>
  <c r="R177" i="7" s="1"/>
  <c r="N178" i="7"/>
  <c r="R178" i="7" s="1"/>
  <c r="N3" i="7"/>
  <c r="N4" i="7"/>
  <c r="N2"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4"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H161" i="7" s="1"/>
  <c r="D160" i="7"/>
  <c r="D161" i="7"/>
  <c r="D162" i="7"/>
  <c r="D163" i="7"/>
  <c r="D164" i="7"/>
  <c r="D165" i="7"/>
  <c r="D166" i="7"/>
  <c r="D167" i="7"/>
  <c r="D168" i="7"/>
  <c r="D169" i="7"/>
  <c r="D170" i="7"/>
  <c r="D171" i="7"/>
  <c r="D172" i="7"/>
  <c r="D173" i="7"/>
  <c r="D174" i="7"/>
  <c r="D175" i="7"/>
  <c r="H177" i="7" s="1"/>
  <c r="D176" i="7"/>
  <c r="H178" i="7" s="1"/>
  <c r="D177" i="7"/>
  <c r="D178"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G177" i="7" s="1"/>
  <c r="C176" i="7"/>
  <c r="G178" i="7" s="1"/>
  <c r="C177" i="7"/>
  <c r="C17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F177" i="7" s="1"/>
  <c r="B176" i="7"/>
  <c r="F178" i="7" s="1"/>
  <c r="B177" i="7"/>
  <c r="B178" i="7"/>
  <c r="D2" i="7"/>
  <c r="C2" i="7"/>
  <c r="B2"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 i="7"/>
  <c r="V53" i="7" l="1"/>
  <c r="V49" i="7"/>
  <c r="V45" i="7"/>
  <c r="V41" i="7"/>
  <c r="V37" i="7"/>
  <c r="V33" i="7"/>
  <c r="V29" i="7"/>
  <c r="V25" i="7"/>
  <c r="V21" i="7"/>
  <c r="V17" i="7"/>
  <c r="V13" i="7"/>
  <c r="W48" i="7"/>
  <c r="W40" i="7"/>
  <c r="W32" i="7"/>
  <c r="W24" i="7"/>
  <c r="W16" i="7"/>
  <c r="X53" i="7"/>
  <c r="X45" i="7"/>
  <c r="X37" i="7"/>
  <c r="X29" i="7"/>
  <c r="X21" i="7"/>
  <c r="X13" i="7"/>
  <c r="V52" i="7"/>
  <c r="V44" i="7"/>
  <c r="V36" i="7"/>
  <c r="V32" i="7"/>
  <c r="V28" i="7"/>
  <c r="R20" i="7"/>
  <c r="V16" i="7"/>
  <c r="W44" i="7"/>
  <c r="W36" i="7"/>
  <c r="W28" i="7"/>
  <c r="W20" i="7"/>
  <c r="W12" i="7"/>
  <c r="X41" i="7"/>
  <c r="X25" i="7"/>
  <c r="X17" i="7"/>
  <c r="Y10" i="7"/>
  <c r="AY10" i="7" s="1"/>
  <c r="BD6" i="7"/>
  <c r="Y51" i="7"/>
  <c r="AY51" i="7" s="1"/>
  <c r="BD47" i="7"/>
  <c r="Y43" i="7"/>
  <c r="AY43" i="7" s="1"/>
  <c r="BD39" i="7"/>
  <c r="Y31" i="7"/>
  <c r="AY31" i="7" s="1"/>
  <c r="BD27" i="7"/>
  <c r="Y23" i="7"/>
  <c r="AY23" i="7" s="1"/>
  <c r="BD19" i="7"/>
  <c r="Y15" i="7"/>
  <c r="AY15" i="7" s="1"/>
  <c r="BD11" i="7"/>
  <c r="BC5" i="7"/>
  <c r="AX5" i="7"/>
  <c r="BD5" i="7"/>
  <c r="AY5" i="7"/>
  <c r="BB5" i="7"/>
  <c r="V48" i="7"/>
  <c r="V40" i="7"/>
  <c r="V20" i="7"/>
  <c r="X49" i="7"/>
  <c r="X33" i="7"/>
  <c r="Y47" i="7"/>
  <c r="AY47" i="7" s="1"/>
  <c r="BD43" i="7"/>
  <c r="Y39" i="7"/>
  <c r="AY39" i="7" s="1"/>
  <c r="BD35" i="7"/>
  <c r="Y35" i="7"/>
  <c r="AY35" i="7" s="1"/>
  <c r="BD31" i="7"/>
  <c r="Y27" i="7"/>
  <c r="AY27" i="7" s="1"/>
  <c r="BD23" i="7"/>
  <c r="Y19" i="7"/>
  <c r="AY19" i="7" s="1"/>
  <c r="BD15" i="7"/>
  <c r="Y11" i="7"/>
  <c r="AY11" i="7" s="1"/>
  <c r="BD7" i="7"/>
  <c r="BB3" i="7"/>
  <c r="AW3" i="7"/>
  <c r="V51" i="7"/>
  <c r="V47" i="7"/>
  <c r="R39" i="7"/>
  <c r="V35" i="7"/>
  <c r="V31" i="7"/>
  <c r="V27" i="7"/>
  <c r="V23" i="7"/>
  <c r="V19" i="7"/>
  <c r="V15" i="7"/>
  <c r="W50" i="7"/>
  <c r="W42" i="7"/>
  <c r="W34" i="7"/>
  <c r="W26" i="7"/>
  <c r="W18" i="7"/>
  <c r="W10" i="7"/>
  <c r="X47" i="7"/>
  <c r="X39" i="7"/>
  <c r="X31" i="7"/>
  <c r="X23" i="7"/>
  <c r="Y42" i="7"/>
  <c r="AY42" i="7" s="1"/>
  <c r="BD38" i="7"/>
  <c r="Y38" i="7"/>
  <c r="AY38" i="7" s="1"/>
  <c r="BD34" i="7"/>
  <c r="Y34" i="7"/>
  <c r="AY34" i="7" s="1"/>
  <c r="BD30" i="7"/>
  <c r="Y30" i="7"/>
  <c r="AY30" i="7" s="1"/>
  <c r="BD26" i="7"/>
  <c r="Y26" i="7"/>
  <c r="AY26" i="7" s="1"/>
  <c r="BD22" i="7"/>
  <c r="Y22" i="7"/>
  <c r="AY22" i="7" s="1"/>
  <c r="BD18" i="7"/>
  <c r="Y18" i="7"/>
  <c r="AY18" i="7" s="1"/>
  <c r="BD14" i="7"/>
  <c r="Y14" i="7"/>
  <c r="AY14" i="7" s="1"/>
  <c r="BD10" i="7"/>
  <c r="W51" i="7"/>
  <c r="W47" i="7"/>
  <c r="W43" i="7"/>
  <c r="W39" i="7"/>
  <c r="W35" i="7"/>
  <c r="W27" i="7"/>
  <c r="W23" i="7"/>
  <c r="W19" i="7"/>
  <c r="W15" i="7"/>
  <c r="X52" i="7"/>
  <c r="X48" i="7"/>
  <c r="X40" i="7"/>
  <c r="X36" i="7"/>
  <c r="X32" i="7"/>
  <c r="X28" i="7"/>
  <c r="X24" i="7"/>
  <c r="X20" i="7"/>
  <c r="X16" i="7"/>
  <c r="X12" i="7"/>
  <c r="BC3" i="7"/>
  <c r="AX3" i="7"/>
  <c r="BA4" i="7"/>
  <c r="AV4" i="7"/>
  <c r="BB4" i="7"/>
  <c r="AW4" i="7"/>
  <c r="BC4" i="7"/>
  <c r="AX4" i="7"/>
  <c r="BD4" i="7"/>
  <c r="AY4" i="7"/>
  <c r="BD46" i="7"/>
  <c r="V39" i="7"/>
  <c r="V50" i="7"/>
  <c r="V46" i="7"/>
  <c r="V38" i="7"/>
  <c r="V34" i="7"/>
  <c r="V30" i="7"/>
  <c r="V22" i="7"/>
  <c r="V18" i="7"/>
  <c r="BD165" i="7"/>
  <c r="BD161" i="7"/>
  <c r="BD157" i="7"/>
  <c r="BD153" i="7"/>
  <c r="BD149" i="7"/>
  <c r="BD145" i="7"/>
  <c r="BD141" i="7"/>
  <c r="BD137" i="7"/>
  <c r="BD133" i="7"/>
  <c r="BD129" i="7"/>
  <c r="BD125" i="7"/>
  <c r="BD121" i="7"/>
  <c r="BD117" i="7"/>
  <c r="BD113" i="7"/>
  <c r="BD109" i="7"/>
  <c r="BD105" i="7"/>
  <c r="BD101" i="7"/>
  <c r="BD97" i="7"/>
  <c r="BD93" i="7"/>
  <c r="BA5" i="7"/>
  <c r="BD42" i="7"/>
  <c r="BD89" i="7"/>
  <c r="BD85" i="7"/>
  <c r="BD81" i="7"/>
  <c r="BD77" i="7"/>
  <c r="BD73" i="7"/>
  <c r="BD69" i="7"/>
  <c r="BD65" i="7"/>
  <c r="BD61" i="7"/>
  <c r="BD57" i="7"/>
  <c r="BD53" i="7"/>
  <c r="Y53" i="7"/>
  <c r="AY53" i="7" s="1"/>
  <c r="BD49" i="7"/>
  <c r="Y49" i="7"/>
  <c r="AY49" i="7" s="1"/>
  <c r="BD45" i="7"/>
  <c r="Y45" i="7"/>
  <c r="AY45" i="7" s="1"/>
  <c r="BD41" i="7"/>
  <c r="Y41" i="7"/>
  <c r="AY41" i="7" s="1"/>
  <c r="BD37" i="7"/>
  <c r="Y37" i="7"/>
  <c r="AY37" i="7" s="1"/>
  <c r="BD33" i="7"/>
  <c r="Y33" i="7"/>
  <c r="AY33" i="7" s="1"/>
  <c r="BD29" i="7"/>
  <c r="Y29" i="7"/>
  <c r="AY29" i="7" s="1"/>
  <c r="BD25" i="7"/>
  <c r="Y25" i="7"/>
  <c r="AY25" i="7" s="1"/>
  <c r="BD21" i="7"/>
  <c r="Y21" i="7"/>
  <c r="AY21" i="7" s="1"/>
  <c r="BD17" i="7"/>
  <c r="Y17" i="7"/>
  <c r="AY17" i="7" s="1"/>
  <c r="BD13" i="7"/>
  <c r="Y13" i="7"/>
  <c r="AY13" i="7" s="1"/>
  <c r="BD9" i="7"/>
  <c r="BD3" i="7"/>
  <c r="AY3" i="7"/>
  <c r="V14" i="7"/>
  <c r="W46" i="7"/>
  <c r="W38" i="7"/>
  <c r="W30" i="7"/>
  <c r="W22" i="7"/>
  <c r="W14" i="7"/>
  <c r="X51" i="7"/>
  <c r="X43" i="7"/>
  <c r="X35" i="7"/>
  <c r="X27" i="7"/>
  <c r="X19" i="7"/>
  <c r="Y172" i="7"/>
  <c r="Y168" i="7"/>
  <c r="BD164" i="7"/>
  <c r="Y164" i="7"/>
  <c r="AY164" i="7" s="1"/>
  <c r="BD160" i="7"/>
  <c r="Y160" i="7"/>
  <c r="AY160" i="7" s="1"/>
  <c r="BD156" i="7"/>
  <c r="Y156" i="7"/>
  <c r="AY156" i="7" s="1"/>
  <c r="BD152" i="7"/>
  <c r="Y152" i="7"/>
  <c r="AY152" i="7" s="1"/>
  <c r="BD148" i="7"/>
  <c r="Y148" i="7"/>
  <c r="AY148" i="7" s="1"/>
  <c r="BD144" i="7"/>
  <c r="Y144" i="7"/>
  <c r="AY144" i="7" s="1"/>
  <c r="BD140" i="7"/>
  <c r="Y140" i="7"/>
  <c r="AY140" i="7" s="1"/>
  <c r="BD136" i="7"/>
  <c r="Y136" i="7"/>
  <c r="AY136" i="7" s="1"/>
  <c r="BD132" i="7"/>
  <c r="Y132" i="7"/>
  <c r="AY132" i="7" s="1"/>
  <c r="BD128" i="7"/>
  <c r="Y128" i="7"/>
  <c r="AY128" i="7" s="1"/>
  <c r="BD124" i="7"/>
  <c r="Y124" i="7"/>
  <c r="AY124" i="7" s="1"/>
  <c r="BD120" i="7"/>
  <c r="Y120" i="7"/>
  <c r="AY120" i="7" s="1"/>
  <c r="BD116" i="7"/>
  <c r="Y116" i="7"/>
  <c r="AY116" i="7" s="1"/>
  <c r="BD112" i="7"/>
  <c r="Y112" i="7"/>
  <c r="AY112" i="7" s="1"/>
  <c r="BD108" i="7"/>
  <c r="BD104" i="7"/>
  <c r="BD100" i="7"/>
  <c r="BD96" i="7"/>
  <c r="BD92" i="7"/>
  <c r="BD88" i="7"/>
  <c r="BD84" i="7"/>
  <c r="BD80" i="7"/>
  <c r="BD76" i="7"/>
  <c r="BD72" i="7"/>
  <c r="BD68" i="7"/>
  <c r="BD64" i="7"/>
  <c r="BD60" i="7"/>
  <c r="BD56" i="7"/>
  <c r="BD52" i="7"/>
  <c r="Y52" i="7"/>
  <c r="AY52" i="7" s="1"/>
  <c r="BD48" i="7"/>
  <c r="Y48" i="7"/>
  <c r="AY48" i="7" s="1"/>
  <c r="BD44" i="7"/>
  <c r="Y44" i="7"/>
  <c r="AY44" i="7" s="1"/>
  <c r="BD40" i="7"/>
  <c r="Y40" i="7"/>
  <c r="AY40" i="7" s="1"/>
  <c r="BD36" i="7"/>
  <c r="Y36" i="7"/>
  <c r="AY36" i="7" s="1"/>
  <c r="BD32" i="7"/>
  <c r="Y32" i="7"/>
  <c r="AY32" i="7" s="1"/>
  <c r="BD28" i="7"/>
  <c r="Y28" i="7"/>
  <c r="AY28" i="7" s="1"/>
  <c r="BD24" i="7"/>
  <c r="Y24" i="7"/>
  <c r="AY24" i="7" s="1"/>
  <c r="BD20" i="7"/>
  <c r="Y20" i="7"/>
  <c r="AY20" i="7" s="1"/>
  <c r="BD16" i="7"/>
  <c r="Y16" i="7"/>
  <c r="AY16" i="7" s="1"/>
  <c r="BD12" i="7"/>
  <c r="Y12" i="7"/>
  <c r="AY12" i="7" s="1"/>
  <c r="BD8" i="7"/>
  <c r="W49" i="7"/>
  <c r="W45" i="7"/>
  <c r="W37" i="7"/>
  <c r="W33" i="7"/>
  <c r="W29" i="7"/>
  <c r="W25" i="7"/>
  <c r="W17" i="7"/>
  <c r="W13" i="7"/>
  <c r="X50" i="7"/>
  <c r="X46" i="7"/>
  <c r="X42" i="7"/>
  <c r="X38" i="7"/>
  <c r="X34" i="7"/>
  <c r="X30" i="7"/>
  <c r="X26" i="7"/>
  <c r="X22" i="7"/>
  <c r="X18" i="7"/>
  <c r="X14" i="7"/>
  <c r="Y173" i="7"/>
  <c r="Y169" i="7"/>
  <c r="Y165" i="7"/>
  <c r="AY165" i="7" s="1"/>
  <c r="Y161" i="7"/>
  <c r="AY161" i="7" s="1"/>
  <c r="Y157" i="7"/>
  <c r="AY157" i="7" s="1"/>
  <c r="Y153" i="7"/>
  <c r="AY153" i="7" s="1"/>
  <c r="Y149" i="7"/>
  <c r="AY149" i="7" s="1"/>
  <c r="Y145" i="7"/>
  <c r="AY145" i="7" s="1"/>
  <c r="Y141" i="7"/>
  <c r="AY141" i="7" s="1"/>
  <c r="Y137" i="7"/>
  <c r="AY137" i="7" s="1"/>
  <c r="Y133" i="7"/>
  <c r="AY133" i="7" s="1"/>
  <c r="Y129" i="7"/>
  <c r="AY129" i="7" s="1"/>
  <c r="Y125" i="7"/>
  <c r="AY125" i="7" s="1"/>
  <c r="Y121" i="7"/>
  <c r="AY121" i="7" s="1"/>
  <c r="Y117" i="7"/>
  <c r="AY117" i="7" s="1"/>
  <c r="Y113" i="7"/>
  <c r="AY113" i="7" s="1"/>
  <c r="Y109" i="7"/>
  <c r="AY109" i="7" s="1"/>
  <c r="Y105" i="7"/>
  <c r="AY105" i="7" s="1"/>
  <c r="Y101" i="7"/>
  <c r="AY101" i="7" s="1"/>
  <c r="Y97" i="7"/>
  <c r="AY97" i="7" s="1"/>
  <c r="Y93" i="7"/>
  <c r="AY93" i="7" s="1"/>
  <c r="Y89" i="7"/>
  <c r="AY89" i="7" s="1"/>
  <c r="Y85" i="7"/>
  <c r="AY85" i="7" s="1"/>
  <c r="Y81" i="7"/>
  <c r="AY81" i="7" s="1"/>
  <c r="Y77" i="7"/>
  <c r="AY77" i="7" s="1"/>
  <c r="Y73" i="7"/>
  <c r="AY73" i="7" s="1"/>
  <c r="Y69" i="7"/>
  <c r="AY69" i="7" s="1"/>
  <c r="Y65" i="7"/>
  <c r="AY65" i="7" s="1"/>
  <c r="Y61" i="7"/>
  <c r="AY61" i="7" s="1"/>
  <c r="Y57" i="7"/>
  <c r="AY57" i="7" s="1"/>
  <c r="Y108" i="7"/>
  <c r="AY108" i="7" s="1"/>
  <c r="Y104" i="7"/>
  <c r="AY104" i="7" s="1"/>
  <c r="Y100" i="7"/>
  <c r="AY100" i="7" s="1"/>
  <c r="Y96" i="7"/>
  <c r="AY96" i="7" s="1"/>
  <c r="Y92" i="7"/>
  <c r="AY92" i="7" s="1"/>
  <c r="Y88" i="7"/>
  <c r="AY88" i="7" s="1"/>
  <c r="Y84" i="7"/>
  <c r="AY84" i="7" s="1"/>
  <c r="Y80" i="7"/>
  <c r="AY80" i="7" s="1"/>
  <c r="Y76" i="7"/>
  <c r="AY76" i="7" s="1"/>
  <c r="Y72" i="7"/>
  <c r="AY72" i="7" s="1"/>
  <c r="Y68" i="7"/>
  <c r="AY68" i="7" s="1"/>
  <c r="Y64" i="7"/>
  <c r="AY64" i="7" s="1"/>
  <c r="Y60" i="7"/>
  <c r="AY60" i="7" s="1"/>
  <c r="Y56" i="7"/>
  <c r="AY56" i="7" s="1"/>
  <c r="V177" i="7"/>
  <c r="V173" i="7"/>
  <c r="V169" i="7"/>
  <c r="V165" i="7"/>
  <c r="V161" i="7"/>
  <c r="V157" i="7"/>
  <c r="V153" i="7"/>
  <c r="V149" i="7"/>
  <c r="V145" i="7"/>
  <c r="V141" i="7"/>
  <c r="V137" i="7"/>
  <c r="V133" i="7"/>
  <c r="V129" i="7"/>
  <c r="V121" i="7"/>
  <c r="V117" i="7"/>
  <c r="V113" i="7"/>
  <c r="V109" i="7"/>
  <c r="V105" i="7"/>
  <c r="V101" i="7"/>
  <c r="V97" i="7"/>
  <c r="V93" i="7"/>
  <c r="V89" i="7"/>
  <c r="V85" i="7"/>
  <c r="V81" i="7"/>
  <c r="V77" i="7"/>
  <c r="V73" i="7"/>
  <c r="V69" i="7"/>
  <c r="V65" i="7"/>
  <c r="V61" i="7"/>
  <c r="V57" i="7"/>
  <c r="W175" i="7"/>
  <c r="W171" i="7"/>
  <c r="W167" i="7"/>
  <c r="W163" i="7"/>
  <c r="W159" i="7"/>
  <c r="W155" i="7"/>
  <c r="X176" i="7"/>
  <c r="X172" i="7"/>
  <c r="X168" i="7"/>
  <c r="X164" i="7"/>
  <c r="X160" i="7"/>
  <c r="X156" i="7"/>
  <c r="X152" i="7"/>
  <c r="X148" i="7"/>
  <c r="X144" i="7"/>
  <c r="X140" i="7"/>
  <c r="X136" i="7"/>
  <c r="X132" i="7"/>
  <c r="X124" i="7"/>
  <c r="X120" i="7"/>
  <c r="X116" i="7"/>
  <c r="X112" i="7"/>
  <c r="X108" i="7"/>
  <c r="X104" i="7"/>
  <c r="X100" i="7"/>
  <c r="X96" i="7"/>
  <c r="X92" i="7"/>
  <c r="X88" i="7"/>
  <c r="X84" i="7"/>
  <c r="X80" i="7"/>
  <c r="X76" i="7"/>
  <c r="X72" i="7"/>
  <c r="X68" i="7"/>
  <c r="X64" i="7"/>
  <c r="X60" i="7"/>
  <c r="X56" i="7"/>
  <c r="AR51" i="7"/>
  <c r="AR43" i="7"/>
  <c r="AR39" i="7"/>
  <c r="AR31" i="7"/>
  <c r="AR19" i="7"/>
  <c r="AR15" i="7"/>
  <c r="AS176" i="7"/>
  <c r="AS168" i="7"/>
  <c r="AS160" i="7"/>
  <c r="AS152" i="7"/>
  <c r="AS144" i="7"/>
  <c r="AS136" i="7"/>
  <c r="AS124" i="7"/>
  <c r="AS116" i="7"/>
  <c r="AS104" i="7"/>
  <c r="AS44" i="7"/>
  <c r="AR53" i="7"/>
  <c r="AR49" i="7"/>
  <c r="AR45" i="7"/>
  <c r="AR41" i="7"/>
  <c r="AR37" i="7"/>
  <c r="AR33" i="7"/>
  <c r="AR29" i="7"/>
  <c r="AR25" i="7"/>
  <c r="AR21" i="7"/>
  <c r="AR13" i="7"/>
  <c r="AS50" i="7"/>
  <c r="AS46" i="7"/>
  <c r="AS42" i="7"/>
  <c r="AS38" i="7"/>
  <c r="AS34" i="7"/>
  <c r="AS30" i="7"/>
  <c r="AS26" i="7"/>
  <c r="AS22" i="7"/>
  <c r="AS18" i="7"/>
  <c r="AS14" i="7"/>
  <c r="AR17" i="7"/>
  <c r="F4" i="7"/>
  <c r="J6" i="7"/>
  <c r="AV6" i="7" s="1"/>
  <c r="F175" i="7"/>
  <c r="J177" i="7"/>
  <c r="F171" i="7"/>
  <c r="J173" i="7"/>
  <c r="F167" i="7"/>
  <c r="J169" i="7"/>
  <c r="F163" i="7"/>
  <c r="J165" i="7"/>
  <c r="F159" i="7"/>
  <c r="J161" i="7"/>
  <c r="F155" i="7"/>
  <c r="J157" i="7"/>
  <c r="F151" i="7"/>
  <c r="J153" i="7"/>
  <c r="F147" i="7"/>
  <c r="J149" i="7"/>
  <c r="F143" i="7"/>
  <c r="J145" i="7"/>
  <c r="F139" i="7"/>
  <c r="J141" i="7"/>
  <c r="F135" i="7"/>
  <c r="J137" i="7"/>
  <c r="F131" i="7"/>
  <c r="J133" i="7"/>
  <c r="F127" i="7"/>
  <c r="J129" i="7"/>
  <c r="F123" i="7"/>
  <c r="J125" i="7"/>
  <c r="F119" i="7"/>
  <c r="J121" i="7"/>
  <c r="F115" i="7"/>
  <c r="J117" i="7"/>
  <c r="F111" i="7"/>
  <c r="J113" i="7"/>
  <c r="F107" i="7"/>
  <c r="J109" i="7"/>
  <c r="F103" i="7"/>
  <c r="J105" i="7"/>
  <c r="F99" i="7"/>
  <c r="J101" i="7"/>
  <c r="F95" i="7"/>
  <c r="J97" i="7"/>
  <c r="F91" i="7"/>
  <c r="J93" i="7"/>
  <c r="F87" i="7"/>
  <c r="J89" i="7"/>
  <c r="F83" i="7"/>
  <c r="J85" i="7"/>
  <c r="F79" i="7"/>
  <c r="J81" i="7"/>
  <c r="F75" i="7"/>
  <c r="J77" i="7"/>
  <c r="F71" i="7"/>
  <c r="J73" i="7"/>
  <c r="F67" i="7"/>
  <c r="J69" i="7"/>
  <c r="F63" i="7"/>
  <c r="J65" i="7"/>
  <c r="F59" i="7"/>
  <c r="J61" i="7"/>
  <c r="F55" i="7"/>
  <c r="J57" i="7"/>
  <c r="F51" i="7"/>
  <c r="J53" i="7"/>
  <c r="F47" i="7"/>
  <c r="J49" i="7"/>
  <c r="F43" i="7"/>
  <c r="J45" i="7"/>
  <c r="F39" i="7"/>
  <c r="J41" i="7"/>
  <c r="F35" i="7"/>
  <c r="J37" i="7"/>
  <c r="F31" i="7"/>
  <c r="J33" i="7"/>
  <c r="F27" i="7"/>
  <c r="J29" i="7"/>
  <c r="F23" i="7"/>
  <c r="J25" i="7"/>
  <c r="F19" i="7"/>
  <c r="J21" i="7"/>
  <c r="F15" i="7"/>
  <c r="J17" i="7"/>
  <c r="F11" i="7"/>
  <c r="J13" i="7"/>
  <c r="F7" i="7"/>
  <c r="J9" i="7"/>
  <c r="G175" i="7"/>
  <c r="K177" i="7"/>
  <c r="G171" i="7"/>
  <c r="K173" i="7"/>
  <c r="G167" i="7"/>
  <c r="K169" i="7"/>
  <c r="G163" i="7"/>
  <c r="K165" i="7"/>
  <c r="G159" i="7"/>
  <c r="K161" i="7"/>
  <c r="G155" i="7"/>
  <c r="K157" i="7"/>
  <c r="G151" i="7"/>
  <c r="K153" i="7"/>
  <c r="G147" i="7"/>
  <c r="K149" i="7"/>
  <c r="G143" i="7"/>
  <c r="K145" i="7"/>
  <c r="G139" i="7"/>
  <c r="K141" i="7"/>
  <c r="G135" i="7"/>
  <c r="K137" i="7"/>
  <c r="BB137" i="7" s="1"/>
  <c r="G131" i="7"/>
  <c r="K133" i="7"/>
  <c r="G127" i="7"/>
  <c r="K129" i="7"/>
  <c r="G123" i="7"/>
  <c r="K125" i="7"/>
  <c r="BB125" i="7" s="1"/>
  <c r="G119" i="7"/>
  <c r="K121" i="7"/>
  <c r="G115" i="7"/>
  <c r="K117" i="7"/>
  <c r="BB117" i="7" s="1"/>
  <c r="G111" i="7"/>
  <c r="K113" i="7"/>
  <c r="G107" i="7"/>
  <c r="K109" i="7"/>
  <c r="G103" i="7"/>
  <c r="K105" i="7"/>
  <c r="G99" i="7"/>
  <c r="K101" i="7"/>
  <c r="G95" i="7"/>
  <c r="K97" i="7"/>
  <c r="AR47" i="7"/>
  <c r="AR35" i="7"/>
  <c r="AR27" i="7"/>
  <c r="AR23" i="7"/>
  <c r="AR11" i="7"/>
  <c r="AS172" i="7"/>
  <c r="AS164" i="7"/>
  <c r="AS156" i="7"/>
  <c r="AS148" i="7"/>
  <c r="AS140" i="7"/>
  <c r="AS132" i="7"/>
  <c r="AS120" i="7"/>
  <c r="AS112" i="7"/>
  <c r="AS108" i="7"/>
  <c r="AS100" i="7"/>
  <c r="AS96" i="7"/>
  <c r="AS92" i="7"/>
  <c r="AS88" i="7"/>
  <c r="AS84" i="7"/>
  <c r="AS80" i="7"/>
  <c r="AS76" i="7"/>
  <c r="AS72" i="7"/>
  <c r="AS68" i="7"/>
  <c r="AS64" i="7"/>
  <c r="AS60" i="7"/>
  <c r="AS56" i="7"/>
  <c r="AS52" i="7"/>
  <c r="AS48" i="7"/>
  <c r="AS40" i="7"/>
  <c r="AS36" i="7"/>
  <c r="AS32" i="7"/>
  <c r="AS28" i="7"/>
  <c r="AS24" i="7"/>
  <c r="AS20" i="7"/>
  <c r="AS16" i="7"/>
  <c r="AS12" i="7"/>
  <c r="G91" i="7"/>
  <c r="K93" i="7"/>
  <c r="BB93" i="7" s="1"/>
  <c r="G83" i="7"/>
  <c r="K85" i="7"/>
  <c r="G75" i="7"/>
  <c r="K77" i="7"/>
  <c r="BB77" i="7" s="1"/>
  <c r="G67" i="7"/>
  <c r="K69" i="7"/>
  <c r="G63" i="7"/>
  <c r="K65" i="7"/>
  <c r="G55" i="7"/>
  <c r="K57" i="7"/>
  <c r="G43" i="7"/>
  <c r="K45" i="7"/>
  <c r="AW45" i="7" s="1"/>
  <c r="G35" i="7"/>
  <c r="K37" i="7"/>
  <c r="AW37" i="7" s="1"/>
  <c r="G27" i="7"/>
  <c r="K29" i="7"/>
  <c r="AW29" i="7" s="1"/>
  <c r="G19" i="7"/>
  <c r="K21" i="7"/>
  <c r="AW21" i="7" s="1"/>
  <c r="G11" i="7"/>
  <c r="K13" i="7"/>
  <c r="AW13" i="7" s="1"/>
  <c r="H175" i="7"/>
  <c r="L177" i="7"/>
  <c r="H167" i="7"/>
  <c r="L169" i="7"/>
  <c r="H159" i="7"/>
  <c r="L161" i="7"/>
  <c r="H151" i="7"/>
  <c r="L153" i="7"/>
  <c r="H143" i="7"/>
  <c r="L145" i="7"/>
  <c r="H135" i="7"/>
  <c r="L137" i="7"/>
  <c r="H127" i="7"/>
  <c r="L129" i="7"/>
  <c r="H119" i="7"/>
  <c r="L121" i="7"/>
  <c r="H111" i="7"/>
  <c r="L113" i="7"/>
  <c r="H103" i="7"/>
  <c r="L105" i="7"/>
  <c r="H95" i="7"/>
  <c r="L97" i="7"/>
  <c r="H87" i="7"/>
  <c r="L89" i="7"/>
  <c r="H79" i="7"/>
  <c r="L81" i="7"/>
  <c r="H75" i="7"/>
  <c r="L77" i="7"/>
  <c r="H67" i="7"/>
  <c r="L69" i="7"/>
  <c r="H63" i="7"/>
  <c r="L65" i="7"/>
  <c r="H55" i="7"/>
  <c r="L57" i="7"/>
  <c r="H43" i="7"/>
  <c r="L45" i="7"/>
  <c r="H35" i="7"/>
  <c r="L37" i="7"/>
  <c r="H27" i="7"/>
  <c r="L29" i="7"/>
  <c r="H23" i="7"/>
  <c r="L25" i="7"/>
  <c r="H15" i="7"/>
  <c r="L17" i="7"/>
  <c r="H7" i="7"/>
  <c r="L9" i="7"/>
  <c r="AQ177" i="7"/>
  <c r="AQ169" i="7"/>
  <c r="AQ161" i="7"/>
  <c r="AQ153" i="7"/>
  <c r="AQ145" i="7"/>
  <c r="AQ137" i="7"/>
  <c r="AQ129" i="7"/>
  <c r="AQ121" i="7"/>
  <c r="AQ113" i="7"/>
  <c r="AQ105" i="7"/>
  <c r="AQ97" i="7"/>
  <c r="AQ89" i="7"/>
  <c r="AQ81" i="7"/>
  <c r="AQ73" i="7"/>
  <c r="AQ65" i="7"/>
  <c r="AQ57" i="7"/>
  <c r="AQ49" i="7"/>
  <c r="AQ41" i="7"/>
  <c r="AQ33" i="7"/>
  <c r="AQ25" i="7"/>
  <c r="AQ17" i="7"/>
  <c r="W146" i="7"/>
  <c r="W138" i="7"/>
  <c r="W130" i="7"/>
  <c r="W122" i="7"/>
  <c r="W114" i="7"/>
  <c r="W102" i="7"/>
  <c r="AR50" i="7"/>
  <c r="G4" i="7"/>
  <c r="K6" i="7"/>
  <c r="F174" i="7"/>
  <c r="J176" i="7"/>
  <c r="F170" i="7"/>
  <c r="J172" i="7"/>
  <c r="F166" i="7"/>
  <c r="J168" i="7"/>
  <c r="F162" i="7"/>
  <c r="J164" i="7"/>
  <c r="F158" i="7"/>
  <c r="J160" i="7"/>
  <c r="F154" i="7"/>
  <c r="J156" i="7"/>
  <c r="F150" i="7"/>
  <c r="J152" i="7"/>
  <c r="F146" i="7"/>
  <c r="J148" i="7"/>
  <c r="F142" i="7"/>
  <c r="J144" i="7"/>
  <c r="F138" i="7"/>
  <c r="J140" i="7"/>
  <c r="F134" i="7"/>
  <c r="J136" i="7"/>
  <c r="F130" i="7"/>
  <c r="J132" i="7"/>
  <c r="F126" i="7"/>
  <c r="J128" i="7"/>
  <c r="F122" i="7"/>
  <c r="J124" i="7"/>
  <c r="F118" i="7"/>
  <c r="J120" i="7"/>
  <c r="F114" i="7"/>
  <c r="J116" i="7"/>
  <c r="F110" i="7"/>
  <c r="J112" i="7"/>
  <c r="F106" i="7"/>
  <c r="J108" i="7"/>
  <c r="F102" i="7"/>
  <c r="J104" i="7"/>
  <c r="F98" i="7"/>
  <c r="J100" i="7"/>
  <c r="F94" i="7"/>
  <c r="J96" i="7"/>
  <c r="F90" i="7"/>
  <c r="J92" i="7"/>
  <c r="F86" i="7"/>
  <c r="J88" i="7"/>
  <c r="F82" i="7"/>
  <c r="J84" i="7"/>
  <c r="F78" i="7"/>
  <c r="J80" i="7"/>
  <c r="F74" i="7"/>
  <c r="J76" i="7"/>
  <c r="F70" i="7"/>
  <c r="J72" i="7"/>
  <c r="F66" i="7"/>
  <c r="J68" i="7"/>
  <c r="F62" i="7"/>
  <c r="J64" i="7"/>
  <c r="F58" i="7"/>
  <c r="J60" i="7"/>
  <c r="F54" i="7"/>
  <c r="J56" i="7"/>
  <c r="F50" i="7"/>
  <c r="J52" i="7"/>
  <c r="F46" i="7"/>
  <c r="J48" i="7"/>
  <c r="F42" i="7"/>
  <c r="J44" i="7"/>
  <c r="F38" i="7"/>
  <c r="J40" i="7"/>
  <c r="F34" i="7"/>
  <c r="J36" i="7"/>
  <c r="F30" i="7"/>
  <c r="J32" i="7"/>
  <c r="F26" i="7"/>
  <c r="J28" i="7"/>
  <c r="F22" i="7"/>
  <c r="J24" i="7"/>
  <c r="F18" i="7"/>
  <c r="J20" i="7"/>
  <c r="AV20" i="7" s="1"/>
  <c r="F14" i="7"/>
  <c r="J16" i="7"/>
  <c r="F10" i="7"/>
  <c r="J12" i="7"/>
  <c r="F6" i="7"/>
  <c r="J8" i="7"/>
  <c r="AV8" i="7" s="1"/>
  <c r="G174" i="7"/>
  <c r="K176" i="7"/>
  <c r="G170" i="7"/>
  <c r="K172" i="7"/>
  <c r="G166" i="7"/>
  <c r="K168" i="7"/>
  <c r="G162" i="7"/>
  <c r="K164" i="7"/>
  <c r="G158" i="7"/>
  <c r="K160" i="7"/>
  <c r="G154" i="7"/>
  <c r="K156" i="7"/>
  <c r="G150" i="7"/>
  <c r="K152" i="7"/>
  <c r="G146" i="7"/>
  <c r="K148" i="7"/>
  <c r="G142" i="7"/>
  <c r="K144" i="7"/>
  <c r="G138" i="7"/>
  <c r="K140" i="7"/>
  <c r="G134" i="7"/>
  <c r="K136" i="7"/>
  <c r="G130" i="7"/>
  <c r="K132" i="7"/>
  <c r="G126" i="7"/>
  <c r="K128" i="7"/>
  <c r="G122" i="7"/>
  <c r="K124" i="7"/>
  <c r="G118" i="7"/>
  <c r="K120" i="7"/>
  <c r="G114" i="7"/>
  <c r="K116" i="7"/>
  <c r="G110" i="7"/>
  <c r="K112" i="7"/>
  <c r="G106" i="7"/>
  <c r="K108" i="7"/>
  <c r="G102" i="7"/>
  <c r="K104" i="7"/>
  <c r="G98" i="7"/>
  <c r="K100" i="7"/>
  <c r="G94" i="7"/>
  <c r="K96" i="7"/>
  <c r="G90" i="7"/>
  <c r="K92" i="7"/>
  <c r="G86" i="7"/>
  <c r="K88" i="7"/>
  <c r="G82" i="7"/>
  <c r="K84" i="7"/>
  <c r="G78" i="7"/>
  <c r="K80" i="7"/>
  <c r="G74" i="7"/>
  <c r="K76" i="7"/>
  <c r="G70" i="7"/>
  <c r="K72" i="7"/>
  <c r="G66" i="7"/>
  <c r="K68" i="7"/>
  <c r="G62" i="7"/>
  <c r="K64" i="7"/>
  <c r="G58" i="7"/>
  <c r="K60" i="7"/>
  <c r="G54" i="7"/>
  <c r="K56" i="7"/>
  <c r="G50" i="7"/>
  <c r="K52" i="7"/>
  <c r="G46" i="7"/>
  <c r="K48" i="7"/>
  <c r="G42" i="7"/>
  <c r="K44" i="7"/>
  <c r="G38" i="7"/>
  <c r="K40" i="7"/>
  <c r="G34" i="7"/>
  <c r="K36" i="7"/>
  <c r="G30" i="7"/>
  <c r="K32" i="7"/>
  <c r="G26" i="7"/>
  <c r="K28" i="7"/>
  <c r="G22" i="7"/>
  <c r="K24" i="7"/>
  <c r="G18" i="7"/>
  <c r="K20" i="7"/>
  <c r="G14" i="7"/>
  <c r="K16" i="7"/>
  <c r="G10" i="7"/>
  <c r="K12" i="7"/>
  <c r="G6" i="7"/>
  <c r="K8" i="7"/>
  <c r="H174" i="7"/>
  <c r="L176" i="7"/>
  <c r="H170" i="7"/>
  <c r="L172" i="7"/>
  <c r="H166" i="7"/>
  <c r="L168" i="7"/>
  <c r="H162" i="7"/>
  <c r="L164" i="7"/>
  <c r="H158" i="7"/>
  <c r="L160" i="7"/>
  <c r="H154" i="7"/>
  <c r="L156" i="7"/>
  <c r="H150" i="7"/>
  <c r="L152" i="7"/>
  <c r="H146" i="7"/>
  <c r="L148" i="7"/>
  <c r="H142" i="7"/>
  <c r="L144" i="7"/>
  <c r="H138" i="7"/>
  <c r="L140" i="7"/>
  <c r="H134" i="7"/>
  <c r="L136" i="7"/>
  <c r="H130" i="7"/>
  <c r="L132" i="7"/>
  <c r="H126" i="7"/>
  <c r="L128" i="7"/>
  <c r="H122" i="7"/>
  <c r="L124" i="7"/>
  <c r="H118" i="7"/>
  <c r="L120" i="7"/>
  <c r="H114" i="7"/>
  <c r="L116" i="7"/>
  <c r="H110" i="7"/>
  <c r="L112" i="7"/>
  <c r="H106" i="7"/>
  <c r="L108" i="7"/>
  <c r="H102" i="7"/>
  <c r="L104" i="7"/>
  <c r="H98" i="7"/>
  <c r="L100" i="7"/>
  <c r="H94" i="7"/>
  <c r="L96" i="7"/>
  <c r="H90" i="7"/>
  <c r="L92" i="7"/>
  <c r="H86" i="7"/>
  <c r="L88" i="7"/>
  <c r="H82" i="7"/>
  <c r="L84" i="7"/>
  <c r="H78" i="7"/>
  <c r="L80" i="7"/>
  <c r="H74" i="7"/>
  <c r="L76" i="7"/>
  <c r="H70" i="7"/>
  <c r="L72" i="7"/>
  <c r="H66" i="7"/>
  <c r="L68" i="7"/>
  <c r="H62" i="7"/>
  <c r="L64" i="7"/>
  <c r="H58" i="7"/>
  <c r="L60" i="7"/>
  <c r="H54" i="7"/>
  <c r="L56" i="7"/>
  <c r="H50" i="7"/>
  <c r="L52" i="7"/>
  <c r="H46" i="7"/>
  <c r="L48" i="7"/>
  <c r="H42" i="7"/>
  <c r="L44" i="7"/>
  <c r="H38" i="7"/>
  <c r="L40" i="7"/>
  <c r="H34" i="7"/>
  <c r="L36" i="7"/>
  <c r="H30" i="7"/>
  <c r="L32" i="7"/>
  <c r="H26" i="7"/>
  <c r="L28" i="7"/>
  <c r="H22" i="7"/>
  <c r="L24" i="7"/>
  <c r="H18" i="7"/>
  <c r="L20" i="7"/>
  <c r="H14" i="7"/>
  <c r="L16" i="7"/>
  <c r="H10" i="7"/>
  <c r="L12" i="7"/>
  <c r="H6" i="7"/>
  <c r="L8" i="7"/>
  <c r="AQ52" i="7"/>
  <c r="AQ48" i="7"/>
  <c r="AQ44" i="7"/>
  <c r="AQ40" i="7"/>
  <c r="AQ36" i="7"/>
  <c r="AQ32" i="7"/>
  <c r="AQ28" i="7"/>
  <c r="AQ20" i="7"/>
  <c r="AQ16" i="7"/>
  <c r="AR3" i="7"/>
  <c r="AQ9" i="7"/>
  <c r="AQ5" i="7"/>
  <c r="AR9" i="7"/>
  <c r="AR5" i="7"/>
  <c r="AS9" i="7"/>
  <c r="AS5" i="7"/>
  <c r="AN2" i="7"/>
  <c r="AR175" i="7"/>
  <c r="AR167" i="7"/>
  <c r="AR159" i="7"/>
  <c r="H4" i="7"/>
  <c r="L6" i="7"/>
  <c r="AX6" i="7" s="1"/>
  <c r="F169" i="7"/>
  <c r="J171" i="7"/>
  <c r="F161" i="7"/>
  <c r="J163" i="7"/>
  <c r="F153" i="7"/>
  <c r="J155" i="7"/>
  <c r="F145" i="7"/>
  <c r="J147" i="7"/>
  <c r="F137" i="7"/>
  <c r="J139" i="7"/>
  <c r="F129" i="7"/>
  <c r="J131" i="7"/>
  <c r="F121" i="7"/>
  <c r="J123" i="7"/>
  <c r="F113" i="7"/>
  <c r="J115" i="7"/>
  <c r="F101" i="7"/>
  <c r="J103" i="7"/>
  <c r="F93" i="7"/>
  <c r="J95" i="7"/>
  <c r="F85" i="7"/>
  <c r="J87" i="7"/>
  <c r="F77" i="7"/>
  <c r="J79" i="7"/>
  <c r="F65" i="7"/>
  <c r="J67" i="7"/>
  <c r="F53" i="7"/>
  <c r="J55" i="7"/>
  <c r="F45" i="7"/>
  <c r="J47" i="7"/>
  <c r="F37" i="7"/>
  <c r="J39" i="7"/>
  <c r="AV39" i="7" s="1"/>
  <c r="F25" i="7"/>
  <c r="J27" i="7"/>
  <c r="F17" i="7"/>
  <c r="J19" i="7"/>
  <c r="F9" i="7"/>
  <c r="J11" i="7"/>
  <c r="G169" i="7"/>
  <c r="K171" i="7"/>
  <c r="G161" i="7"/>
  <c r="K163" i="7"/>
  <c r="G153" i="7"/>
  <c r="K155" i="7"/>
  <c r="G145" i="7"/>
  <c r="K147" i="7"/>
  <c r="G137" i="7"/>
  <c r="K139" i="7"/>
  <c r="G125" i="7"/>
  <c r="K127" i="7"/>
  <c r="G117" i="7"/>
  <c r="K119" i="7"/>
  <c r="G105" i="7"/>
  <c r="K107" i="7"/>
  <c r="G97" i="7"/>
  <c r="K99" i="7"/>
  <c r="G89" i="7"/>
  <c r="K91" i="7"/>
  <c r="G81" i="7"/>
  <c r="K83" i="7"/>
  <c r="G73" i="7"/>
  <c r="K75" i="7"/>
  <c r="G61" i="7"/>
  <c r="K63" i="7"/>
  <c r="G53" i="7"/>
  <c r="K55" i="7"/>
  <c r="G45" i="7"/>
  <c r="K47" i="7"/>
  <c r="G37" i="7"/>
  <c r="K39" i="7"/>
  <c r="G29" i="7"/>
  <c r="K31" i="7"/>
  <c r="G17" i="7"/>
  <c r="K19" i="7"/>
  <c r="G9" i="7"/>
  <c r="K11" i="7"/>
  <c r="H173" i="7"/>
  <c r="L175" i="7"/>
  <c r="H169" i="7"/>
  <c r="L171" i="7"/>
  <c r="H165" i="7"/>
  <c r="L167" i="7"/>
  <c r="H157" i="7"/>
  <c r="L159" i="7"/>
  <c r="BC159" i="7" s="1"/>
  <c r="H145" i="7"/>
  <c r="L147" i="7"/>
  <c r="H137" i="7"/>
  <c r="L139" i="7"/>
  <c r="H129" i="7"/>
  <c r="L131" i="7"/>
  <c r="H117" i="7"/>
  <c r="L119" i="7"/>
  <c r="AX119" i="7" s="1"/>
  <c r="H105" i="7"/>
  <c r="L107" i="7"/>
  <c r="H89" i="7"/>
  <c r="L91" i="7"/>
  <c r="H77" i="7"/>
  <c r="L79" i="7"/>
  <c r="H65" i="7"/>
  <c r="L67" i="7"/>
  <c r="H57" i="7"/>
  <c r="L59" i="7"/>
  <c r="H45" i="7"/>
  <c r="L47" i="7"/>
  <c r="AX47" i="7" s="1"/>
  <c r="H37" i="7"/>
  <c r="L39" i="7"/>
  <c r="AX39" i="7" s="1"/>
  <c r="H29" i="7"/>
  <c r="L31" i="7"/>
  <c r="AX31" i="7" s="1"/>
  <c r="H21" i="7"/>
  <c r="L23" i="7"/>
  <c r="AX23" i="7" s="1"/>
  <c r="H9" i="7"/>
  <c r="L11" i="7"/>
  <c r="AQ51" i="7"/>
  <c r="AQ35" i="7"/>
  <c r="AQ27" i="7"/>
  <c r="AQ19" i="7"/>
  <c r="AR52" i="7"/>
  <c r="AR44" i="7"/>
  <c r="AR40" i="7"/>
  <c r="AR36" i="7"/>
  <c r="AR32" i="7"/>
  <c r="AR28" i="7"/>
  <c r="AR24" i="7"/>
  <c r="AR20" i="7"/>
  <c r="AR16" i="7"/>
  <c r="AR12" i="7"/>
  <c r="AS53" i="7"/>
  <c r="AS49" i="7"/>
  <c r="AS45" i="7"/>
  <c r="AS41" i="7"/>
  <c r="AS37" i="7"/>
  <c r="AS33" i="7"/>
  <c r="AS29" i="7"/>
  <c r="AS25" i="7"/>
  <c r="AS21" i="7"/>
  <c r="AS17" i="7"/>
  <c r="AS13" i="7"/>
  <c r="AS3" i="7"/>
  <c r="AQ8" i="7"/>
  <c r="AQ4" i="7"/>
  <c r="AR8" i="7"/>
  <c r="AR4" i="7"/>
  <c r="AS8" i="7"/>
  <c r="AS4" i="7"/>
  <c r="F173" i="7"/>
  <c r="J175" i="7"/>
  <c r="BA175" i="7" s="1"/>
  <c r="F165" i="7"/>
  <c r="J167" i="7"/>
  <c r="F157" i="7"/>
  <c r="J159" i="7"/>
  <c r="F149" i="7"/>
  <c r="J151" i="7"/>
  <c r="F141" i="7"/>
  <c r="J143" i="7"/>
  <c r="F133" i="7"/>
  <c r="J135" i="7"/>
  <c r="F125" i="7"/>
  <c r="J127" i="7"/>
  <c r="F117" i="7"/>
  <c r="J119" i="7"/>
  <c r="F109" i="7"/>
  <c r="J111" i="7"/>
  <c r="F105" i="7"/>
  <c r="J107" i="7"/>
  <c r="F97" i="7"/>
  <c r="J99" i="7"/>
  <c r="F89" i="7"/>
  <c r="J91" i="7"/>
  <c r="F81" i="7"/>
  <c r="J83" i="7"/>
  <c r="F73" i="7"/>
  <c r="J75" i="7"/>
  <c r="F69" i="7"/>
  <c r="J71" i="7"/>
  <c r="F61" i="7"/>
  <c r="J63" i="7"/>
  <c r="F57" i="7"/>
  <c r="J59" i="7"/>
  <c r="F49" i="7"/>
  <c r="J51" i="7"/>
  <c r="F41" i="7"/>
  <c r="J43" i="7"/>
  <c r="F33" i="7"/>
  <c r="J35" i="7"/>
  <c r="F29" i="7"/>
  <c r="J31" i="7"/>
  <c r="F21" i="7"/>
  <c r="J23" i="7"/>
  <c r="F13" i="7"/>
  <c r="J15" i="7"/>
  <c r="F5" i="7"/>
  <c r="J7" i="7"/>
  <c r="AV7" i="7" s="1"/>
  <c r="G173" i="7"/>
  <c r="K175" i="7"/>
  <c r="G165" i="7"/>
  <c r="K167" i="7"/>
  <c r="G157" i="7"/>
  <c r="K159" i="7"/>
  <c r="G149" i="7"/>
  <c r="K151" i="7"/>
  <c r="G141" i="7"/>
  <c r="K143" i="7"/>
  <c r="G133" i="7"/>
  <c r="K135" i="7"/>
  <c r="G129" i="7"/>
  <c r="K131" i="7"/>
  <c r="G121" i="7"/>
  <c r="K123" i="7"/>
  <c r="G113" i="7"/>
  <c r="K115" i="7"/>
  <c r="G109" i="7"/>
  <c r="K111" i="7"/>
  <c r="G101" i="7"/>
  <c r="K103" i="7"/>
  <c r="G93" i="7"/>
  <c r="K95" i="7"/>
  <c r="G85" i="7"/>
  <c r="K87" i="7"/>
  <c r="G77" i="7"/>
  <c r="K79" i="7"/>
  <c r="G69" i="7"/>
  <c r="K71" i="7"/>
  <c r="G65" i="7"/>
  <c r="K67" i="7"/>
  <c r="G57" i="7"/>
  <c r="K59" i="7"/>
  <c r="G49" i="7"/>
  <c r="K51" i="7"/>
  <c r="G41" i="7"/>
  <c r="K43" i="7"/>
  <c r="G33" i="7"/>
  <c r="K35" i="7"/>
  <c r="G25" i="7"/>
  <c r="K27" i="7"/>
  <c r="AW27" i="7" s="1"/>
  <c r="G21" i="7"/>
  <c r="K23" i="7"/>
  <c r="G13" i="7"/>
  <c r="K15" i="7"/>
  <c r="G5" i="7"/>
  <c r="K7" i="7"/>
  <c r="L163" i="7"/>
  <c r="H153" i="7"/>
  <c r="L155" i="7"/>
  <c r="H149" i="7"/>
  <c r="L151" i="7"/>
  <c r="H141" i="7"/>
  <c r="L143" i="7"/>
  <c r="BC143" i="7" s="1"/>
  <c r="H133" i="7"/>
  <c r="L135" i="7"/>
  <c r="H125" i="7"/>
  <c r="L127" i="7"/>
  <c r="H121" i="7"/>
  <c r="L123" i="7"/>
  <c r="H113" i="7"/>
  <c r="L115" i="7"/>
  <c r="H109" i="7"/>
  <c r="L111" i="7"/>
  <c r="H101" i="7"/>
  <c r="L103" i="7"/>
  <c r="AX103" i="7" s="1"/>
  <c r="H97" i="7"/>
  <c r="L99" i="7"/>
  <c r="H93" i="7"/>
  <c r="L95" i="7"/>
  <c r="BC95" i="7" s="1"/>
  <c r="H85" i="7"/>
  <c r="L87" i="7"/>
  <c r="H81" i="7"/>
  <c r="L83" i="7"/>
  <c r="H73" i="7"/>
  <c r="L75" i="7"/>
  <c r="H69" i="7"/>
  <c r="L71" i="7"/>
  <c r="AX71" i="7" s="1"/>
  <c r="H61" i="7"/>
  <c r="L63" i="7"/>
  <c r="H53" i="7"/>
  <c r="L55" i="7"/>
  <c r="AX55" i="7" s="1"/>
  <c r="H49" i="7"/>
  <c r="L51" i="7"/>
  <c r="H41" i="7"/>
  <c r="L43" i="7"/>
  <c r="H33" i="7"/>
  <c r="L35" i="7"/>
  <c r="H25" i="7"/>
  <c r="L27" i="7"/>
  <c r="H17" i="7"/>
  <c r="L19" i="7"/>
  <c r="H13" i="7"/>
  <c r="L15" i="7"/>
  <c r="AX15" i="7" s="1"/>
  <c r="H5" i="7"/>
  <c r="L7" i="7"/>
  <c r="R123" i="7"/>
  <c r="AQ47" i="7"/>
  <c r="AQ39" i="7"/>
  <c r="AQ31" i="7"/>
  <c r="AQ23" i="7"/>
  <c r="AQ15" i="7"/>
  <c r="AR48" i="7"/>
  <c r="F176" i="7"/>
  <c r="J178" i="7"/>
  <c r="F172" i="7"/>
  <c r="J174" i="7"/>
  <c r="F168" i="7"/>
  <c r="J170" i="7"/>
  <c r="F164" i="7"/>
  <c r="J166" i="7"/>
  <c r="F160" i="7"/>
  <c r="J162" i="7"/>
  <c r="BA162" i="7" s="1"/>
  <c r="F156" i="7"/>
  <c r="J158" i="7"/>
  <c r="F152" i="7"/>
  <c r="J154" i="7"/>
  <c r="BA154" i="7" s="1"/>
  <c r="F148" i="7"/>
  <c r="J150" i="7"/>
  <c r="F144" i="7"/>
  <c r="J146" i="7"/>
  <c r="F140" i="7"/>
  <c r="J142" i="7"/>
  <c r="F136" i="7"/>
  <c r="J138" i="7"/>
  <c r="F132" i="7"/>
  <c r="J134" i="7"/>
  <c r="F128" i="7"/>
  <c r="J130" i="7"/>
  <c r="BA130" i="7" s="1"/>
  <c r="F124" i="7"/>
  <c r="J126" i="7"/>
  <c r="F120" i="7"/>
  <c r="J122" i="7"/>
  <c r="BA122" i="7" s="1"/>
  <c r="F116" i="7"/>
  <c r="J118" i="7"/>
  <c r="F112" i="7"/>
  <c r="J114" i="7"/>
  <c r="F108" i="7"/>
  <c r="J110" i="7"/>
  <c r="BA110" i="7" s="1"/>
  <c r="F104" i="7"/>
  <c r="J106" i="7"/>
  <c r="F100" i="7"/>
  <c r="J102" i="7"/>
  <c r="F96" i="7"/>
  <c r="J98" i="7"/>
  <c r="F92" i="7"/>
  <c r="J94" i="7"/>
  <c r="F88" i="7"/>
  <c r="J90" i="7"/>
  <c r="BA90" i="7" s="1"/>
  <c r="F84" i="7"/>
  <c r="J86" i="7"/>
  <c r="F80" i="7"/>
  <c r="J82" i="7"/>
  <c r="F76" i="7"/>
  <c r="J78" i="7"/>
  <c r="F72" i="7"/>
  <c r="J74" i="7"/>
  <c r="F68" i="7"/>
  <c r="J70" i="7"/>
  <c r="F64" i="7"/>
  <c r="J66" i="7"/>
  <c r="BA66" i="7" s="1"/>
  <c r="F60" i="7"/>
  <c r="J62" i="7"/>
  <c r="F56" i="7"/>
  <c r="J58" i="7"/>
  <c r="F52" i="7"/>
  <c r="J54" i="7"/>
  <c r="F48" i="7"/>
  <c r="J50" i="7"/>
  <c r="F44" i="7"/>
  <c r="J46" i="7"/>
  <c r="F40" i="7"/>
  <c r="J42" i="7"/>
  <c r="F36" i="7"/>
  <c r="J38" i="7"/>
  <c r="F32" i="7"/>
  <c r="J34" i="7"/>
  <c r="F28" i="7"/>
  <c r="J30" i="7"/>
  <c r="F24" i="7"/>
  <c r="J26" i="7"/>
  <c r="F20" i="7"/>
  <c r="J22" i="7"/>
  <c r="F16" i="7"/>
  <c r="J18" i="7"/>
  <c r="F12" i="7"/>
  <c r="J14" i="7"/>
  <c r="F8" i="7"/>
  <c r="J10" i="7"/>
  <c r="BA10" i="7" s="1"/>
  <c r="G176" i="7"/>
  <c r="K178" i="7"/>
  <c r="G172" i="7"/>
  <c r="K174" i="7"/>
  <c r="G168" i="7"/>
  <c r="K170" i="7"/>
  <c r="AW170" i="7" s="1"/>
  <c r="G164" i="7"/>
  <c r="K166" i="7"/>
  <c r="G160" i="7"/>
  <c r="K162" i="7"/>
  <c r="G156" i="7"/>
  <c r="K158" i="7"/>
  <c r="G152" i="7"/>
  <c r="K154" i="7"/>
  <c r="G148" i="7"/>
  <c r="K150" i="7"/>
  <c r="G144" i="7"/>
  <c r="K146" i="7"/>
  <c r="AW146" i="7" s="1"/>
  <c r="G140" i="7"/>
  <c r="K142" i="7"/>
  <c r="G136" i="7"/>
  <c r="K138" i="7"/>
  <c r="G132" i="7"/>
  <c r="K134" i="7"/>
  <c r="G128" i="7"/>
  <c r="K130" i="7"/>
  <c r="AW130" i="7" s="1"/>
  <c r="G124" i="7"/>
  <c r="K126" i="7"/>
  <c r="G120" i="7"/>
  <c r="K122" i="7"/>
  <c r="AW122" i="7" s="1"/>
  <c r="G116" i="7"/>
  <c r="K118" i="7"/>
  <c r="G112" i="7"/>
  <c r="K114" i="7"/>
  <c r="AW114" i="7" s="1"/>
  <c r="G108" i="7"/>
  <c r="K110" i="7"/>
  <c r="G104" i="7"/>
  <c r="K106" i="7"/>
  <c r="G100" i="7"/>
  <c r="K102" i="7"/>
  <c r="G96" i="7"/>
  <c r="K98" i="7"/>
  <c r="AW98" i="7" s="1"/>
  <c r="G92" i="7"/>
  <c r="K94" i="7"/>
  <c r="G88" i="7"/>
  <c r="K90" i="7"/>
  <c r="BB90" i="7" s="1"/>
  <c r="G84" i="7"/>
  <c r="K86" i="7"/>
  <c r="G80" i="7"/>
  <c r="K82" i="7"/>
  <c r="AW82" i="7" s="1"/>
  <c r="G76" i="7"/>
  <c r="K78" i="7"/>
  <c r="G72" i="7"/>
  <c r="K74" i="7"/>
  <c r="G68" i="7"/>
  <c r="K70" i="7"/>
  <c r="G64" i="7"/>
  <c r="K66" i="7"/>
  <c r="AW66" i="7" s="1"/>
  <c r="G60" i="7"/>
  <c r="K62" i="7"/>
  <c r="G56" i="7"/>
  <c r="K58" i="7"/>
  <c r="AW58" i="7" s="1"/>
  <c r="G52" i="7"/>
  <c r="K54" i="7"/>
  <c r="G48" i="7"/>
  <c r="K50" i="7"/>
  <c r="AW50" i="7" s="1"/>
  <c r="G44" i="7"/>
  <c r="K46" i="7"/>
  <c r="G40" i="7"/>
  <c r="K42" i="7"/>
  <c r="AW42" i="7" s="1"/>
  <c r="G36" i="7"/>
  <c r="K38" i="7"/>
  <c r="G32" i="7"/>
  <c r="K34" i="7"/>
  <c r="AW34" i="7" s="1"/>
  <c r="G28" i="7"/>
  <c r="K30" i="7"/>
  <c r="G24" i="7"/>
  <c r="K26" i="7"/>
  <c r="AW26" i="7" s="1"/>
  <c r="G20" i="7"/>
  <c r="K22" i="7"/>
  <c r="G16" i="7"/>
  <c r="K18" i="7"/>
  <c r="AW18" i="7" s="1"/>
  <c r="G12" i="7"/>
  <c r="K14" i="7"/>
  <c r="G8" i="7"/>
  <c r="K10" i="7"/>
  <c r="AW10" i="7" s="1"/>
  <c r="H176" i="7"/>
  <c r="L178" i="7"/>
  <c r="H172" i="7"/>
  <c r="L174" i="7"/>
  <c r="H168" i="7"/>
  <c r="L170" i="7"/>
  <c r="BC170" i="7" s="1"/>
  <c r="H164" i="7"/>
  <c r="L166" i="7"/>
  <c r="AX166" i="7" s="1"/>
  <c r="H160" i="7"/>
  <c r="L162" i="7"/>
  <c r="H156" i="7"/>
  <c r="L158" i="7"/>
  <c r="H152" i="7"/>
  <c r="L154" i="7"/>
  <c r="BC154" i="7" s="1"/>
  <c r="H148" i="7"/>
  <c r="L150" i="7"/>
  <c r="AX150" i="7" s="1"/>
  <c r="H144" i="7"/>
  <c r="L146" i="7"/>
  <c r="H140" i="7"/>
  <c r="L142" i="7"/>
  <c r="H136" i="7"/>
  <c r="L138" i="7"/>
  <c r="BC138" i="7" s="1"/>
  <c r="H132" i="7"/>
  <c r="L134" i="7"/>
  <c r="AX134" i="7" s="1"/>
  <c r="H128" i="7"/>
  <c r="L130" i="7"/>
  <c r="H124" i="7"/>
  <c r="L126" i="7"/>
  <c r="H120" i="7"/>
  <c r="L122" i="7"/>
  <c r="BC122" i="7" s="1"/>
  <c r="H116" i="7"/>
  <c r="L118" i="7"/>
  <c r="AX118" i="7" s="1"/>
  <c r="H112" i="7"/>
  <c r="L114" i="7"/>
  <c r="H108" i="7"/>
  <c r="L110" i="7"/>
  <c r="H104" i="7"/>
  <c r="L106" i="7"/>
  <c r="BC106" i="7" s="1"/>
  <c r="H100" i="7"/>
  <c r="L102" i="7"/>
  <c r="AX102" i="7" s="1"/>
  <c r="H96" i="7"/>
  <c r="L98" i="7"/>
  <c r="H92" i="7"/>
  <c r="L94" i="7"/>
  <c r="H88" i="7"/>
  <c r="L90" i="7"/>
  <c r="BC90" i="7" s="1"/>
  <c r="H84" i="7"/>
  <c r="L86" i="7"/>
  <c r="AX86" i="7" s="1"/>
  <c r="H80" i="7"/>
  <c r="L82" i="7"/>
  <c r="H76" i="7"/>
  <c r="L78" i="7"/>
  <c r="H72" i="7"/>
  <c r="L74" i="7"/>
  <c r="BC74" i="7" s="1"/>
  <c r="H68" i="7"/>
  <c r="L70" i="7"/>
  <c r="AX70" i="7" s="1"/>
  <c r="H64" i="7"/>
  <c r="L66" i="7"/>
  <c r="H60" i="7"/>
  <c r="L62" i="7"/>
  <c r="H56" i="7"/>
  <c r="L58" i="7"/>
  <c r="BC58" i="7" s="1"/>
  <c r="H52" i="7"/>
  <c r="L54" i="7"/>
  <c r="AX54" i="7" s="1"/>
  <c r="H48" i="7"/>
  <c r="L50" i="7"/>
  <c r="AX50" i="7" s="1"/>
  <c r="H44" i="7"/>
  <c r="L46" i="7"/>
  <c r="AX46" i="7" s="1"/>
  <c r="H40" i="7"/>
  <c r="L42" i="7"/>
  <c r="AX42" i="7" s="1"/>
  <c r="H36" i="7"/>
  <c r="L38" i="7"/>
  <c r="AX38" i="7" s="1"/>
  <c r="H32" i="7"/>
  <c r="L34" i="7"/>
  <c r="AX34" i="7" s="1"/>
  <c r="H28" i="7"/>
  <c r="L30" i="7"/>
  <c r="AX30" i="7" s="1"/>
  <c r="H24" i="7"/>
  <c r="L26" i="7"/>
  <c r="AX26" i="7" s="1"/>
  <c r="H20" i="7"/>
  <c r="L22" i="7"/>
  <c r="AX22" i="7" s="1"/>
  <c r="H16" i="7"/>
  <c r="L18" i="7"/>
  <c r="AX18" i="7" s="1"/>
  <c r="H12" i="7"/>
  <c r="L14" i="7"/>
  <c r="AX14" i="7" s="1"/>
  <c r="H8" i="7"/>
  <c r="L10" i="7"/>
  <c r="AQ50" i="7"/>
  <c r="AQ46" i="7"/>
  <c r="AQ42" i="7"/>
  <c r="AQ38" i="7"/>
  <c r="AQ34" i="7"/>
  <c r="AQ30" i="7"/>
  <c r="AQ26" i="7"/>
  <c r="AQ22" i="7"/>
  <c r="AQ18" i="7"/>
  <c r="AQ14" i="7"/>
  <c r="T6" i="7"/>
  <c r="AQ7" i="7"/>
  <c r="AR7" i="7"/>
  <c r="AS7" i="7"/>
  <c r="AL2" i="7"/>
  <c r="AV2" i="7" s="1"/>
  <c r="AR171" i="7"/>
  <c r="AR163" i="7"/>
  <c r="AR155" i="7"/>
  <c r="G87" i="7"/>
  <c r="K89" i="7"/>
  <c r="G79" i="7"/>
  <c r="K81" i="7"/>
  <c r="G71" i="7"/>
  <c r="K73" i="7"/>
  <c r="BB73" i="7" s="1"/>
  <c r="G59" i="7"/>
  <c r="K61" i="7"/>
  <c r="AW61" i="7" s="1"/>
  <c r="G51" i="7"/>
  <c r="K53" i="7"/>
  <c r="AW53" i="7" s="1"/>
  <c r="G47" i="7"/>
  <c r="K49" i="7"/>
  <c r="G39" i="7"/>
  <c r="K41" i="7"/>
  <c r="AW41" i="7" s="1"/>
  <c r="G31" i="7"/>
  <c r="K33" i="7"/>
  <c r="AW33" i="7" s="1"/>
  <c r="G23" i="7"/>
  <c r="K25" i="7"/>
  <c r="AW25" i="7" s="1"/>
  <c r="G15" i="7"/>
  <c r="K17" i="7"/>
  <c r="AW17" i="7" s="1"/>
  <c r="G7" i="7"/>
  <c r="K9" i="7"/>
  <c r="AW9" i="7" s="1"/>
  <c r="H171" i="7"/>
  <c r="L173" i="7"/>
  <c r="H163" i="7"/>
  <c r="L165" i="7"/>
  <c r="H155" i="7"/>
  <c r="L157" i="7"/>
  <c r="H147" i="7"/>
  <c r="L149" i="7"/>
  <c r="H139" i="7"/>
  <c r="L141" i="7"/>
  <c r="H131" i="7"/>
  <c r="L133" i="7"/>
  <c r="H123" i="7"/>
  <c r="L125" i="7"/>
  <c r="H115" i="7"/>
  <c r="L117" i="7"/>
  <c r="H107" i="7"/>
  <c r="L109" i="7"/>
  <c r="H99" i="7"/>
  <c r="L101" i="7"/>
  <c r="H91" i="7"/>
  <c r="L93" i="7"/>
  <c r="H83" i="7"/>
  <c r="L85" i="7"/>
  <c r="H71" i="7"/>
  <c r="L73" i="7"/>
  <c r="H59" i="7"/>
  <c r="L61" i="7"/>
  <c r="H51" i="7"/>
  <c r="L53" i="7"/>
  <c r="H47" i="7"/>
  <c r="L49" i="7"/>
  <c r="H39" i="7"/>
  <c r="L41" i="7"/>
  <c r="H31" i="7"/>
  <c r="L33" i="7"/>
  <c r="H19" i="7"/>
  <c r="L21" i="7"/>
  <c r="H11" i="7"/>
  <c r="L13" i="7"/>
  <c r="AQ173" i="7"/>
  <c r="AQ165" i="7"/>
  <c r="AQ157" i="7"/>
  <c r="AQ149" i="7"/>
  <c r="AQ141" i="7"/>
  <c r="AQ133" i="7"/>
  <c r="AQ117" i="7"/>
  <c r="AQ109" i="7"/>
  <c r="AQ101" i="7"/>
  <c r="AQ93" i="7"/>
  <c r="AQ85" i="7"/>
  <c r="AQ77" i="7"/>
  <c r="AQ69" i="7"/>
  <c r="AQ61" i="7"/>
  <c r="AQ53" i="7"/>
  <c r="AQ45" i="7"/>
  <c r="AQ37" i="7"/>
  <c r="AQ29" i="7"/>
  <c r="AQ21" i="7"/>
  <c r="AQ13" i="7"/>
  <c r="W142" i="7"/>
  <c r="W134" i="7"/>
  <c r="W126" i="7"/>
  <c r="W118" i="7"/>
  <c r="W110" i="7"/>
  <c r="W106" i="7"/>
  <c r="W98" i="7"/>
  <c r="W94" i="7"/>
  <c r="W90" i="7"/>
  <c r="W86" i="7"/>
  <c r="W82" i="7"/>
  <c r="W78" i="7"/>
  <c r="W74" i="7"/>
  <c r="W70" i="7"/>
  <c r="W66" i="7"/>
  <c r="AR46" i="7"/>
  <c r="AR42" i="7"/>
  <c r="AR38" i="7"/>
  <c r="AR34" i="7"/>
  <c r="AR30" i="7"/>
  <c r="AR26" i="7"/>
  <c r="AR22" i="7"/>
  <c r="AR18" i="7"/>
  <c r="AR14" i="7"/>
  <c r="AR10" i="7"/>
  <c r="AS51" i="7"/>
  <c r="AS47" i="7"/>
  <c r="AS43" i="7"/>
  <c r="AS39" i="7"/>
  <c r="AS35" i="7"/>
  <c r="AS31" i="7"/>
  <c r="AS27" i="7"/>
  <c r="AS23" i="7"/>
  <c r="AS19" i="7"/>
  <c r="AS15" i="7"/>
  <c r="AS11" i="7"/>
  <c r="AQ3" i="7"/>
  <c r="AQ6" i="7"/>
  <c r="AR6" i="7"/>
  <c r="AS6" i="7"/>
  <c r="AM2" i="7"/>
  <c r="W62" i="7"/>
  <c r="W58" i="7"/>
  <c r="W54" i="7"/>
  <c r="X175" i="7"/>
  <c r="X171" i="7"/>
  <c r="X167" i="7"/>
  <c r="X163" i="7"/>
  <c r="X159" i="7"/>
  <c r="X155" i="7"/>
  <c r="X151" i="7"/>
  <c r="X147" i="7"/>
  <c r="X143" i="7"/>
  <c r="X139" i="7"/>
  <c r="X135" i="7"/>
  <c r="X131" i="7"/>
  <c r="X127" i="7"/>
  <c r="X123" i="7"/>
  <c r="X119" i="7"/>
  <c r="X115" i="7"/>
  <c r="X111" i="7"/>
  <c r="X107" i="7"/>
  <c r="X103" i="7"/>
  <c r="X99" i="7"/>
  <c r="X95" i="7"/>
  <c r="X91" i="7"/>
  <c r="X87" i="7"/>
  <c r="X83" i="7"/>
  <c r="X79" i="7"/>
  <c r="X75" i="7"/>
  <c r="X71" i="7"/>
  <c r="X67" i="7"/>
  <c r="X63" i="7"/>
  <c r="X59" i="7"/>
  <c r="X55" i="7"/>
  <c r="X177" i="7"/>
  <c r="X173" i="7"/>
  <c r="X169" i="7"/>
  <c r="X165" i="7"/>
  <c r="X161" i="7"/>
  <c r="X157" i="7"/>
  <c r="X153" i="7"/>
  <c r="X149" i="7"/>
  <c r="X145" i="7"/>
  <c r="X141" i="7"/>
  <c r="X137" i="7"/>
  <c r="X133" i="7"/>
  <c r="X129" i="7"/>
  <c r="X125" i="7"/>
  <c r="X121" i="7"/>
  <c r="X117" i="7"/>
  <c r="X113" i="7"/>
  <c r="X109" i="7"/>
  <c r="X105" i="7"/>
  <c r="X101" i="7"/>
  <c r="X97" i="7"/>
  <c r="X93" i="7"/>
  <c r="X89" i="7"/>
  <c r="X85" i="7"/>
  <c r="X81" i="7"/>
  <c r="X77" i="7"/>
  <c r="X73" i="7"/>
  <c r="X69" i="7"/>
  <c r="X65" i="7"/>
  <c r="X61" i="7"/>
  <c r="X57" i="7"/>
  <c r="X128" i="7"/>
  <c r="V178" i="7"/>
  <c r="V174" i="7"/>
  <c r="V170" i="7"/>
  <c r="V166" i="7"/>
  <c r="V162" i="7"/>
  <c r="V158" i="7"/>
  <c r="V154" i="7"/>
  <c r="V150" i="7"/>
  <c r="V146" i="7"/>
  <c r="V142" i="7"/>
  <c r="V138" i="7"/>
  <c r="V134" i="7"/>
  <c r="V130" i="7"/>
  <c r="V122" i="7"/>
  <c r="V118" i="7"/>
  <c r="V114" i="7"/>
  <c r="V110" i="7"/>
  <c r="V106" i="7"/>
  <c r="V102" i="7"/>
  <c r="V98" i="7"/>
  <c r="V94" i="7"/>
  <c r="V90" i="7"/>
  <c r="V86" i="7"/>
  <c r="V82" i="7"/>
  <c r="V78" i="7"/>
  <c r="V74" i="7"/>
  <c r="V70" i="7"/>
  <c r="V66" i="7"/>
  <c r="V62" i="7"/>
  <c r="V58" i="7"/>
  <c r="V54" i="7"/>
  <c r="W176" i="7"/>
  <c r="W172" i="7"/>
  <c r="W168" i="7"/>
  <c r="W164" i="7"/>
  <c r="W160" i="7"/>
  <c r="W156" i="7"/>
  <c r="W147" i="7"/>
  <c r="W143" i="7"/>
  <c r="W139" i="7"/>
  <c r="W135" i="7"/>
  <c r="W131" i="7"/>
  <c r="W127" i="7"/>
  <c r="W123" i="7"/>
  <c r="W119" i="7"/>
  <c r="W115" i="7"/>
  <c r="W111" i="7"/>
  <c r="W107" i="7"/>
  <c r="W103" i="7"/>
  <c r="W99" i="7"/>
  <c r="W95" i="7"/>
  <c r="W91" i="7"/>
  <c r="W87" i="7"/>
  <c r="W83" i="7"/>
  <c r="W79" i="7"/>
  <c r="W75" i="7"/>
  <c r="W71" i="7"/>
  <c r="W67" i="7"/>
  <c r="W63" i="7"/>
  <c r="W59" i="7"/>
  <c r="W55" i="7"/>
  <c r="V176" i="7"/>
  <c r="V172" i="7"/>
  <c r="V168" i="7"/>
  <c r="V164" i="7"/>
  <c r="V160" i="7"/>
  <c r="V156" i="7"/>
  <c r="V152" i="7"/>
  <c r="V148" i="7"/>
  <c r="V144" i="7"/>
  <c r="V140" i="7"/>
  <c r="V136" i="7"/>
  <c r="V132" i="7"/>
  <c r="V128" i="7"/>
  <c r="V120" i="7"/>
  <c r="V116" i="7"/>
  <c r="V112" i="7"/>
  <c r="V108" i="7"/>
  <c r="V104" i="7"/>
  <c r="V100" i="7"/>
  <c r="V96" i="7"/>
  <c r="V92" i="7"/>
  <c r="V88" i="7"/>
  <c r="V84" i="7"/>
  <c r="V80" i="7"/>
  <c r="V76" i="7"/>
  <c r="V72" i="7"/>
  <c r="V68" i="7"/>
  <c r="V64" i="7"/>
  <c r="V60" i="7"/>
  <c r="V56" i="7"/>
  <c r="W145" i="7"/>
  <c r="W141" i="7"/>
  <c r="W137" i="7"/>
  <c r="W133" i="7"/>
  <c r="W129" i="7"/>
  <c r="W125" i="7"/>
  <c r="W121" i="7"/>
  <c r="W117" i="7"/>
  <c r="W113" i="7"/>
  <c r="W109" i="7"/>
  <c r="W105" i="7"/>
  <c r="W101" i="7"/>
  <c r="W97" i="7"/>
  <c r="W93" i="7"/>
  <c r="W89" i="7"/>
  <c r="W85" i="7"/>
  <c r="W81" i="7"/>
  <c r="W77" i="7"/>
  <c r="W73" i="7"/>
  <c r="W69" i="7"/>
  <c r="W65" i="7"/>
  <c r="W61" i="7"/>
  <c r="W57" i="7"/>
  <c r="V175" i="7"/>
  <c r="V171" i="7"/>
  <c r="V167" i="7"/>
  <c r="V163" i="7"/>
  <c r="V159" i="7"/>
  <c r="V155" i="7"/>
  <c r="V151" i="7"/>
  <c r="V147" i="7"/>
  <c r="V143" i="7"/>
  <c r="V139" i="7"/>
  <c r="V135" i="7"/>
  <c r="V131" i="7"/>
  <c r="V127" i="7"/>
  <c r="V123" i="7"/>
  <c r="V119" i="7"/>
  <c r="V115" i="7"/>
  <c r="V111" i="7"/>
  <c r="V107" i="7"/>
  <c r="V103" i="7"/>
  <c r="V99" i="7"/>
  <c r="V95" i="7"/>
  <c r="V91" i="7"/>
  <c r="V87" i="7"/>
  <c r="V83" i="7"/>
  <c r="V79" i="7"/>
  <c r="V75" i="7"/>
  <c r="V71" i="7"/>
  <c r="V67" i="7"/>
  <c r="V63" i="7"/>
  <c r="V59" i="7"/>
  <c r="V55" i="7"/>
  <c r="W177" i="7"/>
  <c r="W173" i="7"/>
  <c r="W169" i="7"/>
  <c r="W165" i="7"/>
  <c r="W161" i="7"/>
  <c r="W157" i="7"/>
  <c r="W153" i="7"/>
  <c r="W148" i="7"/>
  <c r="W144" i="7"/>
  <c r="W140" i="7"/>
  <c r="W136" i="7"/>
  <c r="W132" i="7"/>
  <c r="W128" i="7"/>
  <c r="W124" i="7"/>
  <c r="W120" i="7"/>
  <c r="W116" i="7"/>
  <c r="W112" i="7"/>
  <c r="W108" i="7"/>
  <c r="W104" i="7"/>
  <c r="W100" i="7"/>
  <c r="W96" i="7"/>
  <c r="W92" i="7"/>
  <c r="W88" i="7"/>
  <c r="W84" i="7"/>
  <c r="W80" i="7"/>
  <c r="W76" i="7"/>
  <c r="W72" i="7"/>
  <c r="W68" i="7"/>
  <c r="W64" i="7"/>
  <c r="W60" i="7"/>
  <c r="W56" i="7"/>
  <c r="R8" i="7"/>
  <c r="W178" i="7"/>
  <c r="W174" i="7"/>
  <c r="W170" i="7"/>
  <c r="W166" i="7"/>
  <c r="W162" i="7"/>
  <c r="W158" i="7"/>
  <c r="W154" i="7"/>
  <c r="X178" i="7"/>
  <c r="X174" i="7"/>
  <c r="X170" i="7"/>
  <c r="X166" i="7"/>
  <c r="X162" i="7"/>
  <c r="X158" i="7"/>
  <c r="X154" i="7"/>
  <c r="X150" i="7"/>
  <c r="X146" i="7"/>
  <c r="X142" i="7"/>
  <c r="X138" i="7"/>
  <c r="X134" i="7"/>
  <c r="X130" i="7"/>
  <c r="X126" i="7"/>
  <c r="X122" i="7"/>
  <c r="X118" i="7"/>
  <c r="X114" i="7"/>
  <c r="X110" i="7"/>
  <c r="X106" i="7"/>
  <c r="X102" i="7"/>
  <c r="X98" i="7"/>
  <c r="X94" i="7"/>
  <c r="X90" i="7"/>
  <c r="X86" i="7"/>
  <c r="X82" i="7"/>
  <c r="X78" i="7"/>
  <c r="X74" i="7"/>
  <c r="X70" i="7"/>
  <c r="X66" i="7"/>
  <c r="X62" i="7"/>
  <c r="X58" i="7"/>
  <c r="X54" i="7"/>
  <c r="R7" i="7"/>
  <c r="Y171" i="7"/>
  <c r="Y167" i="7"/>
  <c r="Y163" i="7"/>
  <c r="AY163" i="7" s="1"/>
  <c r="Y159" i="7"/>
  <c r="AY159" i="7" s="1"/>
  <c r="Y155" i="7"/>
  <c r="AY155" i="7" s="1"/>
  <c r="Y151" i="7"/>
  <c r="AY151" i="7" s="1"/>
  <c r="Y147" i="7"/>
  <c r="AY147" i="7" s="1"/>
  <c r="Y143" i="7"/>
  <c r="AY143" i="7" s="1"/>
  <c r="Y139" i="7"/>
  <c r="AY139" i="7" s="1"/>
  <c r="Y135" i="7"/>
  <c r="AY135" i="7" s="1"/>
  <c r="Y131" i="7"/>
  <c r="AY131" i="7" s="1"/>
  <c r="Y127" i="7"/>
  <c r="AY127" i="7" s="1"/>
  <c r="Y123" i="7"/>
  <c r="AY123" i="7" s="1"/>
  <c r="Y119" i="7"/>
  <c r="AY119" i="7" s="1"/>
  <c r="Y115" i="7"/>
  <c r="AY115" i="7" s="1"/>
  <c r="Y111" i="7"/>
  <c r="AY111" i="7" s="1"/>
  <c r="Y107" i="7"/>
  <c r="AY107" i="7" s="1"/>
  <c r="Y103" i="7"/>
  <c r="AY103" i="7" s="1"/>
  <c r="Y99" i="7"/>
  <c r="AY99" i="7" s="1"/>
  <c r="Y95" i="7"/>
  <c r="AY95" i="7" s="1"/>
  <c r="Y91" i="7"/>
  <c r="AY91" i="7" s="1"/>
  <c r="Y87" i="7"/>
  <c r="AY87" i="7" s="1"/>
  <c r="Y83" i="7"/>
  <c r="AY83" i="7" s="1"/>
  <c r="Y79" i="7"/>
  <c r="AY79" i="7" s="1"/>
  <c r="Y75" i="7"/>
  <c r="AY75" i="7" s="1"/>
  <c r="Y71" i="7"/>
  <c r="AY71" i="7" s="1"/>
  <c r="Y67" i="7"/>
  <c r="AY67" i="7" s="1"/>
  <c r="Y63" i="7"/>
  <c r="AY63" i="7" s="1"/>
  <c r="Y59" i="7"/>
  <c r="AY59" i="7" s="1"/>
  <c r="Y55" i="7"/>
  <c r="AY55" i="7" s="1"/>
  <c r="R6" i="7"/>
  <c r="Y170" i="7"/>
  <c r="Y166" i="7"/>
  <c r="Y162" i="7"/>
  <c r="AY162" i="7" s="1"/>
  <c r="Y158" i="7"/>
  <c r="AY158" i="7" s="1"/>
  <c r="Y154" i="7"/>
  <c r="AY154" i="7" s="1"/>
  <c r="Y150" i="7"/>
  <c r="AY150" i="7" s="1"/>
  <c r="Y146" i="7"/>
  <c r="AY146" i="7" s="1"/>
  <c r="Y142" i="7"/>
  <c r="AY142" i="7" s="1"/>
  <c r="Y138" i="7"/>
  <c r="AY138" i="7" s="1"/>
  <c r="Y134" i="7"/>
  <c r="AY134" i="7" s="1"/>
  <c r="Y130" i="7"/>
  <c r="AY130" i="7" s="1"/>
  <c r="Y126" i="7"/>
  <c r="AY126" i="7" s="1"/>
  <c r="Y122" i="7"/>
  <c r="AY122" i="7" s="1"/>
  <c r="Y118" i="7"/>
  <c r="AY118" i="7" s="1"/>
  <c r="Y114" i="7"/>
  <c r="AY114" i="7" s="1"/>
  <c r="Y110" i="7"/>
  <c r="AY110" i="7" s="1"/>
  <c r="Y106" i="7"/>
  <c r="AY106" i="7" s="1"/>
  <c r="Y102" i="7"/>
  <c r="AY102" i="7" s="1"/>
  <c r="Y98" i="7"/>
  <c r="AY98" i="7" s="1"/>
  <c r="Y94" i="7"/>
  <c r="AY94" i="7" s="1"/>
  <c r="Y90" i="7"/>
  <c r="AY90" i="7" s="1"/>
  <c r="Y86" i="7"/>
  <c r="AY86" i="7" s="1"/>
  <c r="Y82" i="7"/>
  <c r="AY82" i="7" s="1"/>
  <c r="Y78" i="7"/>
  <c r="AY78" i="7" s="1"/>
  <c r="Y74" i="7"/>
  <c r="AY74" i="7" s="1"/>
  <c r="Y70" i="7"/>
  <c r="AY70" i="7" s="1"/>
  <c r="Y66" i="7"/>
  <c r="AY66" i="7" s="1"/>
  <c r="Y62" i="7"/>
  <c r="AY62" i="7" s="1"/>
  <c r="Y58" i="7"/>
  <c r="AY58" i="7" s="1"/>
  <c r="Y54" i="7"/>
  <c r="AY54" i="7" s="1"/>
  <c r="S148" i="7"/>
  <c r="BJ3" i="5"/>
  <c r="BJ4" i="5"/>
  <c r="BJ5" i="5"/>
  <c r="BJ2" i="5"/>
  <c r="AX27" i="7" l="1"/>
  <c r="BC27" i="7"/>
  <c r="AX83" i="7"/>
  <c r="BC83" i="7"/>
  <c r="AX115" i="7"/>
  <c r="BC115" i="7"/>
  <c r="BC127" i="7"/>
  <c r="AX127" i="7"/>
  <c r="AX11" i="7"/>
  <c r="BC11" i="7"/>
  <c r="AX171" i="7"/>
  <c r="BC171" i="7"/>
  <c r="AW47" i="7"/>
  <c r="BB47" i="7"/>
  <c r="AW99" i="7"/>
  <c r="BB99" i="7"/>
  <c r="AV79" i="7"/>
  <c r="BA79" i="7"/>
  <c r="AV131" i="7"/>
  <c r="BA131" i="7"/>
  <c r="AV163" i="7"/>
  <c r="BA163" i="7"/>
  <c r="V10" i="7"/>
  <c r="BA6" i="7"/>
  <c r="X10" i="7"/>
  <c r="BC6" i="7"/>
  <c r="AX7" i="7"/>
  <c r="BC7" i="7"/>
  <c r="AX19" i="7"/>
  <c r="BC19" i="7"/>
  <c r="AX35" i="7"/>
  <c r="BC35" i="7"/>
  <c r="AX51" i="7"/>
  <c r="BC51" i="7"/>
  <c r="AX63" i="7"/>
  <c r="AX75" i="7"/>
  <c r="BC75" i="7"/>
  <c r="AX87" i="7"/>
  <c r="AX99" i="7"/>
  <c r="BC99" i="7"/>
  <c r="AX111" i="7"/>
  <c r="BC111" i="7"/>
  <c r="AX123" i="7"/>
  <c r="BC123" i="7"/>
  <c r="AX135" i="7"/>
  <c r="AX151" i="7"/>
  <c r="AX163" i="7"/>
  <c r="BC163" i="7"/>
  <c r="AX59" i="7"/>
  <c r="BC59" i="7"/>
  <c r="AX79" i="7"/>
  <c r="AX107" i="7"/>
  <c r="BC107" i="7"/>
  <c r="AX131" i="7"/>
  <c r="BC131" i="7"/>
  <c r="AX147" i="7"/>
  <c r="BC147" i="7"/>
  <c r="AX167" i="7"/>
  <c r="AX175" i="7"/>
  <c r="AW19" i="7"/>
  <c r="BB19" i="7"/>
  <c r="AW39" i="7"/>
  <c r="BB39" i="7"/>
  <c r="AW55" i="7"/>
  <c r="BB55" i="7"/>
  <c r="AW75" i="7"/>
  <c r="BB75" i="7"/>
  <c r="BB91" i="7"/>
  <c r="AW91" i="7"/>
  <c r="AW107" i="7"/>
  <c r="BB107" i="7"/>
  <c r="AW127" i="7"/>
  <c r="BB127" i="7"/>
  <c r="AW147" i="7"/>
  <c r="BB147" i="7"/>
  <c r="AW163" i="7"/>
  <c r="BB163" i="7"/>
  <c r="BA11" i="7"/>
  <c r="AV27" i="7"/>
  <c r="BA27" i="7"/>
  <c r="AV47" i="7"/>
  <c r="BA47" i="7"/>
  <c r="AV67" i="7"/>
  <c r="BA67" i="7"/>
  <c r="AV87" i="7"/>
  <c r="BA87" i="7"/>
  <c r="AV103" i="7"/>
  <c r="BA103" i="7"/>
  <c r="AV123" i="7"/>
  <c r="AV139" i="7"/>
  <c r="AV155" i="7"/>
  <c r="BA155" i="7"/>
  <c r="AV171" i="7"/>
  <c r="BA171" i="7"/>
  <c r="BC54" i="7"/>
  <c r="BC70" i="7"/>
  <c r="BC86" i="7"/>
  <c r="BC102" i="7"/>
  <c r="BC118" i="7"/>
  <c r="BC134" i="7"/>
  <c r="BC150" i="7"/>
  <c r="BC166" i="7"/>
  <c r="BB9" i="7"/>
  <c r="BB21" i="7"/>
  <c r="BB29" i="7"/>
  <c r="BB41" i="7"/>
  <c r="BB53" i="7"/>
  <c r="BC63" i="7"/>
  <c r="BC175" i="7"/>
  <c r="BB58" i="7"/>
  <c r="BB122" i="7"/>
  <c r="BA139" i="7"/>
  <c r="W152" i="7"/>
  <c r="BB148" i="7"/>
  <c r="AX21" i="7"/>
  <c r="BC21" i="7"/>
  <c r="AX41" i="7"/>
  <c r="BC41" i="7"/>
  <c r="AX53" i="7"/>
  <c r="BC53" i="7"/>
  <c r="AX73" i="7"/>
  <c r="BC73" i="7"/>
  <c r="AX93" i="7"/>
  <c r="BC93" i="7"/>
  <c r="AX109" i="7"/>
  <c r="BC109" i="7"/>
  <c r="AX125" i="7"/>
  <c r="BC125" i="7"/>
  <c r="AX141" i="7"/>
  <c r="BC141" i="7"/>
  <c r="AX157" i="7"/>
  <c r="BC157" i="7"/>
  <c r="AX173" i="7"/>
  <c r="BC173" i="7"/>
  <c r="AW49" i="7"/>
  <c r="BB49" i="7"/>
  <c r="AW81" i="7"/>
  <c r="BB81" i="7"/>
  <c r="AX62" i="7"/>
  <c r="AX78" i="7"/>
  <c r="AX94" i="7"/>
  <c r="AX110" i="7"/>
  <c r="AX126" i="7"/>
  <c r="AX142" i="7"/>
  <c r="AX158" i="7"/>
  <c r="AX174" i="7"/>
  <c r="AW74" i="7"/>
  <c r="AW90" i="7"/>
  <c r="AW106" i="7"/>
  <c r="AW138" i="7"/>
  <c r="AW154" i="7"/>
  <c r="BB154" i="7"/>
  <c r="AW162" i="7"/>
  <c r="BB162" i="7"/>
  <c r="AW178" i="7"/>
  <c r="BB178" i="7"/>
  <c r="AV14" i="7"/>
  <c r="BA14" i="7"/>
  <c r="AV22" i="7"/>
  <c r="BA22" i="7"/>
  <c r="AV30" i="7"/>
  <c r="BA30" i="7"/>
  <c r="AV38" i="7"/>
  <c r="BA38" i="7"/>
  <c r="AV46" i="7"/>
  <c r="BA46" i="7"/>
  <c r="AV54" i="7"/>
  <c r="BA54" i="7"/>
  <c r="AV62" i="7"/>
  <c r="BA62" i="7"/>
  <c r="AV70" i="7"/>
  <c r="BA70" i="7"/>
  <c r="AV78" i="7"/>
  <c r="AV86" i="7"/>
  <c r="BA86" i="7"/>
  <c r="AV94" i="7"/>
  <c r="BA94" i="7"/>
  <c r="AV102" i="7"/>
  <c r="BA102" i="7"/>
  <c r="AV110" i="7"/>
  <c r="AV118" i="7"/>
  <c r="BA118" i="7"/>
  <c r="BA126" i="7"/>
  <c r="AV134" i="7"/>
  <c r="BA134" i="7"/>
  <c r="AV142" i="7"/>
  <c r="AV150" i="7"/>
  <c r="BA150" i="7"/>
  <c r="AV158" i="7"/>
  <c r="BA158" i="7"/>
  <c r="AV166" i="7"/>
  <c r="BA166" i="7"/>
  <c r="AV174" i="7"/>
  <c r="AW7" i="7"/>
  <c r="BB7" i="7"/>
  <c r="AW23" i="7"/>
  <c r="BB23" i="7"/>
  <c r="AW35" i="7"/>
  <c r="BB35" i="7"/>
  <c r="AW51" i="7"/>
  <c r="BB51" i="7"/>
  <c r="AW67" i="7"/>
  <c r="BB67" i="7"/>
  <c r="AW79" i="7"/>
  <c r="BB79" i="7"/>
  <c r="AW95" i="7"/>
  <c r="BB95" i="7"/>
  <c r="AW111" i="7"/>
  <c r="BB111" i="7"/>
  <c r="AW123" i="7"/>
  <c r="BB123" i="7"/>
  <c r="AW135" i="7"/>
  <c r="BB135" i="7"/>
  <c r="BB151" i="7"/>
  <c r="AW167" i="7"/>
  <c r="BB167" i="7"/>
  <c r="AV23" i="7"/>
  <c r="BA23" i="7"/>
  <c r="AV35" i="7"/>
  <c r="BA35" i="7"/>
  <c r="AV51" i="7"/>
  <c r="BA51" i="7"/>
  <c r="AV63" i="7"/>
  <c r="BA63" i="7"/>
  <c r="AV75" i="7"/>
  <c r="BA75" i="7"/>
  <c r="AV91" i="7"/>
  <c r="BA91" i="7"/>
  <c r="AV107" i="7"/>
  <c r="BA107" i="7"/>
  <c r="AV119" i="7"/>
  <c r="BA119" i="7"/>
  <c r="AV135" i="7"/>
  <c r="BA135" i="7"/>
  <c r="AV151" i="7"/>
  <c r="BA151" i="7"/>
  <c r="AV167" i="7"/>
  <c r="BA167" i="7"/>
  <c r="AX8" i="7"/>
  <c r="BC8" i="7"/>
  <c r="AX16" i="7"/>
  <c r="BC16" i="7"/>
  <c r="AX24" i="7"/>
  <c r="BC24" i="7"/>
  <c r="AX32" i="7"/>
  <c r="BC32" i="7"/>
  <c r="AX40" i="7"/>
  <c r="BC40" i="7"/>
  <c r="AX48" i="7"/>
  <c r="BC48" i="7"/>
  <c r="AX56" i="7"/>
  <c r="BC56" i="7"/>
  <c r="AX64" i="7"/>
  <c r="BC64" i="7"/>
  <c r="AX72" i="7"/>
  <c r="BC72" i="7"/>
  <c r="AX80" i="7"/>
  <c r="BC80" i="7"/>
  <c r="AX88" i="7"/>
  <c r="BC88" i="7"/>
  <c r="AX96" i="7"/>
  <c r="BC96" i="7"/>
  <c r="AX104" i="7"/>
  <c r="BC104" i="7"/>
  <c r="AX112" i="7"/>
  <c r="BC112" i="7"/>
  <c r="AX120" i="7"/>
  <c r="BC120" i="7"/>
  <c r="AX128" i="7"/>
  <c r="BC128" i="7"/>
  <c r="AX136" i="7"/>
  <c r="BC136" i="7"/>
  <c r="AX144" i="7"/>
  <c r="BC144" i="7"/>
  <c r="AX152" i="7"/>
  <c r="BC152" i="7"/>
  <c r="AX160" i="7"/>
  <c r="BC160" i="7"/>
  <c r="AX168" i="7"/>
  <c r="BC168" i="7"/>
  <c r="AX176" i="7"/>
  <c r="BC176" i="7"/>
  <c r="AW12" i="7"/>
  <c r="BB12" i="7"/>
  <c r="AW20" i="7"/>
  <c r="BB20" i="7"/>
  <c r="AW28" i="7"/>
  <c r="BB28" i="7"/>
  <c r="AW36" i="7"/>
  <c r="BB36" i="7"/>
  <c r="AW44" i="7"/>
  <c r="BB44" i="7"/>
  <c r="AW52" i="7"/>
  <c r="BB52" i="7"/>
  <c r="AW60" i="7"/>
  <c r="BB60" i="7"/>
  <c r="AW68" i="7"/>
  <c r="BB68" i="7"/>
  <c r="AW76" i="7"/>
  <c r="BB76" i="7"/>
  <c r="AW84" i="7"/>
  <c r="BB84" i="7"/>
  <c r="AW92" i="7"/>
  <c r="BB92" i="7"/>
  <c r="AW100" i="7"/>
  <c r="BB100" i="7"/>
  <c r="AW108" i="7"/>
  <c r="BB108" i="7"/>
  <c r="AW116" i="7"/>
  <c r="BB116" i="7"/>
  <c r="AW124" i="7"/>
  <c r="BB124" i="7"/>
  <c r="AW132" i="7"/>
  <c r="BB132" i="7"/>
  <c r="AW140" i="7"/>
  <c r="BB140" i="7"/>
  <c r="AW148" i="7"/>
  <c r="AW156" i="7"/>
  <c r="BB156" i="7"/>
  <c r="AW164" i="7"/>
  <c r="BB164" i="7"/>
  <c r="AW172" i="7"/>
  <c r="BB172" i="7"/>
  <c r="AV16" i="7"/>
  <c r="BA16" i="7"/>
  <c r="BA24" i="7"/>
  <c r="AV32" i="7"/>
  <c r="BA32" i="7"/>
  <c r="AV40" i="7"/>
  <c r="BA40" i="7"/>
  <c r="AV48" i="7"/>
  <c r="BA48" i="7"/>
  <c r="AV56" i="7"/>
  <c r="BA56" i="7"/>
  <c r="AV64" i="7"/>
  <c r="BA64" i="7"/>
  <c r="AV72" i="7"/>
  <c r="BA72" i="7"/>
  <c r="AV80" i="7"/>
  <c r="BA80" i="7"/>
  <c r="AV88" i="7"/>
  <c r="BA88" i="7"/>
  <c r="AV96" i="7"/>
  <c r="BA96" i="7"/>
  <c r="AV104" i="7"/>
  <c r="BA104" i="7"/>
  <c r="AV112" i="7"/>
  <c r="BA112" i="7"/>
  <c r="AV120" i="7"/>
  <c r="BA120" i="7"/>
  <c r="AV128" i="7"/>
  <c r="BA128" i="7"/>
  <c r="AV136" i="7"/>
  <c r="BA136" i="7"/>
  <c r="AV144" i="7"/>
  <c r="BA144" i="7"/>
  <c r="AV152" i="7"/>
  <c r="BA152" i="7"/>
  <c r="AV160" i="7"/>
  <c r="BA160" i="7"/>
  <c r="AV168" i="7"/>
  <c r="BA168" i="7"/>
  <c r="AV176" i="7"/>
  <c r="BA176" i="7"/>
  <c r="AX9" i="7"/>
  <c r="BC9" i="7"/>
  <c r="AX25" i="7"/>
  <c r="BC25" i="7"/>
  <c r="AX37" i="7"/>
  <c r="BC37" i="7"/>
  <c r="AX57" i="7"/>
  <c r="BC57" i="7"/>
  <c r="AX69" i="7"/>
  <c r="BC69" i="7"/>
  <c r="AX81" i="7"/>
  <c r="BC81" i="7"/>
  <c r="AX97" i="7"/>
  <c r="BC97" i="7"/>
  <c r="AX113" i="7"/>
  <c r="BC113" i="7"/>
  <c r="AX129" i="7"/>
  <c r="BC129" i="7"/>
  <c r="AX145" i="7"/>
  <c r="BC145" i="7"/>
  <c r="AX161" i="7"/>
  <c r="BC161" i="7"/>
  <c r="AX177" i="7"/>
  <c r="BC177" i="7"/>
  <c r="AW57" i="7"/>
  <c r="AW69" i="7"/>
  <c r="BB69" i="7"/>
  <c r="AW85" i="7"/>
  <c r="AW97" i="7"/>
  <c r="AW105" i="7"/>
  <c r="AW113" i="7"/>
  <c r="BB113" i="7"/>
  <c r="AW121" i="7"/>
  <c r="AW129" i="7"/>
  <c r="AW137" i="7"/>
  <c r="AW145" i="7"/>
  <c r="AW153" i="7"/>
  <c r="BB153" i="7"/>
  <c r="AW161" i="7"/>
  <c r="BB161" i="7"/>
  <c r="AW169" i="7"/>
  <c r="BB169" i="7"/>
  <c r="AW177" i="7"/>
  <c r="BB177" i="7"/>
  <c r="AV13" i="7"/>
  <c r="BA13" i="7"/>
  <c r="AV21" i="7"/>
  <c r="BA21" i="7"/>
  <c r="AV29" i="7"/>
  <c r="BA29" i="7"/>
  <c r="AV37" i="7"/>
  <c r="BA37" i="7"/>
  <c r="AV45" i="7"/>
  <c r="BA45" i="7"/>
  <c r="AV53" i="7"/>
  <c r="BA53" i="7"/>
  <c r="AV61" i="7"/>
  <c r="BA61" i="7"/>
  <c r="AV69" i="7"/>
  <c r="BA69" i="7"/>
  <c r="AV77" i="7"/>
  <c r="BA77" i="7"/>
  <c r="AV85" i="7"/>
  <c r="BA85" i="7"/>
  <c r="AV93" i="7"/>
  <c r="BA93" i="7"/>
  <c r="AV101" i="7"/>
  <c r="BA101" i="7"/>
  <c r="AV109" i="7"/>
  <c r="BA109" i="7"/>
  <c r="AV117" i="7"/>
  <c r="BA117" i="7"/>
  <c r="AV125" i="7"/>
  <c r="BA125" i="7"/>
  <c r="AV133" i="7"/>
  <c r="BA133" i="7"/>
  <c r="AV141" i="7"/>
  <c r="BA141" i="7"/>
  <c r="AV149" i="7"/>
  <c r="BA149" i="7"/>
  <c r="AV157" i="7"/>
  <c r="BA157" i="7"/>
  <c r="AV165" i="7"/>
  <c r="BA165" i="7"/>
  <c r="AV173" i="7"/>
  <c r="BA173" i="7"/>
  <c r="BC14" i="7"/>
  <c r="BC22" i="7"/>
  <c r="BC30" i="7"/>
  <c r="BC38" i="7"/>
  <c r="BC46" i="7"/>
  <c r="BB57" i="7"/>
  <c r="BB97" i="7"/>
  <c r="BB121" i="7"/>
  <c r="BB145" i="7"/>
  <c r="BC15" i="7"/>
  <c r="BC31" i="7"/>
  <c r="BC47" i="7"/>
  <c r="BC71" i="7"/>
  <c r="BC103" i="7"/>
  <c r="BC151" i="7"/>
  <c r="BB10" i="7"/>
  <c r="BB26" i="7"/>
  <c r="BB42" i="7"/>
  <c r="BB66" i="7"/>
  <c r="BB98" i="7"/>
  <c r="BB130" i="7"/>
  <c r="BA78" i="7"/>
  <c r="AX95" i="7"/>
  <c r="AX155" i="7"/>
  <c r="BC155" i="7"/>
  <c r="AX91" i="7"/>
  <c r="BC91" i="7"/>
  <c r="AX139" i="7"/>
  <c r="BC139" i="7"/>
  <c r="AW31" i="7"/>
  <c r="BB31" i="7"/>
  <c r="AW83" i="7"/>
  <c r="BB83" i="7"/>
  <c r="AW139" i="7"/>
  <c r="BB139" i="7"/>
  <c r="AW171" i="7"/>
  <c r="BB171" i="7"/>
  <c r="AV55" i="7"/>
  <c r="BA55" i="7"/>
  <c r="AV115" i="7"/>
  <c r="BA115" i="7"/>
  <c r="AV147" i="7"/>
  <c r="BA147" i="7"/>
  <c r="BB37" i="7"/>
  <c r="BC62" i="7"/>
  <c r="BC78" i="7"/>
  <c r="BC94" i="7"/>
  <c r="BC110" i="7"/>
  <c r="BC126" i="7"/>
  <c r="BC142" i="7"/>
  <c r="BC158" i="7"/>
  <c r="BC174" i="7"/>
  <c r="BB13" i="7"/>
  <c r="BB25" i="7"/>
  <c r="BB33" i="7"/>
  <c r="BB45" i="7"/>
  <c r="BB61" i="7"/>
  <c r="BB85" i="7"/>
  <c r="BB105" i="7"/>
  <c r="BC79" i="7"/>
  <c r="BC119" i="7"/>
  <c r="BB74" i="7"/>
  <c r="BB106" i="7"/>
  <c r="BB138" i="7"/>
  <c r="BB17" i="7"/>
  <c r="BB27" i="7"/>
  <c r="BA174" i="7"/>
  <c r="AR2" i="7"/>
  <c r="AW2" i="7"/>
  <c r="AX43" i="7"/>
  <c r="BC43" i="7"/>
  <c r="AX143" i="7"/>
  <c r="AX67" i="7"/>
  <c r="BC67" i="7"/>
  <c r="AX159" i="7"/>
  <c r="AW11" i="7"/>
  <c r="BB11" i="7"/>
  <c r="AW63" i="7"/>
  <c r="BB63" i="7"/>
  <c r="AW119" i="7"/>
  <c r="BB119" i="7"/>
  <c r="AW155" i="7"/>
  <c r="BB155" i="7"/>
  <c r="AV19" i="7"/>
  <c r="BA19" i="7"/>
  <c r="AV95" i="7"/>
  <c r="BA95" i="7"/>
  <c r="V11" i="7"/>
  <c r="AV11" i="7" s="1"/>
  <c r="BA7" i="7"/>
  <c r="V12" i="7"/>
  <c r="AV12" i="7" s="1"/>
  <c r="BA8" i="7"/>
  <c r="AX13" i="7"/>
  <c r="BC13" i="7"/>
  <c r="AX33" i="7"/>
  <c r="BC33" i="7"/>
  <c r="AX49" i="7"/>
  <c r="BC49" i="7"/>
  <c r="AX61" i="7"/>
  <c r="BC61" i="7"/>
  <c r="AX85" i="7"/>
  <c r="BC85" i="7"/>
  <c r="AX101" i="7"/>
  <c r="BC101" i="7"/>
  <c r="AX117" i="7"/>
  <c r="BC117" i="7"/>
  <c r="AX133" i="7"/>
  <c r="BC133" i="7"/>
  <c r="AX149" i="7"/>
  <c r="BC149" i="7"/>
  <c r="AX165" i="7"/>
  <c r="BC165" i="7"/>
  <c r="AW73" i="7"/>
  <c r="AW89" i="7"/>
  <c r="AX10" i="7"/>
  <c r="AX58" i="7"/>
  <c r="AX66" i="7"/>
  <c r="AX74" i="7"/>
  <c r="AX82" i="7"/>
  <c r="AX90" i="7"/>
  <c r="AX98" i="7"/>
  <c r="AX106" i="7"/>
  <c r="AX114" i="7"/>
  <c r="AX122" i="7"/>
  <c r="AX130" i="7"/>
  <c r="AX138" i="7"/>
  <c r="AX146" i="7"/>
  <c r="AX154" i="7"/>
  <c r="AX162" i="7"/>
  <c r="AX170" i="7"/>
  <c r="AX178" i="7"/>
  <c r="AW14" i="7"/>
  <c r="BB14" i="7"/>
  <c r="AW22" i="7"/>
  <c r="BB22" i="7"/>
  <c r="AW30" i="7"/>
  <c r="BB30" i="7"/>
  <c r="AW38" i="7"/>
  <c r="BB38" i="7"/>
  <c r="AW46" i="7"/>
  <c r="BB46" i="7"/>
  <c r="AW54" i="7"/>
  <c r="BB54" i="7"/>
  <c r="AW62" i="7"/>
  <c r="BB62" i="7"/>
  <c r="AW70" i="7"/>
  <c r="BB70" i="7"/>
  <c r="AW78" i="7"/>
  <c r="BB78" i="7"/>
  <c r="AW86" i="7"/>
  <c r="BB86" i="7"/>
  <c r="AW94" i="7"/>
  <c r="BB94" i="7"/>
  <c r="AW102" i="7"/>
  <c r="BB102" i="7"/>
  <c r="AW110" i="7"/>
  <c r="BB110" i="7"/>
  <c r="AW118" i="7"/>
  <c r="BB118" i="7"/>
  <c r="AW126" i="7"/>
  <c r="BB126" i="7"/>
  <c r="AW134" i="7"/>
  <c r="BB134" i="7"/>
  <c r="AW142" i="7"/>
  <c r="BB142" i="7"/>
  <c r="BB150" i="7"/>
  <c r="AW158" i="7"/>
  <c r="BB158" i="7"/>
  <c r="AW166" i="7"/>
  <c r="BB166" i="7"/>
  <c r="AW174" i="7"/>
  <c r="BB174" i="7"/>
  <c r="AV10" i="7"/>
  <c r="AV18" i="7"/>
  <c r="BA18" i="7"/>
  <c r="AV26" i="7"/>
  <c r="BA26" i="7"/>
  <c r="AV34" i="7"/>
  <c r="BA34" i="7"/>
  <c r="AV42" i="7"/>
  <c r="BA42" i="7"/>
  <c r="BA50" i="7"/>
  <c r="AV50" i="7"/>
  <c r="AV58" i="7"/>
  <c r="AV66" i="7"/>
  <c r="AV74" i="7"/>
  <c r="BA74" i="7"/>
  <c r="AV82" i="7"/>
  <c r="BA82" i="7"/>
  <c r="AV90" i="7"/>
  <c r="AV98" i="7"/>
  <c r="AV106" i="7"/>
  <c r="BA106" i="7"/>
  <c r="AV114" i="7"/>
  <c r="BA114" i="7"/>
  <c r="AV122" i="7"/>
  <c r="AV130" i="7"/>
  <c r="AV138" i="7"/>
  <c r="BA138" i="7"/>
  <c r="AV146" i="7"/>
  <c r="BA146" i="7"/>
  <c r="AV154" i="7"/>
  <c r="AV162" i="7"/>
  <c r="AV170" i="7"/>
  <c r="BA170" i="7"/>
  <c r="AV178" i="7"/>
  <c r="BA178" i="7"/>
  <c r="V125" i="7"/>
  <c r="BA123" i="7"/>
  <c r="AW15" i="7"/>
  <c r="BB15" i="7"/>
  <c r="AW43" i="7"/>
  <c r="BB43" i="7"/>
  <c r="AW59" i="7"/>
  <c r="BB59" i="7"/>
  <c r="AW71" i="7"/>
  <c r="BB71" i="7"/>
  <c r="AW87" i="7"/>
  <c r="BB87" i="7"/>
  <c r="AW103" i="7"/>
  <c r="BB103" i="7"/>
  <c r="AW115" i="7"/>
  <c r="BB115" i="7"/>
  <c r="AW131" i="7"/>
  <c r="BB131" i="7"/>
  <c r="AW143" i="7"/>
  <c r="BB143" i="7"/>
  <c r="AW159" i="7"/>
  <c r="BB159" i="7"/>
  <c r="AW175" i="7"/>
  <c r="BB175" i="7"/>
  <c r="AV15" i="7"/>
  <c r="BA15" i="7"/>
  <c r="AV31" i="7"/>
  <c r="BA31" i="7"/>
  <c r="BA43" i="7"/>
  <c r="AV59" i="7"/>
  <c r="BA59" i="7"/>
  <c r="AV71" i="7"/>
  <c r="BA71" i="7"/>
  <c r="AV83" i="7"/>
  <c r="BA83" i="7"/>
  <c r="AV99" i="7"/>
  <c r="BA99" i="7"/>
  <c r="AV111" i="7"/>
  <c r="BA111" i="7"/>
  <c r="AV127" i="7"/>
  <c r="BA127" i="7"/>
  <c r="AV143" i="7"/>
  <c r="BA143" i="7"/>
  <c r="AV159" i="7"/>
  <c r="BA159" i="7"/>
  <c r="AV175" i="7"/>
  <c r="AS2" i="7"/>
  <c r="AX2" i="7"/>
  <c r="AX12" i="7"/>
  <c r="BC12" i="7"/>
  <c r="AX20" i="7"/>
  <c r="BC20" i="7"/>
  <c r="AX28" i="7"/>
  <c r="BC28" i="7"/>
  <c r="AX36" i="7"/>
  <c r="BC36" i="7"/>
  <c r="AX44" i="7"/>
  <c r="BC44" i="7"/>
  <c r="AX52" i="7"/>
  <c r="BC52" i="7"/>
  <c r="AX60" i="7"/>
  <c r="BC60" i="7"/>
  <c r="AX68" i="7"/>
  <c r="BC68" i="7"/>
  <c r="AX76" i="7"/>
  <c r="BC76" i="7"/>
  <c r="AX84" i="7"/>
  <c r="BC84" i="7"/>
  <c r="AX92" i="7"/>
  <c r="BC92" i="7"/>
  <c r="AX100" i="7"/>
  <c r="BC100" i="7"/>
  <c r="AX108" i="7"/>
  <c r="BC108" i="7"/>
  <c r="AX116" i="7"/>
  <c r="BC116" i="7"/>
  <c r="AX124" i="7"/>
  <c r="BC124" i="7"/>
  <c r="AX132" i="7"/>
  <c r="BC132" i="7"/>
  <c r="AX140" i="7"/>
  <c r="BC140" i="7"/>
  <c r="AX148" i="7"/>
  <c r="BC148" i="7"/>
  <c r="AX156" i="7"/>
  <c r="BC156" i="7"/>
  <c r="AX164" i="7"/>
  <c r="BC164" i="7"/>
  <c r="AX172" i="7"/>
  <c r="BC172" i="7"/>
  <c r="AW8" i="7"/>
  <c r="BB8" i="7"/>
  <c r="AW16" i="7"/>
  <c r="BB16" i="7"/>
  <c r="AW24" i="7"/>
  <c r="BB24" i="7"/>
  <c r="AW32" i="7"/>
  <c r="BB32" i="7"/>
  <c r="AW40" i="7"/>
  <c r="BB40" i="7"/>
  <c r="AW48" i="7"/>
  <c r="BB48" i="7"/>
  <c r="AW56" i="7"/>
  <c r="BB56" i="7"/>
  <c r="AW64" i="7"/>
  <c r="BB64" i="7"/>
  <c r="AW72" i="7"/>
  <c r="BB72" i="7"/>
  <c r="AW80" i="7"/>
  <c r="BB80" i="7"/>
  <c r="AW88" i="7"/>
  <c r="BB88" i="7"/>
  <c r="AW96" i="7"/>
  <c r="BB96" i="7"/>
  <c r="AW104" i="7"/>
  <c r="BB104" i="7"/>
  <c r="AW112" i="7"/>
  <c r="BB112" i="7"/>
  <c r="AW120" i="7"/>
  <c r="BB120" i="7"/>
  <c r="AW128" i="7"/>
  <c r="BB128" i="7"/>
  <c r="AW136" i="7"/>
  <c r="BB136" i="7"/>
  <c r="AW144" i="7"/>
  <c r="BB144" i="7"/>
  <c r="AW152" i="7"/>
  <c r="BB152" i="7"/>
  <c r="AW160" i="7"/>
  <c r="BB160" i="7"/>
  <c r="AW168" i="7"/>
  <c r="BB168" i="7"/>
  <c r="AW176" i="7"/>
  <c r="BB176" i="7"/>
  <c r="BA12" i="7"/>
  <c r="AV28" i="7"/>
  <c r="BA28" i="7"/>
  <c r="AV36" i="7"/>
  <c r="BA36" i="7"/>
  <c r="AV44" i="7"/>
  <c r="BA44" i="7"/>
  <c r="AV52" i="7"/>
  <c r="BA52" i="7"/>
  <c r="AV60" i="7"/>
  <c r="BA60" i="7"/>
  <c r="AV68" i="7"/>
  <c r="BA68" i="7"/>
  <c r="AV76" i="7"/>
  <c r="BA76" i="7"/>
  <c r="AV84" i="7"/>
  <c r="BA84" i="7"/>
  <c r="AV92" i="7"/>
  <c r="BA92" i="7"/>
  <c r="AV100" i="7"/>
  <c r="BA100" i="7"/>
  <c r="AV108" i="7"/>
  <c r="BA108" i="7"/>
  <c r="AV116" i="7"/>
  <c r="BA116" i="7"/>
  <c r="BA124" i="7"/>
  <c r="AV132" i="7"/>
  <c r="BA132" i="7"/>
  <c r="AV140" i="7"/>
  <c r="BA140" i="7"/>
  <c r="AV148" i="7"/>
  <c r="BA148" i="7"/>
  <c r="AV156" i="7"/>
  <c r="BA156" i="7"/>
  <c r="AV164" i="7"/>
  <c r="BA164" i="7"/>
  <c r="AV172" i="7"/>
  <c r="BA172" i="7"/>
  <c r="AW6" i="7"/>
  <c r="BB6" i="7"/>
  <c r="AX17" i="7"/>
  <c r="BC17" i="7"/>
  <c r="AX29" i="7"/>
  <c r="BC29" i="7"/>
  <c r="AX45" i="7"/>
  <c r="BC45" i="7"/>
  <c r="AX65" i="7"/>
  <c r="BC65" i="7"/>
  <c r="AX77" i="7"/>
  <c r="BC77" i="7"/>
  <c r="AX89" i="7"/>
  <c r="BC89" i="7"/>
  <c r="AX105" i="7"/>
  <c r="BC105" i="7"/>
  <c r="AX121" i="7"/>
  <c r="BC121" i="7"/>
  <c r="AX137" i="7"/>
  <c r="BC137" i="7"/>
  <c r="AX153" i="7"/>
  <c r="BC153" i="7"/>
  <c r="AX169" i="7"/>
  <c r="BC169" i="7"/>
  <c r="AW65" i="7"/>
  <c r="AW77" i="7"/>
  <c r="AW93" i="7"/>
  <c r="AW101" i="7"/>
  <c r="BB101" i="7"/>
  <c r="AW109" i="7"/>
  <c r="AW117" i="7"/>
  <c r="AW125" i="7"/>
  <c r="AW133" i="7"/>
  <c r="BB133" i="7"/>
  <c r="AW141" i="7"/>
  <c r="BB141" i="7"/>
  <c r="AW149" i="7"/>
  <c r="BB149" i="7"/>
  <c r="AW157" i="7"/>
  <c r="BB157" i="7"/>
  <c r="AW165" i="7"/>
  <c r="BB165" i="7"/>
  <c r="AW173" i="7"/>
  <c r="BB173" i="7"/>
  <c r="AV9" i="7"/>
  <c r="BA9" i="7"/>
  <c r="AV17" i="7"/>
  <c r="BA17" i="7"/>
  <c r="AV25" i="7"/>
  <c r="BA25" i="7"/>
  <c r="AV33" i="7"/>
  <c r="BA33" i="7"/>
  <c r="AV41" i="7"/>
  <c r="BA41" i="7"/>
  <c r="AV49" i="7"/>
  <c r="BA49" i="7"/>
  <c r="AV57" i="7"/>
  <c r="BA57" i="7"/>
  <c r="AV65" i="7"/>
  <c r="BA65" i="7"/>
  <c r="AV73" i="7"/>
  <c r="BA73" i="7"/>
  <c r="AV81" i="7"/>
  <c r="BA81" i="7"/>
  <c r="AV89" i="7"/>
  <c r="BA89" i="7"/>
  <c r="AV97" i="7"/>
  <c r="BA97" i="7"/>
  <c r="AV105" i="7"/>
  <c r="BA105" i="7"/>
  <c r="AV113" i="7"/>
  <c r="BA113" i="7"/>
  <c r="AV121" i="7"/>
  <c r="BA121" i="7"/>
  <c r="AV129" i="7"/>
  <c r="BA129" i="7"/>
  <c r="AV137" i="7"/>
  <c r="BA137" i="7"/>
  <c r="AV145" i="7"/>
  <c r="BA145" i="7"/>
  <c r="AV153" i="7"/>
  <c r="BA153" i="7"/>
  <c r="AV161" i="7"/>
  <c r="BA161" i="7"/>
  <c r="AV169" i="7"/>
  <c r="BA169" i="7"/>
  <c r="AV177" i="7"/>
  <c r="BA177" i="7"/>
  <c r="BC10" i="7"/>
  <c r="BC18" i="7"/>
  <c r="BC26" i="7"/>
  <c r="BC34" i="7"/>
  <c r="BC42" i="7"/>
  <c r="BC50" i="7"/>
  <c r="BC66" i="7"/>
  <c r="BC82" i="7"/>
  <c r="BC98" i="7"/>
  <c r="BC114" i="7"/>
  <c r="BC130" i="7"/>
  <c r="BC146" i="7"/>
  <c r="BC162" i="7"/>
  <c r="BC178" i="7"/>
  <c r="BB65" i="7"/>
  <c r="BB89" i="7"/>
  <c r="BB109" i="7"/>
  <c r="BB129" i="7"/>
  <c r="BC23" i="7"/>
  <c r="BC39" i="7"/>
  <c r="BC55" i="7"/>
  <c r="BC87" i="7"/>
  <c r="BC135" i="7"/>
  <c r="BC167" i="7"/>
  <c r="BB18" i="7"/>
  <c r="BB34" i="7"/>
  <c r="BB50" i="7"/>
  <c r="BB82" i="7"/>
  <c r="BB114" i="7"/>
  <c r="BB146" i="7"/>
  <c r="BB170" i="7"/>
  <c r="BA58" i="7"/>
  <c r="BA98" i="7"/>
  <c r="BA142" i="7"/>
  <c r="V24" i="7"/>
  <c r="AQ24" i="7" s="1"/>
  <c r="BA20" i="7"/>
  <c r="V43" i="7"/>
  <c r="AQ43" i="7" s="1"/>
  <c r="BA39" i="7"/>
  <c r="AQ125" i="7"/>
  <c r="AR152" i="7"/>
  <c r="AS58" i="7"/>
  <c r="AS90" i="7"/>
  <c r="AS122" i="7"/>
  <c r="AS154" i="7"/>
  <c r="AR158" i="7"/>
  <c r="AR60" i="7"/>
  <c r="AR92" i="7"/>
  <c r="AR124" i="7"/>
  <c r="AR157" i="7"/>
  <c r="AQ63" i="7"/>
  <c r="AQ95" i="7"/>
  <c r="AQ127" i="7"/>
  <c r="AQ159" i="7"/>
  <c r="AQ175" i="7"/>
  <c r="AR85" i="7"/>
  <c r="AR101" i="7"/>
  <c r="AR133" i="7"/>
  <c r="AQ72" i="7"/>
  <c r="AQ104" i="7"/>
  <c r="AQ136" i="7"/>
  <c r="AQ168" i="7"/>
  <c r="AR75" i="7"/>
  <c r="AR107" i="7"/>
  <c r="AR139" i="7"/>
  <c r="AR160" i="7"/>
  <c r="AQ66" i="7"/>
  <c r="AQ98" i="7"/>
  <c r="AQ130" i="7"/>
  <c r="AQ146" i="7"/>
  <c r="AQ178" i="7"/>
  <c r="AS77" i="7"/>
  <c r="AS109" i="7"/>
  <c r="AS141" i="7"/>
  <c r="AS173" i="7"/>
  <c r="AS79" i="7"/>
  <c r="AS95" i="7"/>
  <c r="AS127" i="7"/>
  <c r="AS159" i="7"/>
  <c r="AR82" i="7"/>
  <c r="AS62" i="7"/>
  <c r="AS78" i="7"/>
  <c r="AS94" i="7"/>
  <c r="AS110" i="7"/>
  <c r="AS126" i="7"/>
  <c r="AS142" i="7"/>
  <c r="AS158" i="7"/>
  <c r="AS174" i="7"/>
  <c r="AR162" i="7"/>
  <c r="AR178" i="7"/>
  <c r="AR64" i="7"/>
  <c r="AR80" i="7"/>
  <c r="AR96" i="7"/>
  <c r="AR112" i="7"/>
  <c r="AR128" i="7"/>
  <c r="AR144" i="7"/>
  <c r="AR161" i="7"/>
  <c r="AR177" i="7"/>
  <c r="AQ67" i="7"/>
  <c r="AQ83" i="7"/>
  <c r="AQ99" i="7"/>
  <c r="AQ115" i="7"/>
  <c r="AQ131" i="7"/>
  <c r="AQ147" i="7"/>
  <c r="AQ163" i="7"/>
  <c r="AR57" i="7"/>
  <c r="AR73" i="7"/>
  <c r="AR89" i="7"/>
  <c r="AR105" i="7"/>
  <c r="AR121" i="7"/>
  <c r="AR137" i="7"/>
  <c r="AQ60" i="7"/>
  <c r="AQ76" i="7"/>
  <c r="AQ92" i="7"/>
  <c r="AQ108" i="7"/>
  <c r="V124" i="7"/>
  <c r="AV124" i="7" s="1"/>
  <c r="AQ140" i="7"/>
  <c r="AQ156" i="7"/>
  <c r="AQ172" i="7"/>
  <c r="AR63" i="7"/>
  <c r="AR79" i="7"/>
  <c r="AR95" i="7"/>
  <c r="AR111" i="7"/>
  <c r="AR127" i="7"/>
  <c r="AR143" i="7"/>
  <c r="AR164" i="7"/>
  <c r="AQ54" i="7"/>
  <c r="AQ70" i="7"/>
  <c r="AQ86" i="7"/>
  <c r="AQ102" i="7"/>
  <c r="AQ118" i="7"/>
  <c r="AQ134" i="7"/>
  <c r="AQ150" i="7"/>
  <c r="AQ166" i="7"/>
  <c r="AQ2" i="7"/>
  <c r="AS65" i="7"/>
  <c r="AS81" i="7"/>
  <c r="AS97" i="7"/>
  <c r="AS113" i="7"/>
  <c r="AS129" i="7"/>
  <c r="AS145" i="7"/>
  <c r="AS161" i="7"/>
  <c r="AS177" i="7"/>
  <c r="AS67" i="7"/>
  <c r="AS83" i="7"/>
  <c r="AS99" i="7"/>
  <c r="AS115" i="7"/>
  <c r="AS131" i="7"/>
  <c r="AS147" i="7"/>
  <c r="AS163" i="7"/>
  <c r="AR54" i="7"/>
  <c r="AR70" i="7"/>
  <c r="AR86" i="7"/>
  <c r="AR106" i="7"/>
  <c r="AR134" i="7"/>
  <c r="AS10" i="7"/>
  <c r="AR114" i="7"/>
  <c r="AR146" i="7"/>
  <c r="AQ11" i="7"/>
  <c r="AS98" i="7"/>
  <c r="AS130" i="7"/>
  <c r="AQ12" i="7"/>
  <c r="AR84" i="7"/>
  <c r="AR116" i="7"/>
  <c r="AR148" i="7"/>
  <c r="AQ55" i="7"/>
  <c r="AQ87" i="7"/>
  <c r="AQ119" i="7"/>
  <c r="AQ135" i="7"/>
  <c r="AQ151" i="7"/>
  <c r="AR141" i="7"/>
  <c r="AQ80" i="7"/>
  <c r="AQ112" i="7"/>
  <c r="AQ144" i="7"/>
  <c r="AQ176" i="7"/>
  <c r="AR83" i="7"/>
  <c r="AR115" i="7"/>
  <c r="AR147" i="7"/>
  <c r="AQ58" i="7"/>
  <c r="AQ90" i="7"/>
  <c r="AQ122" i="7"/>
  <c r="AQ154" i="7"/>
  <c r="AS128" i="7"/>
  <c r="AS101" i="7"/>
  <c r="AS133" i="7"/>
  <c r="AS165" i="7"/>
  <c r="AS71" i="7"/>
  <c r="AS103" i="7"/>
  <c r="AS135" i="7"/>
  <c r="AS167" i="7"/>
  <c r="AR90" i="7"/>
  <c r="AR142" i="7"/>
  <c r="AR122" i="7"/>
  <c r="AS66" i="7"/>
  <c r="AS82" i="7"/>
  <c r="AS114" i="7"/>
  <c r="AS146" i="7"/>
  <c r="AS162" i="7"/>
  <c r="AS178" i="7"/>
  <c r="AR166" i="7"/>
  <c r="AR68" i="7"/>
  <c r="AR100" i="7"/>
  <c r="AR132" i="7"/>
  <c r="AR165" i="7"/>
  <c r="AQ71" i="7"/>
  <c r="AQ103" i="7"/>
  <c r="AQ167" i="7"/>
  <c r="AR61" i="7"/>
  <c r="AR77" i="7"/>
  <c r="AR93" i="7"/>
  <c r="AR109" i="7"/>
  <c r="AR125" i="7"/>
  <c r="AQ64" i="7"/>
  <c r="AQ96" i="7"/>
  <c r="AQ128" i="7"/>
  <c r="AQ160" i="7"/>
  <c r="AR67" i="7"/>
  <c r="AR99" i="7"/>
  <c r="AR131" i="7"/>
  <c r="AR168" i="7"/>
  <c r="AQ74" i="7"/>
  <c r="AQ106" i="7"/>
  <c r="AQ138" i="7"/>
  <c r="AQ170" i="7"/>
  <c r="AS69" i="7"/>
  <c r="AS85" i="7"/>
  <c r="AS117" i="7"/>
  <c r="AS149" i="7"/>
  <c r="AS55" i="7"/>
  <c r="AS87" i="7"/>
  <c r="AS119" i="7"/>
  <c r="AS151" i="7"/>
  <c r="AR58" i="7"/>
  <c r="AR74" i="7"/>
  <c r="AR110" i="7"/>
  <c r="AQ10" i="7"/>
  <c r="AS54" i="7"/>
  <c r="AS70" i="7"/>
  <c r="AS86" i="7"/>
  <c r="AS102" i="7"/>
  <c r="AS118" i="7"/>
  <c r="AS134" i="7"/>
  <c r="AS150" i="7"/>
  <c r="AS166" i="7"/>
  <c r="AR154" i="7"/>
  <c r="AR170" i="7"/>
  <c r="AR56" i="7"/>
  <c r="AR72" i="7"/>
  <c r="AR88" i="7"/>
  <c r="AR104" i="7"/>
  <c r="AR120" i="7"/>
  <c r="AR136" i="7"/>
  <c r="AR153" i="7"/>
  <c r="AR169" i="7"/>
  <c r="AQ59" i="7"/>
  <c r="AQ75" i="7"/>
  <c r="AQ91" i="7"/>
  <c r="AQ107" i="7"/>
  <c r="AQ123" i="7"/>
  <c r="AQ139" i="7"/>
  <c r="AQ155" i="7"/>
  <c r="AQ171" i="7"/>
  <c r="AR65" i="7"/>
  <c r="AR81" i="7"/>
  <c r="AR97" i="7"/>
  <c r="AR113" i="7"/>
  <c r="AR129" i="7"/>
  <c r="AR145" i="7"/>
  <c r="AQ68" i="7"/>
  <c r="AQ84" i="7"/>
  <c r="AQ100" i="7"/>
  <c r="AQ116" i="7"/>
  <c r="AQ132" i="7"/>
  <c r="AQ148" i="7"/>
  <c r="AQ164" i="7"/>
  <c r="AR55" i="7"/>
  <c r="AR71" i="7"/>
  <c r="AR87" i="7"/>
  <c r="AR103" i="7"/>
  <c r="AR119" i="7"/>
  <c r="AR135" i="7"/>
  <c r="AR156" i="7"/>
  <c r="AR172" i="7"/>
  <c r="AQ62" i="7"/>
  <c r="AQ78" i="7"/>
  <c r="AQ94" i="7"/>
  <c r="AQ110" i="7"/>
  <c r="V126" i="7"/>
  <c r="AV126" i="7" s="1"/>
  <c r="AQ142" i="7"/>
  <c r="AQ158" i="7"/>
  <c r="AQ174" i="7"/>
  <c r="AS57" i="7"/>
  <c r="AS73" i="7"/>
  <c r="AS89" i="7"/>
  <c r="AS105" i="7"/>
  <c r="AS121" i="7"/>
  <c r="AS137" i="7"/>
  <c r="AS153" i="7"/>
  <c r="AS169" i="7"/>
  <c r="AS59" i="7"/>
  <c r="AS75" i="7"/>
  <c r="AS91" i="7"/>
  <c r="AS107" i="7"/>
  <c r="AS123" i="7"/>
  <c r="AS139" i="7"/>
  <c r="AS155" i="7"/>
  <c r="AS171" i="7"/>
  <c r="AR62" i="7"/>
  <c r="AR78" i="7"/>
  <c r="AR94" i="7"/>
  <c r="AR118" i="7"/>
  <c r="AR130" i="7"/>
  <c r="AS74" i="7"/>
  <c r="AS106" i="7"/>
  <c r="AS138" i="7"/>
  <c r="AS170" i="7"/>
  <c r="AR174" i="7"/>
  <c r="AR76" i="7"/>
  <c r="AR108" i="7"/>
  <c r="AR140" i="7"/>
  <c r="AR173" i="7"/>
  <c r="AQ79" i="7"/>
  <c r="AQ111" i="7"/>
  <c r="AQ143" i="7"/>
  <c r="AR69" i="7"/>
  <c r="AR117" i="7"/>
  <c r="AQ56" i="7"/>
  <c r="AQ88" i="7"/>
  <c r="AQ120" i="7"/>
  <c r="AQ152" i="7"/>
  <c r="AR59" i="7"/>
  <c r="AR91" i="7"/>
  <c r="AR123" i="7"/>
  <c r="AR176" i="7"/>
  <c r="AQ82" i="7"/>
  <c r="AQ114" i="7"/>
  <c r="AQ162" i="7"/>
  <c r="AS61" i="7"/>
  <c r="AS93" i="7"/>
  <c r="AS125" i="7"/>
  <c r="AS157" i="7"/>
  <c r="AS63" i="7"/>
  <c r="AS111" i="7"/>
  <c r="AS143" i="7"/>
  <c r="AS175" i="7"/>
  <c r="AR66" i="7"/>
  <c r="AR98" i="7"/>
  <c r="AR126" i="7"/>
  <c r="AR102" i="7"/>
  <c r="AR138" i="7"/>
  <c r="W149" i="7"/>
  <c r="W150" i="7"/>
  <c r="AW150" i="7" s="1"/>
  <c r="W151" i="7"/>
  <c r="AW151" i="7" s="1"/>
  <c r="CM7" i="5"/>
  <c r="CM8" i="5"/>
  <c r="CM9" i="5"/>
  <c r="CM10" i="5"/>
  <c r="CM11" i="5"/>
  <c r="CM12" i="5"/>
  <c r="CM13" i="5"/>
  <c r="CM14" i="5"/>
  <c r="CM15" i="5"/>
  <c r="CM16" i="5"/>
  <c r="CM17" i="5"/>
  <c r="CM18" i="5"/>
  <c r="CM19" i="5"/>
  <c r="CM20" i="5"/>
  <c r="CM21" i="5"/>
  <c r="CM22" i="5"/>
  <c r="CM23" i="5"/>
  <c r="CM24" i="5"/>
  <c r="CM25" i="5"/>
  <c r="CM26" i="5"/>
  <c r="CM27" i="5"/>
  <c r="CM28" i="5"/>
  <c r="CM29" i="5"/>
  <c r="CM30" i="5"/>
  <c r="CM31" i="5"/>
  <c r="CM32" i="5"/>
  <c r="CM33" i="5"/>
  <c r="CM34" i="5"/>
  <c r="CM35" i="5"/>
  <c r="CM36" i="5"/>
  <c r="CM37" i="5"/>
  <c r="CM38" i="5"/>
  <c r="CM39" i="5"/>
  <c r="CM40" i="5"/>
  <c r="CM41" i="5"/>
  <c r="CM42" i="5"/>
  <c r="CM43" i="5"/>
  <c r="CM44" i="5"/>
  <c r="CM45" i="5"/>
  <c r="CM46" i="5"/>
  <c r="CM47" i="5"/>
  <c r="CM48" i="5"/>
  <c r="CM49" i="5"/>
  <c r="CM50" i="5"/>
  <c r="CM51" i="5"/>
  <c r="CM52" i="5"/>
  <c r="CM53" i="5"/>
  <c r="CM54" i="5"/>
  <c r="CM55" i="5"/>
  <c r="CM56" i="5"/>
  <c r="CM57" i="5"/>
  <c r="CM58" i="5"/>
  <c r="CM59" i="5"/>
  <c r="CM60" i="5"/>
  <c r="CM61" i="5"/>
  <c r="CM62" i="5"/>
  <c r="CM63" i="5"/>
  <c r="CM64" i="5"/>
  <c r="CM65" i="5"/>
  <c r="CM66" i="5"/>
  <c r="CM67" i="5"/>
  <c r="CM68" i="5"/>
  <c r="CM69" i="5"/>
  <c r="CM70" i="5"/>
  <c r="CM71" i="5"/>
  <c r="CM72" i="5"/>
  <c r="CM73" i="5"/>
  <c r="CM74" i="5"/>
  <c r="CM75" i="5"/>
  <c r="CM76" i="5"/>
  <c r="CM77" i="5"/>
  <c r="CM78" i="5"/>
  <c r="CM79" i="5"/>
  <c r="CM80" i="5"/>
  <c r="CM81" i="5"/>
  <c r="CM82" i="5"/>
  <c r="CM83" i="5"/>
  <c r="CM84" i="5"/>
  <c r="CM85" i="5"/>
  <c r="CM86" i="5"/>
  <c r="CM87" i="5"/>
  <c r="CM88" i="5"/>
  <c r="CM89" i="5"/>
  <c r="CM90" i="5"/>
  <c r="CM91" i="5"/>
  <c r="CM92" i="5"/>
  <c r="CM93" i="5"/>
  <c r="CM94" i="5"/>
  <c r="CM95" i="5"/>
  <c r="CM96" i="5"/>
  <c r="CM97" i="5"/>
  <c r="CM98" i="5"/>
  <c r="CM99" i="5"/>
  <c r="CM100" i="5"/>
  <c r="CM101" i="5"/>
  <c r="CM102" i="5"/>
  <c r="CM103" i="5"/>
  <c r="CM104" i="5"/>
  <c r="CM105" i="5"/>
  <c r="CM106" i="5"/>
  <c r="CM107" i="5"/>
  <c r="CM108" i="5"/>
  <c r="CM109" i="5"/>
  <c r="CM110" i="5"/>
  <c r="CM111" i="5"/>
  <c r="CM112" i="5"/>
  <c r="CM113" i="5"/>
  <c r="CM114" i="5"/>
  <c r="CM115" i="5"/>
  <c r="CM116" i="5"/>
  <c r="CM117" i="5"/>
  <c r="CM118" i="5"/>
  <c r="CM119" i="5"/>
  <c r="CM120" i="5"/>
  <c r="CM121" i="5"/>
  <c r="CM122" i="5"/>
  <c r="CM123" i="5"/>
  <c r="CM124" i="5"/>
  <c r="CM125" i="5"/>
  <c r="CM126" i="5"/>
  <c r="CM127" i="5"/>
  <c r="CM128" i="5"/>
  <c r="CM129" i="5"/>
  <c r="CM130" i="5"/>
  <c r="CM131" i="5"/>
  <c r="CM132" i="5"/>
  <c r="CM133" i="5"/>
  <c r="CM134" i="5"/>
  <c r="CM135" i="5"/>
  <c r="CM136" i="5"/>
  <c r="CM137" i="5"/>
  <c r="CM138" i="5"/>
  <c r="CM139" i="5"/>
  <c r="CM140" i="5"/>
  <c r="CM141" i="5"/>
  <c r="CM142" i="5"/>
  <c r="CM143" i="5"/>
  <c r="CM144" i="5"/>
  <c r="CM145" i="5"/>
  <c r="CM146" i="5"/>
  <c r="CM147" i="5"/>
  <c r="CM148" i="5"/>
  <c r="CM149" i="5"/>
  <c r="CM150" i="5"/>
  <c r="CM151" i="5"/>
  <c r="CM152" i="5"/>
  <c r="CM153" i="5"/>
  <c r="CM154" i="5"/>
  <c r="CM155" i="5"/>
  <c r="CM156" i="5"/>
  <c r="CM157" i="5"/>
  <c r="CM158" i="5"/>
  <c r="CM159" i="5"/>
  <c r="CM160" i="5"/>
  <c r="CM161" i="5"/>
  <c r="CM6" i="5"/>
  <c r="AV43" i="7" l="1"/>
  <c r="AV24" i="7"/>
  <c r="AR149" i="7"/>
  <c r="AQ126" i="7"/>
  <c r="AR151" i="7"/>
  <c r="AR150" i="7"/>
  <c r="AQ124" i="7"/>
  <c r="CJ175" i="5"/>
  <c r="CJ176" i="5"/>
  <c r="CJ177" i="5"/>
  <c r="CJ178" i="5"/>
  <c r="CJ179" i="5"/>
  <c r="CJ180" i="5"/>
  <c r="CI175" i="5"/>
  <c r="CI176" i="5"/>
  <c r="CI177" i="5"/>
  <c r="CI178" i="5"/>
  <c r="CI179" i="5"/>
  <c r="CI180" i="5"/>
  <c r="CH175" i="5"/>
  <c r="CH176" i="5"/>
  <c r="CH177" i="5"/>
  <c r="CH178" i="5"/>
  <c r="CH179" i="5"/>
  <c r="CH180" i="5"/>
  <c r="CF175" i="5"/>
  <c r="CF176" i="5"/>
  <c r="CF177" i="5"/>
  <c r="CF178" i="5"/>
  <c r="CF179" i="5"/>
  <c r="CF180" i="5"/>
  <c r="CE175" i="5"/>
  <c r="CE176" i="5"/>
  <c r="CE177" i="5"/>
  <c r="CE178" i="5"/>
  <c r="CE179" i="5"/>
  <c r="CE180" i="5"/>
  <c r="CD175" i="5"/>
  <c r="CD176" i="5"/>
  <c r="CD177" i="5"/>
  <c r="CD178" i="5"/>
  <c r="CD179" i="5"/>
  <c r="CD180" i="5"/>
  <c r="CB175" i="5"/>
  <c r="CB176" i="5"/>
  <c r="CB177" i="5"/>
  <c r="CB178" i="5"/>
  <c r="CB179" i="5"/>
  <c r="CB180" i="5"/>
  <c r="CA175" i="5"/>
  <c r="CA176" i="5"/>
  <c r="CA177" i="5"/>
  <c r="CA178" i="5"/>
  <c r="CA179" i="5"/>
  <c r="CA180" i="5"/>
  <c r="BZ175" i="5"/>
  <c r="BZ176" i="5"/>
  <c r="BZ177" i="5"/>
  <c r="BZ178" i="5"/>
  <c r="BZ179" i="5"/>
  <c r="BZ180" i="5"/>
  <c r="BX175" i="5"/>
  <c r="BX176" i="5"/>
  <c r="BX177" i="5"/>
  <c r="BX178" i="5"/>
  <c r="BX179" i="5"/>
  <c r="BX180" i="5"/>
  <c r="BW175" i="5"/>
  <c r="BW176" i="5"/>
  <c r="BW177" i="5"/>
  <c r="BW178" i="5"/>
  <c r="BW179" i="5"/>
  <c r="BW180" i="5"/>
  <c r="BV175" i="5"/>
  <c r="BV176" i="5"/>
  <c r="BV177" i="5"/>
  <c r="BV178" i="5"/>
  <c r="BV179" i="5"/>
  <c r="BV180" i="5"/>
  <c r="AK2" i="5"/>
  <c r="BO175" i="5" l="1"/>
  <c r="BO176" i="5"/>
  <c r="BO177" i="5"/>
  <c r="BO178" i="5"/>
  <c r="BN175" i="5"/>
  <c r="BN176" i="5"/>
  <c r="BN177" i="5"/>
  <c r="BN178" i="5"/>
  <c r="BM175" i="5"/>
  <c r="BM176" i="5"/>
  <c r="BM177" i="5"/>
  <c r="BM178" i="5"/>
  <c r="BE167" i="5" l="1"/>
  <c r="BO167" i="5" s="1"/>
  <c r="BE168" i="5"/>
  <c r="BO168" i="5" s="1"/>
  <c r="BE169" i="5"/>
  <c r="BO169" i="5" s="1"/>
  <c r="BE170" i="5"/>
  <c r="BO170" i="5" s="1"/>
  <c r="BE171" i="5"/>
  <c r="BO171" i="5" s="1"/>
  <c r="BE172" i="5"/>
  <c r="BO172" i="5" s="1"/>
  <c r="BE173" i="5"/>
  <c r="BO173" i="5" s="1"/>
  <c r="BE174" i="5"/>
  <c r="BO174" i="5" s="1"/>
  <c r="BE166" i="5"/>
  <c r="BO166" i="5" s="1"/>
  <c r="BD167" i="5"/>
  <c r="BN167" i="5" s="1"/>
  <c r="BD168" i="5"/>
  <c r="BN168" i="5" s="1"/>
  <c r="BD169" i="5"/>
  <c r="BN169" i="5" s="1"/>
  <c r="BD170" i="5"/>
  <c r="BN170" i="5" s="1"/>
  <c r="BD171" i="5"/>
  <c r="BN171" i="5" s="1"/>
  <c r="BD172" i="5"/>
  <c r="BN172" i="5" s="1"/>
  <c r="BD173" i="5"/>
  <c r="BN173" i="5" s="1"/>
  <c r="BD174" i="5"/>
  <c r="BN174" i="5" s="1"/>
  <c r="BD166" i="5"/>
  <c r="BN166" i="5" s="1"/>
  <c r="BC167" i="5"/>
  <c r="BM167" i="5" s="1"/>
  <c r="BC168" i="5"/>
  <c r="BM168" i="5" s="1"/>
  <c r="BC169" i="5"/>
  <c r="BM169" i="5" s="1"/>
  <c r="BC170" i="5"/>
  <c r="BM170" i="5" s="1"/>
  <c r="BC171" i="5"/>
  <c r="BM171" i="5" s="1"/>
  <c r="BC172" i="5"/>
  <c r="BM172" i="5" s="1"/>
  <c r="BC173" i="5"/>
  <c r="BM173" i="5" s="1"/>
  <c r="BC174" i="5"/>
  <c r="BM174" i="5" s="1"/>
  <c r="BC166" i="5"/>
  <c r="BM166" i="5" s="1"/>
  <c r="BE162" i="5"/>
  <c r="BO162" i="5" s="1"/>
  <c r="BE163" i="5"/>
  <c r="BO163" i="5" s="1"/>
  <c r="BE164" i="5"/>
  <c r="BO164" i="5" s="1"/>
  <c r="BE165" i="5"/>
  <c r="BO165" i="5" s="1"/>
  <c r="BD162" i="5"/>
  <c r="BN162" i="5" s="1"/>
  <c r="BD163" i="5"/>
  <c r="BN163" i="5" s="1"/>
  <c r="BD164" i="5"/>
  <c r="BN164" i="5" s="1"/>
  <c r="BD165" i="5"/>
  <c r="BN165" i="5" s="1"/>
  <c r="BC162" i="5"/>
  <c r="BM162" i="5" s="1"/>
  <c r="BC163" i="5"/>
  <c r="BM163" i="5" s="1"/>
  <c r="BC164" i="5"/>
  <c r="BM164" i="5" s="1"/>
  <c r="BC165" i="5"/>
  <c r="BM165" i="5" s="1"/>
  <c r="BD161" i="5"/>
  <c r="BN161" i="5" s="1"/>
  <c r="BE161" i="5"/>
  <c r="BO161" i="5" s="1"/>
  <c r="BC161" i="5"/>
  <c r="BM161" i="5" s="1"/>
  <c r="BF3" i="5"/>
  <c r="BP3" i="5" s="1"/>
  <c r="BQ3" i="5" s="1"/>
  <c r="BF4" i="5"/>
  <c r="BP4" i="5" s="1"/>
  <c r="BQ4" i="5" s="1"/>
  <c r="BF5" i="5"/>
  <c r="BP5" i="5" s="1"/>
  <c r="BQ5" i="5" s="1"/>
  <c r="BF6" i="5"/>
  <c r="BP6" i="5" s="1"/>
  <c r="BQ6" i="5" s="1"/>
  <c r="BF7" i="5"/>
  <c r="BP7" i="5" s="1"/>
  <c r="BQ7" i="5" s="1"/>
  <c r="BF8" i="5"/>
  <c r="BP8" i="5" s="1"/>
  <c r="BQ8" i="5" s="1"/>
  <c r="BF9" i="5"/>
  <c r="BP9" i="5" s="1"/>
  <c r="BQ9" i="5" s="1"/>
  <c r="BF10" i="5"/>
  <c r="BP10" i="5" s="1"/>
  <c r="BQ10" i="5" s="1"/>
  <c r="BF11" i="5"/>
  <c r="BP11" i="5" s="1"/>
  <c r="BQ11" i="5" s="1"/>
  <c r="BF12" i="5"/>
  <c r="BP12" i="5" s="1"/>
  <c r="BQ12" i="5" s="1"/>
  <c r="BF13" i="5"/>
  <c r="BP13" i="5" s="1"/>
  <c r="BQ13" i="5" s="1"/>
  <c r="BF14" i="5"/>
  <c r="BP14" i="5" s="1"/>
  <c r="BQ14" i="5" s="1"/>
  <c r="BF15" i="5"/>
  <c r="BP15" i="5" s="1"/>
  <c r="BQ15" i="5" s="1"/>
  <c r="BF16" i="5"/>
  <c r="BP16" i="5" s="1"/>
  <c r="BQ16" i="5" s="1"/>
  <c r="BF17" i="5"/>
  <c r="BP17" i="5" s="1"/>
  <c r="BQ17" i="5" s="1"/>
  <c r="BF18" i="5"/>
  <c r="BP18" i="5" s="1"/>
  <c r="BQ18" i="5" s="1"/>
  <c r="BF19" i="5"/>
  <c r="BP19" i="5" s="1"/>
  <c r="BQ19" i="5" s="1"/>
  <c r="BF20" i="5"/>
  <c r="BP20" i="5" s="1"/>
  <c r="BQ20" i="5" s="1"/>
  <c r="BF21" i="5"/>
  <c r="BP21" i="5" s="1"/>
  <c r="BQ21" i="5" s="1"/>
  <c r="BF22" i="5"/>
  <c r="BP22" i="5" s="1"/>
  <c r="BQ22" i="5" s="1"/>
  <c r="BF23" i="5"/>
  <c r="BP23" i="5" s="1"/>
  <c r="BQ23" i="5" s="1"/>
  <c r="BF24" i="5"/>
  <c r="BP24" i="5" s="1"/>
  <c r="BQ24" i="5" s="1"/>
  <c r="BF25" i="5"/>
  <c r="BP25" i="5" s="1"/>
  <c r="BQ25" i="5" s="1"/>
  <c r="BF26" i="5"/>
  <c r="BP26" i="5" s="1"/>
  <c r="BQ26" i="5" s="1"/>
  <c r="BF27" i="5"/>
  <c r="BP27" i="5" s="1"/>
  <c r="BQ27" i="5" s="1"/>
  <c r="BF28" i="5"/>
  <c r="BP28" i="5" s="1"/>
  <c r="BQ28" i="5" s="1"/>
  <c r="BF29" i="5"/>
  <c r="BP29" i="5" s="1"/>
  <c r="BQ29" i="5" s="1"/>
  <c r="BF30" i="5"/>
  <c r="BP30" i="5" s="1"/>
  <c r="BQ30" i="5" s="1"/>
  <c r="BF31" i="5"/>
  <c r="BP31" i="5" s="1"/>
  <c r="BQ31" i="5" s="1"/>
  <c r="BF32" i="5"/>
  <c r="BP32" i="5" s="1"/>
  <c r="BQ32" i="5" s="1"/>
  <c r="BF33" i="5"/>
  <c r="BP33" i="5" s="1"/>
  <c r="BQ33" i="5" s="1"/>
  <c r="BF34" i="5"/>
  <c r="BP34" i="5" s="1"/>
  <c r="BQ34" i="5" s="1"/>
  <c r="BF35" i="5"/>
  <c r="BP35" i="5" s="1"/>
  <c r="BQ35" i="5" s="1"/>
  <c r="BF36" i="5"/>
  <c r="BP36" i="5" s="1"/>
  <c r="BQ36" i="5" s="1"/>
  <c r="BF37" i="5"/>
  <c r="BP37" i="5" s="1"/>
  <c r="BQ37" i="5" s="1"/>
  <c r="BF38" i="5"/>
  <c r="BP38" i="5" s="1"/>
  <c r="BQ38" i="5" s="1"/>
  <c r="BF39" i="5"/>
  <c r="BP39" i="5" s="1"/>
  <c r="BQ39" i="5" s="1"/>
  <c r="BF40" i="5"/>
  <c r="BP40" i="5" s="1"/>
  <c r="BQ40" i="5" s="1"/>
  <c r="BF41" i="5"/>
  <c r="BP41" i="5" s="1"/>
  <c r="BQ41" i="5" s="1"/>
  <c r="BF42" i="5"/>
  <c r="BP42" i="5" s="1"/>
  <c r="BQ42" i="5" s="1"/>
  <c r="BF43" i="5"/>
  <c r="BP43" i="5" s="1"/>
  <c r="BQ43" i="5" s="1"/>
  <c r="BF44" i="5"/>
  <c r="BP44" i="5" s="1"/>
  <c r="BQ44" i="5" s="1"/>
  <c r="BF45" i="5"/>
  <c r="BP45" i="5" s="1"/>
  <c r="BQ45" i="5" s="1"/>
  <c r="BF46" i="5"/>
  <c r="BP46" i="5" s="1"/>
  <c r="BQ46" i="5" s="1"/>
  <c r="BF47" i="5"/>
  <c r="BP47" i="5" s="1"/>
  <c r="BQ47" i="5" s="1"/>
  <c r="BF48" i="5"/>
  <c r="BP48" i="5" s="1"/>
  <c r="BQ48" i="5" s="1"/>
  <c r="BF49" i="5"/>
  <c r="BP49" i="5" s="1"/>
  <c r="BQ49" i="5" s="1"/>
  <c r="BF50" i="5"/>
  <c r="BP50" i="5" s="1"/>
  <c r="BQ50" i="5" s="1"/>
  <c r="BF51" i="5"/>
  <c r="BP51" i="5" s="1"/>
  <c r="BQ51" i="5" s="1"/>
  <c r="BF52" i="5"/>
  <c r="BP52" i="5" s="1"/>
  <c r="BQ52" i="5" s="1"/>
  <c r="BF53" i="5"/>
  <c r="BP53" i="5" s="1"/>
  <c r="BQ53" i="5" s="1"/>
  <c r="BF54" i="5"/>
  <c r="BP54" i="5" s="1"/>
  <c r="BQ54" i="5" s="1"/>
  <c r="BF55" i="5"/>
  <c r="BP55" i="5" s="1"/>
  <c r="BQ55" i="5" s="1"/>
  <c r="BF56" i="5"/>
  <c r="BP56" i="5" s="1"/>
  <c r="BQ56" i="5" s="1"/>
  <c r="BF57" i="5"/>
  <c r="BP57" i="5" s="1"/>
  <c r="BQ57" i="5" s="1"/>
  <c r="BF58" i="5"/>
  <c r="BP58" i="5" s="1"/>
  <c r="BQ58" i="5" s="1"/>
  <c r="BF59" i="5"/>
  <c r="BP59" i="5" s="1"/>
  <c r="BQ59" i="5" s="1"/>
  <c r="BF60" i="5"/>
  <c r="BP60" i="5" s="1"/>
  <c r="BQ60" i="5" s="1"/>
  <c r="BF61" i="5"/>
  <c r="BP61" i="5" s="1"/>
  <c r="BQ61" i="5" s="1"/>
  <c r="BF62" i="5"/>
  <c r="BP62" i="5" s="1"/>
  <c r="BQ62" i="5" s="1"/>
  <c r="BF63" i="5"/>
  <c r="BP63" i="5" s="1"/>
  <c r="BQ63" i="5" s="1"/>
  <c r="BF64" i="5"/>
  <c r="BP64" i="5" s="1"/>
  <c r="BQ64" i="5" s="1"/>
  <c r="BF65" i="5"/>
  <c r="BP65" i="5" s="1"/>
  <c r="BQ65" i="5" s="1"/>
  <c r="BF66" i="5"/>
  <c r="BP66" i="5" s="1"/>
  <c r="BQ66" i="5" s="1"/>
  <c r="BF67" i="5"/>
  <c r="BP67" i="5" s="1"/>
  <c r="BQ67" i="5" s="1"/>
  <c r="BF68" i="5"/>
  <c r="BP68" i="5" s="1"/>
  <c r="BQ68" i="5" s="1"/>
  <c r="BF69" i="5"/>
  <c r="BP69" i="5" s="1"/>
  <c r="BQ69" i="5" s="1"/>
  <c r="BF70" i="5"/>
  <c r="BP70" i="5" s="1"/>
  <c r="BQ70" i="5" s="1"/>
  <c r="BF71" i="5"/>
  <c r="BP71" i="5" s="1"/>
  <c r="BQ71" i="5" s="1"/>
  <c r="BF72" i="5"/>
  <c r="BP72" i="5" s="1"/>
  <c r="BQ72" i="5" s="1"/>
  <c r="BF73" i="5"/>
  <c r="BP73" i="5" s="1"/>
  <c r="BQ73" i="5" s="1"/>
  <c r="BF74" i="5"/>
  <c r="BP74" i="5" s="1"/>
  <c r="BQ74" i="5" s="1"/>
  <c r="BF75" i="5"/>
  <c r="BP75" i="5" s="1"/>
  <c r="BQ75" i="5" s="1"/>
  <c r="BF76" i="5"/>
  <c r="BP76" i="5" s="1"/>
  <c r="BQ76" i="5" s="1"/>
  <c r="BF77" i="5"/>
  <c r="BP77" i="5" s="1"/>
  <c r="BQ77" i="5" s="1"/>
  <c r="BF78" i="5"/>
  <c r="BP78" i="5" s="1"/>
  <c r="BQ78" i="5" s="1"/>
  <c r="BF79" i="5"/>
  <c r="BP79" i="5" s="1"/>
  <c r="BQ79" i="5" s="1"/>
  <c r="BF80" i="5"/>
  <c r="BP80" i="5" s="1"/>
  <c r="BQ80" i="5" s="1"/>
  <c r="BF81" i="5"/>
  <c r="BP81" i="5" s="1"/>
  <c r="BQ81" i="5" s="1"/>
  <c r="BF82" i="5"/>
  <c r="BP82" i="5" s="1"/>
  <c r="BQ82" i="5" s="1"/>
  <c r="BF83" i="5"/>
  <c r="BP83" i="5" s="1"/>
  <c r="BQ83" i="5" s="1"/>
  <c r="BF84" i="5"/>
  <c r="BP84" i="5" s="1"/>
  <c r="BQ84" i="5" s="1"/>
  <c r="BF85" i="5"/>
  <c r="BP85" i="5" s="1"/>
  <c r="BQ85" i="5" s="1"/>
  <c r="BF86" i="5"/>
  <c r="BP86" i="5" s="1"/>
  <c r="BQ86" i="5" s="1"/>
  <c r="BF87" i="5"/>
  <c r="BP87" i="5" s="1"/>
  <c r="BQ87" i="5" s="1"/>
  <c r="BF88" i="5"/>
  <c r="BP88" i="5" s="1"/>
  <c r="BQ88" i="5" s="1"/>
  <c r="BF89" i="5"/>
  <c r="BP89" i="5" s="1"/>
  <c r="BQ89" i="5" s="1"/>
  <c r="BF90" i="5"/>
  <c r="BP90" i="5" s="1"/>
  <c r="BQ90" i="5" s="1"/>
  <c r="BF91" i="5"/>
  <c r="BP91" i="5" s="1"/>
  <c r="BQ91" i="5" s="1"/>
  <c r="BF92" i="5"/>
  <c r="BP92" i="5" s="1"/>
  <c r="BQ92" i="5" s="1"/>
  <c r="BF93" i="5"/>
  <c r="BP93" i="5" s="1"/>
  <c r="BQ93" i="5" s="1"/>
  <c r="BF94" i="5"/>
  <c r="BP94" i="5" s="1"/>
  <c r="BQ94" i="5" s="1"/>
  <c r="BF95" i="5"/>
  <c r="BP95" i="5" s="1"/>
  <c r="BQ95" i="5" s="1"/>
  <c r="BF96" i="5"/>
  <c r="BP96" i="5" s="1"/>
  <c r="BQ96" i="5" s="1"/>
  <c r="BF97" i="5"/>
  <c r="BP97" i="5" s="1"/>
  <c r="BQ97" i="5" s="1"/>
  <c r="BF98" i="5"/>
  <c r="BP98" i="5" s="1"/>
  <c r="BQ98" i="5" s="1"/>
  <c r="BF99" i="5"/>
  <c r="BP99" i="5" s="1"/>
  <c r="BQ99" i="5" s="1"/>
  <c r="BF100" i="5"/>
  <c r="BP100" i="5" s="1"/>
  <c r="BQ100" i="5" s="1"/>
  <c r="BF101" i="5"/>
  <c r="BP101" i="5" s="1"/>
  <c r="BQ101" i="5" s="1"/>
  <c r="BF102" i="5"/>
  <c r="BP102" i="5" s="1"/>
  <c r="BQ102" i="5" s="1"/>
  <c r="BF103" i="5"/>
  <c r="BP103" i="5" s="1"/>
  <c r="BQ103" i="5" s="1"/>
  <c r="BF104" i="5"/>
  <c r="BP104" i="5" s="1"/>
  <c r="BQ104" i="5" s="1"/>
  <c r="BF105" i="5"/>
  <c r="BP105" i="5" s="1"/>
  <c r="BQ105" i="5" s="1"/>
  <c r="BF106" i="5"/>
  <c r="BP106" i="5" s="1"/>
  <c r="BQ106" i="5" s="1"/>
  <c r="BF107" i="5"/>
  <c r="BP107" i="5" s="1"/>
  <c r="BQ107" i="5" s="1"/>
  <c r="BF108" i="5"/>
  <c r="BP108" i="5" s="1"/>
  <c r="BQ108" i="5" s="1"/>
  <c r="BF109" i="5"/>
  <c r="BP109" i="5" s="1"/>
  <c r="BQ109" i="5" s="1"/>
  <c r="BF110" i="5"/>
  <c r="BP110" i="5" s="1"/>
  <c r="BQ110" i="5" s="1"/>
  <c r="BF111" i="5"/>
  <c r="BP111" i="5" s="1"/>
  <c r="BQ111" i="5" s="1"/>
  <c r="BF112" i="5"/>
  <c r="BP112" i="5" s="1"/>
  <c r="BQ112" i="5" s="1"/>
  <c r="BF113" i="5"/>
  <c r="BP113" i="5" s="1"/>
  <c r="BQ113" i="5" s="1"/>
  <c r="BF114" i="5"/>
  <c r="BP114" i="5" s="1"/>
  <c r="BQ114" i="5" s="1"/>
  <c r="BF115" i="5"/>
  <c r="BP115" i="5" s="1"/>
  <c r="BQ115" i="5" s="1"/>
  <c r="BF116" i="5"/>
  <c r="BP116" i="5" s="1"/>
  <c r="BQ116" i="5" s="1"/>
  <c r="BF117" i="5"/>
  <c r="BP117" i="5" s="1"/>
  <c r="BQ117" i="5" s="1"/>
  <c r="BF118" i="5"/>
  <c r="BP118" i="5" s="1"/>
  <c r="BQ118" i="5" s="1"/>
  <c r="BF119" i="5"/>
  <c r="BP119" i="5" s="1"/>
  <c r="BQ119" i="5" s="1"/>
  <c r="BF120" i="5"/>
  <c r="BP120" i="5" s="1"/>
  <c r="BQ120" i="5" s="1"/>
  <c r="BF121" i="5"/>
  <c r="BP121" i="5" s="1"/>
  <c r="BQ121" i="5" s="1"/>
  <c r="BF122" i="5"/>
  <c r="BP122" i="5" s="1"/>
  <c r="BQ122" i="5" s="1"/>
  <c r="BF123" i="5"/>
  <c r="BP123" i="5" s="1"/>
  <c r="BQ123" i="5" s="1"/>
  <c r="BF124" i="5"/>
  <c r="BP124" i="5" s="1"/>
  <c r="BQ124" i="5" s="1"/>
  <c r="BF125" i="5"/>
  <c r="BP125" i="5" s="1"/>
  <c r="BQ125" i="5" s="1"/>
  <c r="BF126" i="5"/>
  <c r="BP126" i="5" s="1"/>
  <c r="BQ126" i="5" s="1"/>
  <c r="BF127" i="5"/>
  <c r="BP127" i="5" s="1"/>
  <c r="BQ127" i="5" s="1"/>
  <c r="BF128" i="5"/>
  <c r="BP128" i="5" s="1"/>
  <c r="BQ128" i="5" s="1"/>
  <c r="BF129" i="5"/>
  <c r="BP129" i="5" s="1"/>
  <c r="BQ129" i="5" s="1"/>
  <c r="BF130" i="5"/>
  <c r="BP130" i="5" s="1"/>
  <c r="BQ130" i="5" s="1"/>
  <c r="BF131" i="5"/>
  <c r="BP131" i="5" s="1"/>
  <c r="BQ131" i="5" s="1"/>
  <c r="BF132" i="5"/>
  <c r="BP132" i="5" s="1"/>
  <c r="BQ132" i="5" s="1"/>
  <c r="BF133" i="5"/>
  <c r="BP133" i="5" s="1"/>
  <c r="BQ133" i="5" s="1"/>
  <c r="BF134" i="5"/>
  <c r="BP134" i="5" s="1"/>
  <c r="BQ134" i="5" s="1"/>
  <c r="BF135" i="5"/>
  <c r="BP135" i="5" s="1"/>
  <c r="BQ135" i="5" s="1"/>
  <c r="BF136" i="5"/>
  <c r="BP136" i="5" s="1"/>
  <c r="BQ136" i="5" s="1"/>
  <c r="BF137" i="5"/>
  <c r="BP137" i="5" s="1"/>
  <c r="BQ137" i="5" s="1"/>
  <c r="BF138" i="5"/>
  <c r="BP138" i="5" s="1"/>
  <c r="BQ138" i="5" s="1"/>
  <c r="BF139" i="5"/>
  <c r="BP139" i="5" s="1"/>
  <c r="BQ139" i="5" s="1"/>
  <c r="BF140" i="5"/>
  <c r="BP140" i="5" s="1"/>
  <c r="BQ140" i="5" s="1"/>
  <c r="BF141" i="5"/>
  <c r="BP141" i="5" s="1"/>
  <c r="BQ141" i="5" s="1"/>
  <c r="BF142" i="5"/>
  <c r="BP142" i="5" s="1"/>
  <c r="BQ142" i="5" s="1"/>
  <c r="BF143" i="5"/>
  <c r="BP143" i="5" s="1"/>
  <c r="BQ143" i="5" s="1"/>
  <c r="BF144" i="5"/>
  <c r="BP144" i="5" s="1"/>
  <c r="BQ144" i="5" s="1"/>
  <c r="BF145" i="5"/>
  <c r="BP145" i="5" s="1"/>
  <c r="BQ145" i="5" s="1"/>
  <c r="BF146" i="5"/>
  <c r="BP146" i="5" s="1"/>
  <c r="BQ146" i="5" s="1"/>
  <c r="BF147" i="5"/>
  <c r="BP147" i="5" s="1"/>
  <c r="BQ147" i="5" s="1"/>
  <c r="BF148" i="5"/>
  <c r="BP148" i="5" s="1"/>
  <c r="BQ148" i="5" s="1"/>
  <c r="BF149" i="5"/>
  <c r="BP149" i="5" s="1"/>
  <c r="BQ149" i="5" s="1"/>
  <c r="BF150" i="5"/>
  <c r="BP150" i="5" s="1"/>
  <c r="BQ150" i="5" s="1"/>
  <c r="BF151" i="5"/>
  <c r="BP151" i="5" s="1"/>
  <c r="BQ151" i="5" s="1"/>
  <c r="BF152" i="5"/>
  <c r="BP152" i="5" s="1"/>
  <c r="BQ152" i="5" s="1"/>
  <c r="BF153" i="5"/>
  <c r="BP153" i="5" s="1"/>
  <c r="BQ153" i="5" s="1"/>
  <c r="BF154" i="5"/>
  <c r="BP154" i="5" s="1"/>
  <c r="BQ154" i="5" s="1"/>
  <c r="BF155" i="5"/>
  <c r="BP155" i="5" s="1"/>
  <c r="BQ155" i="5" s="1"/>
  <c r="BF156" i="5"/>
  <c r="BP156" i="5" s="1"/>
  <c r="BQ156" i="5" s="1"/>
  <c r="BF157" i="5"/>
  <c r="BP157" i="5" s="1"/>
  <c r="BQ157" i="5" s="1"/>
  <c r="BF158" i="5"/>
  <c r="BP158" i="5" s="1"/>
  <c r="BQ158" i="5" s="1"/>
  <c r="BF159" i="5"/>
  <c r="BP159" i="5" s="1"/>
  <c r="BQ159" i="5" s="1"/>
  <c r="BF160" i="5"/>
  <c r="BP160" i="5" s="1"/>
  <c r="BQ160" i="5" s="1"/>
  <c r="BF161" i="5"/>
  <c r="BF2" i="5"/>
  <c r="BP2" i="5" s="1"/>
  <c r="BB6" i="5"/>
  <c r="BJ6" i="5" s="1"/>
  <c r="BB7" i="5"/>
  <c r="BJ7" i="5" s="1"/>
  <c r="BB8" i="5"/>
  <c r="BJ8" i="5" s="1"/>
  <c r="BB9" i="5"/>
  <c r="BJ9" i="5" s="1"/>
  <c r="BB10" i="5"/>
  <c r="BJ10" i="5" s="1"/>
  <c r="BB11" i="5"/>
  <c r="BJ11" i="5" s="1"/>
  <c r="BB12" i="5"/>
  <c r="BJ12" i="5" s="1"/>
  <c r="BB13" i="5"/>
  <c r="BJ13" i="5" s="1"/>
  <c r="BB14" i="5"/>
  <c r="BJ14" i="5" s="1"/>
  <c r="BB15" i="5"/>
  <c r="BJ15" i="5" s="1"/>
  <c r="BB16" i="5"/>
  <c r="BJ16" i="5" s="1"/>
  <c r="BB17" i="5"/>
  <c r="BJ17" i="5" s="1"/>
  <c r="BB18" i="5"/>
  <c r="BJ18" i="5" s="1"/>
  <c r="BB19" i="5"/>
  <c r="BJ19" i="5" s="1"/>
  <c r="BB20" i="5"/>
  <c r="BJ20" i="5" s="1"/>
  <c r="BB21" i="5"/>
  <c r="BJ21" i="5" s="1"/>
  <c r="BB22" i="5"/>
  <c r="BJ22" i="5" s="1"/>
  <c r="BB23" i="5"/>
  <c r="BJ23" i="5" s="1"/>
  <c r="BB24" i="5"/>
  <c r="BJ24" i="5" s="1"/>
  <c r="BB25" i="5"/>
  <c r="BJ25" i="5" s="1"/>
  <c r="BB26" i="5"/>
  <c r="BJ26" i="5" s="1"/>
  <c r="BB27" i="5"/>
  <c r="BJ27" i="5" s="1"/>
  <c r="BB28" i="5"/>
  <c r="BJ28" i="5" s="1"/>
  <c r="BB29" i="5"/>
  <c r="BJ29" i="5" s="1"/>
  <c r="BB30" i="5"/>
  <c r="BJ30" i="5" s="1"/>
  <c r="BB31" i="5"/>
  <c r="BJ31" i="5" s="1"/>
  <c r="BB32" i="5"/>
  <c r="BJ32" i="5" s="1"/>
  <c r="BB33" i="5"/>
  <c r="BJ33" i="5" s="1"/>
  <c r="BB34" i="5"/>
  <c r="BJ34" i="5" s="1"/>
  <c r="BB35" i="5"/>
  <c r="BJ35" i="5" s="1"/>
  <c r="BB36" i="5"/>
  <c r="BJ36" i="5" s="1"/>
  <c r="BB37" i="5"/>
  <c r="BJ37" i="5" s="1"/>
  <c r="BB38" i="5"/>
  <c r="BJ38" i="5" s="1"/>
  <c r="BB39" i="5"/>
  <c r="BJ39" i="5" s="1"/>
  <c r="BB40" i="5"/>
  <c r="BJ40" i="5" s="1"/>
  <c r="BB41" i="5"/>
  <c r="BJ41" i="5" s="1"/>
  <c r="BB42" i="5"/>
  <c r="BJ42" i="5" s="1"/>
  <c r="BB43" i="5"/>
  <c r="BJ43" i="5" s="1"/>
  <c r="BB44" i="5"/>
  <c r="BJ44" i="5" s="1"/>
  <c r="BB45" i="5"/>
  <c r="BJ45" i="5" s="1"/>
  <c r="BB46" i="5"/>
  <c r="BJ46" i="5" s="1"/>
  <c r="BB47" i="5"/>
  <c r="BJ47" i="5" s="1"/>
  <c r="BB48" i="5"/>
  <c r="BJ48" i="5" s="1"/>
  <c r="BB49" i="5"/>
  <c r="BJ49" i="5" s="1"/>
  <c r="BB50" i="5"/>
  <c r="BJ50" i="5" s="1"/>
  <c r="BB51" i="5"/>
  <c r="BJ51" i="5" s="1"/>
  <c r="BB52" i="5"/>
  <c r="BJ52" i="5" s="1"/>
  <c r="BB53" i="5"/>
  <c r="BJ53" i="5" s="1"/>
  <c r="BB54" i="5"/>
  <c r="BJ54" i="5" s="1"/>
  <c r="BB55" i="5"/>
  <c r="BJ55" i="5" s="1"/>
  <c r="BB56" i="5"/>
  <c r="BJ56" i="5" s="1"/>
  <c r="BB57" i="5"/>
  <c r="BJ57" i="5" s="1"/>
  <c r="BB58" i="5"/>
  <c r="BJ58" i="5" s="1"/>
  <c r="BB59" i="5"/>
  <c r="BJ59" i="5" s="1"/>
  <c r="BB60" i="5"/>
  <c r="BJ60" i="5" s="1"/>
  <c r="BB61" i="5"/>
  <c r="BJ61" i="5" s="1"/>
  <c r="BB62" i="5"/>
  <c r="BJ62" i="5" s="1"/>
  <c r="BB63" i="5"/>
  <c r="BJ63" i="5" s="1"/>
  <c r="BB64" i="5"/>
  <c r="BJ64" i="5" s="1"/>
  <c r="BB65" i="5"/>
  <c r="BJ65" i="5" s="1"/>
  <c r="BB66" i="5"/>
  <c r="BJ66" i="5" s="1"/>
  <c r="BB67" i="5"/>
  <c r="BJ67" i="5" s="1"/>
  <c r="BB68" i="5"/>
  <c r="BJ68" i="5" s="1"/>
  <c r="BB69" i="5"/>
  <c r="BJ69" i="5" s="1"/>
  <c r="BB70" i="5"/>
  <c r="BJ70" i="5" s="1"/>
  <c r="BB71" i="5"/>
  <c r="BJ71" i="5" s="1"/>
  <c r="BB72" i="5"/>
  <c r="BJ72" i="5" s="1"/>
  <c r="BB73" i="5"/>
  <c r="BJ73" i="5" s="1"/>
  <c r="BB74" i="5"/>
  <c r="BJ74" i="5" s="1"/>
  <c r="BB75" i="5"/>
  <c r="BJ75" i="5" s="1"/>
  <c r="BB76" i="5"/>
  <c r="BJ76" i="5" s="1"/>
  <c r="BB77" i="5"/>
  <c r="BJ77" i="5" s="1"/>
  <c r="BB78" i="5"/>
  <c r="BJ78" i="5" s="1"/>
  <c r="BB79" i="5"/>
  <c r="BJ79" i="5" s="1"/>
  <c r="BB80" i="5"/>
  <c r="BJ80" i="5" s="1"/>
  <c r="BB81" i="5"/>
  <c r="BJ81" i="5" s="1"/>
  <c r="BB82" i="5"/>
  <c r="BJ82" i="5" s="1"/>
  <c r="BB83" i="5"/>
  <c r="BJ83" i="5" s="1"/>
  <c r="BB84" i="5"/>
  <c r="BJ84" i="5" s="1"/>
  <c r="BB85" i="5"/>
  <c r="BJ85" i="5" s="1"/>
  <c r="BB86" i="5"/>
  <c r="BJ86" i="5" s="1"/>
  <c r="BB87" i="5"/>
  <c r="BJ87" i="5" s="1"/>
  <c r="BB88" i="5"/>
  <c r="BJ88" i="5" s="1"/>
  <c r="BB89" i="5"/>
  <c r="BJ89" i="5" s="1"/>
  <c r="BB90" i="5"/>
  <c r="BJ90" i="5" s="1"/>
  <c r="BB91" i="5"/>
  <c r="BJ91" i="5" s="1"/>
  <c r="BB92" i="5"/>
  <c r="BJ92" i="5" s="1"/>
  <c r="BB93" i="5"/>
  <c r="BJ93" i="5" s="1"/>
  <c r="BB94" i="5"/>
  <c r="BJ94" i="5" s="1"/>
  <c r="BB95" i="5"/>
  <c r="BJ95" i="5" s="1"/>
  <c r="BB96" i="5"/>
  <c r="BJ96" i="5" s="1"/>
  <c r="BB97" i="5"/>
  <c r="BJ97" i="5" s="1"/>
  <c r="BB98" i="5"/>
  <c r="BJ98" i="5" s="1"/>
  <c r="BB99" i="5"/>
  <c r="BJ99" i="5" s="1"/>
  <c r="BB100" i="5"/>
  <c r="BJ100" i="5" s="1"/>
  <c r="BB101" i="5"/>
  <c r="BJ101" i="5" s="1"/>
  <c r="BB102" i="5"/>
  <c r="BJ102" i="5" s="1"/>
  <c r="BB103" i="5"/>
  <c r="BJ103" i="5" s="1"/>
  <c r="BB104" i="5"/>
  <c r="BJ104" i="5" s="1"/>
  <c r="BB105" i="5"/>
  <c r="BJ105" i="5" s="1"/>
  <c r="BB106" i="5"/>
  <c r="BJ106" i="5" s="1"/>
  <c r="BB107" i="5"/>
  <c r="BJ107" i="5" s="1"/>
  <c r="BB108" i="5"/>
  <c r="BJ108" i="5" s="1"/>
  <c r="BB109" i="5"/>
  <c r="BJ109" i="5" s="1"/>
  <c r="BB110" i="5"/>
  <c r="BJ110" i="5" s="1"/>
  <c r="BB111" i="5"/>
  <c r="BJ111" i="5" s="1"/>
  <c r="BB112" i="5"/>
  <c r="BJ112" i="5" s="1"/>
  <c r="BB113" i="5"/>
  <c r="BJ113" i="5" s="1"/>
  <c r="BB114" i="5"/>
  <c r="BJ114" i="5" s="1"/>
  <c r="BB115" i="5"/>
  <c r="BJ115" i="5" s="1"/>
  <c r="BB116" i="5"/>
  <c r="BJ116" i="5" s="1"/>
  <c r="BB117" i="5"/>
  <c r="BJ117" i="5" s="1"/>
  <c r="BB118" i="5"/>
  <c r="BJ118" i="5" s="1"/>
  <c r="BB119" i="5"/>
  <c r="BJ119" i="5" s="1"/>
  <c r="BB120" i="5"/>
  <c r="BJ120" i="5" s="1"/>
  <c r="BB121" i="5"/>
  <c r="BJ121" i="5" s="1"/>
  <c r="BB122" i="5"/>
  <c r="BJ122" i="5" s="1"/>
  <c r="BB123" i="5"/>
  <c r="BJ123" i="5" s="1"/>
  <c r="BB124" i="5"/>
  <c r="BJ124" i="5" s="1"/>
  <c r="BB125" i="5"/>
  <c r="BJ125" i="5" s="1"/>
  <c r="BB126" i="5"/>
  <c r="BJ126" i="5" s="1"/>
  <c r="BB127" i="5"/>
  <c r="BJ127" i="5" s="1"/>
  <c r="BB128" i="5"/>
  <c r="BJ128" i="5" s="1"/>
  <c r="BB129" i="5"/>
  <c r="BJ129" i="5" s="1"/>
  <c r="BB130" i="5"/>
  <c r="BJ130" i="5" s="1"/>
  <c r="BB131" i="5"/>
  <c r="BJ131" i="5" s="1"/>
  <c r="BB132" i="5"/>
  <c r="BJ132" i="5" s="1"/>
  <c r="BB133" i="5"/>
  <c r="BJ133" i="5" s="1"/>
  <c r="BB134" i="5"/>
  <c r="BJ134" i="5" s="1"/>
  <c r="BB135" i="5"/>
  <c r="BJ135" i="5" s="1"/>
  <c r="BB136" i="5"/>
  <c r="BJ136" i="5" s="1"/>
  <c r="BB137" i="5"/>
  <c r="BJ137" i="5" s="1"/>
  <c r="BB138" i="5"/>
  <c r="BJ138" i="5" s="1"/>
  <c r="BB139" i="5"/>
  <c r="BJ139" i="5" s="1"/>
  <c r="BB140" i="5"/>
  <c r="BJ140" i="5" s="1"/>
  <c r="BB141" i="5"/>
  <c r="BJ141" i="5" s="1"/>
  <c r="BB142" i="5"/>
  <c r="BJ142" i="5" s="1"/>
  <c r="BB143" i="5"/>
  <c r="BJ143" i="5" s="1"/>
  <c r="BB144" i="5"/>
  <c r="BJ144" i="5" s="1"/>
  <c r="BB145" i="5"/>
  <c r="BJ145" i="5" s="1"/>
  <c r="BB146" i="5"/>
  <c r="BJ146" i="5" s="1"/>
  <c r="BB147" i="5"/>
  <c r="BJ147" i="5" s="1"/>
  <c r="BB148" i="5"/>
  <c r="BJ148" i="5" s="1"/>
  <c r="BB149" i="5"/>
  <c r="BJ149" i="5" s="1"/>
  <c r="BB150" i="5"/>
  <c r="BJ150" i="5" s="1"/>
  <c r="BB151" i="5"/>
  <c r="BJ151" i="5" s="1"/>
  <c r="BB152" i="5"/>
  <c r="BJ152" i="5" s="1"/>
  <c r="BB153" i="5"/>
  <c r="BJ153" i="5" s="1"/>
  <c r="BB154" i="5"/>
  <c r="BJ154" i="5" s="1"/>
  <c r="BB155" i="5"/>
  <c r="BJ155" i="5" s="1"/>
  <c r="BB156" i="5"/>
  <c r="BJ156" i="5" s="1"/>
  <c r="BB157" i="5"/>
  <c r="BJ157" i="5" s="1"/>
  <c r="BB158" i="5"/>
  <c r="BJ158" i="5" s="1"/>
  <c r="BB159" i="5"/>
  <c r="BJ159" i="5" s="1"/>
  <c r="BB160" i="5"/>
  <c r="BJ160" i="5" s="1"/>
  <c r="BB161" i="5"/>
  <c r="BJ161" i="5" s="1"/>
  <c r="BB162" i="5"/>
  <c r="BJ162" i="5" s="1"/>
  <c r="BB163" i="5"/>
  <c r="BJ163" i="5" s="1"/>
  <c r="BB164" i="5"/>
  <c r="BJ164" i="5" s="1"/>
  <c r="BB165" i="5"/>
  <c r="BJ165" i="5" s="1"/>
  <c r="BK158" i="5" l="1"/>
  <c r="CK158" i="5"/>
  <c r="CG158" i="5"/>
  <c r="CC158" i="5"/>
  <c r="BY158" i="5"/>
  <c r="BK146" i="5"/>
  <c r="CK146" i="5"/>
  <c r="CG146" i="5"/>
  <c r="CC146" i="5"/>
  <c r="BY146" i="5"/>
  <c r="BK134" i="5"/>
  <c r="CK134" i="5"/>
  <c r="CG134" i="5"/>
  <c r="CC134" i="5"/>
  <c r="BY134" i="5"/>
  <c r="BK122" i="5"/>
  <c r="CK122" i="5"/>
  <c r="CG122" i="5"/>
  <c r="CC122" i="5"/>
  <c r="BY122" i="5"/>
  <c r="BK110" i="5"/>
  <c r="CK110" i="5"/>
  <c r="CG110" i="5"/>
  <c r="CC110" i="5"/>
  <c r="BY110" i="5"/>
  <c r="BK98" i="5"/>
  <c r="CK98" i="5"/>
  <c r="CG98" i="5"/>
  <c r="CC98" i="5"/>
  <c r="BY98" i="5"/>
  <c r="BK90" i="5"/>
  <c r="CK90" i="5"/>
  <c r="CG90" i="5"/>
  <c r="CC90" i="5"/>
  <c r="BY90" i="5"/>
  <c r="BK78" i="5"/>
  <c r="CK78" i="5"/>
  <c r="CG78" i="5"/>
  <c r="CC78" i="5"/>
  <c r="BY78" i="5"/>
  <c r="BK66" i="5"/>
  <c r="CK66" i="5"/>
  <c r="CG66" i="5"/>
  <c r="CC66" i="5"/>
  <c r="BY66" i="5"/>
  <c r="BK54" i="5"/>
  <c r="CK54" i="5"/>
  <c r="CG54" i="5"/>
  <c r="CC54" i="5"/>
  <c r="BY54" i="5"/>
  <c r="BK42" i="5"/>
  <c r="CK42" i="5"/>
  <c r="CG42" i="5"/>
  <c r="BY42" i="5"/>
  <c r="CC42" i="5"/>
  <c r="BK30" i="5"/>
  <c r="CK30" i="5"/>
  <c r="CG30" i="5"/>
  <c r="CC30" i="5"/>
  <c r="BY30" i="5"/>
  <c r="BK14" i="5"/>
  <c r="CK14" i="5"/>
  <c r="CG14" i="5"/>
  <c r="CC14" i="5"/>
  <c r="BY14" i="5"/>
  <c r="BK2" i="5"/>
  <c r="CK2" i="5"/>
  <c r="CC2" i="5"/>
  <c r="BY2" i="5"/>
  <c r="CG2" i="5"/>
  <c r="BK153" i="5"/>
  <c r="CK153" i="5"/>
  <c r="CG153" i="5"/>
  <c r="CC153" i="5"/>
  <c r="BY153" i="5"/>
  <c r="BK145" i="5"/>
  <c r="CG145" i="5"/>
  <c r="CK145" i="5"/>
  <c r="CC145" i="5"/>
  <c r="BY145" i="5"/>
  <c r="BK133" i="5"/>
  <c r="CK133" i="5"/>
  <c r="BY133" i="5"/>
  <c r="CG133" i="5"/>
  <c r="CC133" i="5"/>
  <c r="BK121" i="5"/>
  <c r="CK121" i="5"/>
  <c r="CG121" i="5"/>
  <c r="BY121" i="5"/>
  <c r="CC121" i="5"/>
  <c r="BK113" i="5"/>
  <c r="CG113" i="5"/>
  <c r="CK113" i="5"/>
  <c r="CC113" i="5"/>
  <c r="BY113" i="5"/>
  <c r="BK101" i="5"/>
  <c r="CK101" i="5"/>
  <c r="CG101" i="5"/>
  <c r="CC101" i="5"/>
  <c r="BY101" i="5"/>
  <c r="BK93" i="5"/>
  <c r="CK93" i="5"/>
  <c r="CG93" i="5"/>
  <c r="CC93" i="5"/>
  <c r="BY93" i="5"/>
  <c r="BK81" i="5"/>
  <c r="CC81" i="5"/>
  <c r="CK81" i="5"/>
  <c r="CG81" i="5"/>
  <c r="BY81" i="5"/>
  <c r="BK69" i="5"/>
  <c r="CK69" i="5"/>
  <c r="CC69" i="5"/>
  <c r="BY69" i="5"/>
  <c r="CG69" i="5"/>
  <c r="BK61" i="5"/>
  <c r="CK61" i="5"/>
  <c r="CC61" i="5"/>
  <c r="CG61" i="5"/>
  <c r="BY61" i="5"/>
  <c r="BK49" i="5"/>
  <c r="CC49" i="5"/>
  <c r="CG49" i="5"/>
  <c r="CK49" i="5"/>
  <c r="BY49" i="5"/>
  <c r="BK37" i="5"/>
  <c r="CK37" i="5"/>
  <c r="CC37" i="5"/>
  <c r="CG37" i="5"/>
  <c r="BY37" i="5"/>
  <c r="BK25" i="5"/>
  <c r="CK25" i="5"/>
  <c r="CG25" i="5"/>
  <c r="CC25" i="5"/>
  <c r="BY25" i="5"/>
  <c r="BK17" i="5"/>
  <c r="CC17" i="5"/>
  <c r="CK17" i="5"/>
  <c r="CG17" i="5"/>
  <c r="BY17" i="5"/>
  <c r="BK159" i="5"/>
  <c r="CK159" i="5"/>
  <c r="CG159" i="5"/>
  <c r="CC159" i="5"/>
  <c r="BY159" i="5"/>
  <c r="BK155" i="5"/>
  <c r="CK155" i="5"/>
  <c r="CC155" i="5"/>
  <c r="BY155" i="5"/>
  <c r="CG155" i="5"/>
  <c r="BK151" i="5"/>
  <c r="CK151" i="5"/>
  <c r="CG151" i="5"/>
  <c r="CC151" i="5"/>
  <c r="BY151" i="5"/>
  <c r="BK147" i="5"/>
  <c r="CK147" i="5"/>
  <c r="CG147" i="5"/>
  <c r="CC147" i="5"/>
  <c r="BY147" i="5"/>
  <c r="BK143" i="5"/>
  <c r="CK143" i="5"/>
  <c r="CC143" i="5"/>
  <c r="CG143" i="5"/>
  <c r="BY143" i="5"/>
  <c r="BK139" i="5"/>
  <c r="CK139" i="5"/>
  <c r="CC139" i="5"/>
  <c r="BY139" i="5"/>
  <c r="CG139" i="5"/>
  <c r="BK135" i="5"/>
  <c r="CK135" i="5"/>
  <c r="CG135" i="5"/>
  <c r="CC135" i="5"/>
  <c r="BY135" i="5"/>
  <c r="BK131" i="5"/>
  <c r="CK131" i="5"/>
  <c r="CC131" i="5"/>
  <c r="CG131" i="5"/>
  <c r="BY131" i="5"/>
  <c r="BK127" i="5"/>
  <c r="CK127" i="5"/>
  <c r="CG127" i="5"/>
  <c r="CC127" i="5"/>
  <c r="BY127" i="5"/>
  <c r="BK123" i="5"/>
  <c r="CK123" i="5"/>
  <c r="CG123" i="5"/>
  <c r="CC123" i="5"/>
  <c r="BY123" i="5"/>
  <c r="BK119" i="5"/>
  <c r="CK119" i="5"/>
  <c r="CC119" i="5"/>
  <c r="CG119" i="5"/>
  <c r="BY119" i="5"/>
  <c r="BK115" i="5"/>
  <c r="CK115" i="5"/>
  <c r="CG115" i="5"/>
  <c r="CC115" i="5"/>
  <c r="BY115" i="5"/>
  <c r="BK111" i="5"/>
  <c r="CK111" i="5"/>
  <c r="CG111" i="5"/>
  <c r="CC111" i="5"/>
  <c r="BY111" i="5"/>
  <c r="BK107" i="5"/>
  <c r="CK107" i="5"/>
  <c r="CC107" i="5"/>
  <c r="CG107" i="5"/>
  <c r="BY107" i="5"/>
  <c r="BK103" i="5"/>
  <c r="CK103" i="5"/>
  <c r="CG103" i="5"/>
  <c r="CC103" i="5"/>
  <c r="BY103" i="5"/>
  <c r="BK99" i="5"/>
  <c r="CK99" i="5"/>
  <c r="CG99" i="5"/>
  <c r="CC99" i="5"/>
  <c r="BY99" i="5"/>
  <c r="BK95" i="5"/>
  <c r="CK95" i="5"/>
  <c r="CG95" i="5"/>
  <c r="CC95" i="5"/>
  <c r="BY95" i="5"/>
  <c r="BK91" i="5"/>
  <c r="CK91" i="5"/>
  <c r="CC91" i="5"/>
  <c r="BY91" i="5"/>
  <c r="CG91" i="5"/>
  <c r="BK87" i="5"/>
  <c r="CK87" i="5"/>
  <c r="CG87" i="5"/>
  <c r="CC87" i="5"/>
  <c r="BY87" i="5"/>
  <c r="BK83" i="5"/>
  <c r="CK83" i="5"/>
  <c r="BY83" i="5"/>
  <c r="CC83" i="5"/>
  <c r="CG83" i="5"/>
  <c r="BK79" i="5"/>
  <c r="CK79" i="5"/>
  <c r="CG79" i="5"/>
  <c r="BY79" i="5"/>
  <c r="CC79" i="5"/>
  <c r="BK75" i="5"/>
  <c r="CK75" i="5"/>
  <c r="BY75" i="5"/>
  <c r="CG75" i="5"/>
  <c r="CC75" i="5"/>
  <c r="BK71" i="5"/>
  <c r="CK71" i="5"/>
  <c r="CC71" i="5"/>
  <c r="CG71" i="5"/>
  <c r="BY71" i="5"/>
  <c r="BK67" i="5"/>
  <c r="CK67" i="5"/>
  <c r="BY67" i="5"/>
  <c r="CG67" i="5"/>
  <c r="CC67" i="5"/>
  <c r="BK63" i="5"/>
  <c r="CK63" i="5"/>
  <c r="CG63" i="5"/>
  <c r="BY63" i="5"/>
  <c r="CC63" i="5"/>
  <c r="BK59" i="5"/>
  <c r="CK59" i="5"/>
  <c r="CG59" i="5"/>
  <c r="BY59" i="5"/>
  <c r="CC59" i="5"/>
  <c r="BK55" i="5"/>
  <c r="CK55" i="5"/>
  <c r="CC55" i="5"/>
  <c r="BY55" i="5"/>
  <c r="CG55" i="5"/>
  <c r="BK51" i="5"/>
  <c r="CK51" i="5"/>
  <c r="CG51" i="5"/>
  <c r="BY51" i="5"/>
  <c r="CC51" i="5"/>
  <c r="BK47" i="5"/>
  <c r="CK47" i="5"/>
  <c r="CG47" i="5"/>
  <c r="BY47" i="5"/>
  <c r="CC47" i="5"/>
  <c r="BK43" i="5"/>
  <c r="CK43" i="5"/>
  <c r="BY43" i="5"/>
  <c r="CG43" i="5"/>
  <c r="CC43" i="5"/>
  <c r="BK39" i="5"/>
  <c r="CK39" i="5"/>
  <c r="CG39" i="5"/>
  <c r="CC39" i="5"/>
  <c r="BY39" i="5"/>
  <c r="BK35" i="5"/>
  <c r="CK35" i="5"/>
  <c r="CC35" i="5"/>
  <c r="CG35" i="5"/>
  <c r="BY35" i="5"/>
  <c r="BK31" i="5"/>
  <c r="CK31" i="5"/>
  <c r="CG31" i="5"/>
  <c r="BY31" i="5"/>
  <c r="CC31" i="5"/>
  <c r="BK27" i="5"/>
  <c r="CK27" i="5"/>
  <c r="CC27" i="5"/>
  <c r="BY27" i="5"/>
  <c r="CG27" i="5"/>
  <c r="BK23" i="5"/>
  <c r="CK23" i="5"/>
  <c r="CG23" i="5"/>
  <c r="CC23" i="5"/>
  <c r="BY23" i="5"/>
  <c r="BK19" i="5"/>
  <c r="CK19" i="5"/>
  <c r="CC19" i="5"/>
  <c r="BY19" i="5"/>
  <c r="CG19" i="5"/>
  <c r="BK15" i="5"/>
  <c r="CK15" i="5"/>
  <c r="CG15" i="5"/>
  <c r="BY15" i="5"/>
  <c r="CC15" i="5"/>
  <c r="BK11" i="5"/>
  <c r="CK11" i="5"/>
  <c r="BY11" i="5"/>
  <c r="CG11" i="5"/>
  <c r="CC11" i="5"/>
  <c r="BK7" i="5"/>
  <c r="CK7" i="5"/>
  <c r="CC7" i="5"/>
  <c r="CG7" i="5"/>
  <c r="BY7" i="5"/>
  <c r="BK3" i="5"/>
  <c r="CK3" i="5"/>
  <c r="CG3" i="5"/>
  <c r="CC3" i="5"/>
  <c r="BY3" i="5"/>
  <c r="BM182" i="5"/>
  <c r="BK154" i="5"/>
  <c r="CK154" i="5"/>
  <c r="CG154" i="5"/>
  <c r="CC154" i="5"/>
  <c r="BY154" i="5"/>
  <c r="BK138" i="5"/>
  <c r="CK138" i="5"/>
  <c r="CG138" i="5"/>
  <c r="CC138" i="5"/>
  <c r="BY138" i="5"/>
  <c r="BK126" i="5"/>
  <c r="CK126" i="5"/>
  <c r="CG126" i="5"/>
  <c r="CC126" i="5"/>
  <c r="BY126" i="5"/>
  <c r="BK114" i="5"/>
  <c r="CK114" i="5"/>
  <c r="CG114" i="5"/>
  <c r="CC114" i="5"/>
  <c r="BY114" i="5"/>
  <c r="BK102" i="5"/>
  <c r="CK102" i="5"/>
  <c r="CG102" i="5"/>
  <c r="CC102" i="5"/>
  <c r="BY102" i="5"/>
  <c r="BK86" i="5"/>
  <c r="CK86" i="5"/>
  <c r="CG86" i="5"/>
  <c r="CC86" i="5"/>
  <c r="BY86" i="5"/>
  <c r="BK70" i="5"/>
  <c r="CK70" i="5"/>
  <c r="CG70" i="5"/>
  <c r="CC70" i="5"/>
  <c r="BY70" i="5"/>
  <c r="BK58" i="5"/>
  <c r="CK58" i="5"/>
  <c r="CG58" i="5"/>
  <c r="BY58" i="5"/>
  <c r="CC58" i="5"/>
  <c r="BK46" i="5"/>
  <c r="CK46" i="5"/>
  <c r="CG46" i="5"/>
  <c r="CC46" i="5"/>
  <c r="BY46" i="5"/>
  <c r="BK34" i="5"/>
  <c r="CK34" i="5"/>
  <c r="CG34" i="5"/>
  <c r="CC34" i="5"/>
  <c r="BY34" i="5"/>
  <c r="BK22" i="5"/>
  <c r="CK22" i="5"/>
  <c r="CG22" i="5"/>
  <c r="CC22" i="5"/>
  <c r="BY22" i="5"/>
  <c r="BK10" i="5"/>
  <c r="CK10" i="5"/>
  <c r="CG10" i="5"/>
  <c r="BY10" i="5"/>
  <c r="CC10" i="5"/>
  <c r="BK157" i="5"/>
  <c r="CK157" i="5"/>
  <c r="CG157" i="5"/>
  <c r="BY157" i="5"/>
  <c r="CC157" i="5"/>
  <c r="BK141" i="5"/>
  <c r="CK141" i="5"/>
  <c r="CG141" i="5"/>
  <c r="CC141" i="5"/>
  <c r="BY141" i="5"/>
  <c r="BK129" i="5"/>
  <c r="CG129" i="5"/>
  <c r="CK129" i="5"/>
  <c r="CC129" i="5"/>
  <c r="BY129" i="5"/>
  <c r="BK109" i="5"/>
  <c r="CK109" i="5"/>
  <c r="CG109" i="5"/>
  <c r="BY109" i="5"/>
  <c r="CC109" i="5"/>
  <c r="BK97" i="5"/>
  <c r="CK97" i="5"/>
  <c r="CG97" i="5"/>
  <c r="CC97" i="5"/>
  <c r="BY97" i="5"/>
  <c r="BK85" i="5"/>
  <c r="CK85" i="5"/>
  <c r="CC85" i="5"/>
  <c r="CG85" i="5"/>
  <c r="BY85" i="5"/>
  <c r="BK73" i="5"/>
  <c r="CK73" i="5"/>
  <c r="CG73" i="5"/>
  <c r="CC73" i="5"/>
  <c r="BY73" i="5"/>
  <c r="BK57" i="5"/>
  <c r="CK57" i="5"/>
  <c r="CG57" i="5"/>
  <c r="CC57" i="5"/>
  <c r="BY57" i="5"/>
  <c r="BK45" i="5"/>
  <c r="CK45" i="5"/>
  <c r="CC45" i="5"/>
  <c r="CG45" i="5"/>
  <c r="BY45" i="5"/>
  <c r="BK33" i="5"/>
  <c r="CC33" i="5"/>
  <c r="CK33" i="5"/>
  <c r="CG33" i="5"/>
  <c r="BY33" i="5"/>
  <c r="BK21" i="5"/>
  <c r="CK21" i="5"/>
  <c r="CC21" i="5"/>
  <c r="CG21" i="5"/>
  <c r="BY21" i="5"/>
  <c r="BK9" i="5"/>
  <c r="CK9" i="5"/>
  <c r="CG9" i="5"/>
  <c r="CC9" i="5"/>
  <c r="BY9" i="5"/>
  <c r="BK5" i="5"/>
  <c r="CK5" i="5"/>
  <c r="CC5" i="5"/>
  <c r="BY5" i="5"/>
  <c r="CG5" i="5"/>
  <c r="BK150" i="5"/>
  <c r="CK150" i="5"/>
  <c r="CC150" i="5"/>
  <c r="BY150" i="5"/>
  <c r="CG150" i="5"/>
  <c r="BK142" i="5"/>
  <c r="CK142" i="5"/>
  <c r="CG142" i="5"/>
  <c r="CC142" i="5"/>
  <c r="BY142" i="5"/>
  <c r="BK130" i="5"/>
  <c r="CK130" i="5"/>
  <c r="CG130" i="5"/>
  <c r="CC130" i="5"/>
  <c r="BY130" i="5"/>
  <c r="BK118" i="5"/>
  <c r="CK118" i="5"/>
  <c r="CG118" i="5"/>
  <c r="CC118" i="5"/>
  <c r="BY118" i="5"/>
  <c r="BK106" i="5"/>
  <c r="CK106" i="5"/>
  <c r="CG106" i="5"/>
  <c r="CC106" i="5"/>
  <c r="BY106" i="5"/>
  <c r="BK94" i="5"/>
  <c r="CK94" i="5"/>
  <c r="CG94" i="5"/>
  <c r="CC94" i="5"/>
  <c r="BY94" i="5"/>
  <c r="BK82" i="5"/>
  <c r="CK82" i="5"/>
  <c r="CG82" i="5"/>
  <c r="BY82" i="5"/>
  <c r="CC82" i="5"/>
  <c r="BK74" i="5"/>
  <c r="CK74" i="5"/>
  <c r="CG74" i="5"/>
  <c r="BY74" i="5"/>
  <c r="CC74" i="5"/>
  <c r="BK62" i="5"/>
  <c r="CK62" i="5"/>
  <c r="CG62" i="5"/>
  <c r="CC62" i="5"/>
  <c r="BY62" i="5"/>
  <c r="BK50" i="5"/>
  <c r="CK50" i="5"/>
  <c r="CG50" i="5"/>
  <c r="CC50" i="5"/>
  <c r="BY50" i="5"/>
  <c r="BK38" i="5"/>
  <c r="CK38" i="5"/>
  <c r="CG38" i="5"/>
  <c r="CC38" i="5"/>
  <c r="BY38" i="5"/>
  <c r="BK26" i="5"/>
  <c r="CK26" i="5"/>
  <c r="CG26" i="5"/>
  <c r="BY26" i="5"/>
  <c r="CC26" i="5"/>
  <c r="BK18" i="5"/>
  <c r="CK18" i="5"/>
  <c r="CG18" i="5"/>
  <c r="CC18" i="5"/>
  <c r="BY18" i="5"/>
  <c r="BK6" i="5"/>
  <c r="CK6" i="5"/>
  <c r="CG6" i="5"/>
  <c r="CC6" i="5"/>
  <c r="BY6" i="5"/>
  <c r="BK161" i="5"/>
  <c r="CG161" i="5"/>
  <c r="CK161" i="5"/>
  <c r="CC161" i="5"/>
  <c r="BY161" i="5"/>
  <c r="BK149" i="5"/>
  <c r="CK149" i="5"/>
  <c r="CG149" i="5"/>
  <c r="BY149" i="5"/>
  <c r="CC149" i="5"/>
  <c r="BK137" i="5"/>
  <c r="CK137" i="5"/>
  <c r="CG137" i="5"/>
  <c r="CC137" i="5"/>
  <c r="BY137" i="5"/>
  <c r="BK125" i="5"/>
  <c r="CK125" i="5"/>
  <c r="CC125" i="5"/>
  <c r="BY125" i="5"/>
  <c r="CG125" i="5"/>
  <c r="BK117" i="5"/>
  <c r="CK117" i="5"/>
  <c r="CG117" i="5"/>
  <c r="CC117" i="5"/>
  <c r="BY117" i="5"/>
  <c r="BK105" i="5"/>
  <c r="CK105" i="5"/>
  <c r="CG105" i="5"/>
  <c r="CC105" i="5"/>
  <c r="BY105" i="5"/>
  <c r="BK89" i="5"/>
  <c r="CK89" i="5"/>
  <c r="CG89" i="5"/>
  <c r="BY89" i="5"/>
  <c r="CC89" i="5"/>
  <c r="BK77" i="5"/>
  <c r="CK77" i="5"/>
  <c r="CC77" i="5"/>
  <c r="CG77" i="5"/>
  <c r="BY77" i="5"/>
  <c r="BK65" i="5"/>
  <c r="CC65" i="5"/>
  <c r="CG65" i="5"/>
  <c r="CK65" i="5"/>
  <c r="BY65" i="5"/>
  <c r="BK53" i="5"/>
  <c r="CK53" i="5"/>
  <c r="CC53" i="5"/>
  <c r="CG53" i="5"/>
  <c r="BY53" i="5"/>
  <c r="BK41" i="5"/>
  <c r="CK41" i="5"/>
  <c r="CG41" i="5"/>
  <c r="CC41" i="5"/>
  <c r="BY41" i="5"/>
  <c r="BK29" i="5"/>
  <c r="CK29" i="5"/>
  <c r="CC29" i="5"/>
  <c r="CG29" i="5"/>
  <c r="BY29" i="5"/>
  <c r="BK13" i="5"/>
  <c r="CK13" i="5"/>
  <c r="CC13" i="5"/>
  <c r="CG13" i="5"/>
  <c r="BY13" i="5"/>
  <c r="BK160" i="5"/>
  <c r="CK160" i="5"/>
  <c r="CC160" i="5"/>
  <c r="CG160" i="5"/>
  <c r="BY160" i="5"/>
  <c r="BK156" i="5"/>
  <c r="CK156" i="5"/>
  <c r="CC156" i="5"/>
  <c r="CG156" i="5"/>
  <c r="BY156" i="5"/>
  <c r="BK152" i="5"/>
  <c r="CK152" i="5"/>
  <c r="CG152" i="5"/>
  <c r="CC152" i="5"/>
  <c r="BY152" i="5"/>
  <c r="BK148" i="5"/>
  <c r="CK148" i="5"/>
  <c r="CG148" i="5"/>
  <c r="CC148" i="5"/>
  <c r="BY148" i="5"/>
  <c r="BK144" i="5"/>
  <c r="CK144" i="5"/>
  <c r="CC144" i="5"/>
  <c r="CG144" i="5"/>
  <c r="BY144" i="5"/>
  <c r="BK140" i="5"/>
  <c r="CK140" i="5"/>
  <c r="CC140" i="5"/>
  <c r="CG140" i="5"/>
  <c r="BY140" i="5"/>
  <c r="BK136" i="5"/>
  <c r="CK136" i="5"/>
  <c r="CG136" i="5"/>
  <c r="CC136" i="5"/>
  <c r="BY136" i="5"/>
  <c r="BK132" i="5"/>
  <c r="CK132" i="5"/>
  <c r="CG132" i="5"/>
  <c r="CC132" i="5"/>
  <c r="BY132" i="5"/>
  <c r="BK128" i="5"/>
  <c r="CK128" i="5"/>
  <c r="CC128" i="5"/>
  <c r="CG128" i="5"/>
  <c r="BY128" i="5"/>
  <c r="BK124" i="5"/>
  <c r="CK124" i="5"/>
  <c r="CG124" i="5"/>
  <c r="CC124" i="5"/>
  <c r="BY124" i="5"/>
  <c r="BK120" i="5"/>
  <c r="CK120" i="5"/>
  <c r="CC120" i="5"/>
  <c r="CG120" i="5"/>
  <c r="BY120" i="5"/>
  <c r="BK116" i="5"/>
  <c r="CK116" i="5"/>
  <c r="CG116" i="5"/>
  <c r="CC116" i="5"/>
  <c r="BY116" i="5"/>
  <c r="BK112" i="5"/>
  <c r="CK112" i="5"/>
  <c r="CC112" i="5"/>
  <c r="BY112" i="5"/>
  <c r="CG112" i="5"/>
  <c r="BK108" i="5"/>
  <c r="CK108" i="5"/>
  <c r="CG108" i="5"/>
  <c r="CC108" i="5"/>
  <c r="BY108" i="5"/>
  <c r="BK104" i="5"/>
  <c r="CK104" i="5"/>
  <c r="CC104" i="5"/>
  <c r="CG104" i="5"/>
  <c r="BY104" i="5"/>
  <c r="BK100" i="5"/>
  <c r="CK100" i="5"/>
  <c r="CG100" i="5"/>
  <c r="CC100" i="5"/>
  <c r="BY100" i="5"/>
  <c r="BK96" i="5"/>
  <c r="CK96" i="5"/>
  <c r="CG96" i="5"/>
  <c r="CC96" i="5"/>
  <c r="BY96" i="5"/>
  <c r="BK92" i="5"/>
  <c r="CK92" i="5"/>
  <c r="CC92" i="5"/>
  <c r="CG92" i="5"/>
  <c r="BY92" i="5"/>
  <c r="BK88" i="5"/>
  <c r="CK88" i="5"/>
  <c r="CG88" i="5"/>
  <c r="CC88" i="5"/>
  <c r="BY88" i="5"/>
  <c r="BK84" i="5"/>
  <c r="CK84" i="5"/>
  <c r="CG84" i="5"/>
  <c r="CC84" i="5"/>
  <c r="BY84" i="5"/>
  <c r="BK80" i="5"/>
  <c r="CK80" i="5"/>
  <c r="CG80" i="5"/>
  <c r="CC80" i="5"/>
  <c r="BY80" i="5"/>
  <c r="BK76" i="5"/>
  <c r="CK76" i="5"/>
  <c r="CC76" i="5"/>
  <c r="CG76" i="5"/>
  <c r="BY76" i="5"/>
  <c r="BK72" i="5"/>
  <c r="CK72" i="5"/>
  <c r="CG72" i="5"/>
  <c r="CC72" i="5"/>
  <c r="BY72" i="5"/>
  <c r="BK68" i="5"/>
  <c r="CK68" i="5"/>
  <c r="CG68" i="5"/>
  <c r="BY68" i="5"/>
  <c r="CC68" i="5"/>
  <c r="BK64" i="5"/>
  <c r="CK64" i="5"/>
  <c r="CG64" i="5"/>
  <c r="CC64" i="5"/>
  <c r="BY64" i="5"/>
  <c r="BK60" i="5"/>
  <c r="CK60" i="5"/>
  <c r="CC60" i="5"/>
  <c r="CG60" i="5"/>
  <c r="BY60" i="5"/>
  <c r="BK56" i="5"/>
  <c r="CK56" i="5"/>
  <c r="CC56" i="5"/>
  <c r="CG56" i="5"/>
  <c r="BY56" i="5"/>
  <c r="BK52" i="5"/>
  <c r="CK52" i="5"/>
  <c r="CG52" i="5"/>
  <c r="CC52" i="5"/>
  <c r="BY52" i="5"/>
  <c r="BK48" i="5"/>
  <c r="CK48" i="5"/>
  <c r="CC48" i="5"/>
  <c r="BY48" i="5"/>
  <c r="CG48" i="5"/>
  <c r="BK44" i="5"/>
  <c r="CK44" i="5"/>
  <c r="CG44" i="5"/>
  <c r="CC44" i="5"/>
  <c r="BY44" i="5"/>
  <c r="BK40" i="5"/>
  <c r="CK40" i="5"/>
  <c r="CC40" i="5"/>
  <c r="CG40" i="5"/>
  <c r="BY40" i="5"/>
  <c r="BK36" i="5"/>
  <c r="CK36" i="5"/>
  <c r="CG36" i="5"/>
  <c r="BY36" i="5"/>
  <c r="CC36" i="5"/>
  <c r="BK32" i="5"/>
  <c r="CK32" i="5"/>
  <c r="CG32" i="5"/>
  <c r="CC32" i="5"/>
  <c r="BY32" i="5"/>
  <c r="BK28" i="5"/>
  <c r="CK28" i="5"/>
  <c r="CC28" i="5"/>
  <c r="CG28" i="5"/>
  <c r="BY28" i="5"/>
  <c r="BK24" i="5"/>
  <c r="CK24" i="5"/>
  <c r="CG24" i="5"/>
  <c r="CC24" i="5"/>
  <c r="BY24" i="5"/>
  <c r="BK20" i="5"/>
  <c r="CK20" i="5"/>
  <c r="CG20" i="5"/>
  <c r="BY20" i="5"/>
  <c r="CC20" i="5"/>
  <c r="BK16" i="5"/>
  <c r="CK16" i="5"/>
  <c r="CG16" i="5"/>
  <c r="CC16" i="5"/>
  <c r="BY16" i="5"/>
  <c r="BK12" i="5"/>
  <c r="CK12" i="5"/>
  <c r="CC12" i="5"/>
  <c r="BY12" i="5"/>
  <c r="CG12" i="5"/>
  <c r="BK8" i="5"/>
  <c r="CK8" i="5"/>
  <c r="CG8" i="5"/>
  <c r="CC8" i="5"/>
  <c r="BY8" i="5"/>
  <c r="BK4" i="5"/>
  <c r="CK4" i="5"/>
  <c r="CG4" i="5"/>
  <c r="BY4" i="5"/>
  <c r="CC4" i="5"/>
  <c r="BP161" i="5"/>
  <c r="BQ161" i="5" s="1"/>
  <c r="BN182" i="5"/>
  <c r="BQ2" i="5"/>
  <c r="BO182" i="5"/>
  <c r="AV162" i="5"/>
  <c r="AV163" i="5"/>
  <c r="AM163" i="5" s="1"/>
  <c r="AV164" i="5"/>
  <c r="AM164" i="5" s="1"/>
  <c r="AV165" i="5"/>
  <c r="AV166" i="5"/>
  <c r="AV167" i="5"/>
  <c r="AV168" i="5"/>
  <c r="AV169" i="5"/>
  <c r="AV170" i="5"/>
  <c r="AV171" i="5"/>
  <c r="AV172" i="5"/>
  <c r="AV173" i="5"/>
  <c r="AV174" i="5"/>
  <c r="AV161" i="5"/>
  <c r="AM161" i="5" s="1"/>
  <c r="AQ165" i="5"/>
  <c r="AR165" i="5"/>
  <c r="AS165" i="5"/>
  <c r="AS166" i="5"/>
  <c r="AS167" i="5"/>
  <c r="AS168" i="5"/>
  <c r="AS169" i="5"/>
  <c r="AS170" i="5"/>
  <c r="AS171" i="5"/>
  <c r="AS172" i="5"/>
  <c r="AS173" i="5"/>
  <c r="AS174" i="5"/>
  <c r="AS175" i="5"/>
  <c r="AS176" i="5"/>
  <c r="AS177" i="5"/>
  <c r="AS178" i="5"/>
  <c r="AR166" i="5"/>
  <c r="AR167" i="5"/>
  <c r="AR168" i="5"/>
  <c r="AR169" i="5"/>
  <c r="AR170" i="5"/>
  <c r="AR171" i="5"/>
  <c r="AR172" i="5"/>
  <c r="AR173" i="5"/>
  <c r="AR174" i="5"/>
  <c r="AR175" i="5"/>
  <c r="AR176" i="5"/>
  <c r="AR177" i="5"/>
  <c r="AR178" i="5"/>
  <c r="AQ174" i="5"/>
  <c r="AQ175" i="5"/>
  <c r="AQ176" i="5"/>
  <c r="AQ177" i="5"/>
  <c r="AQ178" i="5"/>
  <c r="AQ166" i="5"/>
  <c r="AQ167" i="5"/>
  <c r="AQ168" i="5"/>
  <c r="AQ169" i="5"/>
  <c r="AQ170" i="5"/>
  <c r="AQ171" i="5"/>
  <c r="AQ172" i="5"/>
  <c r="AQ173" i="5"/>
  <c r="AO161"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2" i="5"/>
  <c r="AW162" i="5"/>
  <c r="AN162" i="5" s="1"/>
  <c r="AW163" i="5"/>
  <c r="AN163" i="5" s="1"/>
  <c r="AW164" i="5"/>
  <c r="AN164" i="5" s="1"/>
  <c r="AW165" i="5"/>
  <c r="AW166" i="5"/>
  <c r="AW167" i="5"/>
  <c r="AW168" i="5"/>
  <c r="AW169" i="5"/>
  <c r="AW170" i="5"/>
  <c r="AW171" i="5"/>
  <c r="AW172" i="5"/>
  <c r="AW173" i="5"/>
  <c r="AW174" i="5"/>
  <c r="AM162" i="5"/>
  <c r="AU162" i="5"/>
  <c r="AL162" i="5" s="1"/>
  <c r="AU163" i="5"/>
  <c r="AL163" i="5" s="1"/>
  <c r="AU164" i="5"/>
  <c r="AL164" i="5" s="1"/>
  <c r="AU165" i="5"/>
  <c r="AU166" i="5"/>
  <c r="AU167" i="5"/>
  <c r="AU168" i="5"/>
  <c r="AU169" i="5"/>
  <c r="AU170" i="5"/>
  <c r="AU171" i="5"/>
  <c r="AU172" i="5"/>
  <c r="AU173" i="5"/>
  <c r="AU174" i="5"/>
  <c r="AW161" i="5"/>
  <c r="AN161" i="5" s="1"/>
  <c r="AU161" i="5"/>
  <c r="AL161" i="5" s="1"/>
  <c r="AK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51" i="5"/>
  <c r="AK52" i="5"/>
  <c r="AK53" i="5"/>
  <c r="AK54" i="5"/>
  <c r="AK55" i="5"/>
  <c r="AK56" i="5"/>
  <c r="AK57" i="5"/>
  <c r="AK58" i="5"/>
  <c r="AK59" i="5"/>
  <c r="AK60" i="5"/>
  <c r="AK61" i="5"/>
  <c r="AK62" i="5"/>
  <c r="AK63" i="5"/>
  <c r="AK64" i="5"/>
  <c r="AK65" i="5"/>
  <c r="AK66" i="5"/>
  <c r="AK67" i="5"/>
  <c r="AK68" i="5"/>
  <c r="AK69" i="5"/>
  <c r="AK70" i="5"/>
  <c r="AK71" i="5"/>
  <c r="AK72" i="5"/>
  <c r="AK73" i="5"/>
  <c r="AK74" i="5"/>
  <c r="AK75" i="5"/>
  <c r="AK76" i="5"/>
  <c r="AK77" i="5"/>
  <c r="AK78" i="5"/>
  <c r="AK79" i="5"/>
  <c r="AK80" i="5"/>
  <c r="AK81" i="5"/>
  <c r="AK82" i="5"/>
  <c r="AK83" i="5"/>
  <c r="AK84" i="5"/>
  <c r="AK85" i="5"/>
  <c r="AK86" i="5"/>
  <c r="AK87" i="5"/>
  <c r="AK88" i="5"/>
  <c r="AK89" i="5"/>
  <c r="AK90" i="5"/>
  <c r="AK91" i="5"/>
  <c r="AK92" i="5"/>
  <c r="AK93" i="5"/>
  <c r="AK94" i="5"/>
  <c r="AK95" i="5"/>
  <c r="AK96" i="5"/>
  <c r="AK97" i="5"/>
  <c r="AK98" i="5"/>
  <c r="AK99" i="5"/>
  <c r="AK100" i="5"/>
  <c r="AK101" i="5"/>
  <c r="AK102" i="5"/>
  <c r="AK103" i="5"/>
  <c r="AK104" i="5"/>
  <c r="AK105" i="5"/>
  <c r="AK106" i="5"/>
  <c r="AK107" i="5"/>
  <c r="AK108" i="5"/>
  <c r="AK109" i="5"/>
  <c r="AK110" i="5"/>
  <c r="AK111" i="5"/>
  <c r="AK112" i="5"/>
  <c r="AK113" i="5"/>
  <c r="AK114" i="5"/>
  <c r="AK115" i="5"/>
  <c r="AK116" i="5"/>
  <c r="AK117" i="5"/>
  <c r="AK118" i="5"/>
  <c r="AK119" i="5"/>
  <c r="AK120" i="5"/>
  <c r="AK121" i="5"/>
  <c r="AK122" i="5"/>
  <c r="AK123" i="5"/>
  <c r="AK124" i="5"/>
  <c r="AK125" i="5"/>
  <c r="AK126" i="5"/>
  <c r="AK127" i="5"/>
  <c r="AK128" i="5"/>
  <c r="AK129" i="5"/>
  <c r="AK130" i="5"/>
  <c r="AK131" i="5"/>
  <c r="AK132" i="5"/>
  <c r="AK133" i="5"/>
  <c r="AK134" i="5"/>
  <c r="AK135" i="5"/>
  <c r="AK136" i="5"/>
  <c r="AK137" i="5"/>
  <c r="AK138" i="5"/>
  <c r="AK139" i="5"/>
  <c r="AK140" i="5"/>
  <c r="AK141" i="5"/>
  <c r="AK142" i="5"/>
  <c r="AK143" i="5"/>
  <c r="AK144" i="5"/>
  <c r="AK145" i="5"/>
  <c r="AK146" i="5"/>
  <c r="AK147" i="5"/>
  <c r="AK148" i="5"/>
  <c r="AK149" i="5"/>
  <c r="AK150" i="5"/>
  <c r="AK151" i="5"/>
  <c r="AK152" i="5"/>
  <c r="AK153" i="5"/>
  <c r="AK154" i="5"/>
  <c r="AK155" i="5"/>
  <c r="AK156" i="5"/>
  <c r="AK157" i="5"/>
  <c r="AK158" i="5"/>
  <c r="AK159" i="5"/>
  <c r="AK160" i="5"/>
  <c r="AK161" i="5"/>
  <c r="AK162" i="5"/>
  <c r="AK163" i="5"/>
  <c r="AK164" i="5"/>
  <c r="AK165" i="5"/>
  <c r="AJ165" i="5"/>
  <c r="AI165" i="5"/>
  <c r="AH165" i="5"/>
  <c r="BJ182" i="5" l="1"/>
  <c r="BP182" i="5"/>
  <c r="BQ182" i="5"/>
  <c r="BK182" i="5"/>
  <c r="AK180" i="5"/>
  <c r="AE164" i="5"/>
  <c r="AE165" i="5"/>
  <c r="AE166" i="5"/>
  <c r="AE167" i="5"/>
  <c r="AE168" i="5"/>
  <c r="AE169" i="5"/>
  <c r="AE170" i="5"/>
  <c r="AE171" i="5"/>
  <c r="AE172" i="5"/>
  <c r="AE173" i="5"/>
  <c r="AE174" i="5"/>
  <c r="AE175" i="5"/>
  <c r="AE176" i="5"/>
  <c r="AE177" i="5"/>
  <c r="AE178" i="5"/>
  <c r="AD164" i="5"/>
  <c r="AD165" i="5"/>
  <c r="AD166" i="5"/>
  <c r="AD167" i="5"/>
  <c r="AD168" i="5"/>
  <c r="AD169" i="5"/>
  <c r="AD170" i="5"/>
  <c r="AD171" i="5"/>
  <c r="AD172" i="5"/>
  <c r="AD173" i="5"/>
  <c r="AD174" i="5"/>
  <c r="AD175" i="5"/>
  <c r="AD176" i="5"/>
  <c r="AD177" i="5"/>
  <c r="AD178" i="5"/>
  <c r="AC164" i="5"/>
  <c r="AC165" i="5"/>
  <c r="AC166" i="5"/>
  <c r="AC167" i="5"/>
  <c r="AC168" i="5"/>
  <c r="AC169" i="5"/>
  <c r="AC170" i="5"/>
  <c r="AC171" i="5"/>
  <c r="AC172" i="5"/>
  <c r="AC173" i="5"/>
  <c r="AC174" i="5"/>
  <c r="AC175" i="5"/>
  <c r="AC176" i="5"/>
  <c r="AC177" i="5"/>
  <c r="AC178" i="5"/>
  <c r="AA164" i="5"/>
  <c r="AA165" i="5"/>
  <c r="AA166" i="5"/>
  <c r="AA167" i="5"/>
  <c r="AA168" i="5"/>
  <c r="AA169" i="5"/>
  <c r="AA170" i="5"/>
  <c r="AA171" i="5"/>
  <c r="AA172" i="5"/>
  <c r="AA173" i="5"/>
  <c r="AA174" i="5"/>
  <c r="AA175" i="5"/>
  <c r="AA176" i="5"/>
  <c r="AA177" i="5"/>
  <c r="AA178" i="5"/>
  <c r="Z164" i="5"/>
  <c r="Z165" i="5"/>
  <c r="Z166" i="5"/>
  <c r="Z167" i="5"/>
  <c r="Z168" i="5"/>
  <c r="Z169" i="5"/>
  <c r="Z170" i="5"/>
  <c r="Z171" i="5"/>
  <c r="Z172" i="5"/>
  <c r="Z173" i="5"/>
  <c r="Z174" i="5"/>
  <c r="Z175" i="5"/>
  <c r="Z176" i="5"/>
  <c r="Z177" i="5"/>
  <c r="Z178" i="5"/>
  <c r="Y164" i="5"/>
  <c r="Y165" i="5"/>
  <c r="Y166" i="5"/>
  <c r="Y167" i="5"/>
  <c r="Y168" i="5"/>
  <c r="Y169" i="5"/>
  <c r="Y170" i="5"/>
  <c r="Y171" i="5"/>
  <c r="Y172" i="5"/>
  <c r="Y173" i="5"/>
  <c r="Y174" i="5"/>
  <c r="Y175" i="5"/>
  <c r="Y176" i="5"/>
  <c r="Y177" i="5"/>
  <c r="Y178" i="5"/>
  <c r="Q166" i="5" l="1"/>
  <c r="Q167" i="5"/>
  <c r="Q168" i="5"/>
  <c r="Q169" i="5"/>
  <c r="Q170" i="5"/>
  <c r="Q171" i="5"/>
  <c r="Q172" i="5"/>
  <c r="Q173" i="5"/>
  <c r="Q174" i="5"/>
  <c r="Q175" i="5"/>
  <c r="Q176" i="5"/>
  <c r="Q177" i="5"/>
  <c r="Q178" i="5"/>
  <c r="Q165" i="5"/>
  <c r="AL165" i="5" s="1"/>
  <c r="R166" i="5"/>
  <c r="R167" i="5"/>
  <c r="R168" i="5"/>
  <c r="R169" i="5"/>
  <c r="R170" i="5"/>
  <c r="R171" i="5"/>
  <c r="R172" i="5"/>
  <c r="R173" i="5"/>
  <c r="R174" i="5"/>
  <c r="R175" i="5"/>
  <c r="R176" i="5"/>
  <c r="R177" i="5"/>
  <c r="R178" i="5"/>
  <c r="R165" i="5"/>
  <c r="AM165" i="5" s="1"/>
  <c r="W165" i="5"/>
  <c r="W166" i="5"/>
  <c r="W167" i="5"/>
  <c r="W168" i="5"/>
  <c r="W169" i="5"/>
  <c r="W170" i="5"/>
  <c r="W171" i="5"/>
  <c r="W172" i="5"/>
  <c r="W173" i="5"/>
  <c r="W174" i="5"/>
  <c r="W175" i="5"/>
  <c r="W176" i="5"/>
  <c r="W177" i="5"/>
  <c r="W178" i="5"/>
  <c r="V165" i="5"/>
  <c r="V166" i="5"/>
  <c r="V167" i="5"/>
  <c r="V168" i="5"/>
  <c r="V169" i="5"/>
  <c r="V170" i="5"/>
  <c r="V171" i="5"/>
  <c r="CO171" i="5" s="1"/>
  <c r="V172" i="5"/>
  <c r="V173" i="5"/>
  <c r="V174" i="5"/>
  <c r="V175" i="5"/>
  <c r="V176" i="5"/>
  <c r="V177" i="5"/>
  <c r="V178" i="5"/>
  <c r="U165" i="5"/>
  <c r="U166" i="5"/>
  <c r="U167" i="5"/>
  <c r="U168" i="5"/>
  <c r="U169" i="5"/>
  <c r="U170" i="5"/>
  <c r="U171" i="5"/>
  <c r="U172" i="5"/>
  <c r="U173" i="5"/>
  <c r="CN173" i="5" s="1"/>
  <c r="U174" i="5"/>
  <c r="U175" i="5"/>
  <c r="U176" i="5"/>
  <c r="U177" i="5"/>
  <c r="U178" i="5"/>
  <c r="S165" i="5"/>
  <c r="AN165" i="5" s="1"/>
  <c r="S166" i="5"/>
  <c r="S167" i="5"/>
  <c r="S168" i="5"/>
  <c r="S169" i="5"/>
  <c r="S170" i="5"/>
  <c r="S171" i="5"/>
  <c r="S172" i="5"/>
  <c r="S173" i="5"/>
  <c r="S174" i="5"/>
  <c r="S175" i="5"/>
  <c r="S176" i="5"/>
  <c r="S177" i="5"/>
  <c r="S178" i="5"/>
  <c r="K166" i="5"/>
  <c r="K167" i="5"/>
  <c r="K168" i="5"/>
  <c r="K169" i="5"/>
  <c r="K170" i="5"/>
  <c r="K171" i="5"/>
  <c r="K172" i="5"/>
  <c r="K173" i="5"/>
  <c r="K174" i="5"/>
  <c r="K175" i="5"/>
  <c r="K176" i="5"/>
  <c r="K177" i="5"/>
  <c r="K178" i="5"/>
  <c r="J166" i="5"/>
  <c r="J167" i="5"/>
  <c r="J168" i="5"/>
  <c r="J169" i="5"/>
  <c r="J170" i="5"/>
  <c r="J171" i="5"/>
  <c r="J172" i="5"/>
  <c r="J173" i="5"/>
  <c r="J174" i="5"/>
  <c r="J175" i="5"/>
  <c r="J176" i="5"/>
  <c r="J177" i="5"/>
  <c r="J178" i="5"/>
  <c r="I166" i="5"/>
  <c r="I167" i="5"/>
  <c r="I168" i="5"/>
  <c r="I169" i="5"/>
  <c r="I170" i="5"/>
  <c r="I171" i="5"/>
  <c r="I172" i="5"/>
  <c r="I173" i="5"/>
  <c r="I174" i="5"/>
  <c r="I175" i="5"/>
  <c r="I176" i="5"/>
  <c r="I177" i="5"/>
  <c r="I178" i="5"/>
  <c r="AY176" i="5" l="1"/>
  <c r="BG176" i="5" s="1"/>
  <c r="CN176" i="5"/>
  <c r="AY172" i="5"/>
  <c r="BG172" i="5" s="1"/>
  <c r="CN172" i="5"/>
  <c r="AY168" i="5"/>
  <c r="BG168" i="5" s="1"/>
  <c r="CN168" i="5"/>
  <c r="AZ178" i="5"/>
  <c r="BH178" i="5" s="1"/>
  <c r="CO178" i="5"/>
  <c r="AZ174" i="5"/>
  <c r="BH174" i="5" s="1"/>
  <c r="CO174" i="5"/>
  <c r="AZ170" i="5"/>
  <c r="BH170" i="5" s="1"/>
  <c r="CO170" i="5"/>
  <c r="AZ166" i="5"/>
  <c r="BH166" i="5" s="1"/>
  <c r="CO166" i="5"/>
  <c r="BA176" i="5"/>
  <c r="BI176" i="5" s="1"/>
  <c r="CP176" i="5"/>
  <c r="BA172" i="5"/>
  <c r="BI172" i="5" s="1"/>
  <c r="CP172" i="5"/>
  <c r="BA168" i="5"/>
  <c r="BI168" i="5" s="1"/>
  <c r="CP168" i="5"/>
  <c r="AY175" i="5"/>
  <c r="BG175" i="5" s="1"/>
  <c r="CN175" i="5"/>
  <c r="AY171" i="5"/>
  <c r="BG171" i="5" s="1"/>
  <c r="CN171" i="5"/>
  <c r="AY167" i="5"/>
  <c r="BG167" i="5" s="1"/>
  <c r="CN167" i="5"/>
  <c r="AZ177" i="5"/>
  <c r="BH177" i="5" s="1"/>
  <c r="CO177" i="5"/>
  <c r="AZ173" i="5"/>
  <c r="BH173" i="5" s="1"/>
  <c r="CO173" i="5"/>
  <c r="AZ169" i="5"/>
  <c r="BH169" i="5" s="1"/>
  <c r="CO169" i="5"/>
  <c r="AZ165" i="5"/>
  <c r="BH165" i="5" s="1"/>
  <c r="CO165" i="5"/>
  <c r="BA175" i="5"/>
  <c r="BI175" i="5" s="1"/>
  <c r="CP175" i="5"/>
  <c r="BA171" i="5"/>
  <c r="BI171" i="5" s="1"/>
  <c r="CP171" i="5"/>
  <c r="BA167" i="5"/>
  <c r="BI167" i="5" s="1"/>
  <c r="CP167" i="5"/>
  <c r="AY178" i="5"/>
  <c r="BG178" i="5" s="1"/>
  <c r="CN178" i="5"/>
  <c r="AY174" i="5"/>
  <c r="BG174" i="5" s="1"/>
  <c r="CN174" i="5"/>
  <c r="AY170" i="5"/>
  <c r="BG170" i="5" s="1"/>
  <c r="CN170" i="5"/>
  <c r="AY166" i="5"/>
  <c r="BG166" i="5" s="1"/>
  <c r="CN166" i="5"/>
  <c r="AZ176" i="5"/>
  <c r="BH176" i="5" s="1"/>
  <c r="CO176" i="5"/>
  <c r="AZ172" i="5"/>
  <c r="BH172" i="5" s="1"/>
  <c r="CO172" i="5"/>
  <c r="AZ168" i="5"/>
  <c r="BH168" i="5" s="1"/>
  <c r="CO168" i="5"/>
  <c r="BA178" i="5"/>
  <c r="BI178" i="5" s="1"/>
  <c r="CP178" i="5"/>
  <c r="BA174" i="5"/>
  <c r="BI174" i="5" s="1"/>
  <c r="CP174" i="5"/>
  <c r="BA170" i="5"/>
  <c r="BI170" i="5" s="1"/>
  <c r="CP170" i="5"/>
  <c r="BA166" i="5"/>
  <c r="BI166" i="5" s="1"/>
  <c r="CP166" i="5"/>
  <c r="AY177" i="5"/>
  <c r="BG177" i="5" s="1"/>
  <c r="CN177" i="5"/>
  <c r="AY169" i="5"/>
  <c r="BG169" i="5" s="1"/>
  <c r="CN169" i="5"/>
  <c r="AY165" i="5"/>
  <c r="BG165" i="5" s="1"/>
  <c r="CN165" i="5"/>
  <c r="AZ175" i="5"/>
  <c r="BH175" i="5" s="1"/>
  <c r="CO175" i="5"/>
  <c r="AZ167" i="5"/>
  <c r="BH167" i="5" s="1"/>
  <c r="CO167" i="5"/>
  <c r="BA177" i="5"/>
  <c r="BI177" i="5" s="1"/>
  <c r="CP177" i="5"/>
  <c r="BA173" i="5"/>
  <c r="BI173" i="5" s="1"/>
  <c r="CP173" i="5"/>
  <c r="BA169" i="5"/>
  <c r="BI169" i="5" s="1"/>
  <c r="CP169" i="5"/>
  <c r="BA165" i="5"/>
  <c r="BI165" i="5" s="1"/>
  <c r="CP165" i="5"/>
  <c r="AZ171" i="5"/>
  <c r="BH171" i="5" s="1"/>
  <c r="AY173" i="5"/>
  <c r="BG173" i="5" s="1"/>
  <c r="AL178" i="5"/>
  <c r="AH178" i="5"/>
  <c r="AL166" i="5"/>
  <c r="AH166" i="5"/>
  <c r="AM175" i="5"/>
  <c r="AI175" i="5"/>
  <c r="AM167" i="5"/>
  <c r="AI167" i="5"/>
  <c r="AN168" i="5"/>
  <c r="AJ168" i="5"/>
  <c r="AH175" i="5"/>
  <c r="AL175" i="5"/>
  <c r="AL171" i="5"/>
  <c r="AH171" i="5"/>
  <c r="AL167" i="5"/>
  <c r="AH167" i="5"/>
  <c r="AM176" i="5"/>
  <c r="AI176" i="5"/>
  <c r="AM172" i="5"/>
  <c r="AI172" i="5"/>
  <c r="AM168" i="5"/>
  <c r="AI168" i="5"/>
  <c r="AN177" i="5"/>
  <c r="AJ177" i="5"/>
  <c r="AN173" i="5"/>
  <c r="AJ173" i="5"/>
  <c r="AN169" i="5"/>
  <c r="AJ169" i="5"/>
  <c r="AH174" i="5"/>
  <c r="AL174" i="5"/>
  <c r="AN172" i="5"/>
  <c r="AJ172" i="5"/>
  <c r="AL177" i="5"/>
  <c r="AH177" i="5"/>
  <c r="AL173" i="5"/>
  <c r="AH173" i="5"/>
  <c r="AL169" i="5"/>
  <c r="AH169" i="5"/>
  <c r="AM178" i="5"/>
  <c r="AI178" i="5"/>
  <c r="AM174" i="5"/>
  <c r="AI174" i="5"/>
  <c r="AM170" i="5"/>
  <c r="AI170" i="5"/>
  <c r="AM166" i="5"/>
  <c r="AI166" i="5"/>
  <c r="AN175" i="5"/>
  <c r="AJ175" i="5"/>
  <c r="AN171" i="5"/>
  <c r="AJ171" i="5"/>
  <c r="AN167" i="5"/>
  <c r="AJ167" i="5"/>
  <c r="AL170" i="5"/>
  <c r="AH170" i="5"/>
  <c r="AM171" i="5"/>
  <c r="AI171" i="5"/>
  <c r="AN176" i="5"/>
  <c r="AJ176" i="5"/>
  <c r="AH176" i="5"/>
  <c r="AL176" i="5"/>
  <c r="AL172" i="5"/>
  <c r="AH172" i="5"/>
  <c r="AL168" i="5"/>
  <c r="AH168" i="5"/>
  <c r="AM177" i="5"/>
  <c r="AI177" i="5"/>
  <c r="AM173" i="5"/>
  <c r="AI173" i="5"/>
  <c r="AM169" i="5"/>
  <c r="AI169" i="5"/>
  <c r="AJ178" i="5"/>
  <c r="AN178" i="5"/>
  <c r="AN174" i="5"/>
  <c r="AJ174" i="5"/>
  <c r="AN170" i="5"/>
  <c r="AJ170" i="5"/>
  <c r="AJ166" i="5"/>
  <c r="AN166" i="5"/>
  <c r="CJ161" i="5" l="1"/>
  <c r="CF161" i="5"/>
  <c r="CB161" i="5"/>
  <c r="BX161" i="5"/>
  <c r="CJ169" i="5"/>
  <c r="CF169" i="5"/>
  <c r="CB169" i="5"/>
  <c r="BX169" i="5"/>
  <c r="CI163" i="5"/>
  <c r="CA163" i="5"/>
  <c r="CE163" i="5"/>
  <c r="BW163" i="5"/>
  <c r="CH161" i="5"/>
  <c r="CD161" i="5"/>
  <c r="BV161" i="5"/>
  <c r="BZ161" i="5"/>
  <c r="CH173" i="5"/>
  <c r="BV173" i="5"/>
  <c r="BZ173" i="5"/>
  <c r="CD173" i="5"/>
  <c r="CJ166" i="5"/>
  <c r="CF166" i="5"/>
  <c r="CB166" i="5"/>
  <c r="BX166" i="5"/>
  <c r="CJ174" i="5"/>
  <c r="CF174" i="5"/>
  <c r="CB174" i="5"/>
  <c r="BX174" i="5"/>
  <c r="CI168" i="5"/>
  <c r="CE168" i="5"/>
  <c r="CA168" i="5"/>
  <c r="BW168" i="5"/>
  <c r="CH162" i="5"/>
  <c r="BZ162" i="5"/>
  <c r="CD162" i="5"/>
  <c r="BV162" i="5"/>
  <c r="CD170" i="5"/>
  <c r="BZ170" i="5"/>
  <c r="BV170" i="5"/>
  <c r="CH170" i="5"/>
  <c r="CJ163" i="5"/>
  <c r="CB163" i="5"/>
  <c r="CF163" i="5"/>
  <c r="BX163" i="5"/>
  <c r="CJ171" i="5"/>
  <c r="CB171" i="5"/>
  <c r="CF171" i="5"/>
  <c r="BX171" i="5"/>
  <c r="CI165" i="5"/>
  <c r="CE165" i="5"/>
  <c r="CA165" i="5"/>
  <c r="BW165" i="5"/>
  <c r="CI173" i="5"/>
  <c r="CE173" i="5"/>
  <c r="CA173" i="5"/>
  <c r="BW173" i="5"/>
  <c r="CH167" i="5"/>
  <c r="BZ167" i="5"/>
  <c r="CD167" i="5"/>
  <c r="BV167" i="5"/>
  <c r="CJ164" i="5"/>
  <c r="CF164" i="5"/>
  <c r="CB164" i="5"/>
  <c r="BX164" i="5"/>
  <c r="CJ172" i="5"/>
  <c r="CF172" i="5"/>
  <c r="CB172" i="5"/>
  <c r="BX172" i="5"/>
  <c r="CI166" i="5"/>
  <c r="CE166" i="5"/>
  <c r="CA166" i="5"/>
  <c r="BW166" i="5"/>
  <c r="CI174" i="5"/>
  <c r="CA174" i="5"/>
  <c r="CE174" i="5"/>
  <c r="BW174" i="5"/>
  <c r="CH168" i="5"/>
  <c r="CD168" i="5"/>
  <c r="BZ168" i="5"/>
  <c r="BV168" i="5"/>
  <c r="CH169" i="5"/>
  <c r="CD169" i="5"/>
  <c r="BV169" i="5"/>
  <c r="BZ169" i="5"/>
  <c r="CI167" i="5"/>
  <c r="CA167" i="5"/>
  <c r="CE167" i="5"/>
  <c r="BW167" i="5"/>
  <c r="CJ165" i="5"/>
  <c r="BX165" i="5"/>
  <c r="CF165" i="5"/>
  <c r="CB165" i="5"/>
  <c r="CJ173" i="5"/>
  <c r="CF173" i="5"/>
  <c r="CB173" i="5"/>
  <c r="BX173" i="5"/>
  <c r="CI171" i="5"/>
  <c r="CA171" i="5"/>
  <c r="CE171" i="5"/>
  <c r="BW171" i="5"/>
  <c r="CH165" i="5"/>
  <c r="CD165" i="5"/>
  <c r="BZ165" i="5"/>
  <c r="BV165" i="5"/>
  <c r="CJ162" i="5"/>
  <c r="CF162" i="5"/>
  <c r="CB162" i="5"/>
  <c r="BX162" i="5"/>
  <c r="CJ170" i="5"/>
  <c r="BX170" i="5"/>
  <c r="CB170" i="5"/>
  <c r="CF170" i="5"/>
  <c r="CE164" i="5"/>
  <c r="CI164" i="5"/>
  <c r="BW164" i="5"/>
  <c r="CA164" i="5"/>
  <c r="CI172" i="5"/>
  <c r="CE172" i="5"/>
  <c r="CA172" i="5"/>
  <c r="BW172" i="5"/>
  <c r="CH166" i="5"/>
  <c r="CD166" i="5"/>
  <c r="BZ166" i="5"/>
  <c r="BV166" i="5"/>
  <c r="CH174" i="5"/>
  <c r="BZ174" i="5"/>
  <c r="CD174" i="5"/>
  <c r="BV174" i="5"/>
  <c r="CJ167" i="5"/>
  <c r="CB167" i="5"/>
  <c r="CF167" i="5"/>
  <c r="BX167" i="5"/>
  <c r="CI161" i="5"/>
  <c r="CE161" i="5"/>
  <c r="CA161" i="5"/>
  <c r="BW161" i="5"/>
  <c r="CI169" i="5"/>
  <c r="BW169" i="5"/>
  <c r="CA169" i="5"/>
  <c r="CE169" i="5"/>
  <c r="CH163" i="5"/>
  <c r="CD163" i="5"/>
  <c r="BV163" i="5"/>
  <c r="BZ163" i="5"/>
  <c r="CD171" i="5"/>
  <c r="CH171" i="5"/>
  <c r="BZ171" i="5"/>
  <c r="BV171" i="5"/>
  <c r="CJ168" i="5"/>
  <c r="CF168" i="5"/>
  <c r="CB168" i="5"/>
  <c r="BX168" i="5"/>
  <c r="CI162" i="5"/>
  <c r="CE162" i="5"/>
  <c r="CA162" i="5"/>
  <c r="BW162" i="5"/>
  <c r="CI170" i="5"/>
  <c r="CE170" i="5"/>
  <c r="CA170" i="5"/>
  <c r="BW170" i="5"/>
  <c r="CD164" i="5"/>
  <c r="CH164" i="5"/>
  <c r="BZ164" i="5"/>
  <c r="BV164" i="5"/>
  <c r="CH172" i="5"/>
  <c r="CD172" i="5"/>
  <c r="BZ172" i="5"/>
  <c r="BV172" i="5"/>
  <c r="BG182" i="5" l="1"/>
  <c r="BH182" i="5"/>
  <c r="BI182" i="5"/>
</calcChain>
</file>

<file path=xl/sharedStrings.xml><?xml version="1.0" encoding="utf-8"?>
<sst xmlns="http://schemas.openxmlformats.org/spreadsheetml/2006/main" count="945" uniqueCount="313">
  <si>
    <t>OBS</t>
  </si>
  <si>
    <t>Real GDP growth</t>
  </si>
  <si>
    <t>Nominal GDP growth</t>
  </si>
  <si>
    <t>Real disposable income growth</t>
  </si>
  <si>
    <t>Nominal disposable income growth</t>
  </si>
  <si>
    <t>Unemployment rate</t>
  </si>
  <si>
    <t>CPI inflation rate</t>
  </si>
  <si>
    <t>3-month Treasury yield</t>
  </si>
  <si>
    <t>5-year Treasury yield</t>
  </si>
  <si>
    <t>10-year Treasury yield</t>
  </si>
  <si>
    <t>BBB corporate yield</t>
  </si>
  <si>
    <t>Mortgage rate</t>
  </si>
  <si>
    <t>Prime rate</t>
  </si>
  <si>
    <t>Dow Jones Total Stock Market Index</t>
  </si>
  <si>
    <t>House Price Index</t>
  </si>
  <si>
    <t>Commercial Real Estate Price Index</t>
  </si>
  <si>
    <t>Market Volatility Index (VIX)</t>
  </si>
  <si>
    <t>Euro Area Real GDP Growth</t>
  </si>
  <si>
    <t>Euro Area Inflation</t>
  </si>
  <si>
    <t>Euro Area Bilateral Dollar Exchange Rate  (USD/Euro)</t>
  </si>
  <si>
    <t>Developing Asia Real GDP Growth</t>
  </si>
  <si>
    <t>Developing Asia Inflation</t>
  </si>
  <si>
    <t>Developing Asia Bilateral Dollar Exchange Rate (F/USD, Index, Base = 2000 Q1)</t>
  </si>
  <si>
    <t>Japan Real GDP Growth</t>
  </si>
  <si>
    <t>Japan Inflation</t>
  </si>
  <si>
    <t>Japan Bilateral Dollar Exchange Rate (Yen/USD)</t>
  </si>
  <si>
    <t>UK Real GDP Growth</t>
  </si>
  <si>
    <t>UK Inflation</t>
  </si>
  <si>
    <t>UK Bilateral Dollar Exchange Rate (USD/Pound)</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</si>
  <si>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</si>
  <si>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</si>
  <si>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</si>
  <si>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</si>
  <si>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</si>
  <si>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</si>
  <si>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</si>
  <si>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</si>
  <si>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</si>
  <si>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</si>
  <si>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</si>
  <si>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</si>
  <si>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</si>
  <si>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</si>
  <si>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</si>
  <si>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</si>
  <si>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</si>
  <si>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</si>
  <si>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</si>
  <si>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</si>
  <si>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</si>
  <si>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</si>
  <si>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</si>
  <si>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</si>
  <si>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</si>
  <si>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</si>
  <si>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</si>
  <si>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</si>
  <si>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</si>
  <si>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</si>
  <si>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</si>
  <si>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</si>
  <si>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</si>
  <si>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</si>
  <si>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</si>
  <si>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</si>
  <si>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</si>
  <si>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</si>
  <si>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</si>
  <si>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</si>
  <si>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</si>
  <si>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</si>
  <si>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</si>
  <si>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</si>
  <si>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</si>
  <si>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</si>
  <si>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</si>
  <si>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</si>
  <si>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</si>
  <si>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</si>
  <si>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</si>
  <si>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</si>
  <si>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</si>
  <si>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</si>
  <si>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</si>
  <si>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</si>
  <si>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</si>
  <si>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</si>
  <si>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</si>
  <si>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</si>
  <si>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</si>
  <si>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</si>
  <si>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</si>
  <si>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</si>
  <si>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</si>
  <si>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</si>
  <si>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</si>
  <si>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</si>
  <si>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Data Notes</t>
  </si>
  <si>
    <t>Q1 2018</t>
  </si>
  <si>
    <t>Q2 2018</t>
  </si>
  <si>
    <t>Q3 2018</t>
  </si>
  <si>
    <t>Q4 2018</t>
  </si>
  <si>
    <t>Q1 2019</t>
  </si>
  <si>
    <r>
      <t>U.S. 3-month Treasury rate:</t>
    </r>
    <r>
      <rPr>
        <sz val="11"/>
        <color theme="1"/>
        <rFont val="Calibri"/>
        <family val="2"/>
        <scheme val="minor"/>
      </rPr>
      <t xml:space="preserve"> Quarterly average of 3-month Treasury bill secondary market rate on a discount basis, H.15 Release, Selected Interest Rates, Federal Reserve Board.</t>
    </r>
  </si>
  <si>
    <r>
      <t>U.S. 5-year Treasury yield:</t>
    </r>
    <r>
      <rPr>
        <sz val="11"/>
        <color theme="1"/>
        <rFont val="Calibri"/>
        <family val="2"/>
        <scheme val="minor"/>
      </rPr>
      <t xml:space="preserve"> Quarterly average of the yield on 5-year U.S. Treasury bonds, constructed for the FRB/U.S. model by Federal Reserve staff based on the Svensson smoothed term structure model; see Lars E. O. Svensson (1995), “Estimating Forward Interest Rates with the Extended Nelson-Siegel Method,” </t>
    </r>
    <r>
      <rPr>
        <i/>
        <sz val="11"/>
        <color theme="1"/>
        <rFont val="Calibri"/>
        <family val="2"/>
        <scheme val="minor"/>
      </rPr>
      <t>Quarterly Review</t>
    </r>
    <r>
      <rPr>
        <sz val="11"/>
        <color theme="1"/>
        <rFont val="Calibri"/>
        <family val="2"/>
        <scheme val="minor"/>
      </rPr>
      <t>, no. 3, Sveriges Riksbank, pp. 13–26.</t>
    </r>
  </si>
  <si>
    <r>
      <t>U.S. 10-year Treasury yield:</t>
    </r>
    <r>
      <rPr>
        <sz val="11"/>
        <color theme="1"/>
        <rFont val="Calibri"/>
        <family val="2"/>
        <scheme val="minor"/>
      </rPr>
      <t xml:space="preserve"> Quarterly average of the yield on 10-year U.S. Treasury bonds, constructed for the FRB/U.S. model by Federal Reserve staff based on the Svensson smoothed term structure model; see id.</t>
    </r>
  </si>
  <si>
    <r>
      <t>U.S. BBB corporate yield:</t>
    </r>
    <r>
      <rPr>
        <sz val="11"/>
        <color theme="1"/>
        <rFont val="Calibri"/>
        <family val="2"/>
        <scheme val="minor"/>
      </rPr>
      <t xml:space="preserve"> Quarterly average of the yield on 10-year BBB-rated corporate bonds, constructed for the FRB/U.S. model by Federal Reserve staff using a Nelson-Siegel smoothed yield curve model; see Charles R. Nelson and Andrew F. Siegel (1987), “Parsimonious Modeling of Yield Curves,” </t>
    </r>
    <r>
      <rPr>
        <i/>
        <sz val="11"/>
        <color theme="1"/>
        <rFont val="Calibri"/>
        <family val="2"/>
        <scheme val="minor"/>
      </rPr>
      <t>Journal of Business</t>
    </r>
    <r>
      <rPr>
        <sz val="11"/>
        <color theme="1"/>
        <rFont val="Calibri"/>
        <family val="2"/>
        <scheme val="minor"/>
      </rPr>
      <t>, vol. 60, pp. 473–89). Data prior to 1997 is based on the WARGA database. Data after 1997 is based on the Merrill Lynch database.</t>
    </r>
  </si>
  <si>
    <r>
      <t>U.S. prime rate:</t>
    </r>
    <r>
      <rPr>
        <sz val="11"/>
        <color theme="1"/>
        <rFont val="Calibri"/>
        <family val="2"/>
        <scheme val="minor"/>
      </rPr>
      <t xml:space="preserve"> Quarterly average of monthly series, H.15 Release, Selected Interest Rates, Federal Reserve Board.</t>
    </r>
  </si>
  <si>
    <r>
      <t>U.S. Dow Jones Total Stock Market (Float Cap) Index:</t>
    </r>
    <r>
      <rPr>
        <sz val="11"/>
        <color theme="1"/>
        <rFont val="Calibri"/>
        <family val="2"/>
        <scheme val="minor"/>
      </rPr>
      <t xml:space="preserve"> End of quarter value, Dow Jones.</t>
    </r>
  </si>
  <si>
    <r>
      <t>*</t>
    </r>
    <r>
      <rPr>
        <b/>
        <sz val="11"/>
        <color theme="1"/>
        <rFont val="Calibri"/>
        <family val="2"/>
        <scheme val="minor"/>
      </rPr>
      <t>U.S. House Price Index:</t>
    </r>
    <r>
      <rPr>
        <sz val="11"/>
        <color theme="1"/>
        <rFont val="Calibri"/>
        <family val="2"/>
        <scheme val="minor"/>
      </rPr>
      <t xml:space="preserve"> CoreLogic, index level, seasonally adjusted by Federal Reserve staff.</t>
    </r>
  </si>
  <si>
    <r>
      <t>*</t>
    </r>
    <r>
      <rPr>
        <b/>
        <sz val="11"/>
        <color theme="1"/>
        <rFont val="Calibri"/>
        <family val="2"/>
        <scheme val="minor"/>
      </rPr>
      <t>Developing Asia inflation:</t>
    </r>
    <r>
      <rPr>
        <sz val="11"/>
        <color theme="1"/>
        <rFont val="Calibri"/>
        <family val="2"/>
        <scheme val="minor"/>
      </rPr>
      <t xml:space="preserve"> Percent change in the quarterly average of the consumer price index, or local equivalent, at an annualized rate, staff calculations based on Chinese National Bureau of Statistics via CEIC; Indian Ministry of Statistics and Programme Implementation via Haver; Labour Bureau of India via CEIC; National Statistical Office of Korea via CEIC; Census and Statistic Department of Hong Kong via CEIC; and Taiwan Directorate-General of Budget, Accounting, and Statistics via CEIC.</t>
    </r>
  </si>
  <si>
    <r>
      <t>*</t>
    </r>
    <r>
      <rPr>
        <b/>
        <sz val="11"/>
        <color theme="1"/>
        <rFont val="Calibri"/>
        <family val="2"/>
        <scheme val="minor"/>
      </rPr>
      <t>Developing Asia real GDP growth:</t>
    </r>
    <r>
      <rPr>
        <sz val="11"/>
        <color theme="1"/>
        <rFont val="Calibri"/>
        <family val="2"/>
        <scheme val="minor"/>
      </rPr>
      <t xml:space="preserve"> Percent change in real gross domestic product at an annualized rate, staff calculations based on Bank of Korea via Haver; Chinese National Bureau of Statistics via CEIC; Indian Central Statistical Organization via CEIC; Census and Statistics Department of Hong Kong via CEIC; and Taiwan Directorate-General of Budget, Accounting, and Statistics via CEIC.</t>
    </r>
  </si>
  <si>
    <r>
      <t>*</t>
    </r>
    <r>
      <rPr>
        <b/>
        <sz val="11"/>
        <color theme="1"/>
        <rFont val="Calibri"/>
        <family val="2"/>
        <scheme val="minor"/>
      </rPr>
      <t>Japan real GDP growth:</t>
    </r>
    <r>
      <rPr>
        <sz val="11"/>
        <color theme="1"/>
        <rFont val="Calibri"/>
        <family val="2"/>
        <scheme val="minor"/>
      </rPr>
      <t xml:space="preserve"> Percent change in gross domestic product at an annualized rate, Cabinet Office via Haver.</t>
    </r>
  </si>
  <si>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</si>
  <si>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</si>
  <si>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</si>
  <si>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</si>
  <si>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</si>
  <si>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</si>
  <si>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</si>
  <si>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</si>
  <si>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</si>
  <si>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</si>
  <si>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</si>
  <si>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</si>
  <si>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</si>
  <si>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</si>
  <si>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</si>
  <si>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</si>
  <si>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</si>
  <si>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</si>
  <si>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</si>
  <si>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</si>
  <si>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</si>
  <si>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</si>
  <si>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</si>
  <si>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</si>
  <si>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</si>
  <si>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</si>
  <si>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</si>
  <si>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</si>
  <si>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</si>
  <si>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</si>
  <si>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</si>
  <si>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</si>
  <si>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</si>
  <si>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</si>
  <si>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</si>
  <si>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</si>
  <si>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</si>
  <si>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</si>
  <si>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</si>
  <si>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</si>
  <si>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</si>
  <si>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</si>
  <si>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</si>
  <si>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</si>
  <si>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</si>
  <si>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</si>
  <si>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</si>
  <si>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</si>
  <si>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</si>
  <si>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</si>
  <si>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</si>
  <si>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</si>
  <si>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</si>
  <si>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</si>
  <si>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</si>
  <si>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</si>
  <si>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</si>
  <si>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</si>
  <si>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</si>
  <si>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</si>
  <si>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</si>
  <si>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</si>
  <si>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</si>
  <si>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</si>
  <si>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</si>
  <si>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</si>
  <si>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</si>
  <si>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</si>
  <si>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</si>
  <si>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</si>
  <si>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</si>
  <si>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</si>
  <si>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</si>
  <si>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</si>
  <si>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</si>
  <si>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</si>
  <si>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</si>
  <si>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</si>
  <si>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</si>
  <si>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</si>
  <si>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</si>
  <si>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</si>
  <si>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</si>
  <si>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</si>
  <si>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</si>
  <si>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</si>
  <si>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</si>
  <si>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</si>
  <si>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</si>
  <si>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</si>
  <si>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</si>
  <si>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</si>
  <si>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</si>
  <si>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</si>
  <si>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</si>
  <si>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</si>
  <si>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</si>
  <si>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</si>
  <si>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</si>
  <si>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</si>
  <si>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Q2 2019</t>
  </si>
  <si>
    <t>Q3 2019</t>
  </si>
  <si>
    <t>Q4 2019</t>
  </si>
  <si>
    <t>Q1 2020</t>
  </si>
  <si>
    <t>Sources for data through 2016:Q4 (as released through 1/18/2017). The 2016:Q4 values of variables marked with an asterisk (*) are projected.</t>
  </si>
  <si>
    <r>
      <t>*</t>
    </r>
    <r>
      <rPr>
        <b/>
        <sz val="11"/>
        <color theme="1"/>
        <rFont val="Calibri"/>
        <family val="2"/>
        <scheme val="minor"/>
      </rPr>
      <t>U.S. real GDP growth</t>
    </r>
    <r>
      <rPr>
        <sz val="11"/>
        <color theme="1"/>
        <rFont val="Calibri"/>
        <family val="2"/>
        <scheme val="minor"/>
      </rPr>
      <t>: Percent change in real gross domestic product in chained dollars, expressed at an annualized rate, Bureau of Economic Analysis (NIPA table 1.1.6, line 1).</t>
    </r>
  </si>
  <si>
    <r>
      <t>*</t>
    </r>
    <r>
      <rPr>
        <b/>
        <sz val="11"/>
        <color theme="1"/>
        <rFont val="Calibri"/>
        <family val="2"/>
        <scheme val="minor"/>
      </rPr>
      <t>U.S. nominal GDP growth:</t>
    </r>
    <r>
      <rPr>
        <sz val="11"/>
        <color theme="1"/>
        <rFont val="Calibri"/>
        <family val="2"/>
        <scheme val="minor"/>
      </rPr>
      <t xml:space="preserve"> Percent change in nominal gross domestic product, expressed at an annualized rate, Bureau of Economic Analysis (NIPA table 1.1.5, line 1).</t>
    </r>
  </si>
  <si>
    <r>
      <t xml:space="preserve">U.S. unemployment rate: </t>
    </r>
    <r>
      <rPr>
        <sz val="11"/>
        <color theme="1"/>
        <rFont val="Calibri"/>
        <family val="2"/>
        <scheme val="minor"/>
      </rPr>
      <t>Quarterly average of seasonally-adjusted monthly data for the unemployment rate of the civilian, noninstitutional population of age 16 years and older, Bureau of Labor Statistics (series LNS14000000).</t>
    </r>
  </si>
  <si>
    <r>
      <t>U.S. CPI inflation:</t>
    </r>
    <r>
      <rPr>
        <sz val="11"/>
        <color theme="1"/>
        <rFont val="Calibri"/>
        <family val="2"/>
        <scheme val="minor"/>
      </rPr>
      <t xml:space="preserve"> Percent change in the quarterly average of seasonally-adjusted monthly data for the consumer price index, expressed at an annualized rate, Bureau of Labor Statistics (series CUSR0000SA0).</t>
    </r>
  </si>
  <si>
    <r>
      <t>*</t>
    </r>
    <r>
      <rPr>
        <b/>
        <sz val="11"/>
        <color theme="1"/>
        <rFont val="Calibri"/>
        <family val="2"/>
        <scheme val="minor"/>
      </rPr>
      <t>U.S. Commercial Real Estate Price Index:</t>
    </r>
    <r>
      <rPr>
        <sz val="11"/>
        <color theme="1"/>
        <rFont val="Calibri"/>
        <family val="2"/>
        <scheme val="minor"/>
      </rPr>
      <t xml:space="preserve"> From the Financial Accounts of the United States, Federal Reserve Board (Z.1 release); the series corresponds to the data for price indexes: Commercial Real Estate Price Index (series FL075035503.Q, divided by 1000).</t>
    </r>
  </si>
  <si>
    <r>
      <t>U.S. Market Volatility Index (VIX):</t>
    </r>
    <r>
      <rPr>
        <sz val="11"/>
        <color theme="1"/>
        <rFont val="Calibri"/>
        <family val="2"/>
        <scheme val="minor"/>
      </rPr>
      <t xml:space="preserve"> Chicago Board Options Exchange, converted to quarterly frequency by using the maximum close-of-day value in any quarter.</t>
    </r>
  </si>
  <si>
    <r>
      <t>*U.K. real GDP growth:</t>
    </r>
    <r>
      <rPr>
        <sz val="11"/>
        <color theme="1"/>
        <rFont val="Calibri"/>
        <family val="2"/>
        <scheme val="minor"/>
      </rPr>
      <t xml:space="preserve"> Percent change in gross domestic product at an annualized rate, Office for National Statistics via Haver.</t>
    </r>
  </si>
  <si>
    <r>
      <t>*</t>
    </r>
    <r>
      <rPr>
        <b/>
        <sz val="11"/>
        <color theme="1"/>
        <rFont val="Calibri"/>
        <family val="2"/>
        <scheme val="minor"/>
      </rPr>
      <t>U.S. real disposable income growth:</t>
    </r>
    <r>
      <rPr>
        <sz val="11"/>
        <color theme="1"/>
        <rFont val="Calibri"/>
        <family val="2"/>
        <scheme val="minor"/>
      </rPr>
      <t xml:space="preserve"> Percent change in nominal disposable personal income, divided by the price index for personal consumption expenditures, expressed at an annualized rate, Bureau of Economic Analysis (NIPA table 2.1, line 27, and NIPA table 1.1.4, line 2).</t>
    </r>
  </si>
  <si>
    <r>
      <t>*</t>
    </r>
    <r>
      <rPr>
        <b/>
        <sz val="11"/>
        <color theme="1"/>
        <rFont val="Calibri"/>
        <family val="2"/>
        <scheme val="minor"/>
      </rPr>
      <t>U.S. nominal disposable income growth:</t>
    </r>
    <r>
      <rPr>
        <sz val="11"/>
        <color theme="1"/>
        <rFont val="Calibri"/>
        <family val="2"/>
        <scheme val="minor"/>
      </rPr>
      <t xml:space="preserve"> Percent change in nominal disposable personal income, expressed at an annualized rate, Bureau of Economic Analysis (NIPA table 2.1, line 27).</t>
    </r>
  </si>
  <si>
    <r>
      <t>Exchange rates:</t>
    </r>
    <r>
      <rPr>
        <sz val="11"/>
        <color theme="1"/>
        <rFont val="Calibri"/>
        <family val="2"/>
        <scheme val="minor"/>
      </rPr>
      <t xml:space="preserve"> End-of-quarter rates from the H.10 Release, Foreign Exchange Rates, Federal Reserve Board.</t>
    </r>
  </si>
  <si>
    <r>
      <t>U.S. mortgage rate:</t>
    </r>
    <r>
      <rPr>
        <sz val="11"/>
        <color theme="1"/>
        <rFont val="Calibri"/>
        <family val="2"/>
        <scheme val="minor"/>
      </rPr>
      <t xml:space="preserve"> Calculations by Federal Reserve staff based on the quarterly average of weekly series for the interest rate of a conventional, conforming, 30-year fixed-rate mortgage, obtained from the Primary Mortgage Market Survey of the Federal Home Loan Mortgage Corporation and other sources.</t>
    </r>
  </si>
  <si>
    <r>
      <t>Euro area inflation:</t>
    </r>
    <r>
      <rPr>
        <sz val="11"/>
        <color theme="1"/>
        <rFont val="Calibri"/>
        <family val="2"/>
        <scheme val="minor"/>
      </rPr>
      <t xml:space="preserve"> Percent change in the quarterly average of the harmonized index of consumer prices at an annualized rate, calculations by Federal Reserve staff based on Statistical Office of the European Communities via Haver.</t>
    </r>
  </si>
  <si>
    <r>
      <t>*Japan inflation:</t>
    </r>
    <r>
      <rPr>
        <sz val="11"/>
        <color theme="1"/>
        <rFont val="Calibri"/>
        <family val="2"/>
        <scheme val="minor"/>
      </rPr>
      <t xml:space="preserve"> Percent change in the quarterly average of the consumer price index at an annualized rate, calculations by Federal Reserve staff based on Ministry of Internal Affairs and Communications via Haver.</t>
    </r>
  </si>
  <si>
    <r>
      <t>U.K. inflation:</t>
    </r>
    <r>
      <rPr>
        <sz val="11"/>
        <color theme="1"/>
        <rFont val="Calibri"/>
        <family val="2"/>
        <scheme val="minor"/>
      </rPr>
      <t xml:space="preserve"> Percent change in the quarterly average of the consumer price index at an annualized rate, calculations by Federal Reserve staff based on Office for National Statistics via Haver. </t>
    </r>
  </si>
  <si>
    <r>
      <t>*</t>
    </r>
    <r>
      <rPr>
        <b/>
        <sz val="11"/>
        <color theme="1"/>
        <rFont val="Calibri"/>
        <family val="2"/>
        <scheme val="minor"/>
      </rPr>
      <t>Euro area real GDP growth:</t>
    </r>
    <r>
      <rPr>
        <sz val="11"/>
        <color theme="1"/>
        <rFont val="Calibri"/>
        <family val="2"/>
        <scheme val="minor"/>
      </rPr>
      <t xml:space="preserve"> Percent change in real gross domestic product at an annualized rate, calculations by Federal Reserve staff based on Statistical Office of the European Communities via Haver, extended back using ECB Area Wide Model dataset (ECB Working Paper series no. 42).</t>
    </r>
  </si>
  <si>
    <t>UR_base</t>
  </si>
  <si>
    <t>Date</t>
  </si>
  <si>
    <t>UR_adv</t>
  </si>
  <si>
    <t>UR_sevadv</t>
  </si>
  <si>
    <t>UR_actual</t>
  </si>
  <si>
    <t>recession</t>
  </si>
  <si>
    <t>projection region</t>
  </si>
  <si>
    <t>rGDP_base</t>
  </si>
  <si>
    <t>rGDP_adv</t>
  </si>
  <si>
    <t>rGDP_sevadv</t>
  </si>
  <si>
    <t>rGDP_actual</t>
  </si>
  <si>
    <t>CPI_adv</t>
  </si>
  <si>
    <t>CPI_base</t>
  </si>
  <si>
    <t>CPI_sevadv</t>
  </si>
  <si>
    <t>CPI_actual</t>
  </si>
  <si>
    <t>HPI_base</t>
  </si>
  <si>
    <t>HPI_adv</t>
  </si>
  <si>
    <t>HPI_sevadv</t>
  </si>
  <si>
    <t>HPI_actual</t>
  </si>
  <si>
    <t>DispInc_base</t>
  </si>
  <si>
    <t>DispInc_adv</t>
  </si>
  <si>
    <t>Dispinc_sevadv</t>
  </si>
  <si>
    <t>Dispinc_actual</t>
  </si>
  <si>
    <t>CommRE_base</t>
  </si>
  <si>
    <t>CommRE_adv</t>
  </si>
  <si>
    <t>CommRE_sevadv</t>
  </si>
  <si>
    <t>CommRE_actual</t>
  </si>
  <si>
    <t>Sup. Adv.</t>
  </si>
  <si>
    <t>Sup Sev. Adv.</t>
  </si>
  <si>
    <t>Model - in-sample</t>
  </si>
  <si>
    <t>Modeled CC Losses -base</t>
  </si>
  <si>
    <t>Modeled CL Losses - base</t>
  </si>
  <si>
    <t>Actual</t>
  </si>
  <si>
    <t>Dow Jones - 12m change - base</t>
  </si>
  <si>
    <t>sup.adv.</t>
  </si>
  <si>
    <t>sup sev. Adv</t>
  </si>
  <si>
    <t>projection region - CL</t>
  </si>
  <si>
    <t>DJI - base</t>
  </si>
  <si>
    <t>DJI - adv</t>
  </si>
  <si>
    <t>sev ad</t>
  </si>
  <si>
    <t>actual</t>
  </si>
  <si>
    <t>hpi_12m_ch_b</t>
  </si>
  <si>
    <t>adv</t>
  </si>
  <si>
    <t>sev</t>
  </si>
  <si>
    <t>ur_12_ch_b</t>
  </si>
  <si>
    <t>nGDP_base</t>
  </si>
  <si>
    <t>nGDP_adv</t>
  </si>
  <si>
    <t>nGDP_sevadv</t>
  </si>
  <si>
    <t>nGDP_actual</t>
  </si>
  <si>
    <t>USAA_CC_b</t>
  </si>
  <si>
    <t>USAA_CC_adv</t>
  </si>
  <si>
    <t>USAA_CC_sev</t>
  </si>
  <si>
    <t>USAA_CC_model_insample</t>
  </si>
  <si>
    <t>USAA_CC_actual</t>
  </si>
  <si>
    <t>USAA_CL_b</t>
  </si>
  <si>
    <t>USAA_CL_adv</t>
  </si>
  <si>
    <t>USAA_CL_sev</t>
  </si>
  <si>
    <t>USAA_CL_model_insample</t>
  </si>
  <si>
    <t>USAA_CL_actual</t>
  </si>
  <si>
    <t>Industry_CC_actual</t>
  </si>
  <si>
    <t>Industry_CL_actual</t>
  </si>
  <si>
    <t>Explanatory Contribution of HPI to industry CC</t>
  </si>
  <si>
    <t>Explanatory Contribution of HPI to industry CL</t>
  </si>
  <si>
    <t>Explanatory Contribution of HPI to USAA CC</t>
  </si>
  <si>
    <t>Explanatory Contribution of HPI to USAA CL</t>
  </si>
  <si>
    <t>HPI YOY</t>
  </si>
  <si>
    <t>UR - base</t>
  </si>
  <si>
    <t>historical</t>
  </si>
  <si>
    <t>UR_lag2 - base</t>
  </si>
  <si>
    <t>hist</t>
  </si>
  <si>
    <t>DJI_YOYgr - base</t>
  </si>
  <si>
    <t>DJI_YOYgr_4qtrMA - base</t>
  </si>
  <si>
    <t>Treas_3M - base</t>
  </si>
  <si>
    <t>Treas_3M_lag1 - base</t>
  </si>
  <si>
    <t>Industry - base</t>
  </si>
  <si>
    <t>Slope - base</t>
  </si>
  <si>
    <t>Slope * Level - base</t>
  </si>
  <si>
    <t>Industry 2 - base</t>
  </si>
  <si>
    <t>UR_4qtrMA -base</t>
  </si>
  <si>
    <t>Industry 3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</si>
</sst>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u/>
      <sz val="16"/>
      <name val="Calibri"/>
      <family val="2"/>
      <scheme val="minor"/>
    </font>
    <font>
      <i/>
      <sz val="11"/>
      <color theme="1"/>
      <name val="Calibri"/>
      <family val="2"/>
      <scheme val="minor"/>
    </font>
    <font>
      <b/>
      <u/>
      <sz val="11"/>
      <name val="Calibri"/>
      <family val="2"/>
      <scheme val="minor"/>
    </font>
    <font>
      <b/>
      <sz val="18"/>
      <color theme="3"/>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xf numFmtId="0" fontId="22" fillId="0" borderId="0" applyNumberFormat="0" applyFill="0" applyBorder="0" applyAlignment="0" applyProtection="0"/>
  </cellStyleXfs>
  <cellXfs count="15">
    <xf numFmtId="0" fontId="0" fillId="0" borderId="0" xfId="0"/>
    <xf numFmtId="0" fontId="18" fillId="0" borderId="0" xfId="42"/>
    <xf numFmtId="0" fontId="18" fillId="0" borderId="0" xfId="42" applyAlignment="1">
      <alignment wrapText="1"/>
    </xf>
    <xf numFmtId="0" fontId="19" fillId="0" borderId="0" xfId="42" applyFont="1" applyFill="1" applyAlignment="1"/>
    <xf numFmtId="0" fontId="21" fillId="0" borderId="0" xfId="43" applyFont="1" applyAlignment="1">
      <alignment vertical="top" wrapText="1"/>
    </xf>
    <xf numFmtId="0" fontId="1"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wrapText="1"/>
    </xf>
    <xf numFmtId="0" fontId="0" fillId="0" borderId="0" xfId="0" applyAlignment="1">
      <alignment wrapText="1"/>
    </xf>
    <xf numFmtId="0" fontId="0" fillId="0" borderId="0" xfId="0" applyFont="1" applyAlignment="1">
      <alignment vertical="center" wrapText="1"/>
    </xf>
    <xf numFmtId="164" fontId="0" fillId="0" borderId="0" xfId="0" applyNumberFormat="1"/>
    <xf numFmtId="0" fontId="0" fillId="0" borderId="0" xfId="0"/>
    <xf numFmtId="0" fontId="0" fillId="0" borderId="0" xfId="0"/>
    <xf numFmtId="0" fontId="0" fillId="0" borderId="0" xfId="0" applyAlignment="1">
      <alignment vertical="center" wrapText="1"/>
    </xf>
    <xf numFmtId="165"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3"/>
    <cellStyle name="Note" xfId="15" builtinId="10" customBuiltin="1"/>
    <cellStyle name="Output" xfId="10" builtinId="21" customBuiltin="1"/>
    <cellStyle name="Title" xfId="1" builtinId="15" customBuiltin="1"/>
    <cellStyle name="Title 2" xfId="44"/>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colors>
    <mruColors>
      <color rgb="FF87864A"/>
      <color rgb="FF12395B"/>
      <color rgb="FFFAC705"/>
      <color rgb="FF8000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74B8-48EB-8C6B-38A4C5156380}"/>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74B8-48EB-8C6B-38A4C5156380}"/>
            </c:ext>
          </c:extLst>
        </c:ser>
        <c:dLbls>
          <c:showLegendKey val="0"/>
          <c:showVal val="0"/>
          <c:showCatName val="0"/>
          <c:showSerName val="0"/>
          <c:showPercent val="0"/>
          <c:showBubbleSize val="0"/>
        </c:dLbls>
        <c:axId val="871097344"/>
        <c:axId val="941023232"/>
      </c:areaChart>
      <c:lineChart>
        <c:grouping val="standard"/>
        <c:varyColors val="0"/>
        <c:ser>
          <c:idx val="2"/>
          <c:order val="0"/>
          <c:tx>
            <c:v>Modeled Savings Deposit Growth</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PWB'!$AT$2:$AT$178</c:f>
              <c:numCache>
                <c:formatCode>General</c:formatCode>
                <c:ptCount val="177"/>
                <c:pt idx="0">
                  <c:v>0.51975210000000116</c:v>
                </c:pt>
                <c:pt idx="1">
                  <c:v>2.0217656000000002</c:v>
                </c:pt>
                <c:pt idx="2">
                  <c:v>2.1334708</c:v>
                </c:pt>
                <c:pt idx="3">
                  <c:v>2.412816400000001</c:v>
                </c:pt>
                <c:pt idx="4">
                  <c:v>2.2377392000000005</c:v>
                </c:pt>
                <c:pt idx="5">
                  <c:v>2.1412845000000003</c:v>
                </c:pt>
                <c:pt idx="6">
                  <c:v>2.0029668000000003</c:v>
                </c:pt>
                <c:pt idx="7">
                  <c:v>2.0769005000000003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2.5963680586601221</c:v>
                </c:pt>
                <c:pt idx="53">
                  <c:v>2.8633687895548987</c:v>
                </c:pt>
                <c:pt idx="54">
                  <c:v>2.7809579975842733</c:v>
                </c:pt>
                <c:pt idx="55">
                  <c:v>2.3797975156025135</c:v>
                </c:pt>
                <c:pt idx="56">
                  <c:v>2.1632076776828013</c:v>
                </c:pt>
                <c:pt idx="57">
                  <c:v>2.0730053352379452</c:v>
                </c:pt>
                <c:pt idx="58">
                  <c:v>2.0539902280322986</c:v>
                </c:pt>
                <c:pt idx="59">
                  <c:v>2.3017176122884089</c:v>
                </c:pt>
                <c:pt idx="60">
                  <c:v>2.4640733286600485</c:v>
                </c:pt>
                <c:pt idx="61">
                  <c:v>2.1672960334414011</c:v>
                </c:pt>
                <c:pt idx="62">
                  <c:v>2.1934802579996577</c:v>
                </c:pt>
                <c:pt idx="63">
                  <c:v>2.313160989883484</c:v>
                </c:pt>
                <c:pt idx="64">
                  <c:v>2.028887412197558</c:v>
                </c:pt>
                <c:pt idx="65">
                  <c:v>1.9177943169476102</c:v>
                </c:pt>
                <c:pt idx="66">
                  <c:v>2.3523487643418077</c:v>
                </c:pt>
                <c:pt idx="67">
                  <c:v>2.2228604893352761</c:v>
                </c:pt>
                <c:pt idx="68">
                  <c:v>2.4818745909552566</c:v>
                </c:pt>
                <c:pt idx="69">
                  <c:v>2.4470539350648486</c:v>
                </c:pt>
                <c:pt idx="70">
                  <c:v>2.3699588831016634</c:v>
                </c:pt>
                <c:pt idx="71">
                  <c:v>2.2662860480446354</c:v>
                </c:pt>
                <c:pt idx="72">
                  <c:v>2.1707325372425612</c:v>
                </c:pt>
                <c:pt idx="73">
                  <c:v>1.8203624637341753</c:v>
                </c:pt>
                <c:pt idx="74">
                  <c:v>1.8974385227082875</c:v>
                </c:pt>
                <c:pt idx="75">
                  <c:v>1.7593707345247536</c:v>
                </c:pt>
                <c:pt idx="76">
                  <c:v>2.0800272804089328</c:v>
                </c:pt>
                <c:pt idx="77">
                  <c:v>2.2742840508925495</c:v>
                </c:pt>
                <c:pt idx="78">
                  <c:v>2.16074437178849</c:v>
                </c:pt>
                <c:pt idx="79">
                  <c:v>1.9139581801738603</c:v>
                </c:pt>
                <c:pt idx="80">
                  <c:v>1.81671126254546</c:v>
                </c:pt>
                <c:pt idx="81">
                  <c:v>1.5764650868535628</c:v>
                </c:pt>
                <c:pt idx="82">
                  <c:v>1.5686160914567919</c:v>
                </c:pt>
                <c:pt idx="83">
                  <c:v>1.6853093923003053</c:v>
                </c:pt>
                <c:pt idx="84">
                  <c:v>1.7014631858107949</c:v>
                </c:pt>
                <c:pt idx="85">
                  <c:v>1.8479929213197188</c:v>
                </c:pt>
                <c:pt idx="86">
                  <c:v>1.809477038181373</c:v>
                </c:pt>
                <c:pt idx="87">
                  <c:v>1.6137387991377612</c:v>
                </c:pt>
                <c:pt idx="88">
                  <c:v>1.5311708886650877</c:v>
                </c:pt>
                <c:pt idx="89">
                  <c:v>1.4071466399903594</c:v>
                </c:pt>
                <c:pt idx="90">
                  <c:v>1.3535545080969076</c:v>
                </c:pt>
                <c:pt idx="91">
                  <c:v>1.54551256117923</c:v>
                </c:pt>
                <c:pt idx="92">
                  <c:v>1.5509663191239493</c:v>
                </c:pt>
                <c:pt idx="93">
                  <c:v>1.8146945245590571</c:v>
                </c:pt>
                <c:pt idx="94">
                  <c:v>1.8692496617998777</c:v>
                </c:pt>
                <c:pt idx="95">
                  <c:v>1.7211275742075134</c:v>
                </c:pt>
                <c:pt idx="96">
                  <c:v>1.6552350881949649</c:v>
                </c:pt>
                <c:pt idx="97">
                  <c:v>1.6911564854648393</c:v>
                </c:pt>
                <c:pt idx="98">
                  <c:v>1.7185163812608928</c:v>
                </c:pt>
                <c:pt idx="99">
                  <c:v>1.8010786004855404</c:v>
                </c:pt>
                <c:pt idx="100">
                  <c:v>2.2383984437276467</c:v>
                </c:pt>
                <c:pt idx="101">
                  <c:v>2.7405448343313852</c:v>
                </c:pt>
                <c:pt idx="102">
                  <c:v>2.7987411358565657</c:v>
                </c:pt>
                <c:pt idx="103">
                  <c:v>3.8609287961220686</c:v>
                </c:pt>
                <c:pt idx="104">
                  <c:v>3.6683443315305544</c:v>
                </c:pt>
                <c:pt idx="105">
                  <c:v>3.4509947735651076</c:v>
                </c:pt>
                <c:pt idx="106">
                  <c:v>3.364101985629433</c:v>
                </c:pt>
                <c:pt idx="107">
                  <c:v>3.4987345219414037</c:v>
                </c:pt>
                <c:pt idx="108">
                  <c:v>3.5375569457194089</c:v>
                </c:pt>
                <c:pt idx="109">
                  <c:v>3.6552083421066417</c:v>
                </c:pt>
                <c:pt idx="110">
                  <c:v>3.8839447595741037</c:v>
                </c:pt>
                <c:pt idx="111">
                  <c:v>3.5838504108297053</c:v>
                </c:pt>
                <c:pt idx="112">
                  <c:v>3.148591499629859</c:v>
                </c:pt>
                <c:pt idx="113">
                  <c:v>2.7798797324592712</c:v>
                </c:pt>
                <c:pt idx="114">
                  <c:v>2.2265586165247098</c:v>
                </c:pt>
                <c:pt idx="115">
                  <c:v>1.9073899310856364</c:v>
                </c:pt>
                <c:pt idx="116">
                  <c:v>1.7611822873236729</c:v>
                </c:pt>
                <c:pt idx="117">
                  <c:v>1.6881714489038742</c:v>
                </c:pt>
                <c:pt idx="118">
                  <c:v>1.5894141472756962</c:v>
                </c:pt>
                <c:pt idx="119">
                  <c:v>1.6331170334197198</c:v>
                </c:pt>
                <c:pt idx="120">
                  <c:v>1.511845057545552</c:v>
                </c:pt>
                <c:pt idx="121">
                  <c:v>1.7185475692747938</c:v>
                </c:pt>
                <c:pt idx="122">
                  <c:v>1.6473439817263811</c:v>
                </c:pt>
                <c:pt idx="123">
                  <c:v>1.6062165499957373</c:v>
                </c:pt>
                <c:pt idx="124">
                  <c:v>1.5561906901200921</c:v>
                </c:pt>
                <c:pt idx="125">
                  <c:v>1.7810200443433299</c:v>
                </c:pt>
                <c:pt idx="126">
                  <c:v>1.7792964445627064</c:v>
                </c:pt>
                <c:pt idx="127">
                  <c:v>1.9842055527362201</c:v>
                </c:pt>
                <c:pt idx="128">
                  <c:v>2.5679231258577007</c:v>
                </c:pt>
                <c:pt idx="129">
                  <c:v>2.7862925860792336</c:v>
                </c:pt>
                <c:pt idx="130">
                  <c:v>2.9245806937807628</c:v>
                </c:pt>
                <c:pt idx="131">
                  <c:v>4.297794910908177</c:v>
                </c:pt>
                <c:pt idx="132">
                  <c:v>3.9461583120383037</c:v>
                </c:pt>
                <c:pt idx="133">
                  <c:v>4.403123741908237</c:v>
                </c:pt>
                <c:pt idx="134">
                  <c:v>4.5099250092066701</c:v>
                </c:pt>
                <c:pt idx="135">
                  <c:v>4.5215485445971595</c:v>
                </c:pt>
                <c:pt idx="136">
                  <c:v>4.2408104126882833</c:v>
                </c:pt>
                <c:pt idx="137">
                  <c:v>3.5370965853564198</c:v>
                </c:pt>
                <c:pt idx="138">
                  <c:v>2.7435714990926412</c:v>
                </c:pt>
                <c:pt idx="139">
                  <c:v>2.9038364232192331</c:v>
                </c:pt>
                <c:pt idx="140">
                  <c:v>3.2214458991432453</c:v>
                </c:pt>
                <c:pt idx="141">
                  <c:v>3.4448387589727383</c:v>
                </c:pt>
                <c:pt idx="142">
                  <c:v>2.7375795797280511</c:v>
                </c:pt>
                <c:pt idx="143">
                  <c:v>2.4136145566006784</c:v>
                </c:pt>
                <c:pt idx="144">
                  <c:v>2.3902410708171375</c:v>
                </c:pt>
                <c:pt idx="145">
                  <c:v>2.1775937901578901</c:v>
                </c:pt>
                <c:pt idx="146">
                  <c:v>2.1306900379730278</c:v>
                </c:pt>
                <c:pt idx="147">
                  <c:v>2.0764700384426638</c:v>
                </c:pt>
                <c:pt idx="148">
                  <c:v>2.1967918349585793</c:v>
                </c:pt>
                <c:pt idx="149">
                  <c:v>2.2506366636393191</c:v>
                </c:pt>
                <c:pt idx="150">
                  <c:v>2.8774079075313601</c:v>
                </c:pt>
                <c:pt idx="151">
                  <c:v>2.8771677207875688</c:v>
                </c:pt>
                <c:pt idx="152">
                  <c:v>2.9026000235689917</c:v>
                </c:pt>
                <c:pt idx="153">
                  <c:v>2.716276412783412</c:v>
                </c:pt>
                <c:pt idx="154">
                  <c:v>2.5119903732936617</c:v>
                </c:pt>
                <c:pt idx="155">
                  <c:v>2.3585763583277859</c:v>
                </c:pt>
                <c:pt idx="156">
                  <c:v>2.1948738428989056</c:v>
                </c:pt>
                <c:pt idx="157">
                  <c:v>2.4512852436385155</c:v>
                </c:pt>
                <c:pt idx="158">
                  <c:v>2.6338894646639979</c:v>
                </c:pt>
                <c:pt idx="159">
                  <c:v>2.5145600942422623</c:v>
                </c:pt>
                <c:pt idx="160">
                  <c:v>2.1928025716305397</c:v>
                </c:pt>
                <c:pt idx="161">
                  <c:v>2.1334839360931368</c:v>
                </c:pt>
                <c:pt idx="162">
                  <c:v>1.9601623093221068</c:v>
                </c:pt>
                <c:pt idx="163">
                  <c:v>2.3151160840480531</c:v>
                </c:pt>
              </c:numCache>
            </c:numRef>
          </c:val>
          <c:smooth val="0"/>
          <c:extLst>
            <c:ext xmlns:c16="http://schemas.microsoft.com/office/drawing/2014/chart" uri="{C3380CC4-5D6E-409C-BE32-E72D297353CC}">
              <c16:uniqueId val="{00000002-74B8-48EB-8C6B-38A4C5156380}"/>
            </c:ext>
          </c:extLst>
        </c:ser>
        <c:ser>
          <c:idx val="6"/>
          <c:order val="1"/>
          <c:tx>
            <c:v>Industry actual</c:v>
          </c:tx>
          <c:spPr>
            <a:ln>
              <a:solidFill>
                <a:schemeClr val="bg1">
                  <a:lumMod val="75000"/>
                </a:schemeClr>
              </a:solidFill>
            </a:ln>
          </c:spPr>
          <c:marker>
            <c:symbol val="none"/>
          </c:marker>
          <c:val>
            <c:numRef>
              <c:f>'Relevant Scenarios PWB'!$AU$2:$AU$178</c:f>
              <c:numCache>
                <c:formatCode>General</c:formatCode>
                <c:ptCount val="177"/>
                <c:pt idx="57">
                  <c:v>0.58248</c:v>
                </c:pt>
                <c:pt idx="58">
                  <c:v>0.71023000000000003</c:v>
                </c:pt>
                <c:pt idx="59">
                  <c:v>0.28209000000000001</c:v>
                </c:pt>
                <c:pt idx="60">
                  <c:v>2.6506500000000002</c:v>
                </c:pt>
                <c:pt idx="61">
                  <c:v>3.79427</c:v>
                </c:pt>
                <c:pt idx="62">
                  <c:v>2.6096699999999999</c:v>
                </c:pt>
                <c:pt idx="63">
                  <c:v>3.77041</c:v>
                </c:pt>
                <c:pt idx="64">
                  <c:v>5.5597899999999996</c:v>
                </c:pt>
                <c:pt idx="65">
                  <c:v>2.4302100000000002</c:v>
                </c:pt>
                <c:pt idx="66">
                  <c:v>3.17516</c:v>
                </c:pt>
                <c:pt idx="67">
                  <c:v>1.4617899999999999</c:v>
                </c:pt>
                <c:pt idx="68">
                  <c:v>0.11795</c:v>
                </c:pt>
                <c:pt idx="69">
                  <c:v>1.3548800000000001</c:v>
                </c:pt>
                <c:pt idx="70">
                  <c:v>0.68913999999999997</c:v>
                </c:pt>
                <c:pt idx="71">
                  <c:v>0.53598999999999997</c:v>
                </c:pt>
                <c:pt idx="72">
                  <c:v>0.59055000000000002</c:v>
                </c:pt>
                <c:pt idx="73">
                  <c:v>-1.10894</c:v>
                </c:pt>
                <c:pt idx="74">
                  <c:v>-1.69855</c:v>
                </c:pt>
                <c:pt idx="75">
                  <c:v>-3.59</c:v>
                </c:pt>
                <c:pt idx="76">
                  <c:v>-4.4371</c:v>
                </c:pt>
                <c:pt idx="77">
                  <c:v>0.17297999999999999</c:v>
                </c:pt>
                <c:pt idx="78">
                  <c:v>1.62683</c:v>
                </c:pt>
                <c:pt idx="79">
                  <c:v>1.74387</c:v>
                </c:pt>
                <c:pt idx="80">
                  <c:v>3.43676</c:v>
                </c:pt>
                <c:pt idx="81">
                  <c:v>2.4133200000000001</c:v>
                </c:pt>
                <c:pt idx="82">
                  <c:v>2.9372699999999998</c:v>
                </c:pt>
                <c:pt idx="83">
                  <c:v>3.5386099999999998</c:v>
                </c:pt>
                <c:pt idx="84">
                  <c:v>2.28104</c:v>
                </c:pt>
                <c:pt idx="85">
                  <c:v>1.73542</c:v>
                </c:pt>
                <c:pt idx="86">
                  <c:v>2.5437699999999999</c:v>
                </c:pt>
                <c:pt idx="87">
                  <c:v>2.8162799999999999</c:v>
                </c:pt>
                <c:pt idx="88">
                  <c:v>3.3210299999999999</c:v>
                </c:pt>
                <c:pt idx="89">
                  <c:v>2.84341</c:v>
                </c:pt>
                <c:pt idx="90">
                  <c:v>3.0987</c:v>
                </c:pt>
                <c:pt idx="91">
                  <c:v>4.2686900000000003</c:v>
                </c:pt>
                <c:pt idx="92">
                  <c:v>2.7520699999999998</c:v>
                </c:pt>
                <c:pt idx="93">
                  <c:v>3.1620300000000001</c:v>
                </c:pt>
                <c:pt idx="94">
                  <c:v>2.12155</c:v>
                </c:pt>
                <c:pt idx="95">
                  <c:v>-4.0169999999999997E-2</c:v>
                </c:pt>
                <c:pt idx="96">
                  <c:v>1.6592</c:v>
                </c:pt>
                <c:pt idx="97">
                  <c:v>1.1520900000000001</c:v>
                </c:pt>
                <c:pt idx="98">
                  <c:v>2.5570900000000001</c:v>
                </c:pt>
                <c:pt idx="99">
                  <c:v>2.5096599999999998</c:v>
                </c:pt>
                <c:pt idx="100">
                  <c:v>4.9601699999999997</c:v>
                </c:pt>
                <c:pt idx="101">
                  <c:v>4.7257600000000002</c:v>
                </c:pt>
                <c:pt idx="102">
                  <c:v>5.83148</c:v>
                </c:pt>
                <c:pt idx="103">
                  <c:v>6.4551499999999997</c:v>
                </c:pt>
                <c:pt idx="104">
                  <c:v>4.2626200000000001</c:v>
                </c:pt>
                <c:pt idx="105">
                  <c:v>3.8868100000000001</c:v>
                </c:pt>
                <c:pt idx="106">
                  <c:v>5.1389699999999996</c:v>
                </c:pt>
                <c:pt idx="107">
                  <c:v>4.6806700000000001</c:v>
                </c:pt>
                <c:pt idx="108">
                  <c:v>3.8454600000000001</c:v>
                </c:pt>
                <c:pt idx="109">
                  <c:v>4.7873099999999997</c:v>
                </c:pt>
                <c:pt idx="110">
                  <c:v>2.7702499999999999</c:v>
                </c:pt>
                <c:pt idx="111">
                  <c:v>1.90106</c:v>
                </c:pt>
                <c:pt idx="112">
                  <c:v>3.4091999999999998</c:v>
                </c:pt>
                <c:pt idx="113">
                  <c:v>3.1166999999999998</c:v>
                </c:pt>
                <c:pt idx="114">
                  <c:v>2.44523</c:v>
                </c:pt>
                <c:pt idx="115">
                  <c:v>1.3436999999999999</c:v>
                </c:pt>
                <c:pt idx="116">
                  <c:v>5.7000000000000002E-3</c:v>
                </c:pt>
                <c:pt idx="117">
                  <c:v>2.281E-2</c:v>
                </c:pt>
                <c:pt idx="118">
                  <c:v>1.5734999999999999</c:v>
                </c:pt>
                <c:pt idx="119">
                  <c:v>0.95137000000000005</c:v>
                </c:pt>
                <c:pt idx="120">
                  <c:v>0.20571999999999999</c:v>
                </c:pt>
                <c:pt idx="121">
                  <c:v>0.39117000000000002</c:v>
                </c:pt>
                <c:pt idx="122">
                  <c:v>0.35648000000000002</c:v>
                </c:pt>
                <c:pt idx="123">
                  <c:v>1.70448</c:v>
                </c:pt>
                <c:pt idx="124">
                  <c:v>1.43225</c:v>
                </c:pt>
                <c:pt idx="125">
                  <c:v>1.7136499999999999</c:v>
                </c:pt>
                <c:pt idx="126">
                  <c:v>1.26227</c:v>
                </c:pt>
                <c:pt idx="127">
                  <c:v>0.37318000000000001</c:v>
                </c:pt>
                <c:pt idx="128">
                  <c:v>2.5070399999999999</c:v>
                </c:pt>
                <c:pt idx="129">
                  <c:v>1.57423</c:v>
                </c:pt>
                <c:pt idx="130">
                  <c:v>0.93981999999999999</c:v>
                </c:pt>
                <c:pt idx="131">
                  <c:v>1.39537</c:v>
                </c:pt>
                <c:pt idx="132">
                  <c:v>5.2987399999999996</c:v>
                </c:pt>
                <c:pt idx="133">
                  <c:v>2.59083</c:v>
                </c:pt>
                <c:pt idx="134">
                  <c:v>4.36226</c:v>
                </c:pt>
                <c:pt idx="135">
                  <c:v>3.4384899999999998</c:v>
                </c:pt>
                <c:pt idx="136">
                  <c:v>2.6323400000000001</c:v>
                </c:pt>
                <c:pt idx="137">
                  <c:v>2.8158500000000002</c:v>
                </c:pt>
                <c:pt idx="138">
                  <c:v>2.9375900000000001</c:v>
                </c:pt>
                <c:pt idx="139">
                  <c:v>2.1097100000000002</c:v>
                </c:pt>
                <c:pt idx="140">
                  <c:v>2.46699</c:v>
                </c:pt>
                <c:pt idx="141">
                  <c:v>4.22654</c:v>
                </c:pt>
                <c:pt idx="142">
                  <c:v>4.22879</c:v>
                </c:pt>
                <c:pt idx="143">
                  <c:v>1.5229299999999999</c:v>
                </c:pt>
                <c:pt idx="144">
                  <c:v>2.78966</c:v>
                </c:pt>
                <c:pt idx="145">
                  <c:v>2.39466</c:v>
                </c:pt>
                <c:pt idx="146">
                  <c:v>2.3654299999999999</c:v>
                </c:pt>
                <c:pt idx="147">
                  <c:v>3.8830800000000001</c:v>
                </c:pt>
                <c:pt idx="148">
                  <c:v>0.38801000000000002</c:v>
                </c:pt>
                <c:pt idx="149">
                  <c:v>1.46638</c:v>
                </c:pt>
                <c:pt idx="150">
                  <c:v>2.4861900000000001</c:v>
                </c:pt>
                <c:pt idx="151">
                  <c:v>1.62293</c:v>
                </c:pt>
                <c:pt idx="152">
                  <c:v>1.23824</c:v>
                </c:pt>
                <c:pt idx="153">
                  <c:v>1.7346699999999999</c:v>
                </c:pt>
                <c:pt idx="154">
                  <c:v>1.2971200000000001</c:v>
                </c:pt>
                <c:pt idx="155">
                  <c:v>1.8224100000000001</c:v>
                </c:pt>
                <c:pt idx="156">
                  <c:v>2.0697000000000001</c:v>
                </c:pt>
                <c:pt idx="157">
                  <c:v>1.6736800000000001</c:v>
                </c:pt>
                <c:pt idx="158">
                  <c:v>1.96776</c:v>
                </c:pt>
                <c:pt idx="159">
                  <c:v>1.7137100000000001</c:v>
                </c:pt>
                <c:pt idx="160">
                  <c:v>1.8691899999999999</c:v>
                </c:pt>
                <c:pt idx="161">
                  <c:v>2.1429100000000001</c:v>
                </c:pt>
                <c:pt idx="162">
                  <c:v>2.0651000000000002</c:v>
                </c:pt>
                <c:pt idx="163">
                  <c:v>1.5496700000000001</c:v>
                </c:pt>
                <c:pt idx="164">
                  <c:v>1.1479200000000001</c:v>
                </c:pt>
                <c:pt idx="165">
                  <c:v>0.60438000000000003</c:v>
                </c:pt>
                <c:pt idx="166">
                  <c:v>0.81657000000000002</c:v>
                </c:pt>
                <c:pt idx="167">
                  <c:v>0.75919999999999999</c:v>
                </c:pt>
                <c:pt idx="168">
                  <c:v>0.24859999999999999</c:v>
                </c:pt>
                <c:pt idx="169">
                  <c:v>1.29237</c:v>
                </c:pt>
              </c:numCache>
            </c:numRef>
          </c:val>
          <c:smooth val="0"/>
          <c:extLst>
            <c:ext xmlns:c16="http://schemas.microsoft.com/office/drawing/2014/chart" uri="{C3380CC4-5D6E-409C-BE32-E72D297353CC}">
              <c16:uniqueId val="{00000000-6FEC-434F-AEB6-0A570383C6EE}"/>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PWB'!$AQ$2:$AQ$178</c:f>
              <c:numCache>
                <c:formatCode>General</c:formatCode>
                <c:ptCount val="177"/>
                <c:pt idx="0">
                  <c:v>0.51975210000000116</c:v>
                </c:pt>
                <c:pt idx="1">
                  <c:v>2.0217656000000002</c:v>
                </c:pt>
                <c:pt idx="2">
                  <c:v>2.1334708</c:v>
                </c:pt>
                <c:pt idx="3">
                  <c:v>2.412816400000001</c:v>
                </c:pt>
                <c:pt idx="4">
                  <c:v>2.2377392000000005</c:v>
                </c:pt>
                <c:pt idx="5">
                  <c:v>2.1412845000000003</c:v>
                </c:pt>
                <c:pt idx="6">
                  <c:v>2.0029668000000003</c:v>
                </c:pt>
                <c:pt idx="7">
                  <c:v>2.0769005000000003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2.5963680586601221</c:v>
                </c:pt>
                <c:pt idx="53">
                  <c:v>2.8633687895548987</c:v>
                </c:pt>
                <c:pt idx="54">
                  <c:v>2.7809579975842733</c:v>
                </c:pt>
                <c:pt idx="55">
                  <c:v>2.3797975156025135</c:v>
                </c:pt>
                <c:pt idx="56">
                  <c:v>2.1632076776828013</c:v>
                </c:pt>
                <c:pt idx="57">
                  <c:v>2.0730053352379452</c:v>
                </c:pt>
                <c:pt idx="58">
                  <c:v>2.0539902280322986</c:v>
                </c:pt>
                <c:pt idx="59">
                  <c:v>2.3017176122884089</c:v>
                </c:pt>
                <c:pt idx="60">
                  <c:v>2.4640733286600485</c:v>
                </c:pt>
                <c:pt idx="61">
                  <c:v>2.1672960334414011</c:v>
                </c:pt>
                <c:pt idx="62">
                  <c:v>2.1934802579996577</c:v>
                </c:pt>
                <c:pt idx="63">
                  <c:v>2.313160989883484</c:v>
                </c:pt>
                <c:pt idx="64">
                  <c:v>2.028887412197558</c:v>
                </c:pt>
                <c:pt idx="65">
                  <c:v>1.9177943169476102</c:v>
                </c:pt>
                <c:pt idx="66">
                  <c:v>2.3523487643418077</c:v>
                </c:pt>
                <c:pt idx="67">
                  <c:v>2.2228604893352761</c:v>
                </c:pt>
                <c:pt idx="68">
                  <c:v>2.4818745909552566</c:v>
                </c:pt>
                <c:pt idx="69">
                  <c:v>2.4470539350648486</c:v>
                </c:pt>
                <c:pt idx="70">
                  <c:v>2.3699588831016634</c:v>
                </c:pt>
                <c:pt idx="71">
                  <c:v>2.2662860480446354</c:v>
                </c:pt>
                <c:pt idx="72">
                  <c:v>2.1707325372425612</c:v>
                </c:pt>
                <c:pt idx="73">
                  <c:v>1.8203624637341753</c:v>
                </c:pt>
                <c:pt idx="74">
                  <c:v>1.8974385227082875</c:v>
                </c:pt>
                <c:pt idx="75">
                  <c:v>1.7593707345247536</c:v>
                </c:pt>
                <c:pt idx="76">
                  <c:v>2.0800272804089328</c:v>
                </c:pt>
                <c:pt idx="77">
                  <c:v>2.2742840508925495</c:v>
                </c:pt>
                <c:pt idx="78">
                  <c:v>2.16074437178849</c:v>
                </c:pt>
                <c:pt idx="79">
                  <c:v>1.9139581801738603</c:v>
                </c:pt>
                <c:pt idx="80">
                  <c:v>1.81671126254546</c:v>
                </c:pt>
                <c:pt idx="81">
                  <c:v>1.5764650868535628</c:v>
                </c:pt>
                <c:pt idx="82">
                  <c:v>1.5686160914567919</c:v>
                </c:pt>
                <c:pt idx="83">
                  <c:v>1.6853093923003053</c:v>
                </c:pt>
                <c:pt idx="84">
                  <c:v>1.7014631858107949</c:v>
                </c:pt>
                <c:pt idx="85">
                  <c:v>1.8479929213197188</c:v>
                </c:pt>
                <c:pt idx="86">
                  <c:v>1.809477038181373</c:v>
                </c:pt>
                <c:pt idx="87">
                  <c:v>1.6137387991377612</c:v>
                </c:pt>
                <c:pt idx="88">
                  <c:v>1.5311708886650877</c:v>
                </c:pt>
                <c:pt idx="89">
                  <c:v>1.4071466399903594</c:v>
                </c:pt>
                <c:pt idx="90">
                  <c:v>1.3535545080969076</c:v>
                </c:pt>
                <c:pt idx="91">
                  <c:v>1.54551256117923</c:v>
                </c:pt>
                <c:pt idx="92">
                  <c:v>1.5509663191239493</c:v>
                </c:pt>
                <c:pt idx="93">
                  <c:v>1.8146945245590571</c:v>
                </c:pt>
                <c:pt idx="94">
                  <c:v>1.8692496617998777</c:v>
                </c:pt>
                <c:pt idx="95">
                  <c:v>1.7211275742075134</c:v>
                </c:pt>
                <c:pt idx="96">
                  <c:v>1.6552350881949649</c:v>
                </c:pt>
                <c:pt idx="97">
                  <c:v>1.6911564854648393</c:v>
                </c:pt>
                <c:pt idx="98">
                  <c:v>1.7185163812608928</c:v>
                </c:pt>
                <c:pt idx="99">
                  <c:v>1.8010786004855404</c:v>
                </c:pt>
                <c:pt idx="100">
                  <c:v>2.2383984437276467</c:v>
                </c:pt>
                <c:pt idx="101">
                  <c:v>2.7405448343313852</c:v>
                </c:pt>
                <c:pt idx="102">
                  <c:v>2.7987411358565657</c:v>
                </c:pt>
                <c:pt idx="103">
                  <c:v>3.8609287961220686</c:v>
                </c:pt>
                <c:pt idx="104">
                  <c:v>3.6683443315305544</c:v>
                </c:pt>
                <c:pt idx="105">
                  <c:v>3.4509947735651076</c:v>
                </c:pt>
                <c:pt idx="106">
                  <c:v>3.364101985629433</c:v>
                </c:pt>
                <c:pt idx="107">
                  <c:v>3.4987345219414037</c:v>
                </c:pt>
                <c:pt idx="108">
                  <c:v>3.5375569457194089</c:v>
                </c:pt>
                <c:pt idx="109">
                  <c:v>3.6552083421066417</c:v>
                </c:pt>
                <c:pt idx="110">
                  <c:v>3.8839447595741037</c:v>
                </c:pt>
                <c:pt idx="111">
                  <c:v>3.5838504108297053</c:v>
                </c:pt>
                <c:pt idx="112">
                  <c:v>3.148591499629859</c:v>
                </c:pt>
                <c:pt idx="113">
                  <c:v>2.7798797324592712</c:v>
                </c:pt>
                <c:pt idx="114">
                  <c:v>2.2265586165247098</c:v>
                </c:pt>
                <c:pt idx="115">
                  <c:v>1.9073899310856364</c:v>
                </c:pt>
                <c:pt idx="116">
                  <c:v>1.7611822873236729</c:v>
                </c:pt>
                <c:pt idx="117">
                  <c:v>1.6881714489038742</c:v>
                </c:pt>
                <c:pt idx="118">
                  <c:v>1.5894141472756962</c:v>
                </c:pt>
                <c:pt idx="119">
                  <c:v>1.6331170334197198</c:v>
                </c:pt>
                <c:pt idx="120">
                  <c:v>1.511845057545552</c:v>
                </c:pt>
                <c:pt idx="121">
                  <c:v>1.7185475692747938</c:v>
                </c:pt>
                <c:pt idx="122">
                  <c:v>1.6473439817263811</c:v>
                </c:pt>
                <c:pt idx="123">
                  <c:v>1.6062165499957373</c:v>
                </c:pt>
                <c:pt idx="124">
                  <c:v>1.5561906901200921</c:v>
                </c:pt>
                <c:pt idx="125">
                  <c:v>1.7810200443433299</c:v>
                </c:pt>
                <c:pt idx="126">
                  <c:v>1.7792964445627064</c:v>
                </c:pt>
                <c:pt idx="127">
                  <c:v>1.9842055527362201</c:v>
                </c:pt>
                <c:pt idx="128">
                  <c:v>2.5679231258577007</c:v>
                </c:pt>
                <c:pt idx="129">
                  <c:v>2.7862925860792336</c:v>
                </c:pt>
                <c:pt idx="130">
                  <c:v>2.9245806937807628</c:v>
                </c:pt>
                <c:pt idx="131">
                  <c:v>4.297794910908177</c:v>
                </c:pt>
                <c:pt idx="132">
                  <c:v>3.9461583120383037</c:v>
                </c:pt>
                <c:pt idx="133">
                  <c:v>4.403123741908237</c:v>
                </c:pt>
                <c:pt idx="134">
                  <c:v>4.5099250092066701</c:v>
                </c:pt>
                <c:pt idx="135">
                  <c:v>4.5215485445971595</c:v>
                </c:pt>
                <c:pt idx="136">
                  <c:v>4.2408104126882833</c:v>
                </c:pt>
                <c:pt idx="137">
                  <c:v>3.5370965853564198</c:v>
                </c:pt>
                <c:pt idx="138">
                  <c:v>2.7435714990926412</c:v>
                </c:pt>
                <c:pt idx="139">
                  <c:v>2.9038364232192331</c:v>
                </c:pt>
                <c:pt idx="140">
                  <c:v>3.2214458991432453</c:v>
                </c:pt>
                <c:pt idx="141">
                  <c:v>3.4448387589727383</c:v>
                </c:pt>
                <c:pt idx="142">
                  <c:v>2.7375795797280511</c:v>
                </c:pt>
                <c:pt idx="143">
                  <c:v>2.4136145566006784</c:v>
                </c:pt>
                <c:pt idx="144">
                  <c:v>2.3902410708171375</c:v>
                </c:pt>
                <c:pt idx="145">
                  <c:v>2.1775937901578901</c:v>
                </c:pt>
                <c:pt idx="146">
                  <c:v>2.1306900379730278</c:v>
                </c:pt>
                <c:pt idx="147">
                  <c:v>2.0764700384426638</c:v>
                </c:pt>
                <c:pt idx="148">
                  <c:v>2.1967918349585793</c:v>
                </c:pt>
                <c:pt idx="149">
                  <c:v>2.2506366636393191</c:v>
                </c:pt>
                <c:pt idx="150">
                  <c:v>2.8774079075313601</c:v>
                </c:pt>
                <c:pt idx="151">
                  <c:v>2.8771677207875688</c:v>
                </c:pt>
                <c:pt idx="152">
                  <c:v>2.9026000235689917</c:v>
                </c:pt>
                <c:pt idx="153">
                  <c:v>2.716276412783412</c:v>
                </c:pt>
                <c:pt idx="154">
                  <c:v>2.5119903732936617</c:v>
                </c:pt>
                <c:pt idx="155">
                  <c:v>2.3585763583277859</c:v>
                </c:pt>
                <c:pt idx="156">
                  <c:v>2.1948738428989056</c:v>
                </c:pt>
                <c:pt idx="157">
                  <c:v>2.4512852436385155</c:v>
                </c:pt>
                <c:pt idx="158">
                  <c:v>2.6338894646639979</c:v>
                </c:pt>
                <c:pt idx="159">
                  <c:v>2.5145600942422623</c:v>
                </c:pt>
                <c:pt idx="160">
                  <c:v>2.1928025716305397</c:v>
                </c:pt>
                <c:pt idx="161">
                  <c:v>2.1334839360931368</c:v>
                </c:pt>
                <c:pt idx="162">
                  <c:v>1.9601623093221068</c:v>
                </c:pt>
                <c:pt idx="163">
                  <c:v>2.3151160840480531</c:v>
                </c:pt>
                <c:pt idx="164">
                  <c:v>2.3263995264664192</c:v>
                </c:pt>
                <c:pt idx="165">
                  <c:v>2.2632947637201246</c:v>
                </c:pt>
                <c:pt idx="166">
                  <c:v>2.0874901519582889</c:v>
                </c:pt>
                <c:pt idx="167">
                  <c:v>2.1116118389511631</c:v>
                </c:pt>
                <c:pt idx="168">
                  <c:v>2.0665691274817206</c:v>
                </c:pt>
                <c:pt idx="169">
                  <c:v>2.0313834146849556</c:v>
                </c:pt>
                <c:pt idx="170">
                  <c:v>1.9854989043363762</c:v>
                </c:pt>
                <c:pt idx="171">
                  <c:v>1.9386802032134778</c:v>
                </c:pt>
                <c:pt idx="172">
                  <c:v>1.7927957646533432</c:v>
                </c:pt>
                <c:pt idx="173">
                  <c:v>1.7057228475926547</c:v>
                </c:pt>
                <c:pt idx="174">
                  <c:v>1.6735487636311475</c:v>
                </c:pt>
                <c:pt idx="175">
                  <c:v>1.5699010544170808</c:v>
                </c:pt>
                <c:pt idx="176">
                  <c:v>1.5564037104017456</c:v>
                </c:pt>
              </c:numCache>
            </c:numRef>
          </c:val>
          <c:smooth val="0"/>
          <c:extLst>
            <c:ext xmlns:c16="http://schemas.microsoft.com/office/drawing/2014/chart" uri="{C3380CC4-5D6E-409C-BE32-E72D297353CC}">
              <c16:uniqueId val="{00000003-74B8-48EB-8C6B-38A4C5156380}"/>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PWB'!$AR$2:$AR$178</c:f>
              <c:numCache>
                <c:formatCode>General</c:formatCode>
                <c:ptCount val="177"/>
                <c:pt idx="0">
                  <c:v>0.51975210000000116</c:v>
                </c:pt>
                <c:pt idx="1">
                  <c:v>2.0217656000000002</c:v>
                </c:pt>
                <c:pt idx="2">
                  <c:v>2.1334708</c:v>
                </c:pt>
                <c:pt idx="3">
                  <c:v>2.412816400000001</c:v>
                </c:pt>
                <c:pt idx="4">
                  <c:v>2.2377392000000005</c:v>
                </c:pt>
                <c:pt idx="5">
                  <c:v>2.1412845000000003</c:v>
                </c:pt>
                <c:pt idx="6">
                  <c:v>2.0029668000000003</c:v>
                </c:pt>
                <c:pt idx="7">
                  <c:v>2.0769005000000003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2.5963680586601221</c:v>
                </c:pt>
                <c:pt idx="53">
                  <c:v>2.8633687895548987</c:v>
                </c:pt>
                <c:pt idx="54">
                  <c:v>2.7809579975842733</c:v>
                </c:pt>
                <c:pt idx="55">
                  <c:v>2.3797975156025135</c:v>
                </c:pt>
                <c:pt idx="56">
                  <c:v>2.1632076776828013</c:v>
                </c:pt>
                <c:pt idx="57">
                  <c:v>2.0730053352379452</c:v>
                </c:pt>
                <c:pt idx="58">
                  <c:v>2.0539902280322986</c:v>
                </c:pt>
                <c:pt idx="59">
                  <c:v>2.3017176122884089</c:v>
                </c:pt>
                <c:pt idx="60">
                  <c:v>2.4640733286600485</c:v>
                </c:pt>
                <c:pt idx="61">
                  <c:v>2.1672960334414011</c:v>
                </c:pt>
                <c:pt idx="62">
                  <c:v>2.1934802579996577</c:v>
                </c:pt>
                <c:pt idx="63">
                  <c:v>2.313160989883484</c:v>
                </c:pt>
                <c:pt idx="64">
                  <c:v>2.028887412197558</c:v>
                </c:pt>
                <c:pt idx="65">
                  <c:v>1.9177943169476102</c:v>
                </c:pt>
                <c:pt idx="66">
                  <c:v>2.3523487643418077</c:v>
                </c:pt>
                <c:pt idx="67">
                  <c:v>2.2228604893352761</c:v>
                </c:pt>
                <c:pt idx="68">
                  <c:v>2.4818745909552566</c:v>
                </c:pt>
                <c:pt idx="69">
                  <c:v>2.4470539350648486</c:v>
                </c:pt>
                <c:pt idx="70">
                  <c:v>2.3699588831016634</c:v>
                </c:pt>
                <c:pt idx="71">
                  <c:v>2.2662860480446354</c:v>
                </c:pt>
                <c:pt idx="72">
                  <c:v>2.1707325372425612</c:v>
                </c:pt>
                <c:pt idx="73">
                  <c:v>1.8203624637341753</c:v>
                </c:pt>
                <c:pt idx="74">
                  <c:v>1.8974385227082875</c:v>
                </c:pt>
                <c:pt idx="75">
                  <c:v>1.7593707345247536</c:v>
                </c:pt>
                <c:pt idx="76">
                  <c:v>2.0800272804089328</c:v>
                </c:pt>
                <c:pt idx="77">
                  <c:v>2.2742840508925495</c:v>
                </c:pt>
                <c:pt idx="78">
                  <c:v>2.16074437178849</c:v>
                </c:pt>
                <c:pt idx="79">
                  <c:v>1.9139581801738603</c:v>
                </c:pt>
                <c:pt idx="80">
                  <c:v>1.81671126254546</c:v>
                </c:pt>
                <c:pt idx="81">
                  <c:v>1.5764650868535628</c:v>
                </c:pt>
                <c:pt idx="82">
                  <c:v>1.5686160914567919</c:v>
                </c:pt>
                <c:pt idx="83">
                  <c:v>1.6853093923003053</c:v>
                </c:pt>
                <c:pt idx="84">
                  <c:v>1.7014631858107949</c:v>
                </c:pt>
                <c:pt idx="85">
                  <c:v>1.8479929213197188</c:v>
                </c:pt>
                <c:pt idx="86">
                  <c:v>1.809477038181373</c:v>
                </c:pt>
                <c:pt idx="87">
                  <c:v>1.6137387991377612</c:v>
                </c:pt>
                <c:pt idx="88">
                  <c:v>1.5311708886650877</c:v>
                </c:pt>
                <c:pt idx="89">
                  <c:v>1.4071466399903594</c:v>
                </c:pt>
                <c:pt idx="90">
                  <c:v>1.3535545080969076</c:v>
                </c:pt>
                <c:pt idx="91">
                  <c:v>1.54551256117923</c:v>
                </c:pt>
                <c:pt idx="92">
                  <c:v>1.5509663191239493</c:v>
                </c:pt>
                <c:pt idx="93">
                  <c:v>1.8146945245590571</c:v>
                </c:pt>
                <c:pt idx="94">
                  <c:v>1.8692496617998777</c:v>
                </c:pt>
                <c:pt idx="95">
                  <c:v>1.7211275742075134</c:v>
                </c:pt>
                <c:pt idx="96">
                  <c:v>1.6552350881949649</c:v>
                </c:pt>
                <c:pt idx="97">
                  <c:v>1.6911564854648393</c:v>
                </c:pt>
                <c:pt idx="98">
                  <c:v>1.7185163812608928</c:v>
                </c:pt>
                <c:pt idx="99">
                  <c:v>1.8010786004855404</c:v>
                </c:pt>
                <c:pt idx="100">
                  <c:v>2.2383984437276467</c:v>
                </c:pt>
                <c:pt idx="101">
                  <c:v>2.7405448343313852</c:v>
                </c:pt>
                <c:pt idx="102">
                  <c:v>2.7987411358565657</c:v>
                </c:pt>
                <c:pt idx="103">
                  <c:v>3.8609287961220686</c:v>
                </c:pt>
                <c:pt idx="104">
                  <c:v>3.6683443315305544</c:v>
                </c:pt>
                <c:pt idx="105">
                  <c:v>3.4509947735651076</c:v>
                </c:pt>
                <c:pt idx="106">
                  <c:v>3.364101985629433</c:v>
                </c:pt>
                <c:pt idx="107">
                  <c:v>3.4987345219414037</c:v>
                </c:pt>
                <c:pt idx="108">
                  <c:v>3.5375569457194089</c:v>
                </c:pt>
                <c:pt idx="109">
                  <c:v>3.6552083421066417</c:v>
                </c:pt>
                <c:pt idx="110">
                  <c:v>3.8839447595741037</c:v>
                </c:pt>
                <c:pt idx="111">
                  <c:v>3.5838504108297053</c:v>
                </c:pt>
                <c:pt idx="112">
                  <c:v>3.148591499629859</c:v>
                </c:pt>
                <c:pt idx="113">
                  <c:v>2.7798797324592712</c:v>
                </c:pt>
                <c:pt idx="114">
                  <c:v>2.2265586165247098</c:v>
                </c:pt>
                <c:pt idx="115">
                  <c:v>1.9073899310856364</c:v>
                </c:pt>
                <c:pt idx="116">
                  <c:v>1.7611822873236729</c:v>
                </c:pt>
                <c:pt idx="117">
                  <c:v>1.6881714489038742</c:v>
                </c:pt>
                <c:pt idx="118">
                  <c:v>1.5894141472756962</c:v>
                </c:pt>
                <c:pt idx="119">
                  <c:v>1.6331170334197198</c:v>
                </c:pt>
                <c:pt idx="120">
                  <c:v>1.511845057545552</c:v>
                </c:pt>
                <c:pt idx="121">
                  <c:v>1.7185475692747938</c:v>
                </c:pt>
                <c:pt idx="122">
                  <c:v>1.6473439817263811</c:v>
                </c:pt>
                <c:pt idx="123">
                  <c:v>1.6062165499957373</c:v>
                </c:pt>
                <c:pt idx="124">
                  <c:v>1.5561906901200921</c:v>
                </c:pt>
                <c:pt idx="125">
                  <c:v>1.7810200443433299</c:v>
                </c:pt>
                <c:pt idx="126">
                  <c:v>1.7792964445627064</c:v>
                </c:pt>
                <c:pt idx="127">
                  <c:v>1.9842055527362201</c:v>
                </c:pt>
                <c:pt idx="128">
                  <c:v>2.5679231258577007</c:v>
                </c:pt>
                <c:pt idx="129">
                  <c:v>2.7862925860792336</c:v>
                </c:pt>
                <c:pt idx="130">
                  <c:v>2.9245806937807628</c:v>
                </c:pt>
                <c:pt idx="131">
                  <c:v>4.297794910908177</c:v>
                </c:pt>
                <c:pt idx="132">
                  <c:v>3.9461583120383037</c:v>
                </c:pt>
                <c:pt idx="133">
                  <c:v>4.403123741908237</c:v>
                </c:pt>
                <c:pt idx="134">
                  <c:v>4.5099250092066701</c:v>
                </c:pt>
                <c:pt idx="135">
                  <c:v>4.5215485445971595</c:v>
                </c:pt>
                <c:pt idx="136">
                  <c:v>4.2408104126882833</c:v>
                </c:pt>
                <c:pt idx="137">
                  <c:v>3.5370965853564198</c:v>
                </c:pt>
                <c:pt idx="138">
                  <c:v>2.7435714990926412</c:v>
                </c:pt>
                <c:pt idx="139">
                  <c:v>2.9038364232192331</c:v>
                </c:pt>
                <c:pt idx="140">
                  <c:v>3.2214458991432453</c:v>
                </c:pt>
                <c:pt idx="141">
                  <c:v>3.4448387589727383</c:v>
                </c:pt>
                <c:pt idx="142">
                  <c:v>2.7375795797280511</c:v>
                </c:pt>
                <c:pt idx="143">
                  <c:v>2.4136145566006784</c:v>
                </c:pt>
                <c:pt idx="144">
                  <c:v>2.3902410708171375</c:v>
                </c:pt>
                <c:pt idx="145">
                  <c:v>2.1775937901578901</c:v>
                </c:pt>
                <c:pt idx="146">
                  <c:v>2.1306900379730278</c:v>
                </c:pt>
                <c:pt idx="147">
                  <c:v>2.0764700384426638</c:v>
                </c:pt>
                <c:pt idx="148">
                  <c:v>2.1967918349585793</c:v>
                </c:pt>
                <c:pt idx="149">
                  <c:v>2.2506366636393191</c:v>
                </c:pt>
                <c:pt idx="150">
                  <c:v>2.8774079075313601</c:v>
                </c:pt>
                <c:pt idx="151">
                  <c:v>2.8771677207875688</c:v>
                </c:pt>
                <c:pt idx="152">
                  <c:v>2.9026000235689917</c:v>
                </c:pt>
                <c:pt idx="153">
                  <c:v>2.716276412783412</c:v>
                </c:pt>
                <c:pt idx="154">
                  <c:v>2.5119903732936617</c:v>
                </c:pt>
                <c:pt idx="155">
                  <c:v>2.3585763583277859</c:v>
                </c:pt>
                <c:pt idx="156">
                  <c:v>2.1948738428989056</c:v>
                </c:pt>
                <c:pt idx="157">
                  <c:v>2.4512852436385155</c:v>
                </c:pt>
                <c:pt idx="158">
                  <c:v>2.6338894646639979</c:v>
                </c:pt>
                <c:pt idx="159">
                  <c:v>2.5145600942422623</c:v>
                </c:pt>
                <c:pt idx="160">
                  <c:v>2.1928025716305397</c:v>
                </c:pt>
                <c:pt idx="161">
                  <c:v>2.1334839360931368</c:v>
                </c:pt>
                <c:pt idx="162">
                  <c:v>1.9601623093221068</c:v>
                </c:pt>
                <c:pt idx="163">
                  <c:v>2.3151160840480531</c:v>
                </c:pt>
                <c:pt idx="164">
                  <c:v>2.741372859799752</c:v>
                </c:pt>
                <c:pt idx="165">
                  <c:v>2.8523202639410941</c:v>
                </c:pt>
                <c:pt idx="166">
                  <c:v>3.1191978666887357</c:v>
                </c:pt>
                <c:pt idx="167">
                  <c:v>3.3841695825450024</c:v>
                </c:pt>
                <c:pt idx="168">
                  <c:v>3.7628347139725329</c:v>
                </c:pt>
                <c:pt idx="169">
                  <c:v>3.7684282381604568</c:v>
                </c:pt>
                <c:pt idx="170">
                  <c:v>3.5789063762699316</c:v>
                </c:pt>
                <c:pt idx="171">
                  <c:v>3.3141887714767391</c:v>
                </c:pt>
                <c:pt idx="172">
                  <c:v>2.9781234118554618</c:v>
                </c:pt>
                <c:pt idx="173">
                  <c:v>2.7953262866527799</c:v>
                </c:pt>
                <c:pt idx="174">
                  <c:v>2.659636095717691</c:v>
                </c:pt>
                <c:pt idx="175">
                  <c:v>2.5863145870420028</c:v>
                </c:pt>
                <c:pt idx="176">
                  <c:v>2.5756246236502935</c:v>
                </c:pt>
              </c:numCache>
            </c:numRef>
          </c:val>
          <c:smooth val="0"/>
          <c:extLst>
            <c:ext xmlns:c16="http://schemas.microsoft.com/office/drawing/2014/chart" uri="{C3380CC4-5D6E-409C-BE32-E72D297353CC}">
              <c16:uniqueId val="{00000004-74B8-48EB-8C6B-38A4C5156380}"/>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PWB'!$AS$2:$AS$178</c:f>
              <c:numCache>
                <c:formatCode>General</c:formatCode>
                <c:ptCount val="177"/>
                <c:pt idx="0">
                  <c:v>0.51975210000000116</c:v>
                </c:pt>
                <c:pt idx="1">
                  <c:v>2.0217656000000002</c:v>
                </c:pt>
                <c:pt idx="2">
                  <c:v>2.1334708</c:v>
                </c:pt>
                <c:pt idx="3">
                  <c:v>2.412816400000001</c:v>
                </c:pt>
                <c:pt idx="4">
                  <c:v>2.2377392000000005</c:v>
                </c:pt>
                <c:pt idx="5">
                  <c:v>2.1412845000000003</c:v>
                </c:pt>
                <c:pt idx="6">
                  <c:v>2.0029668000000003</c:v>
                </c:pt>
                <c:pt idx="7">
                  <c:v>2.0769005000000003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2.5963680586601221</c:v>
                </c:pt>
                <c:pt idx="53">
                  <c:v>2.8633687895548987</c:v>
                </c:pt>
                <c:pt idx="54">
                  <c:v>2.7809579975842733</c:v>
                </c:pt>
                <c:pt idx="55">
                  <c:v>2.3797975156025135</c:v>
                </c:pt>
                <c:pt idx="56">
                  <c:v>2.1632076776828013</c:v>
                </c:pt>
                <c:pt idx="57">
                  <c:v>2.0730053352379452</c:v>
                </c:pt>
                <c:pt idx="58">
                  <c:v>2.0539902280322986</c:v>
                </c:pt>
                <c:pt idx="59">
                  <c:v>2.3017176122884089</c:v>
                </c:pt>
                <c:pt idx="60">
                  <c:v>2.4640733286600485</c:v>
                </c:pt>
                <c:pt idx="61">
                  <c:v>2.1672960334414011</c:v>
                </c:pt>
                <c:pt idx="62">
                  <c:v>2.1934802579996577</c:v>
                </c:pt>
                <c:pt idx="63">
                  <c:v>2.313160989883484</c:v>
                </c:pt>
                <c:pt idx="64">
                  <c:v>2.028887412197558</c:v>
                </c:pt>
                <c:pt idx="65">
                  <c:v>1.9177943169476102</c:v>
                </c:pt>
                <c:pt idx="66">
                  <c:v>2.3523487643418077</c:v>
                </c:pt>
                <c:pt idx="67">
                  <c:v>2.2228604893352761</c:v>
                </c:pt>
                <c:pt idx="68">
                  <c:v>2.4818745909552566</c:v>
                </c:pt>
                <c:pt idx="69">
                  <c:v>2.4470539350648486</c:v>
                </c:pt>
                <c:pt idx="70">
                  <c:v>2.3699588831016634</c:v>
                </c:pt>
                <c:pt idx="71">
                  <c:v>2.2662860480446354</c:v>
                </c:pt>
                <c:pt idx="72">
                  <c:v>2.1707325372425612</c:v>
                </c:pt>
                <c:pt idx="73">
                  <c:v>1.8203624637341753</c:v>
                </c:pt>
                <c:pt idx="74">
                  <c:v>1.8974385227082875</c:v>
                </c:pt>
                <c:pt idx="75">
                  <c:v>1.7593707345247536</c:v>
                </c:pt>
                <c:pt idx="76">
                  <c:v>2.0800272804089328</c:v>
                </c:pt>
                <c:pt idx="77">
                  <c:v>2.2742840508925495</c:v>
                </c:pt>
                <c:pt idx="78">
                  <c:v>2.16074437178849</c:v>
                </c:pt>
                <c:pt idx="79">
                  <c:v>1.9139581801738603</c:v>
                </c:pt>
                <c:pt idx="80">
                  <c:v>1.81671126254546</c:v>
                </c:pt>
                <c:pt idx="81">
                  <c:v>1.5764650868535628</c:v>
                </c:pt>
                <c:pt idx="82">
                  <c:v>1.5686160914567919</c:v>
                </c:pt>
                <c:pt idx="83">
                  <c:v>1.6853093923003053</c:v>
                </c:pt>
                <c:pt idx="84">
                  <c:v>1.7014631858107949</c:v>
                </c:pt>
                <c:pt idx="85">
                  <c:v>1.8479929213197188</c:v>
                </c:pt>
                <c:pt idx="86">
                  <c:v>1.809477038181373</c:v>
                </c:pt>
                <c:pt idx="87">
                  <c:v>1.6137387991377612</c:v>
                </c:pt>
                <c:pt idx="88">
                  <c:v>1.5311708886650877</c:v>
                </c:pt>
                <c:pt idx="89">
                  <c:v>1.4071466399903594</c:v>
                </c:pt>
                <c:pt idx="90">
                  <c:v>1.3535545080969076</c:v>
                </c:pt>
                <c:pt idx="91">
                  <c:v>1.54551256117923</c:v>
                </c:pt>
                <c:pt idx="92">
                  <c:v>1.5509663191239493</c:v>
                </c:pt>
                <c:pt idx="93">
                  <c:v>1.8146945245590571</c:v>
                </c:pt>
                <c:pt idx="94">
                  <c:v>1.8692496617998777</c:v>
                </c:pt>
                <c:pt idx="95">
                  <c:v>1.7211275742075134</c:v>
                </c:pt>
                <c:pt idx="96">
                  <c:v>1.6552350881949649</c:v>
                </c:pt>
                <c:pt idx="97">
                  <c:v>1.6911564854648393</c:v>
                </c:pt>
                <c:pt idx="98">
                  <c:v>1.7185163812608928</c:v>
                </c:pt>
                <c:pt idx="99">
                  <c:v>1.8010786004855404</c:v>
                </c:pt>
                <c:pt idx="100">
                  <c:v>2.2383984437276467</c:v>
                </c:pt>
                <c:pt idx="101">
                  <c:v>2.7405448343313852</c:v>
                </c:pt>
                <c:pt idx="102">
                  <c:v>2.7987411358565657</c:v>
                </c:pt>
                <c:pt idx="103">
                  <c:v>3.8609287961220686</c:v>
                </c:pt>
                <c:pt idx="104">
                  <c:v>3.6683443315305544</c:v>
                </c:pt>
                <c:pt idx="105">
                  <c:v>3.4509947735651076</c:v>
                </c:pt>
                <c:pt idx="106">
                  <c:v>3.364101985629433</c:v>
                </c:pt>
                <c:pt idx="107">
                  <c:v>3.4987345219414037</c:v>
                </c:pt>
                <c:pt idx="108">
                  <c:v>3.5375569457194089</c:v>
                </c:pt>
                <c:pt idx="109">
                  <c:v>3.6552083421066417</c:v>
                </c:pt>
                <c:pt idx="110">
                  <c:v>3.8839447595741037</c:v>
                </c:pt>
                <c:pt idx="111">
                  <c:v>3.5838504108297053</c:v>
                </c:pt>
                <c:pt idx="112">
                  <c:v>3.148591499629859</c:v>
                </c:pt>
                <c:pt idx="113">
                  <c:v>2.7798797324592712</c:v>
                </c:pt>
                <c:pt idx="114">
                  <c:v>2.2265586165247098</c:v>
                </c:pt>
                <c:pt idx="115">
                  <c:v>1.9073899310856364</c:v>
                </c:pt>
                <c:pt idx="116">
                  <c:v>1.7611822873236729</c:v>
                </c:pt>
                <c:pt idx="117">
                  <c:v>1.6881714489038742</c:v>
                </c:pt>
                <c:pt idx="118">
                  <c:v>1.5894141472756962</c:v>
                </c:pt>
                <c:pt idx="119">
                  <c:v>1.6331170334197198</c:v>
                </c:pt>
                <c:pt idx="120">
                  <c:v>1.511845057545552</c:v>
                </c:pt>
                <c:pt idx="121">
                  <c:v>1.7185475692747938</c:v>
                </c:pt>
                <c:pt idx="122">
                  <c:v>1.6473439817263811</c:v>
                </c:pt>
                <c:pt idx="123">
                  <c:v>1.6062165499957373</c:v>
                </c:pt>
                <c:pt idx="124">
                  <c:v>1.5561906901200921</c:v>
                </c:pt>
                <c:pt idx="125">
                  <c:v>1.7810200443433299</c:v>
                </c:pt>
                <c:pt idx="126">
                  <c:v>1.7792964445627064</c:v>
                </c:pt>
                <c:pt idx="127">
                  <c:v>1.9842055527362201</c:v>
                </c:pt>
                <c:pt idx="128">
                  <c:v>2.5679231258577007</c:v>
                </c:pt>
                <c:pt idx="129">
                  <c:v>2.7862925860792336</c:v>
                </c:pt>
                <c:pt idx="130">
                  <c:v>2.9245806937807628</c:v>
                </c:pt>
                <c:pt idx="131">
                  <c:v>4.297794910908177</c:v>
                </c:pt>
                <c:pt idx="132">
                  <c:v>3.9461583120383037</c:v>
                </c:pt>
                <c:pt idx="133">
                  <c:v>4.403123741908237</c:v>
                </c:pt>
                <c:pt idx="134">
                  <c:v>4.5099250092066701</c:v>
                </c:pt>
                <c:pt idx="135">
                  <c:v>4.5215485445971595</c:v>
                </c:pt>
                <c:pt idx="136">
                  <c:v>4.2408104126882833</c:v>
                </c:pt>
                <c:pt idx="137">
                  <c:v>3.5370965853564198</c:v>
                </c:pt>
                <c:pt idx="138">
                  <c:v>2.7435714990926412</c:v>
                </c:pt>
                <c:pt idx="139">
                  <c:v>2.9038364232192331</c:v>
                </c:pt>
                <c:pt idx="140">
                  <c:v>3.2214458991432453</c:v>
                </c:pt>
                <c:pt idx="141">
                  <c:v>3.4448387589727383</c:v>
                </c:pt>
                <c:pt idx="142">
                  <c:v>2.7375795797280511</c:v>
                </c:pt>
                <c:pt idx="143">
                  <c:v>2.4136145566006784</c:v>
                </c:pt>
                <c:pt idx="144">
                  <c:v>2.3902410708171375</c:v>
                </c:pt>
                <c:pt idx="145">
                  <c:v>2.1775937901578901</c:v>
                </c:pt>
                <c:pt idx="146">
                  <c:v>2.1306900379730278</c:v>
                </c:pt>
                <c:pt idx="147">
                  <c:v>2.0764700384426638</c:v>
                </c:pt>
                <c:pt idx="148">
                  <c:v>2.1967918349585793</c:v>
                </c:pt>
                <c:pt idx="149">
                  <c:v>2.2506366636393191</c:v>
                </c:pt>
                <c:pt idx="150">
                  <c:v>2.8774079075313601</c:v>
                </c:pt>
                <c:pt idx="151">
                  <c:v>2.8771677207875688</c:v>
                </c:pt>
                <c:pt idx="152">
                  <c:v>2.9026000235689917</c:v>
                </c:pt>
                <c:pt idx="153">
                  <c:v>2.716276412783412</c:v>
                </c:pt>
                <c:pt idx="154">
                  <c:v>2.5119903732936617</c:v>
                </c:pt>
                <c:pt idx="155">
                  <c:v>2.3585763583277859</c:v>
                </c:pt>
                <c:pt idx="156">
                  <c:v>2.1948738428989056</c:v>
                </c:pt>
                <c:pt idx="157">
                  <c:v>2.4512852436385155</c:v>
                </c:pt>
                <c:pt idx="158">
                  <c:v>2.6338894646639979</c:v>
                </c:pt>
                <c:pt idx="159">
                  <c:v>2.5145600942422623</c:v>
                </c:pt>
                <c:pt idx="160">
                  <c:v>2.1928025716305397</c:v>
                </c:pt>
                <c:pt idx="161">
                  <c:v>2.1334839360931368</c:v>
                </c:pt>
                <c:pt idx="162">
                  <c:v>1.9601623093221068</c:v>
                </c:pt>
                <c:pt idx="163">
                  <c:v>2.3151160840480531</c:v>
                </c:pt>
                <c:pt idx="164">
                  <c:v>1.0965173597997524</c:v>
                </c:pt>
                <c:pt idx="165">
                  <c:v>1.1343470703737597</c:v>
                </c:pt>
                <c:pt idx="166">
                  <c:v>1.4514300634443051</c:v>
                </c:pt>
                <c:pt idx="167">
                  <c:v>1.8846757657845239</c:v>
                </c:pt>
                <c:pt idx="168">
                  <c:v>2.3290907490660553</c:v>
                </c:pt>
                <c:pt idx="169">
                  <c:v>2.3845003815264794</c:v>
                </c:pt>
                <c:pt idx="170">
                  <c:v>2.2773503714361576</c:v>
                </c:pt>
                <c:pt idx="171">
                  <c:v>2.0274868782392361</c:v>
                </c:pt>
                <c:pt idx="172">
                  <c:v>1.6560057727810382</c:v>
                </c:pt>
                <c:pt idx="173">
                  <c:v>1.4283601610594174</c:v>
                </c:pt>
                <c:pt idx="174">
                  <c:v>1.1867191505221593</c:v>
                </c:pt>
                <c:pt idx="175">
                  <c:v>1.1655331701144152</c:v>
                </c:pt>
                <c:pt idx="176">
                  <c:v>1.2586902320452817</c:v>
                </c:pt>
              </c:numCache>
            </c:numRef>
          </c:val>
          <c:smooth val="0"/>
          <c:extLst>
            <c:ext xmlns:c16="http://schemas.microsoft.com/office/drawing/2014/chart" uri="{C3380CC4-5D6E-409C-BE32-E72D297353CC}">
              <c16:uniqueId val="{00000005-74B8-48EB-8C6B-38A4C5156380}"/>
            </c:ext>
          </c:extLst>
        </c:ser>
        <c:dLbls>
          <c:showLegendKey val="0"/>
          <c:showVal val="0"/>
          <c:showCatName val="0"/>
          <c:showSerName val="0"/>
          <c:showPercent val="0"/>
          <c:showBubbleSize val="0"/>
        </c:dLbls>
        <c:marker val="1"/>
        <c:smooth val="0"/>
        <c:axId val="871096832"/>
        <c:axId val="938794304"/>
      </c:lineChart>
      <c:catAx>
        <c:axId val="871096832"/>
        <c:scaling>
          <c:orientation val="minMax"/>
        </c:scaling>
        <c:delete val="0"/>
        <c:axPos val="b"/>
        <c:numFmt formatCode="yyyy" sourceLinked="0"/>
        <c:majorTickMark val="out"/>
        <c:minorTickMark val="none"/>
        <c:tickLblPos val="nextTo"/>
        <c:txPr>
          <a:bodyPr rot="-2700000"/>
          <a:lstStyle/>
          <a:p>
            <a:pPr>
              <a:defRPr/>
            </a:pPr>
            <a:endParaRPr lang="en-US"/>
          </a:p>
        </c:txPr>
        <c:crossAx val="938794304"/>
        <c:crosses val="autoZero"/>
        <c:auto val="1"/>
        <c:lblAlgn val="ctr"/>
        <c:lblOffset val="100"/>
        <c:tickLblSkip val="8"/>
        <c:tickMarkSkip val="4"/>
        <c:noMultiLvlLbl val="0"/>
      </c:catAx>
      <c:valAx>
        <c:axId val="938794304"/>
        <c:scaling>
          <c:orientation val="minMax"/>
        </c:scaling>
        <c:delete val="0"/>
        <c:axPos val="l"/>
        <c:numFmt formatCode="0%" sourceLinked="0"/>
        <c:majorTickMark val="out"/>
        <c:minorTickMark val="none"/>
        <c:tickLblPos val="nextTo"/>
        <c:crossAx val="871096832"/>
        <c:crosses val="autoZero"/>
        <c:crossBetween val="between"/>
        <c:dispUnits>
          <c:builtInUnit val="hundreds"/>
        </c:dispUnits>
      </c:valAx>
      <c:valAx>
        <c:axId val="941023232"/>
        <c:scaling>
          <c:orientation val="minMax"/>
          <c:max val="0.1"/>
          <c:min val="0"/>
        </c:scaling>
        <c:delete val="0"/>
        <c:axPos val="r"/>
        <c:numFmt formatCode="General" sourceLinked="1"/>
        <c:majorTickMark val="none"/>
        <c:minorTickMark val="none"/>
        <c:tickLblPos val="none"/>
        <c:crossAx val="871097344"/>
        <c:crosses val="max"/>
        <c:crossBetween val="between"/>
      </c:valAx>
      <c:catAx>
        <c:axId val="871097344"/>
        <c:scaling>
          <c:orientation val="minMax"/>
        </c:scaling>
        <c:delete val="1"/>
        <c:axPos val="b"/>
        <c:majorTickMark val="out"/>
        <c:minorTickMark val="none"/>
        <c:tickLblPos val="none"/>
        <c:crossAx val="941023232"/>
        <c:crosses val="autoZero"/>
        <c:auto val="1"/>
        <c:lblAlgn val="ctr"/>
        <c:lblOffset val="100"/>
        <c:noMultiLvlLbl val="0"/>
      </c:catAx>
    </c:plotArea>
    <c:legend>
      <c:legendPos val="b"/>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74B8-48EB-8C6B-38A4C5156380}"/>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74B8-48EB-8C6B-38A4C5156380}"/>
            </c:ext>
          </c:extLst>
        </c:ser>
        <c:dLbls>
          <c:showLegendKey val="0"/>
          <c:showVal val="0"/>
          <c:showCatName val="0"/>
          <c:showSerName val="0"/>
          <c:showPercent val="0"/>
          <c:showBubbleSize val="0"/>
        </c:dLbls>
        <c:axId val="414156800"/>
        <c:axId val="569390144"/>
      </c:areaChart>
      <c:lineChart>
        <c:grouping val="standard"/>
        <c:varyColors val="0"/>
        <c:ser>
          <c:idx val="2"/>
          <c:order val="0"/>
          <c:tx>
            <c:v>Modeled CCGCO</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Scenarios'!$AK$2:$AK$178</c:f>
              <c:numCache>
                <c:formatCode>General</c:formatCode>
                <c:ptCount val="177"/>
                <c:pt idx="0">
                  <c:v>4.0987814999999994</c:v>
                </c:pt>
                <c:pt idx="1">
                  <c:v>6.2556558999999998</c:v>
                </c:pt>
                <c:pt idx="2">
                  <c:v>6.6770174000000004</c:v>
                </c:pt>
                <c:pt idx="3">
                  <c:v>6.3566946</c:v>
                </c:pt>
                <c:pt idx="4">
                  <c:v>5.6577029000000003</c:v>
                </c:pt>
                <c:pt idx="5">
                  <c:v>4.3254399000000001</c:v>
                </c:pt>
                <c:pt idx="6">
                  <c:v>4.5422659000000003</c:v>
                </c:pt>
                <c:pt idx="7">
                  <c:v>7.0547813999999995</c:v>
                </c:pt>
                <c:pt idx="8">
                  <c:v>6.4288843999999994</c:v>
                </c:pt>
                <c:pt idx="9">
                  <c:v>0.99724049999999975</c:v>
                </c:pt>
                <c:pt idx="10">
                  <c:v>5.4120279999999994</c:v>
                </c:pt>
                <c:pt idx="11">
                  <c:v>4.8493933</c:v>
                </c:pt>
                <c:pt idx="12">
                  <c:v>6.5093534000000002</c:v>
                </c:pt>
                <c:pt idx="13">
                  <c:v>6.5495879000000006</c:v>
                </c:pt>
                <c:pt idx="14">
                  <c:v>5.7676691</c:v>
                </c:pt>
                <c:pt idx="15">
                  <c:v>6.4715769999999999</c:v>
                </c:pt>
                <c:pt idx="16">
                  <c:v>6.4642026999999995</c:v>
                </c:pt>
                <c:pt idx="17">
                  <c:v>10.042088300000001</c:v>
                </c:pt>
                <c:pt idx="18">
                  <c:v>7.5952932000000004</c:v>
                </c:pt>
                <c:pt idx="19">
                  <c:v>4.6006119999999999</c:v>
                </c:pt>
                <c:pt idx="20">
                  <c:v>4.2827473000000005</c:v>
                </c:pt>
                <c:pt idx="21">
                  <c:v>8.3090335</c:v>
                </c:pt>
                <c:pt idx="22">
                  <c:v>5.6248427000000003</c:v>
                </c:pt>
                <c:pt idx="23">
                  <c:v>9.1723262000000005</c:v>
                </c:pt>
                <c:pt idx="24">
                  <c:v>10.0405351</c:v>
                </c:pt>
                <c:pt idx="25">
                  <c:v>7.1650042000000003</c:v>
                </c:pt>
                <c:pt idx="26">
                  <c:v>8.6007639999999999</c:v>
                </c:pt>
                <c:pt idx="27">
                  <c:v>8.2279161999999992</c:v>
                </c:pt>
                <c:pt idx="28">
                  <c:v>6.3987388999999997</c:v>
                </c:pt>
                <c:pt idx="29">
                  <c:v>4.8521079999999994</c:v>
                </c:pt>
                <c:pt idx="30">
                  <c:v>5.0812245000000003</c:v>
                </c:pt>
                <c:pt idx="31">
                  <c:v>4.6442095000000005</c:v>
                </c:pt>
                <c:pt idx="32">
                  <c:v>4.5530032</c:v>
                </c:pt>
                <c:pt idx="33">
                  <c:v>4.7418851999999996</c:v>
                </c:pt>
                <c:pt idx="34">
                  <c:v>5.8720707999999995</c:v>
                </c:pt>
                <c:pt idx="35">
                  <c:v>6.1217570000000006</c:v>
                </c:pt>
                <c:pt idx="36">
                  <c:v>5.8063503999999995</c:v>
                </c:pt>
                <c:pt idx="37">
                  <c:v>5.9451654999999999</c:v>
                </c:pt>
                <c:pt idx="38">
                  <c:v>4.9587111999999998</c:v>
                </c:pt>
                <c:pt idx="39">
                  <c:v>6.0938129999999999</c:v>
                </c:pt>
                <c:pt idx="40">
                  <c:v>5.8112665999999997</c:v>
                </c:pt>
                <c:pt idx="41">
                  <c:v>6.5833530000000007</c:v>
                </c:pt>
                <c:pt idx="42">
                  <c:v>5.7053116999999993</c:v>
                </c:pt>
                <c:pt idx="43">
                  <c:v>6.3459573000000002</c:v>
                </c:pt>
                <c:pt idx="44">
                  <c:v>6.0330087999999993</c:v>
                </c:pt>
                <c:pt idx="45">
                  <c:v>5.2986988000000004</c:v>
                </c:pt>
                <c:pt idx="46">
                  <c:v>5.5179828999999998</c:v>
                </c:pt>
                <c:pt idx="47">
                  <c:v>4.3573952</c:v>
                </c:pt>
                <c:pt idx="48">
                  <c:v>5.9138584999999999</c:v>
                </c:pt>
                <c:pt idx="49">
                  <c:v>4.7532708000000001</c:v>
                </c:pt>
                <c:pt idx="50">
                  <c:v>5.8481380999999999</c:v>
                </c:pt>
                <c:pt idx="51">
                  <c:v>4.6875503999999992</c:v>
                </c:pt>
                <c:pt idx="52">
                  <c:v>5.1138281000000001</c:v>
                </c:pt>
                <c:pt idx="53">
                  <c:v>5.4316928000000004</c:v>
                </c:pt>
                <c:pt idx="54">
                  <c:v>5.5023293999999998</c:v>
                </c:pt>
                <c:pt idx="55">
                  <c:v>6.3450524000000001</c:v>
                </c:pt>
                <c:pt idx="56">
                  <c:v>5.0054151000000005</c:v>
                </c:pt>
                <c:pt idx="57">
                  <c:v>6.0296457999999991</c:v>
                </c:pt>
                <c:pt idx="58">
                  <c:v>6.6908611000000002</c:v>
                </c:pt>
                <c:pt idx="59">
                  <c:v>8.0584424000000006</c:v>
                </c:pt>
                <c:pt idx="60">
                  <c:v>7.6929689000000003</c:v>
                </c:pt>
                <c:pt idx="61">
                  <c:v>5.9927742999999998</c:v>
                </c:pt>
                <c:pt idx="62">
                  <c:v>6.4494541000000005</c:v>
                </c:pt>
                <c:pt idx="63">
                  <c:v>6.5504928000000007</c:v>
                </c:pt>
                <c:pt idx="64">
                  <c:v>5.5895244000000002</c:v>
                </c:pt>
                <c:pt idx="65">
                  <c:v>5.7611997000000006</c:v>
                </c:pt>
                <c:pt idx="66">
                  <c:v>5.9731094999999996</c:v>
                </c:pt>
                <c:pt idx="67">
                  <c:v>5.8367524999999993</c:v>
                </c:pt>
                <c:pt idx="68">
                  <c:v>6.9389941000000004</c:v>
                </c:pt>
                <c:pt idx="69">
                  <c:v>6.3385829999999999</c:v>
                </c:pt>
                <c:pt idx="70">
                  <c:v>6.3812756000000004</c:v>
                </c:pt>
                <c:pt idx="71">
                  <c:v>5.1147329999999993</c:v>
                </c:pt>
                <c:pt idx="72">
                  <c:v>5.6091891999999994</c:v>
                </c:pt>
                <c:pt idx="73">
                  <c:v>4.9126555999999999</c:v>
                </c:pt>
                <c:pt idx="74">
                  <c:v>5.9771207999999998</c:v>
                </c:pt>
                <c:pt idx="75">
                  <c:v>5.0686774000000003</c:v>
                </c:pt>
                <c:pt idx="76">
                  <c:v>6.1660028000000002</c:v>
                </c:pt>
                <c:pt idx="77">
                  <c:v>6.2317232000000002</c:v>
                </c:pt>
                <c:pt idx="78">
                  <c:v>5.4900389000000001</c:v>
                </c:pt>
                <c:pt idx="79">
                  <c:v>5.6690885</c:v>
                </c:pt>
                <c:pt idx="80">
                  <c:v>5.7421832000000004</c:v>
                </c:pt>
                <c:pt idx="81">
                  <c:v>4.1175413999999995</c:v>
                </c:pt>
                <c:pt idx="82">
                  <c:v>5.2526431999999996</c:v>
                </c:pt>
                <c:pt idx="83">
                  <c:v>5.0760516999999998</c:v>
                </c:pt>
                <c:pt idx="84">
                  <c:v>5.4670110999999997</c:v>
                </c:pt>
                <c:pt idx="85">
                  <c:v>4.3064233999999999</c:v>
                </c:pt>
                <c:pt idx="86">
                  <c:v>4.6267462000000004</c:v>
                </c:pt>
                <c:pt idx="87">
                  <c:v>5.3027100999999996</c:v>
                </c:pt>
                <c:pt idx="88">
                  <c:v>4.9519851999999993</c:v>
                </c:pt>
                <c:pt idx="89">
                  <c:v>4.9215831000000003</c:v>
                </c:pt>
                <c:pt idx="90">
                  <c:v>4.4599871000000002</c:v>
                </c:pt>
                <c:pt idx="91">
                  <c:v>3.9326707000000001</c:v>
                </c:pt>
                <c:pt idx="92">
                  <c:v>5.1359510000000004</c:v>
                </c:pt>
                <c:pt idx="93">
                  <c:v>5.1006327000000002</c:v>
                </c:pt>
                <c:pt idx="94">
                  <c:v>4.4320431000000005</c:v>
                </c:pt>
                <c:pt idx="95">
                  <c:v>3.6928169</c:v>
                </c:pt>
                <c:pt idx="96">
                  <c:v>5.7437364000000004</c:v>
                </c:pt>
                <c:pt idx="97">
                  <c:v>3.3798684000000003</c:v>
                </c:pt>
                <c:pt idx="98">
                  <c:v>5.9909645000000005</c:v>
                </c:pt>
                <c:pt idx="99">
                  <c:v>5.3223748999999998</c:v>
                </c:pt>
                <c:pt idx="100">
                  <c:v>6.6217777</c:v>
                </c:pt>
                <c:pt idx="101">
                  <c:v>5.5573125000000001</c:v>
                </c:pt>
                <c:pt idx="102">
                  <c:v>6.8895755000000003</c:v>
                </c:pt>
                <c:pt idx="103">
                  <c:v>6.2719577000000006</c:v>
                </c:pt>
                <c:pt idx="104">
                  <c:v>5.4194022999999998</c:v>
                </c:pt>
                <c:pt idx="105">
                  <c:v>5.982037</c:v>
                </c:pt>
                <c:pt idx="106">
                  <c:v>6.0198134000000003</c:v>
                </c:pt>
                <c:pt idx="107">
                  <c:v>6.6859449</c:v>
                </c:pt>
                <c:pt idx="108">
                  <c:v>6.0502155000000002</c:v>
                </c:pt>
                <c:pt idx="109">
                  <c:v>5.5155247999999997</c:v>
                </c:pt>
                <c:pt idx="110">
                  <c:v>4.420657499999999</c:v>
                </c:pt>
                <c:pt idx="111">
                  <c:v>5.0637612000000001</c:v>
                </c:pt>
                <c:pt idx="112">
                  <c:v>5.9138584999999999</c:v>
                </c:pt>
                <c:pt idx="113">
                  <c:v>5.6337701999999998</c:v>
                </c:pt>
                <c:pt idx="114">
                  <c:v>5.3208216999999998</c:v>
                </c:pt>
                <c:pt idx="115">
                  <c:v>5.3914583</c:v>
                </c:pt>
                <c:pt idx="116">
                  <c:v>5.0760516999999998</c:v>
                </c:pt>
                <c:pt idx="117">
                  <c:v>5.7873339000000001</c:v>
                </c:pt>
                <c:pt idx="118">
                  <c:v>5.2953358000000001</c:v>
                </c:pt>
                <c:pt idx="119">
                  <c:v>5.6838370999999999</c:v>
                </c:pt>
                <c:pt idx="120">
                  <c:v>4.6669806999999999</c:v>
                </c:pt>
                <c:pt idx="121">
                  <c:v>5.9408975999999996</c:v>
                </c:pt>
                <c:pt idx="122">
                  <c:v>6.2234440000000006</c:v>
                </c:pt>
                <c:pt idx="123">
                  <c:v>5.1688112000000004</c:v>
                </c:pt>
                <c:pt idx="124">
                  <c:v>6.2612204</c:v>
                </c:pt>
                <c:pt idx="125">
                  <c:v>5.2369896999999996</c:v>
                </c:pt>
                <c:pt idx="126">
                  <c:v>5.4439833000000002</c:v>
                </c:pt>
                <c:pt idx="127">
                  <c:v>5.9359814000000002</c:v>
                </c:pt>
                <c:pt idx="128">
                  <c:v>7.4497521000000004</c:v>
                </c:pt>
                <c:pt idx="129">
                  <c:v>5.8883726000000003</c:v>
                </c:pt>
                <c:pt idx="130">
                  <c:v>7.4958077000000003</c:v>
                </c:pt>
                <c:pt idx="131">
                  <c:v>10.0166024</c:v>
                </c:pt>
                <c:pt idx="132">
                  <c:v>9.4877327999999999</c:v>
                </c:pt>
                <c:pt idx="133">
                  <c:v>8.0857381000000004</c:v>
                </c:pt>
                <c:pt idx="134">
                  <c:v>7.5485892999999997</c:v>
                </c:pt>
                <c:pt idx="135">
                  <c:v>6.7288940999999998</c:v>
                </c:pt>
                <c:pt idx="136">
                  <c:v>7.473036500000001</c:v>
                </c:pt>
                <c:pt idx="137">
                  <c:v>6.6303134999999997</c:v>
                </c:pt>
                <c:pt idx="138">
                  <c:v>7.0212728999999996</c:v>
                </c:pt>
                <c:pt idx="139">
                  <c:v>7.0919094999999999</c:v>
                </c:pt>
                <c:pt idx="140">
                  <c:v>8.3403404999999999</c:v>
                </c:pt>
                <c:pt idx="141">
                  <c:v>6.8191955000000002</c:v>
                </c:pt>
                <c:pt idx="142">
                  <c:v>7.5280196000000004</c:v>
                </c:pt>
                <c:pt idx="143">
                  <c:v>6.0544834000000005</c:v>
                </c:pt>
                <c:pt idx="144">
                  <c:v>6.6269504999999995</c:v>
                </c:pt>
                <c:pt idx="145">
                  <c:v>6.8766366999999997</c:v>
                </c:pt>
                <c:pt idx="146">
                  <c:v>7.3053725000000007</c:v>
                </c:pt>
                <c:pt idx="147">
                  <c:v>7.3809252999999995</c:v>
                </c:pt>
                <c:pt idx="148">
                  <c:v>6.3944709999999993</c:v>
                </c:pt>
                <c:pt idx="149">
                  <c:v>7.0351166000000003</c:v>
                </c:pt>
                <c:pt idx="150">
                  <c:v>6.1570752999999998</c:v>
                </c:pt>
                <c:pt idx="151">
                  <c:v>5.7077697999999994</c:v>
                </c:pt>
                <c:pt idx="152">
                  <c:v>7.4786009999999994</c:v>
                </c:pt>
                <c:pt idx="153">
                  <c:v>5.4777483999999994</c:v>
                </c:pt>
                <c:pt idx="154">
                  <c:v>5.0917051999999998</c:v>
                </c:pt>
                <c:pt idx="155">
                  <c:v>5.9138584999999999</c:v>
                </c:pt>
                <c:pt idx="156">
                  <c:v>5.9869532000000003</c:v>
                </c:pt>
                <c:pt idx="157">
                  <c:v>5.7093230000000004</c:v>
                </c:pt>
                <c:pt idx="158">
                  <c:v>5.8555124000000003</c:v>
                </c:pt>
                <c:pt idx="159">
                  <c:v>6.1782933</c:v>
                </c:pt>
                <c:pt idx="160">
                  <c:v>6.1807514000000001</c:v>
                </c:pt>
                <c:pt idx="161">
                  <c:v>5.9688416000000002</c:v>
                </c:pt>
                <c:pt idx="162">
                  <c:v>5.2271573</c:v>
                </c:pt>
                <c:pt idx="163">
                  <c:v>5.3027100999999996</c:v>
                </c:pt>
              </c:numCache>
            </c:numRef>
          </c:val>
          <c:smooth val="0"/>
          <c:extLst>
            <c:ext xmlns:c16="http://schemas.microsoft.com/office/drawing/2014/chart" uri="{C3380CC4-5D6E-409C-BE32-E72D297353CC}">
              <c16:uniqueId val="{00000002-74B8-48EB-8C6B-38A4C5156380}"/>
            </c:ext>
          </c:extLst>
        </c:ser>
        <c:ser>
          <c:idx val="6"/>
          <c:order val="1"/>
          <c:tx>
            <c:v>Industry actual</c:v>
          </c:tx>
          <c:spPr>
            <a:ln>
              <a:solidFill>
                <a:schemeClr val="bg1">
                  <a:lumMod val="75000"/>
                </a:schemeClr>
              </a:solidFill>
            </a:ln>
          </c:spPr>
          <c:marker>
            <c:symbol val="none"/>
          </c:marker>
          <c:val>
            <c:numRef>
              <c:f>'Relevant Scenarios'!$BS$2:$BS$178</c:f>
              <c:numCache>
                <c:formatCode>General</c:formatCode>
                <c:ptCount val="177"/>
                <c:pt idx="36">
                  <c:v>2.0499999999999998</c:v>
                </c:pt>
                <c:pt idx="37">
                  <c:v>2.54</c:v>
                </c:pt>
                <c:pt idx="38">
                  <c:v>2.88</c:v>
                </c:pt>
                <c:pt idx="39">
                  <c:v>3.12</c:v>
                </c:pt>
                <c:pt idx="40">
                  <c:v>3.47</c:v>
                </c:pt>
                <c:pt idx="41">
                  <c:v>3.43</c:v>
                </c:pt>
                <c:pt idx="42">
                  <c:v>3.66</c:v>
                </c:pt>
                <c:pt idx="43">
                  <c:v>3.37</c:v>
                </c:pt>
                <c:pt idx="44">
                  <c:v>3.64</c:v>
                </c:pt>
                <c:pt idx="45">
                  <c:v>3.55</c:v>
                </c:pt>
                <c:pt idx="46">
                  <c:v>3.26</c:v>
                </c:pt>
                <c:pt idx="47">
                  <c:v>3.5</c:v>
                </c:pt>
                <c:pt idx="48">
                  <c:v>3.42</c:v>
                </c:pt>
                <c:pt idx="49">
                  <c:v>3.53</c:v>
                </c:pt>
                <c:pt idx="50">
                  <c:v>3.41</c:v>
                </c:pt>
                <c:pt idx="51">
                  <c:v>3.52</c:v>
                </c:pt>
                <c:pt idx="52">
                  <c:v>3.28</c:v>
                </c:pt>
                <c:pt idx="53">
                  <c:v>3.27</c:v>
                </c:pt>
                <c:pt idx="54">
                  <c:v>3.13</c:v>
                </c:pt>
                <c:pt idx="55">
                  <c:v>3.26</c:v>
                </c:pt>
                <c:pt idx="56">
                  <c:v>3.22</c:v>
                </c:pt>
                <c:pt idx="57">
                  <c:v>3.22</c:v>
                </c:pt>
                <c:pt idx="58">
                  <c:v>3.81</c:v>
                </c:pt>
                <c:pt idx="59">
                  <c:v>3.82</c:v>
                </c:pt>
                <c:pt idx="60">
                  <c:v>4.4800000000000004</c:v>
                </c:pt>
                <c:pt idx="61">
                  <c:v>4.95</c:v>
                </c:pt>
                <c:pt idx="62">
                  <c:v>5.26</c:v>
                </c:pt>
                <c:pt idx="63">
                  <c:v>5.25</c:v>
                </c:pt>
                <c:pt idx="64">
                  <c:v>5.29</c:v>
                </c:pt>
                <c:pt idx="65">
                  <c:v>5.46</c:v>
                </c:pt>
                <c:pt idx="66">
                  <c:v>5.13</c:v>
                </c:pt>
                <c:pt idx="67">
                  <c:v>4.8</c:v>
                </c:pt>
                <c:pt idx="68">
                  <c:v>4.57</c:v>
                </c:pt>
                <c:pt idx="69">
                  <c:v>4.18</c:v>
                </c:pt>
                <c:pt idx="70">
                  <c:v>3.86</c:v>
                </c:pt>
                <c:pt idx="71">
                  <c:v>3.75</c:v>
                </c:pt>
                <c:pt idx="72">
                  <c:v>3.61</c:v>
                </c:pt>
                <c:pt idx="73">
                  <c:v>3.21</c:v>
                </c:pt>
                <c:pt idx="74">
                  <c:v>3.08</c:v>
                </c:pt>
                <c:pt idx="75">
                  <c:v>3.52</c:v>
                </c:pt>
                <c:pt idx="76">
                  <c:v>3</c:v>
                </c:pt>
                <c:pt idx="77">
                  <c:v>3.29</c:v>
                </c:pt>
                <c:pt idx="78">
                  <c:v>3.79</c:v>
                </c:pt>
                <c:pt idx="79">
                  <c:v>3.94</c:v>
                </c:pt>
                <c:pt idx="80">
                  <c:v>4.24</c:v>
                </c:pt>
                <c:pt idx="81">
                  <c:v>4.49</c:v>
                </c:pt>
                <c:pt idx="82">
                  <c:v>4.32</c:v>
                </c:pt>
                <c:pt idx="83">
                  <c:v>4.4800000000000004</c:v>
                </c:pt>
                <c:pt idx="84">
                  <c:v>4.5999999999999996</c:v>
                </c:pt>
                <c:pt idx="85">
                  <c:v>5.1100000000000003</c:v>
                </c:pt>
                <c:pt idx="86">
                  <c:v>5.01</c:v>
                </c:pt>
                <c:pt idx="87">
                  <c:v>4.79</c:v>
                </c:pt>
                <c:pt idx="88">
                  <c:v>4.9400000000000004</c:v>
                </c:pt>
                <c:pt idx="89">
                  <c:v>5.01</c:v>
                </c:pt>
                <c:pt idx="90">
                  <c:v>4.96</c:v>
                </c:pt>
                <c:pt idx="91">
                  <c:v>4.82</c:v>
                </c:pt>
                <c:pt idx="92">
                  <c:v>4.72</c:v>
                </c:pt>
                <c:pt idx="93">
                  <c:v>4.29</c:v>
                </c:pt>
                <c:pt idx="94">
                  <c:v>4.2699999999999996</c:v>
                </c:pt>
                <c:pt idx="95">
                  <c:v>4.33</c:v>
                </c:pt>
                <c:pt idx="96">
                  <c:v>4.21</c:v>
                </c:pt>
                <c:pt idx="97">
                  <c:v>3.99</c:v>
                </c:pt>
                <c:pt idx="98">
                  <c:v>4.24</c:v>
                </c:pt>
                <c:pt idx="99">
                  <c:v>4.3600000000000003</c:v>
                </c:pt>
                <c:pt idx="100">
                  <c:v>4.26</c:v>
                </c:pt>
                <c:pt idx="101">
                  <c:v>4.79</c:v>
                </c:pt>
                <c:pt idx="102">
                  <c:v>5.05</c:v>
                </c:pt>
                <c:pt idx="103">
                  <c:v>5.48</c:v>
                </c:pt>
                <c:pt idx="104">
                  <c:v>7.92</c:v>
                </c:pt>
                <c:pt idx="105">
                  <c:v>5.83</c:v>
                </c:pt>
                <c:pt idx="106">
                  <c:v>5.77</c:v>
                </c:pt>
                <c:pt idx="107">
                  <c:v>5.15</c:v>
                </c:pt>
                <c:pt idx="108">
                  <c:v>5.56</c:v>
                </c:pt>
                <c:pt idx="109">
                  <c:v>5.57</c:v>
                </c:pt>
                <c:pt idx="110">
                  <c:v>5.38</c:v>
                </c:pt>
                <c:pt idx="111">
                  <c:v>5.58</c:v>
                </c:pt>
                <c:pt idx="112">
                  <c:v>5.2</c:v>
                </c:pt>
                <c:pt idx="113">
                  <c:v>5.39</c:v>
                </c:pt>
                <c:pt idx="114">
                  <c:v>4.58</c:v>
                </c:pt>
                <c:pt idx="115">
                  <c:v>4.6100000000000003</c:v>
                </c:pt>
                <c:pt idx="116">
                  <c:v>4.4800000000000004</c:v>
                </c:pt>
                <c:pt idx="117">
                  <c:v>4.3</c:v>
                </c:pt>
                <c:pt idx="118">
                  <c:v>4.47</c:v>
                </c:pt>
                <c:pt idx="119">
                  <c:v>6.1</c:v>
                </c:pt>
                <c:pt idx="120">
                  <c:v>3.09</c:v>
                </c:pt>
                <c:pt idx="121">
                  <c:v>3.53</c:v>
                </c:pt>
                <c:pt idx="122">
                  <c:v>3.98</c:v>
                </c:pt>
                <c:pt idx="123">
                  <c:v>3.72</c:v>
                </c:pt>
                <c:pt idx="124">
                  <c:v>3.91</c:v>
                </c:pt>
                <c:pt idx="125">
                  <c:v>3.7</c:v>
                </c:pt>
                <c:pt idx="126">
                  <c:v>3.95</c:v>
                </c:pt>
                <c:pt idx="127">
                  <c:v>4.33</c:v>
                </c:pt>
                <c:pt idx="128">
                  <c:v>4.62</c:v>
                </c:pt>
                <c:pt idx="129">
                  <c:v>5.17</c:v>
                </c:pt>
                <c:pt idx="130">
                  <c:v>5.73</c:v>
                </c:pt>
                <c:pt idx="131">
                  <c:v>6.45</c:v>
                </c:pt>
                <c:pt idx="132">
                  <c:v>7.67</c:v>
                </c:pt>
                <c:pt idx="133">
                  <c:v>9.57</c:v>
                </c:pt>
                <c:pt idx="134">
                  <c:v>10.33</c:v>
                </c:pt>
                <c:pt idx="135">
                  <c:v>10.52</c:v>
                </c:pt>
                <c:pt idx="136">
                  <c:v>10.58</c:v>
                </c:pt>
                <c:pt idx="137">
                  <c:v>10.72</c:v>
                </c:pt>
                <c:pt idx="138">
                  <c:v>8.6300000000000008</c:v>
                </c:pt>
                <c:pt idx="139">
                  <c:v>7.98</c:v>
                </c:pt>
                <c:pt idx="140">
                  <c:v>7</c:v>
                </c:pt>
                <c:pt idx="141">
                  <c:v>5.3</c:v>
                </c:pt>
                <c:pt idx="142">
                  <c:v>5.75</c:v>
                </c:pt>
                <c:pt idx="143">
                  <c:v>4.7300000000000004</c:v>
                </c:pt>
                <c:pt idx="144">
                  <c:v>4.2699999999999996</c:v>
                </c:pt>
                <c:pt idx="145">
                  <c:v>3.92</c:v>
                </c:pt>
                <c:pt idx="146">
                  <c:v>3.87</c:v>
                </c:pt>
                <c:pt idx="147">
                  <c:v>3.91</c:v>
                </c:pt>
                <c:pt idx="148">
                  <c:v>3.73</c:v>
                </c:pt>
                <c:pt idx="149">
                  <c:v>3.45</c:v>
                </c:pt>
                <c:pt idx="150">
                  <c:v>3.34</c:v>
                </c:pt>
                <c:pt idx="151">
                  <c:v>3.38</c:v>
                </c:pt>
                <c:pt idx="152">
                  <c:v>3.24</c:v>
                </c:pt>
                <c:pt idx="153">
                  <c:v>3.3</c:v>
                </c:pt>
                <c:pt idx="154">
                  <c:v>3.05</c:v>
                </c:pt>
                <c:pt idx="155">
                  <c:v>3.01</c:v>
                </c:pt>
                <c:pt idx="156">
                  <c:v>2.91</c:v>
                </c:pt>
                <c:pt idx="157">
                  <c:v>2.86</c:v>
                </c:pt>
                <c:pt idx="158">
                  <c:v>2.92</c:v>
                </c:pt>
                <c:pt idx="159">
                  <c:v>2.92</c:v>
                </c:pt>
                <c:pt idx="160">
                  <c:v>3.04</c:v>
                </c:pt>
                <c:pt idx="161">
                  <c:v>2.97</c:v>
                </c:pt>
                <c:pt idx="162">
                  <c:v>3.04</c:v>
                </c:pt>
              </c:numCache>
            </c:numRef>
          </c:val>
          <c:smooth val="0"/>
          <c:extLst>
            <c:ext xmlns:c16="http://schemas.microsoft.com/office/drawing/2014/chart" uri="{C3380CC4-5D6E-409C-BE32-E72D297353CC}">
              <c16:uniqueId val="{00000000-6FEC-434F-AEB6-0A570383C6EE}"/>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Scenarios'!$AH$2:$AH$178</c:f>
              <c:numCache>
                <c:formatCode>General</c:formatCode>
                <c:ptCount val="177"/>
                <c:pt idx="163">
                  <c:v>5.3027100999999996</c:v>
                </c:pt>
                <c:pt idx="164">
                  <c:v>5.6205748</c:v>
                </c:pt>
                <c:pt idx="165">
                  <c:v>5.5523962999999998</c:v>
                </c:pt>
                <c:pt idx="166">
                  <c:v>5.5170779999999997</c:v>
                </c:pt>
                <c:pt idx="167">
                  <c:v>5.5195360999999998</c:v>
                </c:pt>
                <c:pt idx="168">
                  <c:v>5.4842178000000006</c:v>
                </c:pt>
                <c:pt idx="169">
                  <c:v>5.4842178000000006</c:v>
                </c:pt>
                <c:pt idx="170">
                  <c:v>5.4513576000000006</c:v>
                </c:pt>
                <c:pt idx="171">
                  <c:v>5.4866758999999998</c:v>
                </c:pt>
                <c:pt idx="172">
                  <c:v>5.6254910000000002</c:v>
                </c:pt>
                <c:pt idx="173">
                  <c:v>5.6230329000000001</c:v>
                </c:pt>
                <c:pt idx="174">
                  <c:v>5.6230329000000001</c:v>
                </c:pt>
                <c:pt idx="175">
                  <c:v>5.6912114000000003</c:v>
                </c:pt>
                <c:pt idx="176">
                  <c:v>5.6912114000000003</c:v>
                </c:pt>
              </c:numCache>
            </c:numRef>
          </c:val>
          <c:smooth val="0"/>
          <c:extLst>
            <c:ext xmlns:c16="http://schemas.microsoft.com/office/drawing/2014/chart" uri="{C3380CC4-5D6E-409C-BE32-E72D297353CC}">
              <c16:uniqueId val="{00000003-74B8-48EB-8C6B-38A4C5156380}"/>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Scenarios'!$AI$2:$AI$178</c:f>
              <c:numCache>
                <c:formatCode>General</c:formatCode>
                <c:ptCount val="177"/>
                <c:pt idx="163">
                  <c:v>5.3027100999999996</c:v>
                </c:pt>
                <c:pt idx="164">
                  <c:v>7.0916529000000006</c:v>
                </c:pt>
                <c:pt idx="165">
                  <c:v>7.7479519999999997</c:v>
                </c:pt>
                <c:pt idx="166">
                  <c:v>7.6297066000000004</c:v>
                </c:pt>
                <c:pt idx="167">
                  <c:v>7.6174160999999998</c:v>
                </c:pt>
                <c:pt idx="168">
                  <c:v>7.3628137000000002</c:v>
                </c:pt>
                <c:pt idx="169">
                  <c:v>6.8987596</c:v>
                </c:pt>
                <c:pt idx="170">
                  <c:v>6.7903465999999995</c:v>
                </c:pt>
                <c:pt idx="171">
                  <c:v>6.3336667999999996</c:v>
                </c:pt>
                <c:pt idx="172">
                  <c:v>6.3008065999999996</c:v>
                </c:pt>
                <c:pt idx="173">
                  <c:v>6.1266731999999999</c:v>
                </c:pt>
                <c:pt idx="174">
                  <c:v>6.0938129999999999</c:v>
                </c:pt>
                <c:pt idx="175">
                  <c:v>6.0609527999999999</c:v>
                </c:pt>
                <c:pt idx="176">
                  <c:v>6.0280925999999999</c:v>
                </c:pt>
              </c:numCache>
            </c:numRef>
          </c:val>
          <c:smooth val="0"/>
          <c:extLst>
            <c:ext xmlns:c16="http://schemas.microsoft.com/office/drawing/2014/chart" uri="{C3380CC4-5D6E-409C-BE32-E72D297353CC}">
              <c16:uniqueId val="{00000004-74B8-48EB-8C6B-38A4C5156380}"/>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Scenarios'!$AJ$2:$AJ$178</c:f>
              <c:numCache>
                <c:formatCode>General</c:formatCode>
                <c:ptCount val="177"/>
                <c:pt idx="163">
                  <c:v>5.3027100999999996</c:v>
                </c:pt>
                <c:pt idx="164">
                  <c:v>8.4945524999999993</c:v>
                </c:pt>
                <c:pt idx="165">
                  <c:v>9.7693743000000008</c:v>
                </c:pt>
                <c:pt idx="166">
                  <c:v>9.5657437000000005</c:v>
                </c:pt>
                <c:pt idx="167">
                  <c:v>9.5789390999999995</c:v>
                </c:pt>
                <c:pt idx="168">
                  <c:v>9.0672762000000002</c:v>
                </c:pt>
                <c:pt idx="169">
                  <c:v>8.0734475999999997</c:v>
                </c:pt>
                <c:pt idx="170">
                  <c:v>7.8919399000000006</c:v>
                </c:pt>
                <c:pt idx="171">
                  <c:v>7.0467588000000001</c:v>
                </c:pt>
                <c:pt idx="172">
                  <c:v>7.0138986000000001</c:v>
                </c:pt>
                <c:pt idx="173">
                  <c:v>6.6303134999999997</c:v>
                </c:pt>
                <c:pt idx="174">
                  <c:v>6.5645930999999997</c:v>
                </c:pt>
                <c:pt idx="175">
                  <c:v>6.4660124999999997</c:v>
                </c:pt>
                <c:pt idx="176">
                  <c:v>6.4002920999999997</c:v>
                </c:pt>
              </c:numCache>
            </c:numRef>
          </c:val>
          <c:smooth val="0"/>
          <c:extLst>
            <c:ext xmlns:c16="http://schemas.microsoft.com/office/drawing/2014/chart" uri="{C3380CC4-5D6E-409C-BE32-E72D297353CC}">
              <c16:uniqueId val="{00000005-74B8-48EB-8C6B-38A4C5156380}"/>
            </c:ext>
          </c:extLst>
        </c:ser>
        <c:dLbls>
          <c:showLegendKey val="0"/>
          <c:showVal val="0"/>
          <c:showCatName val="0"/>
          <c:showSerName val="0"/>
          <c:showPercent val="0"/>
          <c:showBubbleSize val="0"/>
        </c:dLbls>
        <c:marker val="1"/>
        <c:smooth val="0"/>
        <c:axId val="414156288"/>
        <c:axId val="569389568"/>
      </c:lineChart>
      <c:catAx>
        <c:axId val="414156288"/>
        <c:scaling>
          <c:orientation val="minMax"/>
        </c:scaling>
        <c:delete val="0"/>
        <c:axPos val="b"/>
        <c:numFmt formatCode="yyyy" sourceLinked="0"/>
        <c:majorTickMark val="out"/>
        <c:minorTickMark val="none"/>
        <c:tickLblPos val="nextTo"/>
        <c:txPr>
          <a:bodyPr rot="-2700000"/>
          <a:lstStyle/>
          <a:p>
            <a:pPr>
              <a:defRPr/>
            </a:pPr>
            <a:endParaRPr lang="en-US"/>
          </a:p>
        </c:txPr>
        <c:crossAx val="569389568"/>
        <c:crosses val="autoZero"/>
        <c:auto val="1"/>
        <c:lblAlgn val="ctr"/>
        <c:lblOffset val="100"/>
        <c:tickLblSkip val="8"/>
        <c:tickMarkSkip val="4"/>
        <c:noMultiLvlLbl val="0"/>
      </c:catAx>
      <c:valAx>
        <c:axId val="569389568"/>
        <c:scaling>
          <c:orientation val="minMax"/>
        </c:scaling>
        <c:delete val="0"/>
        <c:axPos val="l"/>
        <c:numFmt formatCode="0%" sourceLinked="0"/>
        <c:majorTickMark val="out"/>
        <c:minorTickMark val="none"/>
        <c:tickLblPos val="nextTo"/>
        <c:crossAx val="414156288"/>
        <c:crosses val="autoZero"/>
        <c:crossBetween val="between"/>
        <c:dispUnits>
          <c:builtInUnit val="hundreds"/>
        </c:dispUnits>
      </c:valAx>
      <c:valAx>
        <c:axId val="569390144"/>
        <c:scaling>
          <c:orientation val="minMax"/>
          <c:max val="0.1"/>
          <c:min val="0"/>
        </c:scaling>
        <c:delete val="0"/>
        <c:axPos val="r"/>
        <c:numFmt formatCode="General" sourceLinked="1"/>
        <c:majorTickMark val="none"/>
        <c:minorTickMark val="none"/>
        <c:tickLblPos val="none"/>
        <c:crossAx val="414156800"/>
        <c:crosses val="max"/>
        <c:crossBetween val="between"/>
      </c:valAx>
      <c:catAx>
        <c:axId val="414156800"/>
        <c:scaling>
          <c:orientation val="minMax"/>
        </c:scaling>
        <c:delete val="1"/>
        <c:axPos val="b"/>
        <c:majorTickMark val="out"/>
        <c:minorTickMark val="none"/>
        <c:tickLblPos val="none"/>
        <c:crossAx val="569390144"/>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7779-422D-8F3B-74F719DD79A4}"/>
            </c:ext>
          </c:extLst>
        </c:ser>
        <c:ser>
          <c:idx val="5"/>
          <c:order val="6"/>
          <c:tx>
            <c:v>Projection Region</c:v>
          </c:tx>
          <c:spPr>
            <a:solidFill>
              <a:schemeClr val="bg2">
                <a:alpha val="42000"/>
              </a:schemeClr>
            </a:solidFill>
          </c:spPr>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7779-422D-8F3B-74F719DD79A4}"/>
            </c:ext>
          </c:extLst>
        </c:ser>
        <c:dLbls>
          <c:showLegendKey val="0"/>
          <c:showVal val="0"/>
          <c:showCatName val="0"/>
          <c:showSerName val="0"/>
          <c:showPercent val="0"/>
          <c:showBubbleSize val="0"/>
        </c:dLbls>
        <c:axId val="414154752"/>
        <c:axId val="571458688"/>
      </c:areaChart>
      <c:lineChart>
        <c:grouping val="standard"/>
        <c:varyColors val="0"/>
        <c:ser>
          <c:idx val="2"/>
          <c:order val="0"/>
          <c:tx>
            <c:v>Modeled CLGCO</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Scenarios'!$AO$2:$AO$178</c:f>
              <c:numCache>
                <c:formatCode>General</c:formatCode>
                <c:ptCount val="177"/>
                <c:pt idx="0">
                  <c:v>0.35106059999999983</c:v>
                </c:pt>
                <c:pt idx="1">
                  <c:v>1.2311446999999998</c:v>
                </c:pt>
                <c:pt idx="2">
                  <c:v>1.3186225</c:v>
                </c:pt>
                <c:pt idx="3">
                  <c:v>1.1939204999999999</c:v>
                </c:pt>
                <c:pt idx="4">
                  <c:v>0.92380239999999991</c:v>
                </c:pt>
                <c:pt idx="5">
                  <c:v>0.46121370000000006</c:v>
                </c:pt>
                <c:pt idx="6">
                  <c:v>0.60712009999999994</c:v>
                </c:pt>
                <c:pt idx="7">
                  <c:v>1.6057409999999999</c:v>
                </c:pt>
                <c:pt idx="8">
                  <c:v>1.3881193000000001</c:v>
                </c:pt>
                <c:pt idx="9">
                  <c:v>-0.74690250000000002</c:v>
                </c:pt>
                <c:pt idx="10">
                  <c:v>0.97382299999999988</c:v>
                </c:pt>
                <c:pt idx="11">
                  <c:v>0.76680349999999997</c:v>
                </c:pt>
                <c:pt idx="12">
                  <c:v>1.3954981</c:v>
                </c:pt>
                <c:pt idx="13">
                  <c:v>1.374784</c:v>
                </c:pt>
                <c:pt idx="14">
                  <c:v>1.0391158</c:v>
                </c:pt>
                <c:pt idx="15">
                  <c:v>1.3057775</c:v>
                </c:pt>
                <c:pt idx="16">
                  <c:v>1.1889445999999999</c:v>
                </c:pt>
                <c:pt idx="17">
                  <c:v>2.5141267000000003</c:v>
                </c:pt>
                <c:pt idx="18">
                  <c:v>1.6508342999999999</c:v>
                </c:pt>
                <c:pt idx="19">
                  <c:v>0.43038770000000004</c:v>
                </c:pt>
                <c:pt idx="20">
                  <c:v>0.31061300000000003</c:v>
                </c:pt>
                <c:pt idx="21">
                  <c:v>1.9482976999999999</c:v>
                </c:pt>
                <c:pt idx="22">
                  <c:v>0.83284389999999997</c:v>
                </c:pt>
                <c:pt idx="23">
                  <c:v>2.2250712999999998</c:v>
                </c:pt>
                <c:pt idx="24">
                  <c:v>2.5560695</c:v>
                </c:pt>
                <c:pt idx="25">
                  <c:v>1.3043308999999998</c:v>
                </c:pt>
                <c:pt idx="26">
                  <c:v>1.7745556999999998</c:v>
                </c:pt>
                <c:pt idx="27">
                  <c:v>1.6570237999999999</c:v>
                </c:pt>
                <c:pt idx="28">
                  <c:v>1.0007265999999999</c:v>
                </c:pt>
                <c:pt idx="29">
                  <c:v>0.33725929999999993</c:v>
                </c:pt>
                <c:pt idx="30">
                  <c:v>0.5322057</c:v>
                </c:pt>
                <c:pt idx="31">
                  <c:v>0.47478200000000004</c:v>
                </c:pt>
                <c:pt idx="32">
                  <c:v>0.4784714000000001</c:v>
                </c:pt>
                <c:pt idx="33">
                  <c:v>0.66085440000000006</c:v>
                </c:pt>
                <c:pt idx="34">
                  <c:v>1.1091514999999998</c:v>
                </c:pt>
                <c:pt idx="35">
                  <c:v>1.2195619</c:v>
                </c:pt>
                <c:pt idx="36">
                  <c:v>1.1047145</c:v>
                </c:pt>
                <c:pt idx="37">
                  <c:v>1.1461183999999998</c:v>
                </c:pt>
                <c:pt idx="38">
                  <c:v>0.80010529999999991</c:v>
                </c:pt>
                <c:pt idx="39">
                  <c:v>1.2338534999999999</c:v>
                </c:pt>
                <c:pt idx="40">
                  <c:v>1.1678131</c:v>
                </c:pt>
                <c:pt idx="41">
                  <c:v>1.5325791</c:v>
                </c:pt>
                <c:pt idx="42">
                  <c:v>1.1175352000000001</c:v>
                </c:pt>
                <c:pt idx="43">
                  <c:v>1.3869056999999998</c:v>
                </c:pt>
                <c:pt idx="44">
                  <c:v>1.315368546462095</c:v>
                </c:pt>
                <c:pt idx="45">
                  <c:v>1.057559009278179</c:v>
                </c:pt>
                <c:pt idx="46">
                  <c:v>1.2217286835067802</c:v>
                </c:pt>
                <c:pt idx="47">
                  <c:v>0.63533249313640283</c:v>
                </c:pt>
                <c:pt idx="48">
                  <c:v>1.2726129119195044</c:v>
                </c:pt>
                <c:pt idx="49">
                  <c:v>0.79869574151371936</c:v>
                </c:pt>
                <c:pt idx="50">
                  <c:v>1.1489503062289872</c:v>
                </c:pt>
                <c:pt idx="51">
                  <c:v>0.74482929269646503</c:v>
                </c:pt>
                <c:pt idx="52">
                  <c:v>0.99628157015882823</c:v>
                </c:pt>
                <c:pt idx="53">
                  <c:v>1.0951498854956965</c:v>
                </c:pt>
                <c:pt idx="54">
                  <c:v>1.3508334590130444</c:v>
                </c:pt>
                <c:pt idx="55">
                  <c:v>1.5940407859264889</c:v>
                </c:pt>
                <c:pt idx="56">
                  <c:v>0.90273066946693148</c:v>
                </c:pt>
                <c:pt idx="57">
                  <c:v>1.4078137282093213</c:v>
                </c:pt>
                <c:pt idx="58">
                  <c:v>1.3851542634181919</c:v>
                </c:pt>
                <c:pt idx="59">
                  <c:v>1.8687930387179983</c:v>
                </c:pt>
                <c:pt idx="60">
                  <c:v>1.8704811124229148</c:v>
                </c:pt>
                <c:pt idx="61">
                  <c:v>1.1918552516852348</c:v>
                </c:pt>
                <c:pt idx="62">
                  <c:v>1.3623701824786325</c:v>
                </c:pt>
                <c:pt idx="63">
                  <c:v>1.3776387771794807</c:v>
                </c:pt>
                <c:pt idx="64">
                  <c:v>0.94249280809773817</c:v>
                </c:pt>
                <c:pt idx="65">
                  <c:v>0.96877807945958316</c:v>
                </c:pt>
                <c:pt idx="66">
                  <c:v>1.0446945517145412</c:v>
                </c:pt>
                <c:pt idx="67">
                  <c:v>1.0410191676550808</c:v>
                </c:pt>
                <c:pt idx="68">
                  <c:v>1.5760743309902572</c:v>
                </c:pt>
                <c:pt idx="69">
                  <c:v>1.3507080393024093</c:v>
                </c:pt>
                <c:pt idx="70">
                  <c:v>1.4201456196053717</c:v>
                </c:pt>
                <c:pt idx="71">
                  <c:v>0.93343273949933436</c:v>
                </c:pt>
                <c:pt idx="72">
                  <c:v>1.079392521546986</c:v>
                </c:pt>
                <c:pt idx="73">
                  <c:v>0.78319048667637425</c:v>
                </c:pt>
                <c:pt idx="74">
                  <c:v>1.1649847317382429</c:v>
                </c:pt>
                <c:pt idx="75">
                  <c:v>0.85012220354578694</c:v>
                </c:pt>
                <c:pt idx="76">
                  <c:v>1.3006670711974635</c:v>
                </c:pt>
                <c:pt idx="77">
                  <c:v>1.3289083903380197</c:v>
                </c:pt>
                <c:pt idx="78">
                  <c:v>1.1111252616505354</c:v>
                </c:pt>
                <c:pt idx="79">
                  <c:v>1.1753986479495475</c:v>
                </c:pt>
                <c:pt idx="80">
                  <c:v>1.2192910733878948</c:v>
                </c:pt>
                <c:pt idx="81">
                  <c:v>0.50366343103072841</c:v>
                </c:pt>
                <c:pt idx="82">
                  <c:v>0.94664673718462244</c:v>
                </c:pt>
                <c:pt idx="83">
                  <c:v>0.89058503800619582</c:v>
                </c:pt>
                <c:pt idx="84">
                  <c:v>0.97930604847854696</c:v>
                </c:pt>
                <c:pt idx="85">
                  <c:v>0.69926638615560499</c:v>
                </c:pt>
                <c:pt idx="86">
                  <c:v>0.96579226974139998</c:v>
                </c:pt>
                <c:pt idx="87">
                  <c:v>1.1303091806306595</c:v>
                </c:pt>
                <c:pt idx="88">
                  <c:v>1.0988579597034693</c:v>
                </c:pt>
                <c:pt idx="89">
                  <c:v>1.0624143631869161</c:v>
                </c:pt>
                <c:pt idx="90">
                  <c:v>0.80699988450378735</c:v>
                </c:pt>
                <c:pt idx="91">
                  <c:v>0.63812586663603588</c:v>
                </c:pt>
                <c:pt idx="92">
                  <c:v>1.1296616291526089</c:v>
                </c:pt>
                <c:pt idx="93">
                  <c:v>1.1669075542102418</c:v>
                </c:pt>
                <c:pt idx="94">
                  <c:v>0.86995044049411807</c:v>
                </c:pt>
                <c:pt idx="95">
                  <c:v>0.76436853236441837</c:v>
                </c:pt>
                <c:pt idx="96">
                  <c:v>1.6395594862606846</c:v>
                </c:pt>
                <c:pt idx="97">
                  <c:v>0.68996776191210474</c:v>
                </c:pt>
                <c:pt idx="98">
                  <c:v>1.7684470626519653</c:v>
                </c:pt>
                <c:pt idx="99">
                  <c:v>1.4303143292191951</c:v>
                </c:pt>
                <c:pt idx="100">
                  <c:v>1.7967393024939176</c:v>
                </c:pt>
                <c:pt idx="101">
                  <c:v>1.4946174399537133</c:v>
                </c:pt>
                <c:pt idx="102">
                  <c:v>2.0075005622921678</c:v>
                </c:pt>
                <c:pt idx="103">
                  <c:v>1.727797642812182</c:v>
                </c:pt>
                <c:pt idx="104">
                  <c:v>1.3528711038429058</c:v>
                </c:pt>
                <c:pt idx="105">
                  <c:v>1.3669226080136401</c:v>
                </c:pt>
                <c:pt idx="106">
                  <c:v>1.2674507042811567</c:v>
                </c:pt>
                <c:pt idx="107">
                  <c:v>1.4654021938728545</c:v>
                </c:pt>
                <c:pt idx="108">
                  <c:v>1.1305199137756303</c:v>
                </c:pt>
                <c:pt idx="109">
                  <c:v>1.1127796121596161</c:v>
                </c:pt>
                <c:pt idx="110">
                  <c:v>0.64170936538027079</c:v>
                </c:pt>
                <c:pt idx="111">
                  <c:v>0.97833565739101447</c:v>
                </c:pt>
                <c:pt idx="112">
                  <c:v>1.3131003966465569</c:v>
                </c:pt>
                <c:pt idx="113">
                  <c:v>1.2150157064407874</c:v>
                </c:pt>
                <c:pt idx="114">
                  <c:v>1.0930833175035342</c:v>
                </c:pt>
                <c:pt idx="115">
                  <c:v>1.1304624609672425</c:v>
                </c:pt>
                <c:pt idx="116">
                  <c:v>1.0235659479630153</c:v>
                </c:pt>
                <c:pt idx="117">
                  <c:v>1.34035252997377</c:v>
                </c:pt>
                <c:pt idx="118">
                  <c:v>1.0806591470597335</c:v>
                </c:pt>
                <c:pt idx="119">
                  <c:v>1.2536029302019653</c:v>
                </c:pt>
                <c:pt idx="120">
                  <c:v>0.95896028945250567</c:v>
                </c:pt>
                <c:pt idx="121">
                  <c:v>1.3795327548040812</c:v>
                </c:pt>
                <c:pt idx="122">
                  <c:v>1.5083879724526177</c:v>
                </c:pt>
                <c:pt idx="123">
                  <c:v>1.3097305452609067</c:v>
                </c:pt>
                <c:pt idx="124">
                  <c:v>1.6677745467186846</c:v>
                </c:pt>
                <c:pt idx="125">
                  <c:v>1.2949375613871834</c:v>
                </c:pt>
                <c:pt idx="126">
                  <c:v>1.4469731966222303</c:v>
                </c:pt>
                <c:pt idx="127">
                  <c:v>1.6692083537631492</c:v>
                </c:pt>
                <c:pt idx="128">
                  <c:v>2.2534209794875073</c:v>
                </c:pt>
                <c:pt idx="129">
                  <c:v>1.5166419124950064</c:v>
                </c:pt>
                <c:pt idx="130">
                  <c:v>1.9133410100794859</c:v>
                </c:pt>
                <c:pt idx="131">
                  <c:v>2.9118724714818862</c:v>
                </c:pt>
                <c:pt idx="132">
                  <c:v>2.2429224441137716</c:v>
                </c:pt>
                <c:pt idx="133">
                  <c:v>1.6765714896176733</c:v>
                </c:pt>
                <c:pt idx="134">
                  <c:v>1.4255542864456938</c:v>
                </c:pt>
                <c:pt idx="135">
                  <c:v>1.0364524454181341</c:v>
                </c:pt>
                <c:pt idx="136">
                  <c:v>1.3962331046540619</c:v>
                </c:pt>
                <c:pt idx="137">
                  <c:v>1.0204028979541226</c:v>
                </c:pt>
                <c:pt idx="138">
                  <c:v>1.3466621029795158</c:v>
                </c:pt>
                <c:pt idx="139">
                  <c:v>1.3257969776491643</c:v>
                </c:pt>
                <c:pt idx="140">
                  <c:v>1.8190806224610849</c:v>
                </c:pt>
                <c:pt idx="141">
                  <c:v>1.2253011369993136</c:v>
                </c:pt>
                <c:pt idx="142">
                  <c:v>1.4033795751637905</c:v>
                </c:pt>
                <c:pt idx="143">
                  <c:v>0.97936748083691127</c:v>
                </c:pt>
                <c:pt idx="144">
                  <c:v>1.2395395629635959</c:v>
                </c:pt>
                <c:pt idx="145">
                  <c:v>1.3438331921291895</c:v>
                </c:pt>
                <c:pt idx="146">
                  <c:v>1.5192221611009284</c:v>
                </c:pt>
                <c:pt idx="147">
                  <c:v>1.4732901914188838</c:v>
                </c:pt>
                <c:pt idx="148">
                  <c:v>1.1941340828557836</c:v>
                </c:pt>
                <c:pt idx="149">
                  <c:v>1.5020267039543744</c:v>
                </c:pt>
                <c:pt idx="150">
                  <c:v>1.1727092477726417</c:v>
                </c:pt>
                <c:pt idx="151">
                  <c:v>1.0817251986792491</c:v>
                </c:pt>
                <c:pt idx="152">
                  <c:v>1.7897137258573805</c:v>
                </c:pt>
                <c:pt idx="153">
                  <c:v>1.1132855733833447</c:v>
                </c:pt>
                <c:pt idx="154">
                  <c:v>1.0436466819461554</c:v>
                </c:pt>
                <c:pt idx="155">
                  <c:v>1.4372521743397775</c:v>
                </c:pt>
                <c:pt idx="156">
                  <c:v>1.541938622298181</c:v>
                </c:pt>
                <c:pt idx="157">
                  <c:v>1.3270371104244392</c:v>
                </c:pt>
                <c:pt idx="158">
                  <c:v>1.3554157327060568</c:v>
                </c:pt>
                <c:pt idx="159">
                  <c:v>1.5342701160694567</c:v>
                </c:pt>
              </c:numCache>
            </c:numRef>
          </c:val>
          <c:smooth val="0"/>
          <c:extLst>
            <c:ext xmlns:c16="http://schemas.microsoft.com/office/drawing/2014/chart" uri="{C3380CC4-5D6E-409C-BE32-E72D297353CC}">
              <c16:uniqueId val="{00000002-7779-422D-8F3B-74F719DD79A4}"/>
            </c:ext>
          </c:extLst>
        </c:ser>
        <c:ser>
          <c:idx val="6"/>
          <c:order val="1"/>
          <c:tx>
            <c:v>Industry actual</c:v>
          </c:tx>
          <c:spPr>
            <a:ln>
              <a:solidFill>
                <a:schemeClr val="bg1">
                  <a:lumMod val="75000"/>
                </a:schemeClr>
              </a:solidFill>
            </a:ln>
          </c:spPr>
          <c:marker>
            <c:symbol val="none"/>
          </c:marker>
          <c:val>
            <c:numRef>
              <c:f>'Relevant Scenarios'!$BT$2:$BT$178</c:f>
              <c:numCache>
                <c:formatCode>General</c:formatCode>
                <c:ptCount val="177"/>
                <c:pt idx="36">
                  <c:v>0.56999999999999995</c:v>
                </c:pt>
                <c:pt idx="37">
                  <c:v>0.69</c:v>
                </c:pt>
                <c:pt idx="38">
                  <c:v>0.77</c:v>
                </c:pt>
                <c:pt idx="39">
                  <c:v>0.86</c:v>
                </c:pt>
                <c:pt idx="40">
                  <c:v>0.93</c:v>
                </c:pt>
                <c:pt idx="41">
                  <c:v>0.93</c:v>
                </c:pt>
                <c:pt idx="42">
                  <c:v>0.84</c:v>
                </c:pt>
                <c:pt idx="43">
                  <c:v>0.79</c:v>
                </c:pt>
                <c:pt idx="44">
                  <c:v>0.8</c:v>
                </c:pt>
                <c:pt idx="45">
                  <c:v>0.82</c:v>
                </c:pt>
                <c:pt idx="46">
                  <c:v>0.83</c:v>
                </c:pt>
                <c:pt idx="47">
                  <c:v>0.89</c:v>
                </c:pt>
                <c:pt idx="48">
                  <c:v>0.77</c:v>
                </c:pt>
                <c:pt idx="49">
                  <c:v>0.82</c:v>
                </c:pt>
                <c:pt idx="50">
                  <c:v>0.9</c:v>
                </c:pt>
                <c:pt idx="51">
                  <c:v>0.82</c:v>
                </c:pt>
                <c:pt idx="52">
                  <c:v>1.1000000000000001</c:v>
                </c:pt>
                <c:pt idx="53">
                  <c:v>0.9</c:v>
                </c:pt>
                <c:pt idx="54">
                  <c:v>0.98</c:v>
                </c:pt>
                <c:pt idx="55">
                  <c:v>1.04</c:v>
                </c:pt>
                <c:pt idx="56">
                  <c:v>1.19</c:v>
                </c:pt>
                <c:pt idx="57">
                  <c:v>1.35</c:v>
                </c:pt>
                <c:pt idx="58">
                  <c:v>1.1499999999999999</c:v>
                </c:pt>
                <c:pt idx="59">
                  <c:v>1.48</c:v>
                </c:pt>
                <c:pt idx="60">
                  <c:v>1.48</c:v>
                </c:pt>
                <c:pt idx="61">
                  <c:v>1.33</c:v>
                </c:pt>
                <c:pt idx="62">
                  <c:v>1.27</c:v>
                </c:pt>
                <c:pt idx="63">
                  <c:v>1.29</c:v>
                </c:pt>
                <c:pt idx="64">
                  <c:v>1.29</c:v>
                </c:pt>
                <c:pt idx="65">
                  <c:v>1.18</c:v>
                </c:pt>
                <c:pt idx="66">
                  <c:v>1.1299999999999999</c:v>
                </c:pt>
                <c:pt idx="67">
                  <c:v>1.1000000000000001</c:v>
                </c:pt>
                <c:pt idx="68">
                  <c:v>0.83</c:v>
                </c:pt>
                <c:pt idx="69">
                  <c:v>0.88</c:v>
                </c:pt>
                <c:pt idx="70">
                  <c:v>0.83</c:v>
                </c:pt>
                <c:pt idx="71">
                  <c:v>0.7</c:v>
                </c:pt>
                <c:pt idx="72">
                  <c:v>0.61</c:v>
                </c:pt>
                <c:pt idx="73">
                  <c:v>0.74</c:v>
                </c:pt>
                <c:pt idx="74">
                  <c:v>0.68</c:v>
                </c:pt>
                <c:pt idx="75">
                  <c:v>0.65</c:v>
                </c:pt>
                <c:pt idx="76">
                  <c:v>0.66</c:v>
                </c:pt>
                <c:pt idx="77">
                  <c:v>0.77</c:v>
                </c:pt>
                <c:pt idx="78">
                  <c:v>0.85</c:v>
                </c:pt>
                <c:pt idx="79">
                  <c:v>0.91</c:v>
                </c:pt>
                <c:pt idx="80">
                  <c:v>0.96</c:v>
                </c:pt>
                <c:pt idx="81">
                  <c:v>0.96</c:v>
                </c:pt>
                <c:pt idx="82">
                  <c:v>1.06</c:v>
                </c:pt>
                <c:pt idx="83">
                  <c:v>1.08</c:v>
                </c:pt>
                <c:pt idx="84">
                  <c:v>1.1000000000000001</c:v>
                </c:pt>
                <c:pt idx="85">
                  <c:v>1.1599999999999999</c:v>
                </c:pt>
                <c:pt idx="86">
                  <c:v>1.1200000000000001</c:v>
                </c:pt>
                <c:pt idx="87">
                  <c:v>1.0900000000000001</c:v>
                </c:pt>
                <c:pt idx="88">
                  <c:v>1.1499999999999999</c:v>
                </c:pt>
                <c:pt idx="89">
                  <c:v>1.17</c:v>
                </c:pt>
                <c:pt idx="90">
                  <c:v>1.1000000000000001</c:v>
                </c:pt>
                <c:pt idx="91">
                  <c:v>1.08</c:v>
                </c:pt>
                <c:pt idx="92">
                  <c:v>1.1200000000000001</c:v>
                </c:pt>
                <c:pt idx="93">
                  <c:v>1.08</c:v>
                </c:pt>
                <c:pt idx="94">
                  <c:v>1.32</c:v>
                </c:pt>
                <c:pt idx="95">
                  <c:v>1.1599999999999999</c:v>
                </c:pt>
                <c:pt idx="96">
                  <c:v>1.1000000000000001</c:v>
                </c:pt>
                <c:pt idx="97">
                  <c:v>1.1000000000000001</c:v>
                </c:pt>
                <c:pt idx="98">
                  <c:v>1.04</c:v>
                </c:pt>
                <c:pt idx="99">
                  <c:v>2.11</c:v>
                </c:pt>
                <c:pt idx="100">
                  <c:v>1.22</c:v>
                </c:pt>
                <c:pt idx="101">
                  <c:v>1.28</c:v>
                </c:pt>
                <c:pt idx="102">
                  <c:v>1.46</c:v>
                </c:pt>
                <c:pt idx="103">
                  <c:v>1.65</c:v>
                </c:pt>
                <c:pt idx="104">
                  <c:v>1.63</c:v>
                </c:pt>
                <c:pt idx="105">
                  <c:v>1.58</c:v>
                </c:pt>
                <c:pt idx="106">
                  <c:v>1.66</c:v>
                </c:pt>
                <c:pt idx="107">
                  <c:v>1.57</c:v>
                </c:pt>
                <c:pt idx="108">
                  <c:v>1.59</c:v>
                </c:pt>
                <c:pt idx="109">
                  <c:v>1.68</c:v>
                </c:pt>
                <c:pt idx="110">
                  <c:v>1.51</c:v>
                </c:pt>
                <c:pt idx="111">
                  <c:v>1.33</c:v>
                </c:pt>
                <c:pt idx="112">
                  <c:v>1.4</c:v>
                </c:pt>
                <c:pt idx="113">
                  <c:v>1.4</c:v>
                </c:pt>
                <c:pt idx="114">
                  <c:v>1.32</c:v>
                </c:pt>
                <c:pt idx="115">
                  <c:v>1.52</c:v>
                </c:pt>
                <c:pt idx="116">
                  <c:v>1.24</c:v>
                </c:pt>
                <c:pt idx="117">
                  <c:v>1.22</c:v>
                </c:pt>
                <c:pt idx="118">
                  <c:v>2.38</c:v>
                </c:pt>
                <c:pt idx="119">
                  <c:v>1.21</c:v>
                </c:pt>
                <c:pt idx="120">
                  <c:v>1</c:v>
                </c:pt>
                <c:pt idx="121">
                  <c:v>1.08</c:v>
                </c:pt>
                <c:pt idx="122">
                  <c:v>1.24</c:v>
                </c:pt>
                <c:pt idx="123">
                  <c:v>1.21</c:v>
                </c:pt>
                <c:pt idx="124">
                  <c:v>1.51</c:v>
                </c:pt>
                <c:pt idx="125">
                  <c:v>1.59</c:v>
                </c:pt>
                <c:pt idx="126">
                  <c:v>1.64</c:v>
                </c:pt>
                <c:pt idx="127">
                  <c:v>1.93</c:v>
                </c:pt>
                <c:pt idx="128">
                  <c:v>2.11</c:v>
                </c:pt>
                <c:pt idx="129">
                  <c:v>2.31</c:v>
                </c:pt>
                <c:pt idx="130">
                  <c:v>2.59</c:v>
                </c:pt>
                <c:pt idx="131">
                  <c:v>3</c:v>
                </c:pt>
                <c:pt idx="132">
                  <c:v>3.28</c:v>
                </c:pt>
                <c:pt idx="133">
                  <c:v>3.51</c:v>
                </c:pt>
                <c:pt idx="134">
                  <c:v>3.38</c:v>
                </c:pt>
                <c:pt idx="135">
                  <c:v>3.06</c:v>
                </c:pt>
                <c:pt idx="136">
                  <c:v>2.63</c:v>
                </c:pt>
                <c:pt idx="137">
                  <c:v>2.37</c:v>
                </c:pt>
                <c:pt idx="138">
                  <c:v>1.98</c:v>
                </c:pt>
                <c:pt idx="139">
                  <c:v>1.8</c:v>
                </c:pt>
                <c:pt idx="140">
                  <c:v>1.88</c:v>
                </c:pt>
                <c:pt idx="141">
                  <c:v>1.5</c:v>
                </c:pt>
                <c:pt idx="142">
                  <c:v>1.35</c:v>
                </c:pt>
                <c:pt idx="143">
                  <c:v>1.22</c:v>
                </c:pt>
                <c:pt idx="144">
                  <c:v>1.08</c:v>
                </c:pt>
                <c:pt idx="145">
                  <c:v>1.0900000000000001</c:v>
                </c:pt>
                <c:pt idx="146">
                  <c:v>1.08</c:v>
                </c:pt>
                <c:pt idx="147">
                  <c:v>1.02</c:v>
                </c:pt>
                <c:pt idx="148">
                  <c:v>0.96</c:v>
                </c:pt>
                <c:pt idx="149">
                  <c:v>0.87</c:v>
                </c:pt>
                <c:pt idx="150">
                  <c:v>0.9</c:v>
                </c:pt>
                <c:pt idx="151">
                  <c:v>0.83</c:v>
                </c:pt>
                <c:pt idx="152">
                  <c:v>0.87</c:v>
                </c:pt>
                <c:pt idx="153">
                  <c:v>0.79</c:v>
                </c:pt>
                <c:pt idx="154">
                  <c:v>0.77</c:v>
                </c:pt>
                <c:pt idx="155">
                  <c:v>0.7</c:v>
                </c:pt>
                <c:pt idx="156">
                  <c:v>0.68</c:v>
                </c:pt>
                <c:pt idx="157">
                  <c:v>0.71</c:v>
                </c:pt>
                <c:pt idx="158">
                  <c:v>0.66</c:v>
                </c:pt>
                <c:pt idx="159">
                  <c:v>0.68</c:v>
                </c:pt>
                <c:pt idx="160">
                  <c:v>0.75</c:v>
                </c:pt>
                <c:pt idx="161">
                  <c:v>0.75</c:v>
                </c:pt>
                <c:pt idx="162">
                  <c:v>0.79</c:v>
                </c:pt>
              </c:numCache>
            </c:numRef>
          </c:val>
          <c:smooth val="0"/>
          <c:extLst>
            <c:ext xmlns:c16="http://schemas.microsoft.com/office/drawing/2014/chart" uri="{C3380CC4-5D6E-409C-BE32-E72D297353CC}">
              <c16:uniqueId val="{00000000-4DD5-48BA-8736-3FA8B91C50CB}"/>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Scenarios'!$AL$2:$AL$178</c:f>
              <c:numCache>
                <c:formatCode>General</c:formatCode>
                <c:ptCount val="177"/>
                <c:pt idx="159">
                  <c:v>1.5342701160694567</c:v>
                </c:pt>
                <c:pt idx="160">
                  <c:v>1.5670782935465593</c:v>
                </c:pt>
                <c:pt idx="161">
                  <c:v>1.4281243873667413</c:v>
                </c:pt>
                <c:pt idx="162">
                  <c:v>1.1755930014197591</c:v>
                </c:pt>
                <c:pt idx="163">
                  <c:v>1.2057055049208005</c:v>
                </c:pt>
                <c:pt idx="164">
                  <c:v>1.3516720632486252</c:v>
                </c:pt>
                <c:pt idx="165">
                  <c:v>1.3372979573047143</c:v>
                </c:pt>
                <c:pt idx="166">
                  <c:v>1.3255986626414624</c:v>
                </c:pt>
                <c:pt idx="167">
                  <c:v>1.3394161332940242</c:v>
                </c:pt>
                <c:pt idx="168">
                  <c:v>1.326122216673407</c:v>
                </c:pt>
                <c:pt idx="169">
                  <c:v>1.3268527948606752</c:v>
                </c:pt>
                <c:pt idx="170">
                  <c:v>1.3274559146437275</c:v>
                </c:pt>
                <c:pt idx="171">
                  <c:v>1.3396263624943507</c:v>
                </c:pt>
                <c:pt idx="172">
                  <c:v>1.3836112381342063</c:v>
                </c:pt>
                <c:pt idx="173">
                  <c:v>1.3979982</c:v>
                </c:pt>
                <c:pt idx="174">
                  <c:v>1.4002166999999999</c:v>
                </c:pt>
                <c:pt idx="175">
                  <c:v>1.414018</c:v>
                </c:pt>
                <c:pt idx="176">
                  <c:v>1.4162364999999999</c:v>
                </c:pt>
              </c:numCache>
            </c:numRef>
          </c:val>
          <c:smooth val="0"/>
          <c:extLst>
            <c:ext xmlns:c16="http://schemas.microsoft.com/office/drawing/2014/chart" uri="{C3380CC4-5D6E-409C-BE32-E72D297353CC}">
              <c16:uniqueId val="{00000003-7779-422D-8F3B-74F719DD79A4}"/>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Scenarios'!$AM$2:$AM$178</c:f>
              <c:numCache>
                <c:formatCode>General</c:formatCode>
                <c:ptCount val="177"/>
                <c:pt idx="159">
                  <c:v>1.5342701160694567</c:v>
                </c:pt>
                <c:pt idx="160">
                  <c:v>1.7847691096225577</c:v>
                </c:pt>
                <c:pt idx="161">
                  <c:v>1.6749654418726729</c:v>
                </c:pt>
                <c:pt idx="162">
                  <c:v>1.4413702029365425</c:v>
                </c:pt>
                <c:pt idx="163">
                  <c:v>1.4780795562253239</c:v>
                </c:pt>
                <c:pt idx="164">
                  <c:v>1.9665244232311587</c:v>
                </c:pt>
                <c:pt idx="165">
                  <c:v>2.0870217972730232</c:v>
                </c:pt>
                <c:pt idx="166">
                  <c:v>1.9153185372605825</c:v>
                </c:pt>
                <c:pt idx="167">
                  <c:v>1.7920975248887872</c:v>
                </c:pt>
                <c:pt idx="168">
                  <c:v>1.6346874264863509</c:v>
                </c:pt>
                <c:pt idx="169">
                  <c:v>1.4142599665355644</c:v>
                </c:pt>
                <c:pt idx="170">
                  <c:v>1.3638928549930223</c:v>
                </c:pt>
                <c:pt idx="171">
                  <c:v>1.2082539108027368</c:v>
                </c:pt>
                <c:pt idx="172">
                  <c:v>1.2173901857729956</c:v>
                </c:pt>
                <c:pt idx="173">
                  <c:v>1.2804419999999999</c:v>
                </c:pt>
                <c:pt idx="174">
                  <c:v>1.2804419999999999</c:v>
                </c:pt>
                <c:pt idx="175">
                  <c:v>1.2826605</c:v>
                </c:pt>
                <c:pt idx="176">
                  <c:v>1.2848789999999999</c:v>
                </c:pt>
              </c:numCache>
            </c:numRef>
          </c:val>
          <c:smooth val="0"/>
          <c:extLst>
            <c:ext xmlns:c16="http://schemas.microsoft.com/office/drawing/2014/chart" uri="{C3380CC4-5D6E-409C-BE32-E72D297353CC}">
              <c16:uniqueId val="{00000004-7779-422D-8F3B-74F719DD79A4}"/>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Scenarios'!$AN$2:$AN$178</c:f>
              <c:numCache>
                <c:formatCode>General</c:formatCode>
                <c:ptCount val="177"/>
                <c:pt idx="159">
                  <c:v>1.5342701160694567</c:v>
                </c:pt>
                <c:pt idx="160">
                  <c:v>1.8015721257608808</c:v>
                </c:pt>
                <c:pt idx="161">
                  <c:v>1.7172291289434127</c:v>
                </c:pt>
                <c:pt idx="162">
                  <c:v>1.4952954243566576</c:v>
                </c:pt>
                <c:pt idx="163">
                  <c:v>1.5375110336254709</c:v>
                </c:pt>
                <c:pt idx="164">
                  <c:v>2.5293663019253785</c:v>
                </c:pt>
                <c:pt idx="165">
                  <c:v>2.754622857138636</c:v>
                </c:pt>
                <c:pt idx="166">
                  <c:v>2.4228647213911572</c:v>
                </c:pt>
                <c:pt idx="167">
                  <c:v>2.208225278802662</c:v>
                </c:pt>
                <c:pt idx="168">
                  <c:v>1.8866887297672985</c:v>
                </c:pt>
                <c:pt idx="169">
                  <c:v>1.4544338351844208</c:v>
                </c:pt>
                <c:pt idx="170">
                  <c:v>1.3691685455175251</c:v>
                </c:pt>
                <c:pt idx="171">
                  <c:v>1.06653166096</c:v>
                </c:pt>
                <c:pt idx="172">
                  <c:v>1.0889279165011687</c:v>
                </c:pt>
                <c:pt idx="173">
                  <c:v>1.1628858</c:v>
                </c:pt>
                <c:pt idx="174">
                  <c:v>1.1651042999999999</c:v>
                </c:pt>
                <c:pt idx="175">
                  <c:v>1.1651042999999999</c:v>
                </c:pt>
                <c:pt idx="176">
                  <c:v>1.1695413000000001</c:v>
                </c:pt>
              </c:numCache>
            </c:numRef>
          </c:val>
          <c:smooth val="0"/>
          <c:extLst>
            <c:ext xmlns:c16="http://schemas.microsoft.com/office/drawing/2014/chart" uri="{C3380CC4-5D6E-409C-BE32-E72D297353CC}">
              <c16:uniqueId val="{00000005-7779-422D-8F3B-74F719DD79A4}"/>
            </c:ext>
          </c:extLst>
        </c:ser>
        <c:dLbls>
          <c:showLegendKey val="0"/>
          <c:showVal val="0"/>
          <c:showCatName val="0"/>
          <c:showSerName val="0"/>
          <c:showPercent val="0"/>
          <c:showBubbleSize val="0"/>
        </c:dLbls>
        <c:marker val="1"/>
        <c:smooth val="0"/>
        <c:axId val="414157312"/>
        <c:axId val="571458112"/>
      </c:lineChart>
      <c:catAx>
        <c:axId val="414157312"/>
        <c:scaling>
          <c:orientation val="minMax"/>
        </c:scaling>
        <c:delete val="0"/>
        <c:axPos val="b"/>
        <c:numFmt formatCode="yyyy" sourceLinked="0"/>
        <c:majorTickMark val="out"/>
        <c:minorTickMark val="none"/>
        <c:tickLblPos val="nextTo"/>
        <c:txPr>
          <a:bodyPr rot="-2700000"/>
          <a:lstStyle/>
          <a:p>
            <a:pPr>
              <a:defRPr/>
            </a:pPr>
            <a:endParaRPr lang="en-US"/>
          </a:p>
        </c:txPr>
        <c:crossAx val="571458112"/>
        <c:crosses val="autoZero"/>
        <c:auto val="1"/>
        <c:lblAlgn val="ctr"/>
        <c:lblOffset val="100"/>
        <c:tickLblSkip val="8"/>
        <c:tickMarkSkip val="4"/>
        <c:noMultiLvlLbl val="0"/>
      </c:catAx>
      <c:valAx>
        <c:axId val="571458112"/>
        <c:scaling>
          <c:orientation val="minMax"/>
          <c:max val="3.75"/>
        </c:scaling>
        <c:delete val="0"/>
        <c:axPos val="l"/>
        <c:numFmt formatCode="0.00%" sourceLinked="0"/>
        <c:majorTickMark val="out"/>
        <c:minorTickMark val="none"/>
        <c:tickLblPos val="nextTo"/>
        <c:crossAx val="414157312"/>
        <c:crosses val="autoZero"/>
        <c:crossBetween val="between"/>
        <c:majorUnit val="0.75000000000000011"/>
        <c:dispUnits>
          <c:builtInUnit val="hundreds"/>
        </c:dispUnits>
      </c:valAx>
      <c:valAx>
        <c:axId val="571458688"/>
        <c:scaling>
          <c:orientation val="minMax"/>
          <c:max val="0.1"/>
          <c:min val="0"/>
        </c:scaling>
        <c:delete val="0"/>
        <c:axPos val="r"/>
        <c:numFmt formatCode="General" sourceLinked="1"/>
        <c:majorTickMark val="none"/>
        <c:minorTickMark val="none"/>
        <c:tickLblPos val="none"/>
        <c:crossAx val="414154752"/>
        <c:crosses val="max"/>
        <c:crossBetween val="between"/>
      </c:valAx>
      <c:catAx>
        <c:axId val="414154752"/>
        <c:scaling>
          <c:orientation val="minMax"/>
        </c:scaling>
        <c:delete val="1"/>
        <c:axPos val="b"/>
        <c:majorTickMark val="out"/>
        <c:minorTickMark val="none"/>
        <c:tickLblPos val="none"/>
        <c:crossAx val="571458688"/>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C9A9-461A-B072-5988FABC2410}"/>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C9A9-461A-B072-5988FABC2410}"/>
            </c:ext>
          </c:extLst>
        </c:ser>
        <c:dLbls>
          <c:showLegendKey val="0"/>
          <c:showVal val="0"/>
          <c:showCatName val="0"/>
          <c:showSerName val="0"/>
          <c:showPercent val="0"/>
          <c:showBubbleSize val="0"/>
        </c:dLbls>
        <c:axId val="441004032"/>
        <c:axId val="571461568"/>
      </c:areaChart>
      <c:lineChart>
        <c:grouping val="standard"/>
        <c:varyColors val="0"/>
        <c:ser>
          <c:idx val="2"/>
          <c:order val="0"/>
          <c:tx>
            <c:v>DJI</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Scenarios'!$AT$2:$AT$178</c:f>
              <c:numCache>
                <c:formatCode>General</c:formatCode>
                <c:ptCount val="177"/>
                <c:pt idx="44">
                  <c:v>2929.7</c:v>
                </c:pt>
                <c:pt idx="45">
                  <c:v>3004.9</c:v>
                </c:pt>
                <c:pt idx="46">
                  <c:v>3171</c:v>
                </c:pt>
                <c:pt idx="47">
                  <c:v>2417.1</c:v>
                </c:pt>
                <c:pt idx="48">
                  <c:v>2584</c:v>
                </c:pt>
                <c:pt idx="49">
                  <c:v>2729.7</c:v>
                </c:pt>
                <c:pt idx="50">
                  <c:v>2706.7</c:v>
                </c:pt>
                <c:pt idx="51">
                  <c:v>2738.4</c:v>
                </c:pt>
                <c:pt idx="52">
                  <c:v>2915.1</c:v>
                </c:pt>
                <c:pt idx="53">
                  <c:v>3137</c:v>
                </c:pt>
                <c:pt idx="54">
                  <c:v>3426.7</c:v>
                </c:pt>
                <c:pt idx="55">
                  <c:v>3419.9</c:v>
                </c:pt>
                <c:pt idx="56">
                  <c:v>3273.5</c:v>
                </c:pt>
                <c:pt idx="57">
                  <c:v>3424.4</c:v>
                </c:pt>
                <c:pt idx="58">
                  <c:v>2879.3</c:v>
                </c:pt>
                <c:pt idx="59">
                  <c:v>3101.4</c:v>
                </c:pt>
                <c:pt idx="60">
                  <c:v>3583.7</c:v>
                </c:pt>
                <c:pt idx="61">
                  <c:v>3545.5</c:v>
                </c:pt>
                <c:pt idx="62">
                  <c:v>3744</c:v>
                </c:pt>
                <c:pt idx="63">
                  <c:v>4041.1</c:v>
                </c:pt>
                <c:pt idx="64">
                  <c:v>3961.6</c:v>
                </c:pt>
                <c:pt idx="65">
                  <c:v>3930.3</c:v>
                </c:pt>
                <c:pt idx="66">
                  <c:v>4024.4</c:v>
                </c:pt>
                <c:pt idx="67">
                  <c:v>4289.7</c:v>
                </c:pt>
                <c:pt idx="68">
                  <c:v>4444.3</c:v>
                </c:pt>
                <c:pt idx="69">
                  <c:v>4449.6000000000004</c:v>
                </c:pt>
                <c:pt idx="70">
                  <c:v>4601.8</c:v>
                </c:pt>
                <c:pt idx="71">
                  <c:v>4657.8</c:v>
                </c:pt>
                <c:pt idx="72">
                  <c:v>4457.7</c:v>
                </c:pt>
                <c:pt idx="73">
                  <c:v>4395.2</c:v>
                </c:pt>
                <c:pt idx="74">
                  <c:v>4605.8</c:v>
                </c:pt>
                <c:pt idx="75">
                  <c:v>4540.6000000000004</c:v>
                </c:pt>
                <c:pt idx="76">
                  <c:v>4920.3999999999996</c:v>
                </c:pt>
                <c:pt idx="77">
                  <c:v>5348.8</c:v>
                </c:pt>
                <c:pt idx="78">
                  <c:v>5806.6</c:v>
                </c:pt>
                <c:pt idx="79">
                  <c:v>6057.2</c:v>
                </c:pt>
                <c:pt idx="80">
                  <c:v>6365.9</c:v>
                </c:pt>
                <c:pt idx="81">
                  <c:v>6612.8</c:v>
                </c:pt>
                <c:pt idx="82">
                  <c:v>6765.7</c:v>
                </c:pt>
                <c:pt idx="83">
                  <c:v>7198.3</c:v>
                </c:pt>
                <c:pt idx="84">
                  <c:v>7213.5</c:v>
                </c:pt>
                <c:pt idx="85">
                  <c:v>8396.9</c:v>
                </c:pt>
                <c:pt idx="86">
                  <c:v>9180.2000000000007</c:v>
                </c:pt>
                <c:pt idx="87">
                  <c:v>9298.2000000000007</c:v>
                </c:pt>
                <c:pt idx="88">
                  <c:v>10494.7</c:v>
                </c:pt>
                <c:pt idx="89">
                  <c:v>10663.6</c:v>
                </c:pt>
                <c:pt idx="90">
                  <c:v>9346.7999999999993</c:v>
                </c:pt>
                <c:pt idx="91">
                  <c:v>11317.6</c:v>
                </c:pt>
                <c:pt idx="92">
                  <c:v>11707.7</c:v>
                </c:pt>
                <c:pt idx="93">
                  <c:v>12583.6</c:v>
                </c:pt>
                <c:pt idx="94">
                  <c:v>11713.8</c:v>
                </c:pt>
                <c:pt idx="95">
                  <c:v>13812.7</c:v>
                </c:pt>
                <c:pt idx="96">
                  <c:v>14296.2</c:v>
                </c:pt>
                <c:pt idx="97">
                  <c:v>13618.5</c:v>
                </c:pt>
                <c:pt idx="98">
                  <c:v>13613.3</c:v>
                </c:pt>
                <c:pt idx="99">
                  <c:v>12175.9</c:v>
                </c:pt>
                <c:pt idx="100">
                  <c:v>10645.9</c:v>
                </c:pt>
                <c:pt idx="101">
                  <c:v>11407.2</c:v>
                </c:pt>
                <c:pt idx="102">
                  <c:v>9563</c:v>
                </c:pt>
                <c:pt idx="103">
                  <c:v>10707.7</c:v>
                </c:pt>
                <c:pt idx="104">
                  <c:v>10775.7</c:v>
                </c:pt>
                <c:pt idx="105">
                  <c:v>9384</c:v>
                </c:pt>
                <c:pt idx="106">
                  <c:v>7773.6</c:v>
                </c:pt>
                <c:pt idx="107">
                  <c:v>8343.2000000000007</c:v>
                </c:pt>
                <c:pt idx="108">
                  <c:v>8051.9</c:v>
                </c:pt>
                <c:pt idx="109">
                  <c:v>9342.4</c:v>
                </c:pt>
                <c:pt idx="110">
                  <c:v>9649.7000000000007</c:v>
                </c:pt>
                <c:pt idx="111">
                  <c:v>10799.6</c:v>
                </c:pt>
                <c:pt idx="112">
                  <c:v>11039.4</c:v>
                </c:pt>
                <c:pt idx="113">
                  <c:v>11144.6</c:v>
                </c:pt>
                <c:pt idx="114">
                  <c:v>10893.8</c:v>
                </c:pt>
                <c:pt idx="115">
                  <c:v>11951.5</c:v>
                </c:pt>
                <c:pt idx="116">
                  <c:v>11637.3</c:v>
                </c:pt>
                <c:pt idx="117">
                  <c:v>11856.7</c:v>
                </c:pt>
                <c:pt idx="118">
                  <c:v>12282.9</c:v>
                </c:pt>
                <c:pt idx="119">
                  <c:v>12497.2</c:v>
                </c:pt>
                <c:pt idx="120">
                  <c:v>13121.6</c:v>
                </c:pt>
                <c:pt idx="121">
                  <c:v>12808.9</c:v>
                </c:pt>
                <c:pt idx="122">
                  <c:v>13322.5</c:v>
                </c:pt>
                <c:pt idx="123">
                  <c:v>14215.8</c:v>
                </c:pt>
                <c:pt idx="124">
                  <c:v>14354</c:v>
                </c:pt>
                <c:pt idx="125">
                  <c:v>15163.1</c:v>
                </c:pt>
                <c:pt idx="126">
                  <c:v>15317.8</c:v>
                </c:pt>
                <c:pt idx="127">
                  <c:v>14753.6</c:v>
                </c:pt>
                <c:pt idx="128">
                  <c:v>13284.1</c:v>
                </c:pt>
                <c:pt idx="129">
                  <c:v>13016.4</c:v>
                </c:pt>
                <c:pt idx="130">
                  <c:v>11826</c:v>
                </c:pt>
                <c:pt idx="131">
                  <c:v>9056.7000000000007</c:v>
                </c:pt>
                <c:pt idx="132">
                  <c:v>8044.2</c:v>
                </c:pt>
                <c:pt idx="133">
                  <c:v>9342.7999999999993</c:v>
                </c:pt>
                <c:pt idx="134">
                  <c:v>10812.8</c:v>
                </c:pt>
                <c:pt idx="135">
                  <c:v>11385.1</c:v>
                </c:pt>
                <c:pt idx="136">
                  <c:v>12032.5</c:v>
                </c:pt>
                <c:pt idx="137">
                  <c:v>10645.8</c:v>
                </c:pt>
                <c:pt idx="138">
                  <c:v>11814</c:v>
                </c:pt>
                <c:pt idx="139">
                  <c:v>13131.5</c:v>
                </c:pt>
                <c:pt idx="140">
                  <c:v>13908.5</c:v>
                </c:pt>
                <c:pt idx="141">
                  <c:v>13843.5</c:v>
                </c:pt>
                <c:pt idx="142">
                  <c:v>11676.5</c:v>
                </c:pt>
                <c:pt idx="143">
                  <c:v>13019.3</c:v>
                </c:pt>
                <c:pt idx="144">
                  <c:v>14627.5</c:v>
                </c:pt>
                <c:pt idx="145">
                  <c:v>14100.2</c:v>
                </c:pt>
                <c:pt idx="146">
                  <c:v>14894.7</c:v>
                </c:pt>
                <c:pt idx="147">
                  <c:v>14834.9</c:v>
                </c:pt>
                <c:pt idx="148">
                  <c:v>16396.2</c:v>
                </c:pt>
                <c:pt idx="149">
                  <c:v>16771.3</c:v>
                </c:pt>
                <c:pt idx="150">
                  <c:v>17718.3</c:v>
                </c:pt>
                <c:pt idx="151">
                  <c:v>19413.2</c:v>
                </c:pt>
                <c:pt idx="152">
                  <c:v>19711.2</c:v>
                </c:pt>
                <c:pt idx="153">
                  <c:v>20568.7</c:v>
                </c:pt>
                <c:pt idx="154">
                  <c:v>20458.8</c:v>
                </c:pt>
                <c:pt idx="155">
                  <c:v>21424.6</c:v>
                </c:pt>
                <c:pt idx="156">
                  <c:v>21707.599999999999</c:v>
                </c:pt>
                <c:pt idx="157">
                  <c:v>21630.9</c:v>
                </c:pt>
                <c:pt idx="158">
                  <c:v>19959.3</c:v>
                </c:pt>
                <c:pt idx="159">
                  <c:v>21100.9</c:v>
                </c:pt>
                <c:pt idx="160">
                  <c:v>21179.4</c:v>
                </c:pt>
                <c:pt idx="161">
                  <c:v>21621.5</c:v>
                </c:pt>
                <c:pt idx="162">
                  <c:v>22468.6</c:v>
                </c:pt>
                <c:pt idx="163">
                  <c:v>23276.7</c:v>
                </c:pt>
              </c:numCache>
            </c:numRef>
          </c:val>
          <c:smooth val="0"/>
          <c:extLst>
            <c:ext xmlns:c16="http://schemas.microsoft.com/office/drawing/2014/chart" uri="{C3380CC4-5D6E-409C-BE32-E72D297353CC}">
              <c16:uniqueId val="{00000002-C9A9-461A-B072-5988FABC2410}"/>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Scenarios'!$AQ$2:$AQ$178</c:f>
              <c:numCache>
                <c:formatCode>General</c:formatCode>
                <c:ptCount val="177"/>
                <c:pt idx="163">
                  <c:v>23276.7</c:v>
                </c:pt>
                <c:pt idx="164">
                  <c:v>23551.5</c:v>
                </c:pt>
                <c:pt idx="165">
                  <c:v>23830.5</c:v>
                </c:pt>
                <c:pt idx="166">
                  <c:v>24123</c:v>
                </c:pt>
                <c:pt idx="167">
                  <c:v>24421.8</c:v>
                </c:pt>
                <c:pt idx="168">
                  <c:v>24726.799999999999</c:v>
                </c:pt>
                <c:pt idx="169">
                  <c:v>25042.2</c:v>
                </c:pt>
                <c:pt idx="170">
                  <c:v>25354.2</c:v>
                </c:pt>
                <c:pt idx="171">
                  <c:v>25667.599999999999</c:v>
                </c:pt>
                <c:pt idx="172">
                  <c:v>25967.5</c:v>
                </c:pt>
                <c:pt idx="173">
                  <c:v>26268.6</c:v>
                </c:pt>
                <c:pt idx="174">
                  <c:v>26570.7</c:v>
                </c:pt>
                <c:pt idx="175">
                  <c:v>26874.3</c:v>
                </c:pt>
                <c:pt idx="176">
                  <c:v>27172.799999999999</c:v>
                </c:pt>
              </c:numCache>
            </c:numRef>
          </c:val>
          <c:smooth val="0"/>
          <c:extLst>
            <c:ext xmlns:c16="http://schemas.microsoft.com/office/drawing/2014/chart" uri="{C3380CC4-5D6E-409C-BE32-E72D297353CC}">
              <c16:uniqueId val="{00000003-C9A9-461A-B072-5988FABC2410}"/>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Scenarios'!$AR$2:$AR$178</c:f>
              <c:numCache>
                <c:formatCode>General</c:formatCode>
                <c:ptCount val="177"/>
                <c:pt idx="163">
                  <c:v>23276.7</c:v>
                </c:pt>
                <c:pt idx="164">
                  <c:v>15959.6</c:v>
                </c:pt>
                <c:pt idx="165">
                  <c:v>15042.3</c:v>
                </c:pt>
                <c:pt idx="166">
                  <c:v>14289.9</c:v>
                </c:pt>
                <c:pt idx="167">
                  <c:v>13982.2</c:v>
                </c:pt>
                <c:pt idx="168">
                  <c:v>14367.4</c:v>
                </c:pt>
                <c:pt idx="169">
                  <c:v>15001</c:v>
                </c:pt>
                <c:pt idx="170">
                  <c:v>15692.9</c:v>
                </c:pt>
                <c:pt idx="171">
                  <c:v>16603.2</c:v>
                </c:pt>
                <c:pt idx="172">
                  <c:v>17519.5</c:v>
                </c:pt>
                <c:pt idx="173">
                  <c:v>18513.7</c:v>
                </c:pt>
                <c:pt idx="174">
                  <c:v>19242.599999999999</c:v>
                </c:pt>
                <c:pt idx="175">
                  <c:v>20025.400000000001</c:v>
                </c:pt>
                <c:pt idx="176">
                  <c:v>20867</c:v>
                </c:pt>
              </c:numCache>
            </c:numRef>
          </c:val>
          <c:smooth val="0"/>
          <c:extLst>
            <c:ext xmlns:c16="http://schemas.microsoft.com/office/drawing/2014/chart" uri="{C3380CC4-5D6E-409C-BE32-E72D297353CC}">
              <c16:uniqueId val="{00000004-C9A9-461A-B072-5988FABC2410}"/>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Scenarios'!$AS$2:$AS$178</c:f>
              <c:numCache>
                <c:formatCode>General</c:formatCode>
                <c:ptCount val="177"/>
                <c:pt idx="163">
                  <c:v>23276.7</c:v>
                </c:pt>
                <c:pt idx="164">
                  <c:v>15373.6</c:v>
                </c:pt>
                <c:pt idx="165">
                  <c:v>13537.6</c:v>
                </c:pt>
                <c:pt idx="166">
                  <c:v>12294.8</c:v>
                </c:pt>
                <c:pt idx="167">
                  <c:v>11704.3</c:v>
                </c:pt>
                <c:pt idx="168">
                  <c:v>12337.7</c:v>
                </c:pt>
                <c:pt idx="169">
                  <c:v>13325.5</c:v>
                </c:pt>
                <c:pt idx="170">
                  <c:v>14348.1</c:v>
                </c:pt>
                <c:pt idx="171">
                  <c:v>15625</c:v>
                </c:pt>
                <c:pt idx="172">
                  <c:v>17069.7</c:v>
                </c:pt>
                <c:pt idx="173">
                  <c:v>18738.7</c:v>
                </c:pt>
                <c:pt idx="174">
                  <c:v>19908.7</c:v>
                </c:pt>
                <c:pt idx="175">
                  <c:v>21185.7</c:v>
                </c:pt>
                <c:pt idx="176">
                  <c:v>22577.4</c:v>
                </c:pt>
              </c:numCache>
            </c:numRef>
          </c:val>
          <c:smooth val="0"/>
          <c:extLst>
            <c:ext xmlns:c16="http://schemas.microsoft.com/office/drawing/2014/chart" uri="{C3380CC4-5D6E-409C-BE32-E72D297353CC}">
              <c16:uniqueId val="{00000005-C9A9-461A-B072-5988FABC2410}"/>
            </c:ext>
          </c:extLst>
        </c:ser>
        <c:dLbls>
          <c:showLegendKey val="0"/>
          <c:showVal val="0"/>
          <c:showCatName val="0"/>
          <c:showSerName val="0"/>
          <c:showPercent val="0"/>
          <c:showBubbleSize val="0"/>
        </c:dLbls>
        <c:marker val="1"/>
        <c:smooth val="0"/>
        <c:axId val="414158336"/>
        <c:axId val="571460992"/>
      </c:lineChart>
      <c:catAx>
        <c:axId val="414158336"/>
        <c:scaling>
          <c:orientation val="minMax"/>
        </c:scaling>
        <c:delete val="0"/>
        <c:axPos val="b"/>
        <c:numFmt formatCode="yyyy" sourceLinked="0"/>
        <c:majorTickMark val="out"/>
        <c:minorTickMark val="none"/>
        <c:tickLblPos val="nextTo"/>
        <c:txPr>
          <a:bodyPr rot="-2700000"/>
          <a:lstStyle/>
          <a:p>
            <a:pPr>
              <a:defRPr/>
            </a:pPr>
            <a:endParaRPr lang="en-US"/>
          </a:p>
        </c:txPr>
        <c:crossAx val="571460992"/>
        <c:crosses val="autoZero"/>
        <c:auto val="1"/>
        <c:lblAlgn val="ctr"/>
        <c:lblOffset val="100"/>
        <c:tickLblSkip val="8"/>
        <c:tickMarkSkip val="4"/>
        <c:noMultiLvlLbl val="0"/>
      </c:catAx>
      <c:valAx>
        <c:axId val="571460992"/>
        <c:scaling>
          <c:orientation val="minMax"/>
        </c:scaling>
        <c:delete val="0"/>
        <c:axPos val="l"/>
        <c:title>
          <c:tx>
            <c:rich>
              <a:bodyPr/>
              <a:lstStyle/>
              <a:p>
                <a:pPr>
                  <a:defRPr/>
                </a:pPr>
                <a:r>
                  <a:rPr lang="en-US"/>
                  <a:t>Dow Jones Industrial Index (DJIA)</a:t>
                </a:r>
              </a:p>
            </c:rich>
          </c:tx>
          <c:layout/>
          <c:overlay val="0"/>
        </c:title>
        <c:numFmt formatCode="#,##0" sourceLinked="0"/>
        <c:majorTickMark val="out"/>
        <c:minorTickMark val="none"/>
        <c:tickLblPos val="nextTo"/>
        <c:crossAx val="414158336"/>
        <c:crosses val="autoZero"/>
        <c:crossBetween val="between"/>
      </c:valAx>
      <c:valAx>
        <c:axId val="571461568"/>
        <c:scaling>
          <c:orientation val="minMax"/>
          <c:max val="0.1"/>
          <c:min val="0"/>
        </c:scaling>
        <c:delete val="0"/>
        <c:axPos val="r"/>
        <c:numFmt formatCode="General" sourceLinked="1"/>
        <c:majorTickMark val="none"/>
        <c:minorTickMark val="none"/>
        <c:tickLblPos val="none"/>
        <c:crossAx val="441004032"/>
        <c:crosses val="max"/>
        <c:crossBetween val="between"/>
      </c:valAx>
      <c:catAx>
        <c:axId val="441004032"/>
        <c:scaling>
          <c:orientation val="minMax"/>
        </c:scaling>
        <c:delete val="1"/>
        <c:axPos val="b"/>
        <c:majorTickMark val="out"/>
        <c:minorTickMark val="none"/>
        <c:tickLblPos val="none"/>
        <c:crossAx val="571461568"/>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cat>
            <c:strRef>
              <c:f>'Relevant Scenarios'!$A$6:$A$178</c:f>
              <c:strCache>
                <c:ptCount val="173"/>
                <c:pt idx="0">
                  <c:v>Q1 1977</c:v>
                </c:pt>
                <c:pt idx="1">
                  <c:v>Q2 1977</c:v>
                </c:pt>
                <c:pt idx="2">
                  <c:v>Q3 1977</c:v>
                </c:pt>
                <c:pt idx="3">
                  <c:v>Q4 1977</c:v>
                </c:pt>
                <c:pt idx="4">
                  <c:v>Q1 1978</c:v>
                </c:pt>
                <c:pt idx="5">
                  <c:v>Q2 1978</c:v>
                </c:pt>
                <c:pt idx="6">
                  <c:v>Q3 1978</c:v>
                </c:pt>
                <c:pt idx="7">
                  <c:v>Q4 1978</c:v>
                </c:pt>
                <c:pt idx="8">
                  <c:v>Q1 1979</c:v>
                </c:pt>
                <c:pt idx="9">
                  <c:v>Q2 1979</c:v>
                </c:pt>
                <c:pt idx="10">
                  <c:v>Q3 1979</c:v>
                </c:pt>
                <c:pt idx="11">
                  <c:v>Q4 1979</c:v>
                </c:pt>
                <c:pt idx="12">
                  <c:v>Q1 1980</c:v>
                </c:pt>
                <c:pt idx="13">
                  <c:v>Q2 1980</c:v>
                </c:pt>
                <c:pt idx="14">
                  <c:v>Q3 1980</c:v>
                </c:pt>
                <c:pt idx="15">
                  <c:v>Q4 1980</c:v>
                </c:pt>
                <c:pt idx="16">
                  <c:v>Q1 1981</c:v>
                </c:pt>
                <c:pt idx="17">
                  <c:v>Q2 1981</c:v>
                </c:pt>
                <c:pt idx="18">
                  <c:v>Q3 1981</c:v>
                </c:pt>
                <c:pt idx="19">
                  <c:v>Q4 1981</c:v>
                </c:pt>
                <c:pt idx="20">
                  <c:v>Q1 1982</c:v>
                </c:pt>
                <c:pt idx="21">
                  <c:v>Q2 1982</c:v>
                </c:pt>
                <c:pt idx="22">
                  <c:v>Q3 1982</c:v>
                </c:pt>
                <c:pt idx="23">
                  <c:v>Q4 1982</c:v>
                </c:pt>
                <c:pt idx="24">
                  <c:v>Q1 1983</c:v>
                </c:pt>
                <c:pt idx="25">
                  <c:v>Q2 1983</c:v>
                </c:pt>
                <c:pt idx="26">
                  <c:v>Q3 1983</c:v>
                </c:pt>
                <c:pt idx="27">
                  <c:v>Q4 1983</c:v>
                </c:pt>
                <c:pt idx="28">
                  <c:v>Q1 1984</c:v>
                </c:pt>
                <c:pt idx="29">
                  <c:v>Q2 1984</c:v>
                </c:pt>
                <c:pt idx="30">
                  <c:v>Q3 1984</c:v>
                </c:pt>
                <c:pt idx="31">
                  <c:v>Q4 1984</c:v>
                </c:pt>
                <c:pt idx="32">
                  <c:v>Q1 1985</c:v>
                </c:pt>
                <c:pt idx="33">
                  <c:v>Q2 1985</c:v>
                </c:pt>
                <c:pt idx="34">
                  <c:v>Q3 1985</c:v>
                </c:pt>
                <c:pt idx="35">
                  <c:v>Q4 1985</c:v>
                </c:pt>
                <c:pt idx="36">
                  <c:v>Q1 1986</c:v>
                </c:pt>
                <c:pt idx="37">
                  <c:v>Q2 1986</c:v>
                </c:pt>
                <c:pt idx="38">
                  <c:v>Q3 1986</c:v>
                </c:pt>
                <c:pt idx="39">
                  <c:v>Q4 1986</c:v>
                </c:pt>
                <c:pt idx="40">
                  <c:v>Q1 1987</c:v>
                </c:pt>
                <c:pt idx="41">
                  <c:v>Q2 1987</c:v>
                </c:pt>
                <c:pt idx="42">
                  <c:v>Q3 1987</c:v>
                </c:pt>
                <c:pt idx="43">
                  <c:v>Q4 1987</c:v>
                </c:pt>
                <c:pt idx="44">
                  <c:v>Q1 1988</c:v>
                </c:pt>
                <c:pt idx="45">
                  <c:v>Q2 1988</c:v>
                </c:pt>
                <c:pt idx="46">
                  <c:v>Q3 1988</c:v>
                </c:pt>
                <c:pt idx="47">
                  <c:v>Q4 1988</c:v>
                </c:pt>
                <c:pt idx="48">
                  <c:v>Q1 1989</c:v>
                </c:pt>
                <c:pt idx="49">
                  <c:v>Q2 1989</c:v>
                </c:pt>
                <c:pt idx="50">
                  <c:v>Q3 1989</c:v>
                </c:pt>
                <c:pt idx="51">
                  <c:v>Q4 1989</c:v>
                </c:pt>
                <c:pt idx="52">
                  <c:v>Q1 1990</c:v>
                </c:pt>
                <c:pt idx="53">
                  <c:v>Q2 1990</c:v>
                </c:pt>
                <c:pt idx="54">
                  <c:v>Q3 1990</c:v>
                </c:pt>
                <c:pt idx="55">
                  <c:v>Q4 1990</c:v>
                </c:pt>
                <c:pt idx="56">
                  <c:v>Q1 1991</c:v>
                </c:pt>
                <c:pt idx="57">
                  <c:v>Q2 1991</c:v>
                </c:pt>
                <c:pt idx="58">
                  <c:v>Q3 1991</c:v>
                </c:pt>
                <c:pt idx="59">
                  <c:v>Q4 1991</c:v>
                </c:pt>
                <c:pt idx="60">
                  <c:v>Q1 1992</c:v>
                </c:pt>
                <c:pt idx="61">
                  <c:v>Q2 1992</c:v>
                </c:pt>
                <c:pt idx="62">
                  <c:v>Q3 1992</c:v>
                </c:pt>
                <c:pt idx="63">
                  <c:v>Q4 1992</c:v>
                </c:pt>
                <c:pt idx="64">
                  <c:v>Q1 1993</c:v>
                </c:pt>
                <c:pt idx="65">
                  <c:v>Q2 1993</c:v>
                </c:pt>
                <c:pt idx="66">
                  <c:v>Q3 1993</c:v>
                </c:pt>
                <c:pt idx="67">
                  <c:v>Q4 1993</c:v>
                </c:pt>
                <c:pt idx="68">
                  <c:v>Q1 1994</c:v>
                </c:pt>
                <c:pt idx="69">
                  <c:v>Q2 1994</c:v>
                </c:pt>
                <c:pt idx="70">
                  <c:v>Q3 1994</c:v>
                </c:pt>
                <c:pt idx="71">
                  <c:v>Q4 1994</c:v>
                </c:pt>
                <c:pt idx="72">
                  <c:v>Q1 1995</c:v>
                </c:pt>
                <c:pt idx="73">
                  <c:v>Q2 1995</c:v>
                </c:pt>
                <c:pt idx="74">
                  <c:v>Q3 1995</c:v>
                </c:pt>
                <c:pt idx="75">
                  <c:v>Q4 1995</c:v>
                </c:pt>
                <c:pt idx="76">
                  <c:v>Q1 1996</c:v>
                </c:pt>
                <c:pt idx="77">
                  <c:v>Q2 1996</c:v>
                </c:pt>
                <c:pt idx="78">
                  <c:v>Q3 1996</c:v>
                </c:pt>
                <c:pt idx="79">
                  <c:v>Q4 1996</c:v>
                </c:pt>
                <c:pt idx="80">
                  <c:v>Q1 1997</c:v>
                </c:pt>
                <c:pt idx="81">
                  <c:v>Q2 1997</c:v>
                </c:pt>
                <c:pt idx="82">
                  <c:v>Q3 1997</c:v>
                </c:pt>
                <c:pt idx="83">
                  <c:v>Q4 1997</c:v>
                </c:pt>
                <c:pt idx="84">
                  <c:v>Q1 1998</c:v>
                </c:pt>
                <c:pt idx="85">
                  <c:v>Q2 1998</c:v>
                </c:pt>
                <c:pt idx="86">
                  <c:v>Q3 1998</c:v>
                </c:pt>
                <c:pt idx="87">
                  <c:v>Q4 1998</c:v>
                </c:pt>
                <c:pt idx="88">
                  <c:v>Q1 1999</c:v>
                </c:pt>
                <c:pt idx="89">
                  <c:v>Q2 1999</c:v>
                </c:pt>
                <c:pt idx="90">
                  <c:v>Q3 1999</c:v>
                </c:pt>
                <c:pt idx="91">
                  <c:v>Q4 1999</c:v>
                </c:pt>
                <c:pt idx="92">
                  <c:v>Q1 2000</c:v>
                </c:pt>
                <c:pt idx="93">
                  <c:v>Q2 2000</c:v>
                </c:pt>
                <c:pt idx="94">
                  <c:v>Q3 2000</c:v>
                </c:pt>
                <c:pt idx="95">
                  <c:v>Q4 2000</c:v>
                </c:pt>
                <c:pt idx="96">
                  <c:v>Q1 2001</c:v>
                </c:pt>
                <c:pt idx="97">
                  <c:v>Q2 2001</c:v>
                </c:pt>
                <c:pt idx="98">
                  <c:v>Q3 2001</c:v>
                </c:pt>
                <c:pt idx="99">
                  <c:v>Q4 2001</c:v>
                </c:pt>
                <c:pt idx="100">
                  <c:v>Q1 2002</c:v>
                </c:pt>
                <c:pt idx="101">
                  <c:v>Q2 2002</c:v>
                </c:pt>
                <c:pt idx="102">
                  <c:v>Q3 2002</c:v>
                </c:pt>
                <c:pt idx="103">
                  <c:v>Q4 2002</c:v>
                </c:pt>
                <c:pt idx="104">
                  <c:v>Q1 2003</c:v>
                </c:pt>
                <c:pt idx="105">
                  <c:v>Q2 2003</c:v>
                </c:pt>
                <c:pt idx="106">
                  <c:v>Q3 2003</c:v>
                </c:pt>
                <c:pt idx="107">
                  <c:v>Q4 2003</c:v>
                </c:pt>
                <c:pt idx="108">
                  <c:v>Q1 2004</c:v>
                </c:pt>
                <c:pt idx="109">
                  <c:v>Q2 2004</c:v>
                </c:pt>
                <c:pt idx="110">
                  <c:v>Q3 2004</c:v>
                </c:pt>
                <c:pt idx="111">
                  <c:v>Q4 2004</c:v>
                </c:pt>
                <c:pt idx="112">
                  <c:v>Q1 2005</c:v>
                </c:pt>
                <c:pt idx="113">
                  <c:v>Q2 2005</c:v>
                </c:pt>
                <c:pt idx="114">
                  <c:v>Q3 2005</c:v>
                </c:pt>
                <c:pt idx="115">
                  <c:v>Q4 2005</c:v>
                </c:pt>
                <c:pt idx="116">
                  <c:v>Q1 2006</c:v>
                </c:pt>
                <c:pt idx="117">
                  <c:v>Q2 2006</c:v>
                </c:pt>
                <c:pt idx="118">
                  <c:v>Q3 2006</c:v>
                </c:pt>
                <c:pt idx="119">
                  <c:v>Q4 2006</c:v>
                </c:pt>
                <c:pt idx="120">
                  <c:v>Q1 2007</c:v>
                </c:pt>
                <c:pt idx="121">
                  <c:v>Q2 2007</c:v>
                </c:pt>
                <c:pt idx="122">
                  <c:v>Q3 2007</c:v>
                </c:pt>
                <c:pt idx="123">
                  <c:v>Q4 2007</c:v>
                </c:pt>
                <c:pt idx="124">
                  <c:v>Q1 2008</c:v>
                </c:pt>
                <c:pt idx="125">
                  <c:v>Q2 2008</c:v>
                </c:pt>
                <c:pt idx="126">
                  <c:v>Q3 2008</c:v>
                </c:pt>
                <c:pt idx="127">
                  <c:v>Q4 2008</c:v>
                </c:pt>
                <c:pt idx="128">
                  <c:v>Q1 2009</c:v>
                </c:pt>
                <c:pt idx="129">
                  <c:v>Q2 2009</c:v>
                </c:pt>
                <c:pt idx="130">
                  <c:v>Q3 2009</c:v>
                </c:pt>
                <c:pt idx="131">
                  <c:v>Q4 2009</c:v>
                </c:pt>
                <c:pt idx="132">
                  <c:v>Q1 2010</c:v>
                </c:pt>
                <c:pt idx="133">
                  <c:v>Q2 2010</c:v>
                </c:pt>
                <c:pt idx="134">
                  <c:v>Q3 2010</c:v>
                </c:pt>
                <c:pt idx="135">
                  <c:v>Q4 2010</c:v>
                </c:pt>
                <c:pt idx="136">
                  <c:v>Q1 2011</c:v>
                </c:pt>
                <c:pt idx="137">
                  <c:v>Q2 2011</c:v>
                </c:pt>
                <c:pt idx="138">
                  <c:v>Q3 2011</c:v>
                </c:pt>
                <c:pt idx="139">
                  <c:v>Q4 2011</c:v>
                </c:pt>
                <c:pt idx="140">
                  <c:v>Q1 2012</c:v>
                </c:pt>
                <c:pt idx="141">
                  <c:v>Q2 2012</c:v>
                </c:pt>
                <c:pt idx="142">
                  <c:v>Q3 2012</c:v>
                </c:pt>
                <c:pt idx="143">
                  <c:v>Q4 2012</c:v>
                </c:pt>
                <c:pt idx="144">
                  <c:v>Q1 2013</c:v>
                </c:pt>
                <c:pt idx="145">
                  <c:v>Q2 2013</c:v>
                </c:pt>
                <c:pt idx="146">
                  <c:v>Q3 2013</c:v>
                </c:pt>
                <c:pt idx="147">
                  <c:v>Q4 2013</c:v>
                </c:pt>
                <c:pt idx="148">
                  <c:v>Q1 2014</c:v>
                </c:pt>
                <c:pt idx="149">
                  <c:v>Q2 2014</c:v>
                </c:pt>
                <c:pt idx="150">
                  <c:v>Q3 2014</c:v>
                </c:pt>
                <c:pt idx="151">
                  <c:v>Q4 2014</c:v>
                </c:pt>
                <c:pt idx="152">
                  <c:v>Q1 2015</c:v>
                </c:pt>
                <c:pt idx="153">
                  <c:v>Q2 2015</c:v>
                </c:pt>
                <c:pt idx="154">
                  <c:v>Q3 2015</c:v>
                </c:pt>
                <c:pt idx="155">
                  <c:v>Q4 2015</c:v>
                </c:pt>
                <c:pt idx="156">
                  <c:v>Q1 2016</c:v>
                </c:pt>
                <c:pt idx="157">
                  <c:v>Q2 2016</c:v>
                </c:pt>
                <c:pt idx="158">
                  <c:v>Q3 2016</c:v>
                </c:pt>
                <c:pt idx="159">
                  <c:v>Q4 2016</c:v>
                </c:pt>
                <c:pt idx="160">
                  <c:v>Q1 2017</c:v>
                </c:pt>
                <c:pt idx="161">
                  <c:v>Q2 2017</c:v>
                </c:pt>
                <c:pt idx="162">
                  <c:v>Q3 2017</c:v>
                </c:pt>
                <c:pt idx="163">
                  <c:v>Q4 2017</c:v>
                </c:pt>
                <c:pt idx="164">
                  <c:v>Q1 2018</c:v>
                </c:pt>
                <c:pt idx="165">
                  <c:v>Q2 2018</c:v>
                </c:pt>
                <c:pt idx="166">
                  <c:v>Q3 2018</c:v>
                </c:pt>
                <c:pt idx="167">
                  <c:v>Q4 2018</c:v>
                </c:pt>
                <c:pt idx="168">
                  <c:v>Q1 2019</c:v>
                </c:pt>
                <c:pt idx="169">
                  <c:v>Q2 2019</c:v>
                </c:pt>
                <c:pt idx="170">
                  <c:v>Q3 2019</c:v>
                </c:pt>
                <c:pt idx="171">
                  <c:v>Q4 2019</c:v>
                </c:pt>
                <c:pt idx="172">
                  <c:v>Q1 2020</c:v>
                </c:pt>
              </c:strCache>
            </c:strRef>
          </c:cat>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01AE-42B8-9D57-22CB1709BB75}"/>
            </c:ext>
          </c:extLst>
        </c:ser>
        <c:ser>
          <c:idx val="5"/>
          <c:order val="5"/>
          <c:tx>
            <c:v>Projection Region</c:v>
          </c:tx>
          <c:spPr>
            <a:solidFill>
              <a:schemeClr val="bg2">
                <a:alpha val="42000"/>
              </a:schemeClr>
            </a:solidFill>
          </c:spPr>
          <c:cat>
            <c:strRef>
              <c:f>'Relevant Scenarios'!$A$6:$A$178</c:f>
              <c:strCache>
                <c:ptCount val="173"/>
                <c:pt idx="0">
                  <c:v>Q1 1977</c:v>
                </c:pt>
                <c:pt idx="1">
                  <c:v>Q2 1977</c:v>
                </c:pt>
                <c:pt idx="2">
                  <c:v>Q3 1977</c:v>
                </c:pt>
                <c:pt idx="3">
                  <c:v>Q4 1977</c:v>
                </c:pt>
                <c:pt idx="4">
                  <c:v>Q1 1978</c:v>
                </c:pt>
                <c:pt idx="5">
                  <c:v>Q2 1978</c:v>
                </c:pt>
                <c:pt idx="6">
                  <c:v>Q3 1978</c:v>
                </c:pt>
                <c:pt idx="7">
                  <c:v>Q4 1978</c:v>
                </c:pt>
                <c:pt idx="8">
                  <c:v>Q1 1979</c:v>
                </c:pt>
                <c:pt idx="9">
                  <c:v>Q2 1979</c:v>
                </c:pt>
                <c:pt idx="10">
                  <c:v>Q3 1979</c:v>
                </c:pt>
                <c:pt idx="11">
                  <c:v>Q4 1979</c:v>
                </c:pt>
                <c:pt idx="12">
                  <c:v>Q1 1980</c:v>
                </c:pt>
                <c:pt idx="13">
                  <c:v>Q2 1980</c:v>
                </c:pt>
                <c:pt idx="14">
                  <c:v>Q3 1980</c:v>
                </c:pt>
                <c:pt idx="15">
                  <c:v>Q4 1980</c:v>
                </c:pt>
                <c:pt idx="16">
                  <c:v>Q1 1981</c:v>
                </c:pt>
                <c:pt idx="17">
                  <c:v>Q2 1981</c:v>
                </c:pt>
                <c:pt idx="18">
                  <c:v>Q3 1981</c:v>
                </c:pt>
                <c:pt idx="19">
                  <c:v>Q4 1981</c:v>
                </c:pt>
                <c:pt idx="20">
                  <c:v>Q1 1982</c:v>
                </c:pt>
                <c:pt idx="21">
                  <c:v>Q2 1982</c:v>
                </c:pt>
                <c:pt idx="22">
                  <c:v>Q3 1982</c:v>
                </c:pt>
                <c:pt idx="23">
                  <c:v>Q4 1982</c:v>
                </c:pt>
                <c:pt idx="24">
                  <c:v>Q1 1983</c:v>
                </c:pt>
                <c:pt idx="25">
                  <c:v>Q2 1983</c:v>
                </c:pt>
                <c:pt idx="26">
                  <c:v>Q3 1983</c:v>
                </c:pt>
                <c:pt idx="27">
                  <c:v>Q4 1983</c:v>
                </c:pt>
                <c:pt idx="28">
                  <c:v>Q1 1984</c:v>
                </c:pt>
                <c:pt idx="29">
                  <c:v>Q2 1984</c:v>
                </c:pt>
                <c:pt idx="30">
                  <c:v>Q3 1984</c:v>
                </c:pt>
                <c:pt idx="31">
                  <c:v>Q4 1984</c:v>
                </c:pt>
                <c:pt idx="32">
                  <c:v>Q1 1985</c:v>
                </c:pt>
                <c:pt idx="33">
                  <c:v>Q2 1985</c:v>
                </c:pt>
                <c:pt idx="34">
                  <c:v>Q3 1985</c:v>
                </c:pt>
                <c:pt idx="35">
                  <c:v>Q4 1985</c:v>
                </c:pt>
                <c:pt idx="36">
                  <c:v>Q1 1986</c:v>
                </c:pt>
                <c:pt idx="37">
                  <c:v>Q2 1986</c:v>
                </c:pt>
                <c:pt idx="38">
                  <c:v>Q3 1986</c:v>
                </c:pt>
                <c:pt idx="39">
                  <c:v>Q4 1986</c:v>
                </c:pt>
                <c:pt idx="40">
                  <c:v>Q1 1987</c:v>
                </c:pt>
                <c:pt idx="41">
                  <c:v>Q2 1987</c:v>
                </c:pt>
                <c:pt idx="42">
                  <c:v>Q3 1987</c:v>
                </c:pt>
                <c:pt idx="43">
                  <c:v>Q4 1987</c:v>
                </c:pt>
                <c:pt idx="44">
                  <c:v>Q1 1988</c:v>
                </c:pt>
                <c:pt idx="45">
                  <c:v>Q2 1988</c:v>
                </c:pt>
                <c:pt idx="46">
                  <c:v>Q3 1988</c:v>
                </c:pt>
                <c:pt idx="47">
                  <c:v>Q4 1988</c:v>
                </c:pt>
                <c:pt idx="48">
                  <c:v>Q1 1989</c:v>
                </c:pt>
                <c:pt idx="49">
                  <c:v>Q2 1989</c:v>
                </c:pt>
                <c:pt idx="50">
                  <c:v>Q3 1989</c:v>
                </c:pt>
                <c:pt idx="51">
                  <c:v>Q4 1989</c:v>
                </c:pt>
                <c:pt idx="52">
                  <c:v>Q1 1990</c:v>
                </c:pt>
                <c:pt idx="53">
                  <c:v>Q2 1990</c:v>
                </c:pt>
                <c:pt idx="54">
                  <c:v>Q3 1990</c:v>
                </c:pt>
                <c:pt idx="55">
                  <c:v>Q4 1990</c:v>
                </c:pt>
                <c:pt idx="56">
                  <c:v>Q1 1991</c:v>
                </c:pt>
                <c:pt idx="57">
                  <c:v>Q2 1991</c:v>
                </c:pt>
                <c:pt idx="58">
                  <c:v>Q3 1991</c:v>
                </c:pt>
                <c:pt idx="59">
                  <c:v>Q4 1991</c:v>
                </c:pt>
                <c:pt idx="60">
                  <c:v>Q1 1992</c:v>
                </c:pt>
                <c:pt idx="61">
                  <c:v>Q2 1992</c:v>
                </c:pt>
                <c:pt idx="62">
                  <c:v>Q3 1992</c:v>
                </c:pt>
                <c:pt idx="63">
                  <c:v>Q4 1992</c:v>
                </c:pt>
                <c:pt idx="64">
                  <c:v>Q1 1993</c:v>
                </c:pt>
                <c:pt idx="65">
                  <c:v>Q2 1993</c:v>
                </c:pt>
                <c:pt idx="66">
                  <c:v>Q3 1993</c:v>
                </c:pt>
                <c:pt idx="67">
                  <c:v>Q4 1993</c:v>
                </c:pt>
                <c:pt idx="68">
                  <c:v>Q1 1994</c:v>
                </c:pt>
                <c:pt idx="69">
                  <c:v>Q2 1994</c:v>
                </c:pt>
                <c:pt idx="70">
                  <c:v>Q3 1994</c:v>
                </c:pt>
                <c:pt idx="71">
                  <c:v>Q4 1994</c:v>
                </c:pt>
                <c:pt idx="72">
                  <c:v>Q1 1995</c:v>
                </c:pt>
                <c:pt idx="73">
                  <c:v>Q2 1995</c:v>
                </c:pt>
                <c:pt idx="74">
                  <c:v>Q3 1995</c:v>
                </c:pt>
                <c:pt idx="75">
                  <c:v>Q4 1995</c:v>
                </c:pt>
                <c:pt idx="76">
                  <c:v>Q1 1996</c:v>
                </c:pt>
                <c:pt idx="77">
                  <c:v>Q2 1996</c:v>
                </c:pt>
                <c:pt idx="78">
                  <c:v>Q3 1996</c:v>
                </c:pt>
                <c:pt idx="79">
                  <c:v>Q4 1996</c:v>
                </c:pt>
                <c:pt idx="80">
                  <c:v>Q1 1997</c:v>
                </c:pt>
                <c:pt idx="81">
                  <c:v>Q2 1997</c:v>
                </c:pt>
                <c:pt idx="82">
                  <c:v>Q3 1997</c:v>
                </c:pt>
                <c:pt idx="83">
                  <c:v>Q4 1997</c:v>
                </c:pt>
                <c:pt idx="84">
                  <c:v>Q1 1998</c:v>
                </c:pt>
                <c:pt idx="85">
                  <c:v>Q2 1998</c:v>
                </c:pt>
                <c:pt idx="86">
                  <c:v>Q3 1998</c:v>
                </c:pt>
                <c:pt idx="87">
                  <c:v>Q4 1998</c:v>
                </c:pt>
                <c:pt idx="88">
                  <c:v>Q1 1999</c:v>
                </c:pt>
                <c:pt idx="89">
                  <c:v>Q2 1999</c:v>
                </c:pt>
                <c:pt idx="90">
                  <c:v>Q3 1999</c:v>
                </c:pt>
                <c:pt idx="91">
                  <c:v>Q4 1999</c:v>
                </c:pt>
                <c:pt idx="92">
                  <c:v>Q1 2000</c:v>
                </c:pt>
                <c:pt idx="93">
                  <c:v>Q2 2000</c:v>
                </c:pt>
                <c:pt idx="94">
                  <c:v>Q3 2000</c:v>
                </c:pt>
                <c:pt idx="95">
                  <c:v>Q4 2000</c:v>
                </c:pt>
                <c:pt idx="96">
                  <c:v>Q1 2001</c:v>
                </c:pt>
                <c:pt idx="97">
                  <c:v>Q2 2001</c:v>
                </c:pt>
                <c:pt idx="98">
                  <c:v>Q3 2001</c:v>
                </c:pt>
                <c:pt idx="99">
                  <c:v>Q4 2001</c:v>
                </c:pt>
                <c:pt idx="100">
                  <c:v>Q1 2002</c:v>
                </c:pt>
                <c:pt idx="101">
                  <c:v>Q2 2002</c:v>
                </c:pt>
                <c:pt idx="102">
                  <c:v>Q3 2002</c:v>
                </c:pt>
                <c:pt idx="103">
                  <c:v>Q4 2002</c:v>
                </c:pt>
                <c:pt idx="104">
                  <c:v>Q1 2003</c:v>
                </c:pt>
                <c:pt idx="105">
                  <c:v>Q2 2003</c:v>
                </c:pt>
                <c:pt idx="106">
                  <c:v>Q3 2003</c:v>
                </c:pt>
                <c:pt idx="107">
                  <c:v>Q4 2003</c:v>
                </c:pt>
                <c:pt idx="108">
                  <c:v>Q1 2004</c:v>
                </c:pt>
                <c:pt idx="109">
                  <c:v>Q2 2004</c:v>
                </c:pt>
                <c:pt idx="110">
                  <c:v>Q3 2004</c:v>
                </c:pt>
                <c:pt idx="111">
                  <c:v>Q4 2004</c:v>
                </c:pt>
                <c:pt idx="112">
                  <c:v>Q1 2005</c:v>
                </c:pt>
                <c:pt idx="113">
                  <c:v>Q2 2005</c:v>
                </c:pt>
                <c:pt idx="114">
                  <c:v>Q3 2005</c:v>
                </c:pt>
                <c:pt idx="115">
                  <c:v>Q4 2005</c:v>
                </c:pt>
                <c:pt idx="116">
                  <c:v>Q1 2006</c:v>
                </c:pt>
                <c:pt idx="117">
                  <c:v>Q2 2006</c:v>
                </c:pt>
                <c:pt idx="118">
                  <c:v>Q3 2006</c:v>
                </c:pt>
                <c:pt idx="119">
                  <c:v>Q4 2006</c:v>
                </c:pt>
                <c:pt idx="120">
                  <c:v>Q1 2007</c:v>
                </c:pt>
                <c:pt idx="121">
                  <c:v>Q2 2007</c:v>
                </c:pt>
                <c:pt idx="122">
                  <c:v>Q3 2007</c:v>
                </c:pt>
                <c:pt idx="123">
                  <c:v>Q4 2007</c:v>
                </c:pt>
                <c:pt idx="124">
                  <c:v>Q1 2008</c:v>
                </c:pt>
                <c:pt idx="125">
                  <c:v>Q2 2008</c:v>
                </c:pt>
                <c:pt idx="126">
                  <c:v>Q3 2008</c:v>
                </c:pt>
                <c:pt idx="127">
                  <c:v>Q4 2008</c:v>
                </c:pt>
                <c:pt idx="128">
                  <c:v>Q1 2009</c:v>
                </c:pt>
                <c:pt idx="129">
                  <c:v>Q2 2009</c:v>
                </c:pt>
                <c:pt idx="130">
                  <c:v>Q3 2009</c:v>
                </c:pt>
                <c:pt idx="131">
                  <c:v>Q4 2009</c:v>
                </c:pt>
                <c:pt idx="132">
                  <c:v>Q1 2010</c:v>
                </c:pt>
                <c:pt idx="133">
                  <c:v>Q2 2010</c:v>
                </c:pt>
                <c:pt idx="134">
                  <c:v>Q3 2010</c:v>
                </c:pt>
                <c:pt idx="135">
                  <c:v>Q4 2010</c:v>
                </c:pt>
                <c:pt idx="136">
                  <c:v>Q1 2011</c:v>
                </c:pt>
                <c:pt idx="137">
                  <c:v>Q2 2011</c:v>
                </c:pt>
                <c:pt idx="138">
                  <c:v>Q3 2011</c:v>
                </c:pt>
                <c:pt idx="139">
                  <c:v>Q4 2011</c:v>
                </c:pt>
                <c:pt idx="140">
                  <c:v>Q1 2012</c:v>
                </c:pt>
                <c:pt idx="141">
                  <c:v>Q2 2012</c:v>
                </c:pt>
                <c:pt idx="142">
                  <c:v>Q3 2012</c:v>
                </c:pt>
                <c:pt idx="143">
                  <c:v>Q4 2012</c:v>
                </c:pt>
                <c:pt idx="144">
                  <c:v>Q1 2013</c:v>
                </c:pt>
                <c:pt idx="145">
                  <c:v>Q2 2013</c:v>
                </c:pt>
                <c:pt idx="146">
                  <c:v>Q3 2013</c:v>
                </c:pt>
                <c:pt idx="147">
                  <c:v>Q4 2013</c:v>
                </c:pt>
                <c:pt idx="148">
                  <c:v>Q1 2014</c:v>
                </c:pt>
                <c:pt idx="149">
                  <c:v>Q2 2014</c:v>
                </c:pt>
                <c:pt idx="150">
                  <c:v>Q3 2014</c:v>
                </c:pt>
                <c:pt idx="151">
                  <c:v>Q4 2014</c:v>
                </c:pt>
                <c:pt idx="152">
                  <c:v>Q1 2015</c:v>
                </c:pt>
                <c:pt idx="153">
                  <c:v>Q2 2015</c:v>
                </c:pt>
                <c:pt idx="154">
                  <c:v>Q3 2015</c:v>
                </c:pt>
                <c:pt idx="155">
                  <c:v>Q4 2015</c:v>
                </c:pt>
                <c:pt idx="156">
                  <c:v>Q1 2016</c:v>
                </c:pt>
                <c:pt idx="157">
                  <c:v>Q2 2016</c:v>
                </c:pt>
                <c:pt idx="158">
                  <c:v>Q3 2016</c:v>
                </c:pt>
                <c:pt idx="159">
                  <c:v>Q4 2016</c:v>
                </c:pt>
                <c:pt idx="160">
                  <c:v>Q1 2017</c:v>
                </c:pt>
                <c:pt idx="161">
                  <c:v>Q2 2017</c:v>
                </c:pt>
                <c:pt idx="162">
                  <c:v>Q3 2017</c:v>
                </c:pt>
                <c:pt idx="163">
                  <c:v>Q4 2017</c:v>
                </c:pt>
                <c:pt idx="164">
                  <c:v>Q1 2018</c:v>
                </c:pt>
                <c:pt idx="165">
                  <c:v>Q2 2018</c:v>
                </c:pt>
                <c:pt idx="166">
                  <c:v>Q3 2018</c:v>
                </c:pt>
                <c:pt idx="167">
                  <c:v>Q4 2018</c:v>
                </c:pt>
                <c:pt idx="168">
                  <c:v>Q1 2019</c:v>
                </c:pt>
                <c:pt idx="169">
                  <c:v>Q2 2019</c:v>
                </c:pt>
                <c:pt idx="170">
                  <c:v>Q3 2019</c:v>
                </c:pt>
                <c:pt idx="171">
                  <c:v>Q4 2019</c:v>
                </c:pt>
                <c:pt idx="172">
                  <c:v>Q1 2020</c:v>
                </c:pt>
              </c:strCache>
            </c:strRef>
          </c:cat>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01AE-42B8-9D57-22CB1709BB75}"/>
            </c:ext>
          </c:extLst>
        </c:ser>
        <c:dLbls>
          <c:showLegendKey val="0"/>
          <c:showVal val="0"/>
          <c:showCatName val="0"/>
          <c:showSerName val="0"/>
          <c:showPercent val="0"/>
          <c:showBubbleSize val="0"/>
        </c:dLbls>
        <c:axId val="441006592"/>
        <c:axId val="571465024"/>
      </c:areaChart>
      <c:lineChart>
        <c:grouping val="standard"/>
        <c:varyColors val="0"/>
        <c:ser>
          <c:idx val="2"/>
          <c:order val="0"/>
          <c:tx>
            <c:v>HPI 4Q change -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Scenarios'!$BB$6:$BB$182</c:f>
              <c:numCache>
                <c:formatCode>General</c:formatCode>
                <c:ptCount val="177"/>
                <c:pt idx="0">
                  <c:v>3</c:v>
                </c:pt>
                <c:pt idx="1">
                  <c:v>4.1000000000000014</c:v>
                </c:pt>
                <c:pt idx="2">
                  <c:v>4.1000000000000014</c:v>
                </c:pt>
                <c:pt idx="3">
                  <c:v>4.0999999999999979</c:v>
                </c:pt>
                <c:pt idx="4">
                  <c:v>4.1999999999999993</c:v>
                </c:pt>
                <c:pt idx="5">
                  <c:v>4.0999999999999979</c:v>
                </c:pt>
                <c:pt idx="6">
                  <c:v>4.3000000000000007</c:v>
                </c:pt>
                <c:pt idx="7">
                  <c:v>4.5999999999999979</c:v>
                </c:pt>
                <c:pt idx="8">
                  <c:v>4.9000000000000021</c:v>
                </c:pt>
                <c:pt idx="9">
                  <c:v>5.3000000000000043</c:v>
                </c:pt>
                <c:pt idx="10">
                  <c:v>5.6000000000000014</c:v>
                </c:pt>
                <c:pt idx="11">
                  <c:v>5.7000000000000028</c:v>
                </c:pt>
                <c:pt idx="12">
                  <c:v>5.1999999999999957</c:v>
                </c:pt>
                <c:pt idx="13">
                  <c:v>4.3999999999999986</c:v>
                </c:pt>
                <c:pt idx="14">
                  <c:v>4</c:v>
                </c:pt>
                <c:pt idx="15">
                  <c:v>3.6000000000000014</c:v>
                </c:pt>
                <c:pt idx="16">
                  <c:v>3.5</c:v>
                </c:pt>
                <c:pt idx="17">
                  <c:v>3.3999999999999986</c:v>
                </c:pt>
                <c:pt idx="18">
                  <c:v>2.6999999999999957</c:v>
                </c:pt>
                <c:pt idx="19">
                  <c:v>2.1999999999999957</c:v>
                </c:pt>
                <c:pt idx="20">
                  <c:v>1.7000000000000028</c:v>
                </c:pt>
                <c:pt idx="21">
                  <c:v>1.2000000000000028</c:v>
                </c:pt>
                <c:pt idx="22">
                  <c:v>0.80000000000000426</c:v>
                </c:pt>
                <c:pt idx="23">
                  <c:v>0.70000000000000284</c:v>
                </c:pt>
                <c:pt idx="24">
                  <c:v>0.79999999999999716</c:v>
                </c:pt>
                <c:pt idx="25">
                  <c:v>1.3999999999999986</c:v>
                </c:pt>
                <c:pt idx="26">
                  <c:v>2</c:v>
                </c:pt>
                <c:pt idx="27">
                  <c:v>2.2999999999999972</c:v>
                </c:pt>
                <c:pt idx="28">
                  <c:v>2.5</c:v>
                </c:pt>
                <c:pt idx="29">
                  <c:v>2.3999999999999986</c:v>
                </c:pt>
                <c:pt idx="30">
                  <c:v>2.3999999999999986</c:v>
                </c:pt>
                <c:pt idx="31">
                  <c:v>2.3000000000000043</c:v>
                </c:pt>
                <c:pt idx="32">
                  <c:v>2.3000000000000043</c:v>
                </c:pt>
                <c:pt idx="33">
                  <c:v>2.6000000000000014</c:v>
                </c:pt>
                <c:pt idx="34">
                  <c:v>2.7999999999999972</c:v>
                </c:pt>
                <c:pt idx="35">
                  <c:v>3.2999999999999972</c:v>
                </c:pt>
                <c:pt idx="36">
                  <c:v>3.6999999999999957</c:v>
                </c:pt>
                <c:pt idx="37">
                  <c:v>3.8999999999999986</c:v>
                </c:pt>
                <c:pt idx="38">
                  <c:v>4.3999999999999986</c:v>
                </c:pt>
                <c:pt idx="39">
                  <c:v>4.6000000000000014</c:v>
                </c:pt>
                <c:pt idx="40">
                  <c:v>5.2000000000000028</c:v>
                </c:pt>
                <c:pt idx="41">
                  <c:v>5.5</c:v>
                </c:pt>
                <c:pt idx="42">
                  <c:v>5.5</c:v>
                </c:pt>
                <c:pt idx="43">
                  <c:v>5.5999999999999943</c:v>
                </c:pt>
                <c:pt idx="44">
                  <c:v>4.9999999999999929</c:v>
                </c:pt>
                <c:pt idx="45">
                  <c:v>5.2000000000000028</c:v>
                </c:pt>
                <c:pt idx="46">
                  <c:v>5.7999999999999972</c:v>
                </c:pt>
                <c:pt idx="47">
                  <c:v>6.3000000000000114</c:v>
                </c:pt>
                <c:pt idx="48">
                  <c:v>6.8000000000000114</c:v>
                </c:pt>
                <c:pt idx="49">
                  <c:v>6.2000000000000028</c:v>
                </c:pt>
                <c:pt idx="50">
                  <c:v>5.3000000000000114</c:v>
                </c:pt>
                <c:pt idx="51">
                  <c:v>4.5</c:v>
                </c:pt>
                <c:pt idx="52">
                  <c:v>3.7999999999999972</c:v>
                </c:pt>
                <c:pt idx="53">
                  <c:v>2.8999999999999915</c:v>
                </c:pt>
                <c:pt idx="54">
                  <c:v>1.5999999999999943</c:v>
                </c:pt>
                <c:pt idx="55">
                  <c:v>0.19999999999998863</c:v>
                </c:pt>
                <c:pt idx="56">
                  <c:v>-1</c:v>
                </c:pt>
                <c:pt idx="57">
                  <c:v>-0.89999999999999147</c:v>
                </c:pt>
                <c:pt idx="58">
                  <c:v>-0.70000000000000284</c:v>
                </c:pt>
                <c:pt idx="59">
                  <c:v>-0.5</c:v>
                </c:pt>
                <c:pt idx="60">
                  <c:v>9.9999999999994316E-2</c:v>
                </c:pt>
                <c:pt idx="61">
                  <c:v>-0.30000000000001137</c:v>
                </c:pt>
                <c:pt idx="62">
                  <c:v>-0.29999999999999716</c:v>
                </c:pt>
                <c:pt idx="63">
                  <c:v>0.20000000000000284</c:v>
                </c:pt>
                <c:pt idx="64">
                  <c:v>0.20000000000000284</c:v>
                </c:pt>
                <c:pt idx="65">
                  <c:v>0.70000000000000284</c:v>
                </c:pt>
                <c:pt idx="66">
                  <c:v>1.4000000000000057</c:v>
                </c:pt>
                <c:pt idx="67">
                  <c:v>1.7000000000000028</c:v>
                </c:pt>
                <c:pt idx="68">
                  <c:v>1.9000000000000057</c:v>
                </c:pt>
                <c:pt idx="69">
                  <c:v>2</c:v>
                </c:pt>
                <c:pt idx="70">
                  <c:v>1.7999999999999972</c:v>
                </c:pt>
                <c:pt idx="71">
                  <c:v>1.5</c:v>
                </c:pt>
                <c:pt idx="72">
                  <c:v>1.3999999999999915</c:v>
                </c:pt>
                <c:pt idx="73">
                  <c:v>1.5</c:v>
                </c:pt>
                <c:pt idx="74">
                  <c:v>1.7000000000000028</c:v>
                </c:pt>
                <c:pt idx="75">
                  <c:v>1.9000000000000057</c:v>
                </c:pt>
                <c:pt idx="76">
                  <c:v>2.2000000000000028</c:v>
                </c:pt>
                <c:pt idx="77">
                  <c:v>2.2999999999999972</c:v>
                </c:pt>
                <c:pt idx="78">
                  <c:v>2.0999999999999943</c:v>
                </c:pt>
                <c:pt idx="79">
                  <c:v>2.0999999999999943</c:v>
                </c:pt>
                <c:pt idx="80">
                  <c:v>2.2000000000000028</c:v>
                </c:pt>
                <c:pt idx="81">
                  <c:v>2.4000000000000057</c:v>
                </c:pt>
                <c:pt idx="82">
                  <c:v>3.0999999999999943</c:v>
                </c:pt>
                <c:pt idx="83">
                  <c:v>3.9000000000000057</c:v>
                </c:pt>
                <c:pt idx="84">
                  <c:v>4.7000000000000028</c:v>
                </c:pt>
                <c:pt idx="85">
                  <c:v>5.2000000000000028</c:v>
                </c:pt>
                <c:pt idx="86">
                  <c:v>5.7000000000000028</c:v>
                </c:pt>
                <c:pt idx="87">
                  <c:v>6.0999999999999943</c:v>
                </c:pt>
                <c:pt idx="88">
                  <c:v>6</c:v>
                </c:pt>
                <c:pt idx="89">
                  <c:v>6.5999999999999943</c:v>
                </c:pt>
                <c:pt idx="90">
                  <c:v>6.9000000000000057</c:v>
                </c:pt>
                <c:pt idx="91">
                  <c:v>7.2999999999999972</c:v>
                </c:pt>
                <c:pt idx="92">
                  <c:v>8.3999999999999915</c:v>
                </c:pt>
                <c:pt idx="93">
                  <c:v>9.1000000000000085</c:v>
                </c:pt>
                <c:pt idx="94">
                  <c:v>9.5</c:v>
                </c:pt>
                <c:pt idx="95">
                  <c:v>9.7999999999999972</c:v>
                </c:pt>
                <c:pt idx="96">
                  <c:v>9.7999999999999972</c:v>
                </c:pt>
                <c:pt idx="97">
                  <c:v>9.1999999999999886</c:v>
                </c:pt>
                <c:pt idx="98">
                  <c:v>9.0999999999999943</c:v>
                </c:pt>
                <c:pt idx="99">
                  <c:v>8.5</c:v>
                </c:pt>
                <c:pt idx="100">
                  <c:v>8.2000000000000028</c:v>
                </c:pt>
                <c:pt idx="101">
                  <c:v>9.3000000000000114</c:v>
                </c:pt>
                <c:pt idx="102">
                  <c:v>10.200000000000003</c:v>
                </c:pt>
                <c:pt idx="103">
                  <c:v>11.099999999999994</c:v>
                </c:pt>
                <c:pt idx="104">
                  <c:v>11.500000000000014</c:v>
                </c:pt>
                <c:pt idx="105">
                  <c:v>11.199999999999989</c:v>
                </c:pt>
                <c:pt idx="106">
                  <c:v>12</c:v>
                </c:pt>
                <c:pt idx="107">
                  <c:v>13.800000000000011</c:v>
                </c:pt>
                <c:pt idx="108">
                  <c:v>16.199999999999989</c:v>
                </c:pt>
                <c:pt idx="109">
                  <c:v>19.300000000000011</c:v>
                </c:pt>
                <c:pt idx="110">
                  <c:v>20.900000000000006</c:v>
                </c:pt>
                <c:pt idx="111">
                  <c:v>22.300000000000011</c:v>
                </c:pt>
                <c:pt idx="112">
                  <c:v>24.199999999999989</c:v>
                </c:pt>
                <c:pt idx="113">
                  <c:v>25.099999999999994</c:v>
                </c:pt>
                <c:pt idx="114">
                  <c:v>25.799999999999983</c:v>
                </c:pt>
                <c:pt idx="115">
                  <c:v>25.399999999999977</c:v>
                </c:pt>
                <c:pt idx="116">
                  <c:v>21.700000000000017</c:v>
                </c:pt>
                <c:pt idx="117">
                  <c:v>14.099999999999994</c:v>
                </c:pt>
                <c:pt idx="118">
                  <c:v>6.4000000000000057</c:v>
                </c:pt>
                <c:pt idx="119">
                  <c:v>0.5</c:v>
                </c:pt>
                <c:pt idx="120">
                  <c:v>-4.9000000000000057</c:v>
                </c:pt>
                <c:pt idx="121">
                  <c:v>-9.6999999999999886</c:v>
                </c:pt>
                <c:pt idx="122">
                  <c:v>-13.900000000000006</c:v>
                </c:pt>
                <c:pt idx="123">
                  <c:v>-19.399999999999977</c:v>
                </c:pt>
                <c:pt idx="124">
                  <c:v>-24.5</c:v>
                </c:pt>
                <c:pt idx="125">
                  <c:v>-26.800000000000011</c:v>
                </c:pt>
                <c:pt idx="126">
                  <c:v>-28.5</c:v>
                </c:pt>
                <c:pt idx="127">
                  <c:v>-30.300000000000011</c:v>
                </c:pt>
                <c:pt idx="128">
                  <c:v>-27.300000000000011</c:v>
                </c:pt>
                <c:pt idx="129">
                  <c:v>-19.5</c:v>
                </c:pt>
                <c:pt idx="130">
                  <c:v>-11.5</c:v>
                </c:pt>
                <c:pt idx="131">
                  <c:v>-3.3000000000000114</c:v>
                </c:pt>
                <c:pt idx="132">
                  <c:v>1.1000000000000227</c:v>
                </c:pt>
                <c:pt idx="133">
                  <c:v>0.30000000000001137</c:v>
                </c:pt>
                <c:pt idx="134">
                  <c:v>-3</c:v>
                </c:pt>
                <c:pt idx="135">
                  <c:v>-4.6999999999999886</c:v>
                </c:pt>
                <c:pt idx="136">
                  <c:v>-6</c:v>
                </c:pt>
                <c:pt idx="137">
                  <c:v>-5.7000000000000171</c:v>
                </c:pt>
                <c:pt idx="138">
                  <c:v>-2.3999999999999773</c:v>
                </c:pt>
                <c:pt idx="139">
                  <c:v>-1.0999999999999943</c:v>
                </c:pt>
                <c:pt idx="140">
                  <c:v>1.5</c:v>
                </c:pt>
                <c:pt idx="141">
                  <c:v>5.5</c:v>
                </c:pt>
                <c:pt idx="142">
                  <c:v>7.5999999999999943</c:v>
                </c:pt>
                <c:pt idx="143">
                  <c:v>10.5</c:v>
                </c:pt>
                <c:pt idx="144">
                  <c:v>12.799999999999983</c:v>
                </c:pt>
                <c:pt idx="145">
                  <c:v>13.400000000000006</c:v>
                </c:pt>
                <c:pt idx="146">
                  <c:v>14.5</c:v>
                </c:pt>
                <c:pt idx="147">
                  <c:v>14.599999999999994</c:v>
                </c:pt>
                <c:pt idx="148">
                  <c:v>13</c:v>
                </c:pt>
                <c:pt idx="149">
                  <c:v>10.200000000000017</c:v>
                </c:pt>
                <c:pt idx="150">
                  <c:v>8.5</c:v>
                </c:pt>
                <c:pt idx="151">
                  <c:v>7.9000000000000057</c:v>
                </c:pt>
                <c:pt idx="152">
                  <c:v>8.2000000000000171</c:v>
                </c:pt>
                <c:pt idx="153">
                  <c:v>9.0999999999999943</c:v>
                </c:pt>
                <c:pt idx="154">
                  <c:v>9.1999999999999886</c:v>
                </c:pt>
                <c:pt idx="155">
                  <c:v>8.7999999999999829</c:v>
                </c:pt>
                <c:pt idx="156">
                  <c:v>8.7999999999999829</c:v>
                </c:pt>
                <c:pt idx="157">
                  <c:v>8.9000000000000057</c:v>
                </c:pt>
                <c:pt idx="158">
                  <c:v>9.9000000000000057</c:v>
                </c:pt>
                <c:pt idx="159">
                  <c:v>9.1000000000000227</c:v>
                </c:pt>
              </c:numCache>
            </c:numRef>
          </c:val>
          <c:smooth val="0"/>
          <c:extLst>
            <c:ext xmlns:c16="http://schemas.microsoft.com/office/drawing/2014/chart" uri="{C3380CC4-5D6E-409C-BE32-E72D297353CC}">
              <c16:uniqueId val="{00000002-01AE-42B8-9D57-22CB1709BB75}"/>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Scenarios'!$AY$2:$AY$182</c:f>
              <c:numCache>
                <c:formatCode>General</c:formatCode>
                <c:ptCount val="181"/>
                <c:pt idx="163">
                  <c:v>9.1000000000000227</c:v>
                </c:pt>
                <c:pt idx="164">
                  <c:v>7.7000000000000171</c:v>
                </c:pt>
                <c:pt idx="165">
                  <c:v>6.5999999999999943</c:v>
                </c:pt>
                <c:pt idx="166">
                  <c:v>4.5999999999999943</c:v>
                </c:pt>
                <c:pt idx="167">
                  <c:v>4.5</c:v>
                </c:pt>
                <c:pt idx="168">
                  <c:v>4.5999999999999943</c:v>
                </c:pt>
                <c:pt idx="169">
                  <c:v>4.6999999999999886</c:v>
                </c:pt>
                <c:pt idx="170">
                  <c:v>4.7000000000000171</c:v>
                </c:pt>
                <c:pt idx="171">
                  <c:v>4.6999999999999886</c:v>
                </c:pt>
                <c:pt idx="172">
                  <c:v>5.0999999999999943</c:v>
                </c:pt>
                <c:pt idx="173">
                  <c:v>5.3000000000000114</c:v>
                </c:pt>
                <c:pt idx="174">
                  <c:v>5.5999999999999943</c:v>
                </c:pt>
                <c:pt idx="175">
                  <c:v>5.9000000000000057</c:v>
                </c:pt>
                <c:pt idx="176">
                  <c:v>5.9000000000000057</c:v>
                </c:pt>
              </c:numCache>
            </c:numRef>
          </c:val>
          <c:smooth val="0"/>
          <c:extLst>
            <c:ext xmlns:c16="http://schemas.microsoft.com/office/drawing/2014/chart" uri="{C3380CC4-5D6E-409C-BE32-E72D297353CC}">
              <c16:uniqueId val="{00000003-01AE-42B8-9D57-22CB1709BB75}"/>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Scenarios'!$AZ$2:$AZ$182</c:f>
              <c:numCache>
                <c:formatCode>General</c:formatCode>
                <c:ptCount val="181"/>
                <c:pt idx="163">
                  <c:v>9.1000000000000227</c:v>
                </c:pt>
                <c:pt idx="164">
                  <c:v>4.8000000000000114</c:v>
                </c:pt>
                <c:pt idx="165">
                  <c:v>0.19999999999998863</c:v>
                </c:pt>
                <c:pt idx="166">
                  <c:v>-5.9000000000000057</c:v>
                </c:pt>
                <c:pt idx="167">
                  <c:v>-10.300000000000011</c:v>
                </c:pt>
                <c:pt idx="168">
                  <c:v>-11.300000000000011</c:v>
                </c:pt>
                <c:pt idx="169">
                  <c:v>-12.699999999999989</c:v>
                </c:pt>
                <c:pt idx="170">
                  <c:v>-13</c:v>
                </c:pt>
                <c:pt idx="171">
                  <c:v>-12.099999999999994</c:v>
                </c:pt>
                <c:pt idx="172">
                  <c:v>-9.5</c:v>
                </c:pt>
                <c:pt idx="173">
                  <c:v>-5.3000000000000114</c:v>
                </c:pt>
                <c:pt idx="174">
                  <c:v>-1.2999999999999829</c:v>
                </c:pt>
                <c:pt idx="175">
                  <c:v>2</c:v>
                </c:pt>
                <c:pt idx="176">
                  <c:v>3.9000000000000057</c:v>
                </c:pt>
              </c:numCache>
            </c:numRef>
          </c:val>
          <c:smooth val="0"/>
          <c:extLst>
            <c:ext xmlns:c16="http://schemas.microsoft.com/office/drawing/2014/chart" uri="{C3380CC4-5D6E-409C-BE32-E72D297353CC}">
              <c16:uniqueId val="{00000004-01AE-42B8-9D57-22CB1709BB75}"/>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Scenarios'!$BA$2:$BA$182</c:f>
              <c:numCache>
                <c:formatCode>General</c:formatCode>
                <c:ptCount val="181"/>
                <c:pt idx="163">
                  <c:v>9.1000000000000227</c:v>
                </c:pt>
                <c:pt idx="164">
                  <c:v>2.5999999999999943</c:v>
                </c:pt>
                <c:pt idx="165">
                  <c:v>-4.8000000000000114</c:v>
                </c:pt>
                <c:pt idx="166">
                  <c:v>-14</c:v>
                </c:pt>
                <c:pt idx="167">
                  <c:v>-21.600000000000023</c:v>
                </c:pt>
                <c:pt idx="168">
                  <c:v>-23.5</c:v>
                </c:pt>
                <c:pt idx="169">
                  <c:v>-25.699999999999989</c:v>
                </c:pt>
                <c:pt idx="170">
                  <c:v>-25.900000000000006</c:v>
                </c:pt>
                <c:pt idx="171">
                  <c:v>-23.699999999999989</c:v>
                </c:pt>
                <c:pt idx="172">
                  <c:v>-18.199999999999989</c:v>
                </c:pt>
                <c:pt idx="173">
                  <c:v>-10.100000000000023</c:v>
                </c:pt>
                <c:pt idx="174">
                  <c:v>-2.5</c:v>
                </c:pt>
                <c:pt idx="175">
                  <c:v>3.8000000000000114</c:v>
                </c:pt>
                <c:pt idx="176">
                  <c:v>7.0999999999999943</c:v>
                </c:pt>
              </c:numCache>
            </c:numRef>
          </c:val>
          <c:smooth val="0"/>
          <c:extLst>
            <c:ext xmlns:c16="http://schemas.microsoft.com/office/drawing/2014/chart" uri="{C3380CC4-5D6E-409C-BE32-E72D297353CC}">
              <c16:uniqueId val="{00000005-01AE-42B8-9D57-22CB1709BB75}"/>
            </c:ext>
          </c:extLst>
        </c:ser>
        <c:dLbls>
          <c:showLegendKey val="0"/>
          <c:showVal val="0"/>
          <c:showCatName val="0"/>
          <c:showSerName val="0"/>
          <c:showPercent val="0"/>
          <c:showBubbleSize val="0"/>
        </c:dLbls>
        <c:marker val="1"/>
        <c:smooth val="0"/>
        <c:axId val="441006080"/>
        <c:axId val="571464448"/>
      </c:lineChart>
      <c:catAx>
        <c:axId val="441006080"/>
        <c:scaling>
          <c:orientation val="minMax"/>
        </c:scaling>
        <c:delete val="0"/>
        <c:axPos val="b"/>
        <c:numFmt formatCode="yyyy" sourceLinked="0"/>
        <c:majorTickMark val="out"/>
        <c:minorTickMark val="none"/>
        <c:tickLblPos val="nextTo"/>
        <c:txPr>
          <a:bodyPr rot="-2700000"/>
          <a:lstStyle/>
          <a:p>
            <a:pPr>
              <a:defRPr/>
            </a:pPr>
            <a:endParaRPr lang="en-US"/>
          </a:p>
        </c:txPr>
        <c:crossAx val="571464448"/>
        <c:crosses val="autoZero"/>
        <c:auto val="1"/>
        <c:lblAlgn val="ctr"/>
        <c:lblOffset val="100"/>
        <c:tickLblSkip val="8"/>
        <c:tickMarkSkip val="4"/>
        <c:noMultiLvlLbl val="0"/>
      </c:catAx>
      <c:valAx>
        <c:axId val="571464448"/>
        <c:scaling>
          <c:orientation val="minMax"/>
        </c:scaling>
        <c:delete val="0"/>
        <c:axPos val="l"/>
        <c:title>
          <c:tx>
            <c:rich>
              <a:bodyPr/>
              <a:lstStyle/>
              <a:p>
                <a:pPr>
                  <a:defRPr/>
                </a:pPr>
                <a:r>
                  <a:rPr lang="en-US"/>
                  <a:t>HPI change</a:t>
                </a:r>
              </a:p>
            </c:rich>
          </c:tx>
          <c:layout/>
          <c:overlay val="0"/>
        </c:title>
        <c:numFmt formatCode="General" sourceLinked="0"/>
        <c:majorTickMark val="out"/>
        <c:minorTickMark val="none"/>
        <c:tickLblPos val="nextTo"/>
        <c:crossAx val="441006080"/>
        <c:crosses val="autoZero"/>
        <c:crossBetween val="between"/>
      </c:valAx>
      <c:valAx>
        <c:axId val="571465024"/>
        <c:scaling>
          <c:orientation val="minMax"/>
          <c:max val="0.1"/>
          <c:min val="0"/>
        </c:scaling>
        <c:delete val="0"/>
        <c:axPos val="r"/>
        <c:numFmt formatCode="General" sourceLinked="1"/>
        <c:majorTickMark val="none"/>
        <c:minorTickMark val="none"/>
        <c:tickLblPos val="none"/>
        <c:crossAx val="441006592"/>
        <c:crosses val="max"/>
        <c:crossBetween val="between"/>
      </c:valAx>
      <c:catAx>
        <c:axId val="441006592"/>
        <c:scaling>
          <c:orientation val="minMax"/>
        </c:scaling>
        <c:delete val="1"/>
        <c:axPos val="b"/>
        <c:numFmt formatCode="General" sourceLinked="1"/>
        <c:majorTickMark val="out"/>
        <c:minorTickMark val="none"/>
        <c:tickLblPos val="none"/>
        <c:crossAx val="571465024"/>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cat>
            <c:strRef>
              <c:f>'Relevant Scenarios'!$A$6:$A$178</c:f>
              <c:strCache>
                <c:ptCount val="173"/>
                <c:pt idx="0">
                  <c:v>Q1 1977</c:v>
                </c:pt>
                <c:pt idx="1">
                  <c:v>Q2 1977</c:v>
                </c:pt>
                <c:pt idx="2">
                  <c:v>Q3 1977</c:v>
                </c:pt>
                <c:pt idx="3">
                  <c:v>Q4 1977</c:v>
                </c:pt>
                <c:pt idx="4">
                  <c:v>Q1 1978</c:v>
                </c:pt>
                <c:pt idx="5">
                  <c:v>Q2 1978</c:v>
                </c:pt>
                <c:pt idx="6">
                  <c:v>Q3 1978</c:v>
                </c:pt>
                <c:pt idx="7">
                  <c:v>Q4 1978</c:v>
                </c:pt>
                <c:pt idx="8">
                  <c:v>Q1 1979</c:v>
                </c:pt>
                <c:pt idx="9">
                  <c:v>Q2 1979</c:v>
                </c:pt>
                <c:pt idx="10">
                  <c:v>Q3 1979</c:v>
                </c:pt>
                <c:pt idx="11">
                  <c:v>Q4 1979</c:v>
                </c:pt>
                <c:pt idx="12">
                  <c:v>Q1 1980</c:v>
                </c:pt>
                <c:pt idx="13">
                  <c:v>Q2 1980</c:v>
                </c:pt>
                <c:pt idx="14">
                  <c:v>Q3 1980</c:v>
                </c:pt>
                <c:pt idx="15">
                  <c:v>Q4 1980</c:v>
                </c:pt>
                <c:pt idx="16">
                  <c:v>Q1 1981</c:v>
                </c:pt>
                <c:pt idx="17">
                  <c:v>Q2 1981</c:v>
                </c:pt>
                <c:pt idx="18">
                  <c:v>Q3 1981</c:v>
                </c:pt>
                <c:pt idx="19">
                  <c:v>Q4 1981</c:v>
                </c:pt>
                <c:pt idx="20">
                  <c:v>Q1 1982</c:v>
                </c:pt>
                <c:pt idx="21">
                  <c:v>Q2 1982</c:v>
                </c:pt>
                <c:pt idx="22">
                  <c:v>Q3 1982</c:v>
                </c:pt>
                <c:pt idx="23">
                  <c:v>Q4 1982</c:v>
                </c:pt>
                <c:pt idx="24">
                  <c:v>Q1 1983</c:v>
                </c:pt>
                <c:pt idx="25">
                  <c:v>Q2 1983</c:v>
                </c:pt>
                <c:pt idx="26">
                  <c:v>Q3 1983</c:v>
                </c:pt>
                <c:pt idx="27">
                  <c:v>Q4 1983</c:v>
                </c:pt>
                <c:pt idx="28">
                  <c:v>Q1 1984</c:v>
                </c:pt>
                <c:pt idx="29">
                  <c:v>Q2 1984</c:v>
                </c:pt>
                <c:pt idx="30">
                  <c:v>Q3 1984</c:v>
                </c:pt>
                <c:pt idx="31">
                  <c:v>Q4 1984</c:v>
                </c:pt>
                <c:pt idx="32">
                  <c:v>Q1 1985</c:v>
                </c:pt>
                <c:pt idx="33">
                  <c:v>Q2 1985</c:v>
                </c:pt>
                <c:pt idx="34">
                  <c:v>Q3 1985</c:v>
                </c:pt>
                <c:pt idx="35">
                  <c:v>Q4 1985</c:v>
                </c:pt>
                <c:pt idx="36">
                  <c:v>Q1 1986</c:v>
                </c:pt>
                <c:pt idx="37">
                  <c:v>Q2 1986</c:v>
                </c:pt>
                <c:pt idx="38">
                  <c:v>Q3 1986</c:v>
                </c:pt>
                <c:pt idx="39">
                  <c:v>Q4 1986</c:v>
                </c:pt>
                <c:pt idx="40">
                  <c:v>Q1 1987</c:v>
                </c:pt>
                <c:pt idx="41">
                  <c:v>Q2 1987</c:v>
                </c:pt>
                <c:pt idx="42">
                  <c:v>Q3 1987</c:v>
                </c:pt>
                <c:pt idx="43">
                  <c:v>Q4 1987</c:v>
                </c:pt>
                <c:pt idx="44">
                  <c:v>Q1 1988</c:v>
                </c:pt>
                <c:pt idx="45">
                  <c:v>Q2 1988</c:v>
                </c:pt>
                <c:pt idx="46">
                  <c:v>Q3 1988</c:v>
                </c:pt>
                <c:pt idx="47">
                  <c:v>Q4 1988</c:v>
                </c:pt>
                <c:pt idx="48">
                  <c:v>Q1 1989</c:v>
                </c:pt>
                <c:pt idx="49">
                  <c:v>Q2 1989</c:v>
                </c:pt>
                <c:pt idx="50">
                  <c:v>Q3 1989</c:v>
                </c:pt>
                <c:pt idx="51">
                  <c:v>Q4 1989</c:v>
                </c:pt>
                <c:pt idx="52">
                  <c:v>Q1 1990</c:v>
                </c:pt>
                <c:pt idx="53">
                  <c:v>Q2 1990</c:v>
                </c:pt>
                <c:pt idx="54">
                  <c:v>Q3 1990</c:v>
                </c:pt>
                <c:pt idx="55">
                  <c:v>Q4 1990</c:v>
                </c:pt>
                <c:pt idx="56">
                  <c:v>Q1 1991</c:v>
                </c:pt>
                <c:pt idx="57">
                  <c:v>Q2 1991</c:v>
                </c:pt>
                <c:pt idx="58">
                  <c:v>Q3 1991</c:v>
                </c:pt>
                <c:pt idx="59">
                  <c:v>Q4 1991</c:v>
                </c:pt>
                <c:pt idx="60">
                  <c:v>Q1 1992</c:v>
                </c:pt>
                <c:pt idx="61">
                  <c:v>Q2 1992</c:v>
                </c:pt>
                <c:pt idx="62">
                  <c:v>Q3 1992</c:v>
                </c:pt>
                <c:pt idx="63">
                  <c:v>Q4 1992</c:v>
                </c:pt>
                <c:pt idx="64">
                  <c:v>Q1 1993</c:v>
                </c:pt>
                <c:pt idx="65">
                  <c:v>Q2 1993</c:v>
                </c:pt>
                <c:pt idx="66">
                  <c:v>Q3 1993</c:v>
                </c:pt>
                <c:pt idx="67">
                  <c:v>Q4 1993</c:v>
                </c:pt>
                <c:pt idx="68">
                  <c:v>Q1 1994</c:v>
                </c:pt>
                <c:pt idx="69">
                  <c:v>Q2 1994</c:v>
                </c:pt>
                <c:pt idx="70">
                  <c:v>Q3 1994</c:v>
                </c:pt>
                <c:pt idx="71">
                  <c:v>Q4 1994</c:v>
                </c:pt>
                <c:pt idx="72">
                  <c:v>Q1 1995</c:v>
                </c:pt>
                <c:pt idx="73">
                  <c:v>Q2 1995</c:v>
                </c:pt>
                <c:pt idx="74">
                  <c:v>Q3 1995</c:v>
                </c:pt>
                <c:pt idx="75">
                  <c:v>Q4 1995</c:v>
                </c:pt>
                <c:pt idx="76">
                  <c:v>Q1 1996</c:v>
                </c:pt>
                <c:pt idx="77">
                  <c:v>Q2 1996</c:v>
                </c:pt>
                <c:pt idx="78">
                  <c:v>Q3 1996</c:v>
                </c:pt>
                <c:pt idx="79">
                  <c:v>Q4 1996</c:v>
                </c:pt>
                <c:pt idx="80">
                  <c:v>Q1 1997</c:v>
                </c:pt>
                <c:pt idx="81">
                  <c:v>Q2 1997</c:v>
                </c:pt>
                <c:pt idx="82">
                  <c:v>Q3 1997</c:v>
                </c:pt>
                <c:pt idx="83">
                  <c:v>Q4 1997</c:v>
                </c:pt>
                <c:pt idx="84">
                  <c:v>Q1 1998</c:v>
                </c:pt>
                <c:pt idx="85">
                  <c:v>Q2 1998</c:v>
                </c:pt>
                <c:pt idx="86">
                  <c:v>Q3 1998</c:v>
                </c:pt>
                <c:pt idx="87">
                  <c:v>Q4 1998</c:v>
                </c:pt>
                <c:pt idx="88">
                  <c:v>Q1 1999</c:v>
                </c:pt>
                <c:pt idx="89">
                  <c:v>Q2 1999</c:v>
                </c:pt>
                <c:pt idx="90">
                  <c:v>Q3 1999</c:v>
                </c:pt>
                <c:pt idx="91">
                  <c:v>Q4 1999</c:v>
                </c:pt>
                <c:pt idx="92">
                  <c:v>Q1 2000</c:v>
                </c:pt>
                <c:pt idx="93">
                  <c:v>Q2 2000</c:v>
                </c:pt>
                <c:pt idx="94">
                  <c:v>Q3 2000</c:v>
                </c:pt>
                <c:pt idx="95">
                  <c:v>Q4 2000</c:v>
                </c:pt>
                <c:pt idx="96">
                  <c:v>Q1 2001</c:v>
                </c:pt>
                <c:pt idx="97">
                  <c:v>Q2 2001</c:v>
                </c:pt>
                <c:pt idx="98">
                  <c:v>Q3 2001</c:v>
                </c:pt>
                <c:pt idx="99">
                  <c:v>Q4 2001</c:v>
                </c:pt>
                <c:pt idx="100">
                  <c:v>Q1 2002</c:v>
                </c:pt>
                <c:pt idx="101">
                  <c:v>Q2 2002</c:v>
                </c:pt>
                <c:pt idx="102">
                  <c:v>Q3 2002</c:v>
                </c:pt>
                <c:pt idx="103">
                  <c:v>Q4 2002</c:v>
                </c:pt>
                <c:pt idx="104">
                  <c:v>Q1 2003</c:v>
                </c:pt>
                <c:pt idx="105">
                  <c:v>Q2 2003</c:v>
                </c:pt>
                <c:pt idx="106">
                  <c:v>Q3 2003</c:v>
                </c:pt>
                <c:pt idx="107">
                  <c:v>Q4 2003</c:v>
                </c:pt>
                <c:pt idx="108">
                  <c:v>Q1 2004</c:v>
                </c:pt>
                <c:pt idx="109">
                  <c:v>Q2 2004</c:v>
                </c:pt>
                <c:pt idx="110">
                  <c:v>Q3 2004</c:v>
                </c:pt>
                <c:pt idx="111">
                  <c:v>Q4 2004</c:v>
                </c:pt>
                <c:pt idx="112">
                  <c:v>Q1 2005</c:v>
                </c:pt>
                <c:pt idx="113">
                  <c:v>Q2 2005</c:v>
                </c:pt>
                <c:pt idx="114">
                  <c:v>Q3 2005</c:v>
                </c:pt>
                <c:pt idx="115">
                  <c:v>Q4 2005</c:v>
                </c:pt>
                <c:pt idx="116">
                  <c:v>Q1 2006</c:v>
                </c:pt>
                <c:pt idx="117">
                  <c:v>Q2 2006</c:v>
                </c:pt>
                <c:pt idx="118">
                  <c:v>Q3 2006</c:v>
                </c:pt>
                <c:pt idx="119">
                  <c:v>Q4 2006</c:v>
                </c:pt>
                <c:pt idx="120">
                  <c:v>Q1 2007</c:v>
                </c:pt>
                <c:pt idx="121">
                  <c:v>Q2 2007</c:v>
                </c:pt>
                <c:pt idx="122">
                  <c:v>Q3 2007</c:v>
                </c:pt>
                <c:pt idx="123">
                  <c:v>Q4 2007</c:v>
                </c:pt>
                <c:pt idx="124">
                  <c:v>Q1 2008</c:v>
                </c:pt>
                <c:pt idx="125">
                  <c:v>Q2 2008</c:v>
                </c:pt>
                <c:pt idx="126">
                  <c:v>Q3 2008</c:v>
                </c:pt>
                <c:pt idx="127">
                  <c:v>Q4 2008</c:v>
                </c:pt>
                <c:pt idx="128">
                  <c:v>Q1 2009</c:v>
                </c:pt>
                <c:pt idx="129">
                  <c:v>Q2 2009</c:v>
                </c:pt>
                <c:pt idx="130">
                  <c:v>Q3 2009</c:v>
                </c:pt>
                <c:pt idx="131">
                  <c:v>Q4 2009</c:v>
                </c:pt>
                <c:pt idx="132">
                  <c:v>Q1 2010</c:v>
                </c:pt>
                <c:pt idx="133">
                  <c:v>Q2 2010</c:v>
                </c:pt>
                <c:pt idx="134">
                  <c:v>Q3 2010</c:v>
                </c:pt>
                <c:pt idx="135">
                  <c:v>Q4 2010</c:v>
                </c:pt>
                <c:pt idx="136">
                  <c:v>Q1 2011</c:v>
                </c:pt>
                <c:pt idx="137">
                  <c:v>Q2 2011</c:v>
                </c:pt>
                <c:pt idx="138">
                  <c:v>Q3 2011</c:v>
                </c:pt>
                <c:pt idx="139">
                  <c:v>Q4 2011</c:v>
                </c:pt>
                <c:pt idx="140">
                  <c:v>Q1 2012</c:v>
                </c:pt>
                <c:pt idx="141">
                  <c:v>Q2 2012</c:v>
                </c:pt>
                <c:pt idx="142">
                  <c:v>Q3 2012</c:v>
                </c:pt>
                <c:pt idx="143">
                  <c:v>Q4 2012</c:v>
                </c:pt>
                <c:pt idx="144">
                  <c:v>Q1 2013</c:v>
                </c:pt>
                <c:pt idx="145">
                  <c:v>Q2 2013</c:v>
                </c:pt>
                <c:pt idx="146">
                  <c:v>Q3 2013</c:v>
                </c:pt>
                <c:pt idx="147">
                  <c:v>Q4 2013</c:v>
                </c:pt>
                <c:pt idx="148">
                  <c:v>Q1 2014</c:v>
                </c:pt>
                <c:pt idx="149">
                  <c:v>Q2 2014</c:v>
                </c:pt>
                <c:pt idx="150">
                  <c:v>Q3 2014</c:v>
                </c:pt>
                <c:pt idx="151">
                  <c:v>Q4 2014</c:v>
                </c:pt>
                <c:pt idx="152">
                  <c:v>Q1 2015</c:v>
                </c:pt>
                <c:pt idx="153">
                  <c:v>Q2 2015</c:v>
                </c:pt>
                <c:pt idx="154">
                  <c:v>Q3 2015</c:v>
                </c:pt>
                <c:pt idx="155">
                  <c:v>Q4 2015</c:v>
                </c:pt>
                <c:pt idx="156">
                  <c:v>Q1 2016</c:v>
                </c:pt>
                <c:pt idx="157">
                  <c:v>Q2 2016</c:v>
                </c:pt>
                <c:pt idx="158">
                  <c:v>Q3 2016</c:v>
                </c:pt>
                <c:pt idx="159">
                  <c:v>Q4 2016</c:v>
                </c:pt>
                <c:pt idx="160">
                  <c:v>Q1 2017</c:v>
                </c:pt>
                <c:pt idx="161">
                  <c:v>Q2 2017</c:v>
                </c:pt>
                <c:pt idx="162">
                  <c:v>Q3 2017</c:v>
                </c:pt>
                <c:pt idx="163">
                  <c:v>Q4 2017</c:v>
                </c:pt>
                <c:pt idx="164">
                  <c:v>Q1 2018</c:v>
                </c:pt>
                <c:pt idx="165">
                  <c:v>Q2 2018</c:v>
                </c:pt>
                <c:pt idx="166">
                  <c:v>Q3 2018</c:v>
                </c:pt>
                <c:pt idx="167">
                  <c:v>Q4 2018</c:v>
                </c:pt>
                <c:pt idx="168">
                  <c:v>Q1 2019</c:v>
                </c:pt>
                <c:pt idx="169">
                  <c:v>Q2 2019</c:v>
                </c:pt>
                <c:pt idx="170">
                  <c:v>Q3 2019</c:v>
                </c:pt>
                <c:pt idx="171">
                  <c:v>Q4 2019</c:v>
                </c:pt>
                <c:pt idx="172">
                  <c:v>Q1 2020</c:v>
                </c:pt>
              </c:strCache>
            </c:strRef>
          </c:cat>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CE17-4EA7-A81F-1AA24A8C06B1}"/>
            </c:ext>
          </c:extLst>
        </c:ser>
        <c:ser>
          <c:idx val="5"/>
          <c:order val="5"/>
          <c:tx>
            <c:v>Projection Region</c:v>
          </c:tx>
          <c:spPr>
            <a:solidFill>
              <a:schemeClr val="bg2">
                <a:alpha val="42000"/>
              </a:schemeClr>
            </a:solidFill>
          </c:spPr>
          <c:cat>
            <c:strRef>
              <c:f>'Relevant Scenarios'!$A$6:$A$178</c:f>
              <c:strCache>
                <c:ptCount val="173"/>
                <c:pt idx="0">
                  <c:v>Q1 1977</c:v>
                </c:pt>
                <c:pt idx="1">
                  <c:v>Q2 1977</c:v>
                </c:pt>
                <c:pt idx="2">
                  <c:v>Q3 1977</c:v>
                </c:pt>
                <c:pt idx="3">
                  <c:v>Q4 1977</c:v>
                </c:pt>
                <c:pt idx="4">
                  <c:v>Q1 1978</c:v>
                </c:pt>
                <c:pt idx="5">
                  <c:v>Q2 1978</c:v>
                </c:pt>
                <c:pt idx="6">
                  <c:v>Q3 1978</c:v>
                </c:pt>
                <c:pt idx="7">
                  <c:v>Q4 1978</c:v>
                </c:pt>
                <c:pt idx="8">
                  <c:v>Q1 1979</c:v>
                </c:pt>
                <c:pt idx="9">
                  <c:v>Q2 1979</c:v>
                </c:pt>
                <c:pt idx="10">
                  <c:v>Q3 1979</c:v>
                </c:pt>
                <c:pt idx="11">
                  <c:v>Q4 1979</c:v>
                </c:pt>
                <c:pt idx="12">
                  <c:v>Q1 1980</c:v>
                </c:pt>
                <c:pt idx="13">
                  <c:v>Q2 1980</c:v>
                </c:pt>
                <c:pt idx="14">
                  <c:v>Q3 1980</c:v>
                </c:pt>
                <c:pt idx="15">
                  <c:v>Q4 1980</c:v>
                </c:pt>
                <c:pt idx="16">
                  <c:v>Q1 1981</c:v>
                </c:pt>
                <c:pt idx="17">
                  <c:v>Q2 1981</c:v>
                </c:pt>
                <c:pt idx="18">
                  <c:v>Q3 1981</c:v>
                </c:pt>
                <c:pt idx="19">
                  <c:v>Q4 1981</c:v>
                </c:pt>
                <c:pt idx="20">
                  <c:v>Q1 1982</c:v>
                </c:pt>
                <c:pt idx="21">
                  <c:v>Q2 1982</c:v>
                </c:pt>
                <c:pt idx="22">
                  <c:v>Q3 1982</c:v>
                </c:pt>
                <c:pt idx="23">
                  <c:v>Q4 1982</c:v>
                </c:pt>
                <c:pt idx="24">
                  <c:v>Q1 1983</c:v>
                </c:pt>
                <c:pt idx="25">
                  <c:v>Q2 1983</c:v>
                </c:pt>
                <c:pt idx="26">
                  <c:v>Q3 1983</c:v>
                </c:pt>
                <c:pt idx="27">
                  <c:v>Q4 1983</c:v>
                </c:pt>
                <c:pt idx="28">
                  <c:v>Q1 1984</c:v>
                </c:pt>
                <c:pt idx="29">
                  <c:v>Q2 1984</c:v>
                </c:pt>
                <c:pt idx="30">
                  <c:v>Q3 1984</c:v>
                </c:pt>
                <c:pt idx="31">
                  <c:v>Q4 1984</c:v>
                </c:pt>
                <c:pt idx="32">
                  <c:v>Q1 1985</c:v>
                </c:pt>
                <c:pt idx="33">
                  <c:v>Q2 1985</c:v>
                </c:pt>
                <c:pt idx="34">
                  <c:v>Q3 1985</c:v>
                </c:pt>
                <c:pt idx="35">
                  <c:v>Q4 1985</c:v>
                </c:pt>
                <c:pt idx="36">
                  <c:v>Q1 1986</c:v>
                </c:pt>
                <c:pt idx="37">
                  <c:v>Q2 1986</c:v>
                </c:pt>
                <c:pt idx="38">
                  <c:v>Q3 1986</c:v>
                </c:pt>
                <c:pt idx="39">
                  <c:v>Q4 1986</c:v>
                </c:pt>
                <c:pt idx="40">
                  <c:v>Q1 1987</c:v>
                </c:pt>
                <c:pt idx="41">
                  <c:v>Q2 1987</c:v>
                </c:pt>
                <c:pt idx="42">
                  <c:v>Q3 1987</c:v>
                </c:pt>
                <c:pt idx="43">
                  <c:v>Q4 1987</c:v>
                </c:pt>
                <c:pt idx="44">
                  <c:v>Q1 1988</c:v>
                </c:pt>
                <c:pt idx="45">
                  <c:v>Q2 1988</c:v>
                </c:pt>
                <c:pt idx="46">
                  <c:v>Q3 1988</c:v>
                </c:pt>
                <c:pt idx="47">
                  <c:v>Q4 1988</c:v>
                </c:pt>
                <c:pt idx="48">
                  <c:v>Q1 1989</c:v>
                </c:pt>
                <c:pt idx="49">
                  <c:v>Q2 1989</c:v>
                </c:pt>
                <c:pt idx="50">
                  <c:v>Q3 1989</c:v>
                </c:pt>
                <c:pt idx="51">
                  <c:v>Q4 1989</c:v>
                </c:pt>
                <c:pt idx="52">
                  <c:v>Q1 1990</c:v>
                </c:pt>
                <c:pt idx="53">
                  <c:v>Q2 1990</c:v>
                </c:pt>
                <c:pt idx="54">
                  <c:v>Q3 1990</c:v>
                </c:pt>
                <c:pt idx="55">
                  <c:v>Q4 1990</c:v>
                </c:pt>
                <c:pt idx="56">
                  <c:v>Q1 1991</c:v>
                </c:pt>
                <c:pt idx="57">
                  <c:v>Q2 1991</c:v>
                </c:pt>
                <c:pt idx="58">
                  <c:v>Q3 1991</c:v>
                </c:pt>
                <c:pt idx="59">
                  <c:v>Q4 1991</c:v>
                </c:pt>
                <c:pt idx="60">
                  <c:v>Q1 1992</c:v>
                </c:pt>
                <c:pt idx="61">
                  <c:v>Q2 1992</c:v>
                </c:pt>
                <c:pt idx="62">
                  <c:v>Q3 1992</c:v>
                </c:pt>
                <c:pt idx="63">
                  <c:v>Q4 1992</c:v>
                </c:pt>
                <c:pt idx="64">
                  <c:v>Q1 1993</c:v>
                </c:pt>
                <c:pt idx="65">
                  <c:v>Q2 1993</c:v>
                </c:pt>
                <c:pt idx="66">
                  <c:v>Q3 1993</c:v>
                </c:pt>
                <c:pt idx="67">
                  <c:v>Q4 1993</c:v>
                </c:pt>
                <c:pt idx="68">
                  <c:v>Q1 1994</c:v>
                </c:pt>
                <c:pt idx="69">
                  <c:v>Q2 1994</c:v>
                </c:pt>
                <c:pt idx="70">
                  <c:v>Q3 1994</c:v>
                </c:pt>
                <c:pt idx="71">
                  <c:v>Q4 1994</c:v>
                </c:pt>
                <c:pt idx="72">
                  <c:v>Q1 1995</c:v>
                </c:pt>
                <c:pt idx="73">
                  <c:v>Q2 1995</c:v>
                </c:pt>
                <c:pt idx="74">
                  <c:v>Q3 1995</c:v>
                </c:pt>
                <c:pt idx="75">
                  <c:v>Q4 1995</c:v>
                </c:pt>
                <c:pt idx="76">
                  <c:v>Q1 1996</c:v>
                </c:pt>
                <c:pt idx="77">
                  <c:v>Q2 1996</c:v>
                </c:pt>
                <c:pt idx="78">
                  <c:v>Q3 1996</c:v>
                </c:pt>
                <c:pt idx="79">
                  <c:v>Q4 1996</c:v>
                </c:pt>
                <c:pt idx="80">
                  <c:v>Q1 1997</c:v>
                </c:pt>
                <c:pt idx="81">
                  <c:v>Q2 1997</c:v>
                </c:pt>
                <c:pt idx="82">
                  <c:v>Q3 1997</c:v>
                </c:pt>
                <c:pt idx="83">
                  <c:v>Q4 1997</c:v>
                </c:pt>
                <c:pt idx="84">
                  <c:v>Q1 1998</c:v>
                </c:pt>
                <c:pt idx="85">
                  <c:v>Q2 1998</c:v>
                </c:pt>
                <c:pt idx="86">
                  <c:v>Q3 1998</c:v>
                </c:pt>
                <c:pt idx="87">
                  <c:v>Q4 1998</c:v>
                </c:pt>
                <c:pt idx="88">
                  <c:v>Q1 1999</c:v>
                </c:pt>
                <c:pt idx="89">
                  <c:v>Q2 1999</c:v>
                </c:pt>
                <c:pt idx="90">
                  <c:v>Q3 1999</c:v>
                </c:pt>
                <c:pt idx="91">
                  <c:v>Q4 1999</c:v>
                </c:pt>
                <c:pt idx="92">
                  <c:v>Q1 2000</c:v>
                </c:pt>
                <c:pt idx="93">
                  <c:v>Q2 2000</c:v>
                </c:pt>
                <c:pt idx="94">
                  <c:v>Q3 2000</c:v>
                </c:pt>
                <c:pt idx="95">
                  <c:v>Q4 2000</c:v>
                </c:pt>
                <c:pt idx="96">
                  <c:v>Q1 2001</c:v>
                </c:pt>
                <c:pt idx="97">
                  <c:v>Q2 2001</c:v>
                </c:pt>
                <c:pt idx="98">
                  <c:v>Q3 2001</c:v>
                </c:pt>
                <c:pt idx="99">
                  <c:v>Q4 2001</c:v>
                </c:pt>
                <c:pt idx="100">
                  <c:v>Q1 2002</c:v>
                </c:pt>
                <c:pt idx="101">
                  <c:v>Q2 2002</c:v>
                </c:pt>
                <c:pt idx="102">
                  <c:v>Q3 2002</c:v>
                </c:pt>
                <c:pt idx="103">
                  <c:v>Q4 2002</c:v>
                </c:pt>
                <c:pt idx="104">
                  <c:v>Q1 2003</c:v>
                </c:pt>
                <c:pt idx="105">
                  <c:v>Q2 2003</c:v>
                </c:pt>
                <c:pt idx="106">
                  <c:v>Q3 2003</c:v>
                </c:pt>
                <c:pt idx="107">
                  <c:v>Q4 2003</c:v>
                </c:pt>
                <c:pt idx="108">
                  <c:v>Q1 2004</c:v>
                </c:pt>
                <c:pt idx="109">
                  <c:v>Q2 2004</c:v>
                </c:pt>
                <c:pt idx="110">
                  <c:v>Q3 2004</c:v>
                </c:pt>
                <c:pt idx="111">
                  <c:v>Q4 2004</c:v>
                </c:pt>
                <c:pt idx="112">
                  <c:v>Q1 2005</c:v>
                </c:pt>
                <c:pt idx="113">
                  <c:v>Q2 2005</c:v>
                </c:pt>
                <c:pt idx="114">
                  <c:v>Q3 2005</c:v>
                </c:pt>
                <c:pt idx="115">
                  <c:v>Q4 2005</c:v>
                </c:pt>
                <c:pt idx="116">
                  <c:v>Q1 2006</c:v>
                </c:pt>
                <c:pt idx="117">
                  <c:v>Q2 2006</c:v>
                </c:pt>
                <c:pt idx="118">
                  <c:v>Q3 2006</c:v>
                </c:pt>
                <c:pt idx="119">
                  <c:v>Q4 2006</c:v>
                </c:pt>
                <c:pt idx="120">
                  <c:v>Q1 2007</c:v>
                </c:pt>
                <c:pt idx="121">
                  <c:v>Q2 2007</c:v>
                </c:pt>
                <c:pt idx="122">
                  <c:v>Q3 2007</c:v>
                </c:pt>
                <c:pt idx="123">
                  <c:v>Q4 2007</c:v>
                </c:pt>
                <c:pt idx="124">
                  <c:v>Q1 2008</c:v>
                </c:pt>
                <c:pt idx="125">
                  <c:v>Q2 2008</c:v>
                </c:pt>
                <c:pt idx="126">
                  <c:v>Q3 2008</c:v>
                </c:pt>
                <c:pt idx="127">
                  <c:v>Q4 2008</c:v>
                </c:pt>
                <c:pt idx="128">
                  <c:v>Q1 2009</c:v>
                </c:pt>
                <c:pt idx="129">
                  <c:v>Q2 2009</c:v>
                </c:pt>
                <c:pt idx="130">
                  <c:v>Q3 2009</c:v>
                </c:pt>
                <c:pt idx="131">
                  <c:v>Q4 2009</c:v>
                </c:pt>
                <c:pt idx="132">
                  <c:v>Q1 2010</c:v>
                </c:pt>
                <c:pt idx="133">
                  <c:v>Q2 2010</c:v>
                </c:pt>
                <c:pt idx="134">
                  <c:v>Q3 2010</c:v>
                </c:pt>
                <c:pt idx="135">
                  <c:v>Q4 2010</c:v>
                </c:pt>
                <c:pt idx="136">
                  <c:v>Q1 2011</c:v>
                </c:pt>
                <c:pt idx="137">
                  <c:v>Q2 2011</c:v>
                </c:pt>
                <c:pt idx="138">
                  <c:v>Q3 2011</c:v>
                </c:pt>
                <c:pt idx="139">
                  <c:v>Q4 2011</c:v>
                </c:pt>
                <c:pt idx="140">
                  <c:v>Q1 2012</c:v>
                </c:pt>
                <c:pt idx="141">
                  <c:v>Q2 2012</c:v>
                </c:pt>
                <c:pt idx="142">
                  <c:v>Q3 2012</c:v>
                </c:pt>
                <c:pt idx="143">
                  <c:v>Q4 2012</c:v>
                </c:pt>
                <c:pt idx="144">
                  <c:v>Q1 2013</c:v>
                </c:pt>
                <c:pt idx="145">
                  <c:v>Q2 2013</c:v>
                </c:pt>
                <c:pt idx="146">
                  <c:v>Q3 2013</c:v>
                </c:pt>
                <c:pt idx="147">
                  <c:v>Q4 2013</c:v>
                </c:pt>
                <c:pt idx="148">
                  <c:v>Q1 2014</c:v>
                </c:pt>
                <c:pt idx="149">
                  <c:v>Q2 2014</c:v>
                </c:pt>
                <c:pt idx="150">
                  <c:v>Q3 2014</c:v>
                </c:pt>
                <c:pt idx="151">
                  <c:v>Q4 2014</c:v>
                </c:pt>
                <c:pt idx="152">
                  <c:v>Q1 2015</c:v>
                </c:pt>
                <c:pt idx="153">
                  <c:v>Q2 2015</c:v>
                </c:pt>
                <c:pt idx="154">
                  <c:v>Q3 2015</c:v>
                </c:pt>
                <c:pt idx="155">
                  <c:v>Q4 2015</c:v>
                </c:pt>
                <c:pt idx="156">
                  <c:v>Q1 2016</c:v>
                </c:pt>
                <c:pt idx="157">
                  <c:v>Q2 2016</c:v>
                </c:pt>
                <c:pt idx="158">
                  <c:v>Q3 2016</c:v>
                </c:pt>
                <c:pt idx="159">
                  <c:v>Q4 2016</c:v>
                </c:pt>
                <c:pt idx="160">
                  <c:v>Q1 2017</c:v>
                </c:pt>
                <c:pt idx="161">
                  <c:v>Q2 2017</c:v>
                </c:pt>
                <c:pt idx="162">
                  <c:v>Q3 2017</c:v>
                </c:pt>
                <c:pt idx="163">
                  <c:v>Q4 2017</c:v>
                </c:pt>
                <c:pt idx="164">
                  <c:v>Q1 2018</c:v>
                </c:pt>
                <c:pt idx="165">
                  <c:v>Q2 2018</c:v>
                </c:pt>
                <c:pt idx="166">
                  <c:v>Q3 2018</c:v>
                </c:pt>
                <c:pt idx="167">
                  <c:v>Q4 2018</c:v>
                </c:pt>
                <c:pt idx="168">
                  <c:v>Q1 2019</c:v>
                </c:pt>
                <c:pt idx="169">
                  <c:v>Q2 2019</c:v>
                </c:pt>
                <c:pt idx="170">
                  <c:v>Q3 2019</c:v>
                </c:pt>
                <c:pt idx="171">
                  <c:v>Q4 2019</c:v>
                </c:pt>
                <c:pt idx="172">
                  <c:v>Q1 2020</c:v>
                </c:pt>
              </c:strCache>
            </c:strRef>
          </c:cat>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CE17-4EA7-A81F-1AA24A8C06B1}"/>
            </c:ext>
          </c:extLst>
        </c:ser>
        <c:dLbls>
          <c:showLegendKey val="0"/>
          <c:showVal val="0"/>
          <c:showCatName val="0"/>
          <c:showSerName val="0"/>
          <c:showPercent val="0"/>
          <c:showBubbleSize val="0"/>
        </c:dLbls>
        <c:axId val="441512960"/>
        <c:axId val="571714944"/>
      </c:areaChart>
      <c:lineChart>
        <c:grouping val="standard"/>
        <c:varyColors val="0"/>
        <c:ser>
          <c:idx val="2"/>
          <c:order val="0"/>
          <c:tx>
            <c:v>UR 4Q change -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Scenarios'!$BF$2:$BF$178</c:f>
              <c:numCache>
                <c:formatCode>0.0</c:formatCode>
                <c:ptCount val="177"/>
                <c:pt idx="0">
                  <c:v>-0.20000000000000018</c:v>
                </c:pt>
                <c:pt idx="1">
                  <c:v>-0.5</c:v>
                </c:pt>
                <c:pt idx="2">
                  <c:v>-0.79999999999999982</c:v>
                </c:pt>
                <c:pt idx="3">
                  <c:v>-1.0999999999999996</c:v>
                </c:pt>
                <c:pt idx="4">
                  <c:v>-1.2000000000000002</c:v>
                </c:pt>
                <c:pt idx="5">
                  <c:v>-1.0999999999999996</c:v>
                </c:pt>
                <c:pt idx="6">
                  <c:v>-0.90000000000000036</c:v>
                </c:pt>
                <c:pt idx="7">
                  <c:v>-0.79999999999999982</c:v>
                </c:pt>
                <c:pt idx="8">
                  <c:v>-0.39999999999999947</c:v>
                </c:pt>
                <c:pt idx="9">
                  <c:v>-0.29999999999999982</c:v>
                </c:pt>
                <c:pt idx="10">
                  <c:v>-9.9999999999999645E-2</c:v>
                </c:pt>
                <c:pt idx="11">
                  <c:v>9.9999999999999645E-2</c:v>
                </c:pt>
                <c:pt idx="12">
                  <c:v>0.39999999999999947</c:v>
                </c:pt>
                <c:pt idx="13">
                  <c:v>1.5999999999999996</c:v>
                </c:pt>
                <c:pt idx="14">
                  <c:v>1.7999999999999998</c:v>
                </c:pt>
                <c:pt idx="15">
                  <c:v>1.4000000000000004</c:v>
                </c:pt>
                <c:pt idx="16">
                  <c:v>1.1000000000000005</c:v>
                </c:pt>
                <c:pt idx="17">
                  <c:v>0.10000000000000053</c:v>
                </c:pt>
                <c:pt idx="18">
                  <c:v>-0.29999999999999982</c:v>
                </c:pt>
                <c:pt idx="19">
                  <c:v>0.79999999999999893</c:v>
                </c:pt>
                <c:pt idx="20">
                  <c:v>1.4000000000000004</c:v>
                </c:pt>
                <c:pt idx="21">
                  <c:v>2</c:v>
                </c:pt>
                <c:pt idx="22">
                  <c:v>2.5</c:v>
                </c:pt>
                <c:pt idx="23">
                  <c:v>2.5</c:v>
                </c:pt>
                <c:pt idx="24">
                  <c:v>1.5999999999999996</c:v>
                </c:pt>
                <c:pt idx="25">
                  <c:v>0.69999999999999929</c:v>
                </c:pt>
                <c:pt idx="26">
                  <c:v>-0.5</c:v>
                </c:pt>
                <c:pt idx="27">
                  <c:v>-2.1999999999999993</c:v>
                </c:pt>
                <c:pt idx="28">
                  <c:v>-2.5</c:v>
                </c:pt>
                <c:pt idx="29">
                  <c:v>-2.6999999999999993</c:v>
                </c:pt>
                <c:pt idx="30">
                  <c:v>-2</c:v>
                </c:pt>
                <c:pt idx="31">
                  <c:v>-1.2000000000000002</c:v>
                </c:pt>
                <c:pt idx="32">
                  <c:v>-0.70000000000000018</c:v>
                </c:pt>
                <c:pt idx="33">
                  <c:v>-0.10000000000000053</c:v>
                </c:pt>
                <c:pt idx="34">
                  <c:v>-0.20000000000000018</c:v>
                </c:pt>
                <c:pt idx="35">
                  <c:v>-0.29999999999999982</c:v>
                </c:pt>
                <c:pt idx="36">
                  <c:v>-0.20000000000000018</c:v>
                </c:pt>
                <c:pt idx="37">
                  <c:v>-9.9999999999999645E-2</c:v>
                </c:pt>
                <c:pt idx="38">
                  <c:v>-0.20000000000000018</c:v>
                </c:pt>
                <c:pt idx="39">
                  <c:v>-0.20000000000000018</c:v>
                </c:pt>
                <c:pt idx="40">
                  <c:v>-0.40000000000000036</c:v>
                </c:pt>
                <c:pt idx="41">
                  <c:v>-0.90000000000000036</c:v>
                </c:pt>
                <c:pt idx="42">
                  <c:v>-1</c:v>
                </c:pt>
                <c:pt idx="43">
                  <c:v>-1</c:v>
                </c:pt>
                <c:pt idx="44">
                  <c:v>-0.89999999999999947</c:v>
                </c:pt>
                <c:pt idx="45">
                  <c:v>-0.79999999999999982</c:v>
                </c:pt>
                <c:pt idx="46">
                  <c:v>-0.5</c:v>
                </c:pt>
                <c:pt idx="47">
                  <c:v>-0.5</c:v>
                </c:pt>
                <c:pt idx="48">
                  <c:v>-0.5</c:v>
                </c:pt>
                <c:pt idx="49">
                  <c:v>-0.29999999999999982</c:v>
                </c:pt>
                <c:pt idx="50">
                  <c:v>-0.29999999999999982</c:v>
                </c:pt>
                <c:pt idx="51">
                  <c:v>0.10000000000000053</c:v>
                </c:pt>
                <c:pt idx="52">
                  <c:v>9.9999999999999645E-2</c:v>
                </c:pt>
                <c:pt idx="53">
                  <c:v>9.9999999999999645E-2</c:v>
                </c:pt>
                <c:pt idx="54">
                  <c:v>0.5</c:v>
                </c:pt>
                <c:pt idx="55">
                  <c:v>0.69999999999999929</c:v>
                </c:pt>
                <c:pt idx="56">
                  <c:v>1.2999999999999998</c:v>
                </c:pt>
                <c:pt idx="57">
                  <c:v>1.5</c:v>
                </c:pt>
                <c:pt idx="58">
                  <c:v>1.2000000000000002</c:v>
                </c:pt>
                <c:pt idx="59">
                  <c:v>1</c:v>
                </c:pt>
                <c:pt idx="60">
                  <c:v>0.80000000000000071</c:v>
                </c:pt>
                <c:pt idx="61">
                  <c:v>0.79999999999999982</c:v>
                </c:pt>
                <c:pt idx="62">
                  <c:v>0.69999999999999929</c:v>
                </c:pt>
                <c:pt idx="63">
                  <c:v>0.30000000000000071</c:v>
                </c:pt>
                <c:pt idx="64">
                  <c:v>-0.30000000000000071</c:v>
                </c:pt>
                <c:pt idx="65">
                  <c:v>-0.5</c:v>
                </c:pt>
                <c:pt idx="66">
                  <c:v>-0.79999999999999982</c:v>
                </c:pt>
                <c:pt idx="67">
                  <c:v>-0.80000000000000071</c:v>
                </c:pt>
                <c:pt idx="68">
                  <c:v>-0.5</c:v>
                </c:pt>
                <c:pt idx="69">
                  <c:v>-0.89999999999999947</c:v>
                </c:pt>
                <c:pt idx="70">
                  <c:v>-0.79999999999999982</c:v>
                </c:pt>
                <c:pt idx="71">
                  <c:v>-1</c:v>
                </c:pt>
                <c:pt idx="72">
                  <c:v>-1.0999999999999996</c:v>
                </c:pt>
                <c:pt idx="73">
                  <c:v>-0.5</c:v>
                </c:pt>
                <c:pt idx="74">
                  <c:v>-0.29999999999999982</c:v>
                </c:pt>
                <c:pt idx="75">
                  <c:v>0</c:v>
                </c:pt>
                <c:pt idx="76">
                  <c:v>0</c:v>
                </c:pt>
                <c:pt idx="77">
                  <c:v>-0.20000000000000018</c:v>
                </c:pt>
                <c:pt idx="78">
                  <c:v>-0.40000000000000036</c:v>
                </c:pt>
                <c:pt idx="79">
                  <c:v>-0.29999999999999982</c:v>
                </c:pt>
                <c:pt idx="80">
                  <c:v>-0.29999999999999982</c:v>
                </c:pt>
                <c:pt idx="81">
                  <c:v>-0.5</c:v>
                </c:pt>
                <c:pt idx="82">
                  <c:v>-0.39999999999999947</c:v>
                </c:pt>
                <c:pt idx="83">
                  <c:v>-0.59999999999999964</c:v>
                </c:pt>
                <c:pt idx="84">
                  <c:v>-0.60000000000000053</c:v>
                </c:pt>
                <c:pt idx="85">
                  <c:v>-0.59999999999999964</c:v>
                </c:pt>
                <c:pt idx="86">
                  <c:v>-0.40000000000000036</c:v>
                </c:pt>
                <c:pt idx="87">
                  <c:v>-0.29999999999999982</c:v>
                </c:pt>
                <c:pt idx="88">
                  <c:v>-0.29999999999999982</c:v>
                </c:pt>
                <c:pt idx="89">
                  <c:v>-0.10000000000000053</c:v>
                </c:pt>
                <c:pt idx="90">
                  <c:v>-0.29999999999999982</c:v>
                </c:pt>
                <c:pt idx="91">
                  <c:v>-0.30000000000000071</c:v>
                </c:pt>
                <c:pt idx="92">
                  <c:v>-0.29999999999999982</c:v>
                </c:pt>
                <c:pt idx="93">
                  <c:v>-0.39999999999999991</c:v>
                </c:pt>
                <c:pt idx="94">
                  <c:v>-0.20000000000000018</c:v>
                </c:pt>
                <c:pt idx="95">
                  <c:v>-0.19999999999999973</c:v>
                </c:pt>
                <c:pt idx="96">
                  <c:v>0.20000000000000018</c:v>
                </c:pt>
                <c:pt idx="97">
                  <c:v>0.50000000000000044</c:v>
                </c:pt>
                <c:pt idx="98">
                  <c:v>0.79999999999999982</c:v>
                </c:pt>
                <c:pt idx="99">
                  <c:v>1.6</c:v>
                </c:pt>
                <c:pt idx="100">
                  <c:v>1.5</c:v>
                </c:pt>
                <c:pt idx="101">
                  <c:v>1.3999999999999995</c:v>
                </c:pt>
                <c:pt idx="102">
                  <c:v>0.90000000000000036</c:v>
                </c:pt>
                <c:pt idx="103">
                  <c:v>0.40000000000000036</c:v>
                </c:pt>
                <c:pt idx="104">
                  <c:v>0.20000000000000018</c:v>
                </c:pt>
                <c:pt idx="105">
                  <c:v>0.29999999999999982</c:v>
                </c:pt>
                <c:pt idx="106">
                  <c:v>0.39999999999999947</c:v>
                </c:pt>
                <c:pt idx="107">
                  <c:v>-0.10000000000000053</c:v>
                </c:pt>
                <c:pt idx="108">
                  <c:v>-0.20000000000000018</c:v>
                </c:pt>
                <c:pt idx="109">
                  <c:v>-0.5</c:v>
                </c:pt>
                <c:pt idx="110">
                  <c:v>-0.69999999999999929</c:v>
                </c:pt>
                <c:pt idx="111">
                  <c:v>-0.39999999999999947</c:v>
                </c:pt>
                <c:pt idx="112">
                  <c:v>-0.40000000000000036</c:v>
                </c:pt>
                <c:pt idx="113">
                  <c:v>-0.5</c:v>
                </c:pt>
                <c:pt idx="114">
                  <c:v>-0.40000000000000036</c:v>
                </c:pt>
                <c:pt idx="115">
                  <c:v>-0.40000000000000036</c:v>
                </c:pt>
                <c:pt idx="116">
                  <c:v>-0.59999999999999964</c:v>
                </c:pt>
                <c:pt idx="117">
                  <c:v>-0.5</c:v>
                </c:pt>
                <c:pt idx="118">
                  <c:v>-0.40000000000000036</c:v>
                </c:pt>
                <c:pt idx="119">
                  <c:v>-0.59999999999999964</c:v>
                </c:pt>
                <c:pt idx="120">
                  <c:v>-0.20000000000000018</c:v>
                </c:pt>
                <c:pt idx="121">
                  <c:v>-9.9999999999999645E-2</c:v>
                </c:pt>
                <c:pt idx="122">
                  <c:v>0.10000000000000053</c:v>
                </c:pt>
                <c:pt idx="123">
                  <c:v>0.39999999999999947</c:v>
                </c:pt>
                <c:pt idx="124">
                  <c:v>0.5</c:v>
                </c:pt>
                <c:pt idx="125">
                  <c:v>0.79999999999999982</c:v>
                </c:pt>
                <c:pt idx="126">
                  <c:v>1.2999999999999998</c:v>
                </c:pt>
                <c:pt idx="127">
                  <c:v>2.1000000000000005</c:v>
                </c:pt>
                <c:pt idx="128">
                  <c:v>3.3000000000000007</c:v>
                </c:pt>
                <c:pt idx="129">
                  <c:v>4.0000000000000009</c:v>
                </c:pt>
                <c:pt idx="130">
                  <c:v>3.5999999999999996</c:v>
                </c:pt>
                <c:pt idx="131">
                  <c:v>3</c:v>
                </c:pt>
                <c:pt idx="132">
                  <c:v>1.5</c:v>
                </c:pt>
                <c:pt idx="133">
                  <c:v>0.29999999999999893</c:v>
                </c:pt>
                <c:pt idx="134">
                  <c:v>-9.9999999999999645E-2</c:v>
                </c:pt>
                <c:pt idx="135">
                  <c:v>-0.40000000000000036</c:v>
                </c:pt>
                <c:pt idx="136">
                  <c:v>-0.80000000000000071</c:v>
                </c:pt>
                <c:pt idx="137">
                  <c:v>-0.5</c:v>
                </c:pt>
                <c:pt idx="138">
                  <c:v>-0.5</c:v>
                </c:pt>
                <c:pt idx="139">
                  <c:v>-0.90000000000000036</c:v>
                </c:pt>
                <c:pt idx="140">
                  <c:v>-0.69999999999999929</c:v>
                </c:pt>
                <c:pt idx="141">
                  <c:v>-0.90000000000000036</c:v>
                </c:pt>
                <c:pt idx="142">
                  <c:v>-1</c:v>
                </c:pt>
                <c:pt idx="143">
                  <c:v>-0.79999999999999982</c:v>
                </c:pt>
                <c:pt idx="144">
                  <c:v>-0.60000000000000053</c:v>
                </c:pt>
                <c:pt idx="145">
                  <c:v>-0.69999999999999929</c:v>
                </c:pt>
                <c:pt idx="146">
                  <c:v>-0.70000000000000018</c:v>
                </c:pt>
                <c:pt idx="147">
                  <c:v>-0.89999999999999947</c:v>
                </c:pt>
                <c:pt idx="148">
                  <c:v>-1</c:v>
                </c:pt>
                <c:pt idx="149">
                  <c:v>-1.2999999999999998</c:v>
                </c:pt>
                <c:pt idx="150">
                  <c:v>-1.2000000000000002</c:v>
                </c:pt>
                <c:pt idx="151">
                  <c:v>-1.2000000000000002</c:v>
                </c:pt>
                <c:pt idx="152">
                  <c:v>-1.1000000000000005</c:v>
                </c:pt>
                <c:pt idx="153">
                  <c:v>-0.79999999999999982</c:v>
                </c:pt>
                <c:pt idx="154">
                  <c:v>-0.89999999999999947</c:v>
                </c:pt>
                <c:pt idx="155">
                  <c:v>-0.70000000000000018</c:v>
                </c:pt>
                <c:pt idx="156">
                  <c:v>-0.69999999999999929</c:v>
                </c:pt>
                <c:pt idx="157">
                  <c:v>-0.5</c:v>
                </c:pt>
                <c:pt idx="158">
                  <c:v>-0.29999999999999982</c:v>
                </c:pt>
                <c:pt idx="159">
                  <c:v>-0.29999999999999982</c:v>
                </c:pt>
              </c:numCache>
            </c:numRef>
          </c:val>
          <c:smooth val="0"/>
          <c:extLst>
            <c:ext xmlns:c16="http://schemas.microsoft.com/office/drawing/2014/chart" uri="{C3380CC4-5D6E-409C-BE32-E72D297353CC}">
              <c16:uniqueId val="{00000002-CE17-4EA7-A81F-1AA24A8C06B1}"/>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Scenarios'!$BC$2:$BC$178</c:f>
              <c:numCache>
                <c:formatCode>0.0</c:formatCode>
                <c:ptCount val="177"/>
                <c:pt idx="159">
                  <c:v>-0.29999999999999982</c:v>
                </c:pt>
                <c:pt idx="160">
                  <c:v>-0.20000000000000018</c:v>
                </c:pt>
                <c:pt idx="161">
                  <c:v>-0.30000000000000071</c:v>
                </c:pt>
                <c:pt idx="162">
                  <c:v>-0.30000000000000071</c:v>
                </c:pt>
                <c:pt idx="163">
                  <c:v>-0.20000000000000018</c:v>
                </c:pt>
                <c:pt idx="164">
                  <c:v>-0.20000000000000018</c:v>
                </c:pt>
                <c:pt idx="165">
                  <c:v>-9.9999999999999645E-2</c:v>
                </c:pt>
                <c:pt idx="166">
                  <c:v>-0.19999999999999929</c:v>
                </c:pt>
                <c:pt idx="167">
                  <c:v>-9.9999999999999645E-2</c:v>
                </c:pt>
                <c:pt idx="168">
                  <c:v>0</c:v>
                </c:pt>
                <c:pt idx="169">
                  <c:v>9.9999999999999645E-2</c:v>
                </c:pt>
                <c:pt idx="170">
                  <c:v>0.19999999999999929</c:v>
                </c:pt>
                <c:pt idx="171">
                  <c:v>0.29999999999999982</c:v>
                </c:pt>
                <c:pt idx="172">
                  <c:v>0.20000000000000018</c:v>
                </c:pt>
              </c:numCache>
            </c:numRef>
          </c:val>
          <c:smooth val="0"/>
          <c:extLst>
            <c:ext xmlns:c16="http://schemas.microsoft.com/office/drawing/2014/chart" uri="{C3380CC4-5D6E-409C-BE32-E72D297353CC}">
              <c16:uniqueId val="{00000003-CE17-4EA7-A81F-1AA24A8C06B1}"/>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Scenarios'!$BD$2:$BD$178</c:f>
              <c:numCache>
                <c:formatCode>0.0</c:formatCode>
                <c:ptCount val="177"/>
                <c:pt idx="159">
                  <c:v>-0.29999999999999982</c:v>
                </c:pt>
                <c:pt idx="160">
                  <c:v>0.29999999999999982</c:v>
                </c:pt>
                <c:pt idx="161">
                  <c:v>0.89999999999999947</c:v>
                </c:pt>
                <c:pt idx="162">
                  <c:v>1.3999999999999995</c:v>
                </c:pt>
                <c:pt idx="163">
                  <c:v>2.0999999999999996</c:v>
                </c:pt>
                <c:pt idx="164">
                  <c:v>1.8999999999999995</c:v>
                </c:pt>
                <c:pt idx="165">
                  <c:v>1.5</c:v>
                </c:pt>
                <c:pt idx="166">
                  <c:v>1.1000000000000005</c:v>
                </c:pt>
                <c:pt idx="167">
                  <c:v>0.5</c:v>
                </c:pt>
                <c:pt idx="168">
                  <c:v>0.10000000000000053</c:v>
                </c:pt>
                <c:pt idx="169">
                  <c:v>-0.20000000000000018</c:v>
                </c:pt>
                <c:pt idx="170">
                  <c:v>-0.40000000000000036</c:v>
                </c:pt>
                <c:pt idx="171">
                  <c:v>-0.39999999999999947</c:v>
                </c:pt>
                <c:pt idx="172">
                  <c:v>-0.40000000000000036</c:v>
                </c:pt>
              </c:numCache>
            </c:numRef>
          </c:val>
          <c:smooth val="0"/>
          <c:extLst>
            <c:ext xmlns:c16="http://schemas.microsoft.com/office/drawing/2014/chart" uri="{C3380CC4-5D6E-409C-BE32-E72D297353CC}">
              <c16:uniqueId val="{00000004-CE17-4EA7-A81F-1AA24A8C06B1}"/>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Scenarios'!$BE$2:$BE$178</c:f>
              <c:numCache>
                <c:formatCode>0.0</c:formatCode>
                <c:ptCount val="177"/>
                <c:pt idx="159">
                  <c:v>-0.29999999999999982</c:v>
                </c:pt>
                <c:pt idx="160">
                  <c:v>0.69999999999999929</c:v>
                </c:pt>
                <c:pt idx="161">
                  <c:v>2</c:v>
                </c:pt>
                <c:pt idx="162">
                  <c:v>3.0999999999999996</c:v>
                </c:pt>
                <c:pt idx="163">
                  <c:v>4.2</c:v>
                </c:pt>
                <c:pt idx="164">
                  <c:v>4</c:v>
                </c:pt>
                <c:pt idx="165">
                  <c:v>2.9000000000000004</c:v>
                </c:pt>
                <c:pt idx="166">
                  <c:v>2</c:v>
                </c:pt>
                <c:pt idx="167">
                  <c:v>1</c:v>
                </c:pt>
                <c:pt idx="168">
                  <c:v>0.20000000000000107</c:v>
                </c:pt>
                <c:pt idx="169">
                  <c:v>-0.20000000000000107</c:v>
                </c:pt>
                <c:pt idx="170">
                  <c:v>-0.59999999999999964</c:v>
                </c:pt>
                <c:pt idx="171">
                  <c:v>-0.80000000000000071</c:v>
                </c:pt>
                <c:pt idx="172">
                  <c:v>-0.90000000000000036</c:v>
                </c:pt>
              </c:numCache>
            </c:numRef>
          </c:val>
          <c:smooth val="0"/>
          <c:extLst>
            <c:ext xmlns:c16="http://schemas.microsoft.com/office/drawing/2014/chart" uri="{C3380CC4-5D6E-409C-BE32-E72D297353CC}">
              <c16:uniqueId val="{00000005-CE17-4EA7-A81F-1AA24A8C06B1}"/>
            </c:ext>
          </c:extLst>
        </c:ser>
        <c:dLbls>
          <c:showLegendKey val="0"/>
          <c:showVal val="0"/>
          <c:showCatName val="0"/>
          <c:showSerName val="0"/>
          <c:showPercent val="0"/>
          <c:showBubbleSize val="0"/>
        </c:dLbls>
        <c:marker val="1"/>
        <c:smooth val="0"/>
        <c:axId val="441512448"/>
        <c:axId val="571714368"/>
      </c:lineChart>
      <c:catAx>
        <c:axId val="441512448"/>
        <c:scaling>
          <c:orientation val="minMax"/>
        </c:scaling>
        <c:delete val="0"/>
        <c:axPos val="b"/>
        <c:numFmt formatCode="yyyy" sourceLinked="0"/>
        <c:majorTickMark val="out"/>
        <c:minorTickMark val="none"/>
        <c:tickLblPos val="nextTo"/>
        <c:txPr>
          <a:bodyPr rot="-2700000"/>
          <a:lstStyle/>
          <a:p>
            <a:pPr>
              <a:defRPr/>
            </a:pPr>
            <a:endParaRPr lang="en-US"/>
          </a:p>
        </c:txPr>
        <c:crossAx val="571714368"/>
        <c:crosses val="autoZero"/>
        <c:auto val="1"/>
        <c:lblAlgn val="ctr"/>
        <c:lblOffset val="100"/>
        <c:tickLblSkip val="8"/>
        <c:tickMarkSkip val="4"/>
        <c:noMultiLvlLbl val="0"/>
      </c:catAx>
      <c:valAx>
        <c:axId val="571714368"/>
        <c:scaling>
          <c:orientation val="minMax"/>
        </c:scaling>
        <c:delete val="0"/>
        <c:axPos val="l"/>
        <c:title>
          <c:tx>
            <c:rich>
              <a:bodyPr/>
              <a:lstStyle/>
              <a:p>
                <a:pPr>
                  <a:defRPr/>
                </a:pPr>
                <a:r>
                  <a:rPr lang="en-US"/>
                  <a:t>UR change</a:t>
                </a:r>
              </a:p>
            </c:rich>
          </c:tx>
          <c:layout/>
          <c:overlay val="0"/>
        </c:title>
        <c:numFmt formatCode="General" sourceLinked="0"/>
        <c:majorTickMark val="out"/>
        <c:minorTickMark val="none"/>
        <c:tickLblPos val="nextTo"/>
        <c:crossAx val="441512448"/>
        <c:crosses val="autoZero"/>
        <c:crossBetween val="between"/>
      </c:valAx>
      <c:valAx>
        <c:axId val="571714944"/>
        <c:scaling>
          <c:orientation val="minMax"/>
          <c:max val="0.1"/>
          <c:min val="0"/>
        </c:scaling>
        <c:delete val="0"/>
        <c:axPos val="r"/>
        <c:numFmt formatCode="General" sourceLinked="1"/>
        <c:majorTickMark val="none"/>
        <c:minorTickMark val="none"/>
        <c:tickLblPos val="none"/>
        <c:crossAx val="441512960"/>
        <c:crosses val="max"/>
        <c:crossBetween val="between"/>
      </c:valAx>
      <c:catAx>
        <c:axId val="441512960"/>
        <c:scaling>
          <c:orientation val="minMax"/>
        </c:scaling>
        <c:delete val="1"/>
        <c:axPos val="b"/>
        <c:numFmt formatCode="General" sourceLinked="1"/>
        <c:majorTickMark val="out"/>
        <c:minorTickMark val="none"/>
        <c:tickLblPos val="none"/>
        <c:crossAx val="571714944"/>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4649-4380-A0FB-93EEFE549385}"/>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4649-4380-A0FB-93EEFE549385}"/>
            </c:ext>
          </c:extLst>
        </c:ser>
        <c:dLbls>
          <c:showLegendKey val="0"/>
          <c:showVal val="0"/>
          <c:showCatName val="0"/>
          <c:showSerName val="0"/>
          <c:showPercent val="0"/>
          <c:showBubbleSize val="0"/>
        </c:dLbls>
        <c:axId val="441515520"/>
        <c:axId val="571717248"/>
      </c:areaChart>
      <c:lineChart>
        <c:grouping val="standard"/>
        <c:varyColors val="0"/>
        <c:ser>
          <c:idx val="2"/>
          <c:order val="0"/>
          <c:tx>
            <c:v>Modeled CCGCO</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Scenarios'!$BJ$2:$BJ$178</c:f>
              <c:numCache>
                <c:formatCode>General</c:formatCode>
                <c:ptCount val="177"/>
                <c:pt idx="0">
                  <c:v>0.1944302</c:v>
                </c:pt>
                <c:pt idx="1">
                  <c:v>2.2900928999999999</c:v>
                </c:pt>
                <c:pt idx="2">
                  <c:v>2.2733575999999998</c:v>
                </c:pt>
                <c:pt idx="3">
                  <c:v>1.3116552999999995</c:v>
                </c:pt>
                <c:pt idx="4">
                  <c:v>0.86805259999999995</c:v>
                </c:pt>
                <c:pt idx="5">
                  <c:v>-6.0840900000000711E-2</c:v>
                </c:pt>
                <c:pt idx="6">
                  <c:v>0.44511319999999982</c:v>
                </c:pt>
                <c:pt idx="7">
                  <c:v>1.5495463999999994</c:v>
                </c:pt>
                <c:pt idx="8">
                  <c:v>1.9297157999999996</c:v>
                </c:pt>
                <c:pt idx="9">
                  <c:v>-3.6566206000000001</c:v>
                </c:pt>
                <c:pt idx="10">
                  <c:v>0.78120269999999981</c:v>
                </c:pt>
                <c:pt idx="11">
                  <c:v>-0.34130480000000019</c:v>
                </c:pt>
                <c:pt idx="12">
                  <c:v>1.6693423999999999</c:v>
                </c:pt>
                <c:pt idx="13">
                  <c:v>0.87679839999999964</c:v>
                </c:pt>
                <c:pt idx="14">
                  <c:v>0.46005859999999943</c:v>
                </c:pt>
                <c:pt idx="15">
                  <c:v>1.3235316999999995</c:v>
                </c:pt>
                <c:pt idx="16">
                  <c:v>1.1561341999999999</c:v>
                </c:pt>
                <c:pt idx="17">
                  <c:v>4.3102520999999996</c:v>
                </c:pt>
                <c:pt idx="18">
                  <c:v>1.7304420999999994</c:v>
                </c:pt>
                <c:pt idx="19">
                  <c:v>-1.8031834000000002</c:v>
                </c:pt>
                <c:pt idx="20">
                  <c:v>-1.7384248000000004</c:v>
                </c:pt>
                <c:pt idx="21">
                  <c:v>3.0511688000000001</c:v>
                </c:pt>
                <c:pt idx="22">
                  <c:v>0.60658019999999957</c:v>
                </c:pt>
                <c:pt idx="23">
                  <c:v>3.7573874000000003</c:v>
                </c:pt>
                <c:pt idx="24">
                  <c:v>5.1147290000000005</c:v>
                </c:pt>
                <c:pt idx="25">
                  <c:v>2.5662069999999995</c:v>
                </c:pt>
                <c:pt idx="26">
                  <c:v>3.5290373999999995</c:v>
                </c:pt>
                <c:pt idx="27">
                  <c:v>3.4914124999999996</c:v>
                </c:pt>
                <c:pt idx="28">
                  <c:v>2.216903799999999</c:v>
                </c:pt>
                <c:pt idx="29">
                  <c:v>1.0280877999999996</c:v>
                </c:pt>
                <c:pt idx="30">
                  <c:v>0.81968110000000027</c:v>
                </c:pt>
                <c:pt idx="31">
                  <c:v>0.99651529999999999</c:v>
                </c:pt>
                <c:pt idx="32">
                  <c:v>0.52642529999999965</c:v>
                </c:pt>
                <c:pt idx="33">
                  <c:v>1.0843460999999996</c:v>
                </c:pt>
                <c:pt idx="34">
                  <c:v>2.1868075999999994</c:v>
                </c:pt>
                <c:pt idx="35">
                  <c:v>2.6147893999999998</c:v>
                </c:pt>
                <c:pt idx="36">
                  <c:v>1.6865576999999994</c:v>
                </c:pt>
                <c:pt idx="37">
                  <c:v>2.5150102999999997</c:v>
                </c:pt>
                <c:pt idx="38">
                  <c:v>1.6777536999999996</c:v>
                </c:pt>
                <c:pt idx="39">
                  <c:v>2.7418839999999998</c:v>
                </c:pt>
                <c:pt idx="40">
                  <c:v>2.6088452000000002</c:v>
                </c:pt>
                <c:pt idx="41">
                  <c:v>3.3593255000000002</c:v>
                </c:pt>
                <c:pt idx="42">
                  <c:v>2.5965196000000001</c:v>
                </c:pt>
                <c:pt idx="43">
                  <c:v>3.0044553999999999</c:v>
                </c:pt>
                <c:pt idx="44">
                  <c:v>2.5233788000000001</c:v>
                </c:pt>
                <c:pt idx="45">
                  <c:v>1.9698231999999996</c:v>
                </c:pt>
                <c:pt idx="46">
                  <c:v>2.1460246999999999</c:v>
                </c:pt>
                <c:pt idx="47">
                  <c:v>0.94927739999999949</c:v>
                </c:pt>
                <c:pt idx="48">
                  <c:v>2.4885246999999997</c:v>
                </c:pt>
                <c:pt idx="49">
                  <c:v>1.1955198999999996</c:v>
                </c:pt>
                <c:pt idx="50">
                  <c:v>1.9094297999999998</c:v>
                </c:pt>
                <c:pt idx="51">
                  <c:v>1.3671161999999992</c:v>
                </c:pt>
                <c:pt idx="52">
                  <c:v>1.3750474999999998</c:v>
                </c:pt>
                <c:pt idx="53">
                  <c:v>1.7635990999999995</c:v>
                </c:pt>
                <c:pt idx="54">
                  <c:v>2.2519297999999992</c:v>
                </c:pt>
                <c:pt idx="55">
                  <c:v>3.0200180999999997</c:v>
                </c:pt>
                <c:pt idx="56">
                  <c:v>1.3166394999999997</c:v>
                </c:pt>
                <c:pt idx="57">
                  <c:v>2.3719504000000002</c:v>
                </c:pt>
                <c:pt idx="58">
                  <c:v>3.1153720999999996</c:v>
                </c:pt>
                <c:pt idx="59">
                  <c:v>4.4905325999999999</c:v>
                </c:pt>
                <c:pt idx="60">
                  <c:v>3.7980076999999994</c:v>
                </c:pt>
                <c:pt idx="61">
                  <c:v>2.5973169999999999</c:v>
                </c:pt>
                <c:pt idx="62">
                  <c:v>2.9235479999999998</c:v>
                </c:pt>
                <c:pt idx="63">
                  <c:v>3.2645426</c:v>
                </c:pt>
                <c:pt idx="64">
                  <c:v>2.4792972</c:v>
                </c:pt>
                <c:pt idx="65">
                  <c:v>2.3268741999999998</c:v>
                </c:pt>
                <c:pt idx="66">
                  <c:v>2.7363598999999996</c:v>
                </c:pt>
                <c:pt idx="67">
                  <c:v>2.3830396999999999</c:v>
                </c:pt>
                <c:pt idx="68">
                  <c:v>3.5357070999999998</c:v>
                </c:pt>
                <c:pt idx="69">
                  <c:v>2.9599228999999996</c:v>
                </c:pt>
                <c:pt idx="70">
                  <c:v>3.0608009999999997</c:v>
                </c:pt>
                <c:pt idx="71">
                  <c:v>1.9865276999999995</c:v>
                </c:pt>
                <c:pt idx="72">
                  <c:v>2.5184873999999993</c:v>
                </c:pt>
                <c:pt idx="73">
                  <c:v>1.9221908999999999</c:v>
                </c:pt>
                <c:pt idx="74">
                  <c:v>2.8726512</c:v>
                </c:pt>
                <c:pt idx="75">
                  <c:v>2.0944044999999996</c:v>
                </c:pt>
                <c:pt idx="76">
                  <c:v>3.0893665000000001</c:v>
                </c:pt>
                <c:pt idx="77">
                  <c:v>3.2746274</c:v>
                </c:pt>
                <c:pt idx="78">
                  <c:v>2.5466310999999995</c:v>
                </c:pt>
                <c:pt idx="79">
                  <c:v>2.7173392999999995</c:v>
                </c:pt>
                <c:pt idx="80">
                  <c:v>2.6972932999999997</c:v>
                </c:pt>
                <c:pt idx="81">
                  <c:v>1.4670753999999995</c:v>
                </c:pt>
                <c:pt idx="82">
                  <c:v>2.6695269000000001</c:v>
                </c:pt>
                <c:pt idx="83">
                  <c:v>2.1970434000000001</c:v>
                </c:pt>
                <c:pt idx="84">
                  <c:v>2.4010112999999995</c:v>
                </c:pt>
                <c:pt idx="85">
                  <c:v>1.8639800999999996</c:v>
                </c:pt>
                <c:pt idx="86">
                  <c:v>2.0258843</c:v>
                </c:pt>
                <c:pt idx="87">
                  <c:v>2.6752464999999996</c:v>
                </c:pt>
                <c:pt idx="88">
                  <c:v>2.5833987</c:v>
                </c:pt>
                <c:pt idx="89">
                  <c:v>2.5135686000000002</c:v>
                </c:pt>
                <c:pt idx="90">
                  <c:v>1.8580512999999999</c:v>
                </c:pt>
                <c:pt idx="91">
                  <c:v>1.4582576999999999</c:v>
                </c:pt>
                <c:pt idx="92">
                  <c:v>2.3272241</c:v>
                </c:pt>
                <c:pt idx="93">
                  <c:v>2.5056526999999997</c:v>
                </c:pt>
                <c:pt idx="94">
                  <c:v>1.8556286999999996</c:v>
                </c:pt>
                <c:pt idx="95">
                  <c:v>1.0778482999999999</c:v>
                </c:pt>
                <c:pt idx="96">
                  <c:v>2.5556631000000003</c:v>
                </c:pt>
                <c:pt idx="97">
                  <c:v>0.67013879999999992</c:v>
                </c:pt>
                <c:pt idx="98">
                  <c:v>2.9142811000000002</c:v>
                </c:pt>
                <c:pt idx="99">
                  <c:v>2.4532505000000002</c:v>
                </c:pt>
                <c:pt idx="100">
                  <c:v>3.4740072</c:v>
                </c:pt>
                <c:pt idx="101">
                  <c:v>2.3486399000000002</c:v>
                </c:pt>
                <c:pt idx="102">
                  <c:v>4.0158990000000001</c:v>
                </c:pt>
                <c:pt idx="103">
                  <c:v>3.4053342999999998</c:v>
                </c:pt>
                <c:pt idx="104">
                  <c:v>2.5581746999999999</c:v>
                </c:pt>
                <c:pt idx="105">
                  <c:v>2.9630551999999994</c:v>
                </c:pt>
                <c:pt idx="106">
                  <c:v>2.9324443999999996</c:v>
                </c:pt>
                <c:pt idx="107">
                  <c:v>3.3871090000000001</c:v>
                </c:pt>
                <c:pt idx="108">
                  <c:v>2.6870899999999995</c:v>
                </c:pt>
                <c:pt idx="109">
                  <c:v>2.5644051000000001</c:v>
                </c:pt>
                <c:pt idx="110">
                  <c:v>1.2273648999999995</c:v>
                </c:pt>
                <c:pt idx="111">
                  <c:v>1.9388521999999992</c:v>
                </c:pt>
                <c:pt idx="112">
                  <c:v>2.1653195000000003</c:v>
                </c:pt>
                <c:pt idx="113">
                  <c:v>1.8754787999999996</c:v>
                </c:pt>
                <c:pt idx="114">
                  <c:v>1.9122754999999998</c:v>
                </c:pt>
                <c:pt idx="115">
                  <c:v>1.8561253999999998</c:v>
                </c:pt>
                <c:pt idx="116">
                  <c:v>1.2094274999999999</c:v>
                </c:pt>
                <c:pt idx="117">
                  <c:v>2.1720179000000002</c:v>
                </c:pt>
                <c:pt idx="118">
                  <c:v>1.4519529000000002</c:v>
                </c:pt>
                <c:pt idx="119">
                  <c:v>2.0574752000000003</c:v>
                </c:pt>
                <c:pt idx="120">
                  <c:v>1.1963648</c:v>
                </c:pt>
                <c:pt idx="121">
                  <c:v>2.4808812999999996</c:v>
                </c:pt>
                <c:pt idx="122">
                  <c:v>3.0259486</c:v>
                </c:pt>
                <c:pt idx="123">
                  <c:v>2.6593239999999998</c:v>
                </c:pt>
                <c:pt idx="124">
                  <c:v>2.7061729999999997</c:v>
                </c:pt>
                <c:pt idx="125">
                  <c:v>2.6016979999999994</c:v>
                </c:pt>
                <c:pt idx="126">
                  <c:v>3.0831656000000001</c:v>
                </c:pt>
                <c:pt idx="127">
                  <c:v>3.5097621999999995</c:v>
                </c:pt>
                <c:pt idx="128">
                  <c:v>4.7945495000000005</c:v>
                </c:pt>
                <c:pt idx="129">
                  <c:v>3.4618882000000002</c:v>
                </c:pt>
                <c:pt idx="130">
                  <c:v>4.6031317999999999</c:v>
                </c:pt>
                <c:pt idx="131">
                  <c:v>7.4451051000000001</c:v>
                </c:pt>
                <c:pt idx="132">
                  <c:v>6.5910067000000003</c:v>
                </c:pt>
                <c:pt idx="133">
                  <c:v>5.5618365999999995</c:v>
                </c:pt>
                <c:pt idx="134">
                  <c:v>4.7092898000000005</c:v>
                </c:pt>
                <c:pt idx="135">
                  <c:v>3.3492389999999999</c:v>
                </c:pt>
                <c:pt idx="136">
                  <c:v>3.8869781999999997</c:v>
                </c:pt>
                <c:pt idx="137">
                  <c:v>3.0525660000000001</c:v>
                </c:pt>
                <c:pt idx="138">
                  <c:v>3.4738956000000001</c:v>
                </c:pt>
                <c:pt idx="139">
                  <c:v>3.4723302999999994</c:v>
                </c:pt>
                <c:pt idx="140">
                  <c:v>4.8388532</c:v>
                </c:pt>
                <c:pt idx="141">
                  <c:v>3.0213981999999997</c:v>
                </c:pt>
                <c:pt idx="142">
                  <c:v>3.7989984999999997</c:v>
                </c:pt>
                <c:pt idx="143">
                  <c:v>3.1185745999999996</c:v>
                </c:pt>
                <c:pt idx="144">
                  <c:v>3.1229996999999998</c:v>
                </c:pt>
                <c:pt idx="145">
                  <c:v>3.3842919999999999</c:v>
                </c:pt>
                <c:pt idx="146">
                  <c:v>3.6642758999999998</c:v>
                </c:pt>
                <c:pt idx="147">
                  <c:v>3.8986745000000007</c:v>
                </c:pt>
                <c:pt idx="148">
                  <c:v>2.9929422000000003</c:v>
                </c:pt>
                <c:pt idx="149">
                  <c:v>3.8348193999999998</c:v>
                </c:pt>
                <c:pt idx="150">
                  <c:v>2.6834618999999997</c:v>
                </c:pt>
                <c:pt idx="151">
                  <c:v>2.3076577</c:v>
                </c:pt>
                <c:pt idx="152">
                  <c:v>4.0387427999999996</c:v>
                </c:pt>
                <c:pt idx="153">
                  <c:v>2.2187898999999995</c:v>
                </c:pt>
                <c:pt idx="154">
                  <c:v>2.1079642999999995</c:v>
                </c:pt>
                <c:pt idx="155">
                  <c:v>3.2879318</c:v>
                </c:pt>
                <c:pt idx="156">
                  <c:v>3.4883780999999994</c:v>
                </c:pt>
                <c:pt idx="157">
                  <c:v>2.5610345000000003</c:v>
                </c:pt>
                <c:pt idx="158">
                  <c:v>3.0652278000000002</c:v>
                </c:pt>
                <c:pt idx="159">
                  <c:v>3.4837283999999999</c:v>
                </c:pt>
                <c:pt idx="160">
                  <c:v>3.6264593000000001</c:v>
                </c:pt>
                <c:pt idx="161">
                  <c:v>2.8687248999999997</c:v>
                </c:pt>
                <c:pt idx="162">
                  <c:v>2.4416311999999998</c:v>
                </c:pt>
                <c:pt idx="163">
                  <c:v>2.0797024999999998</c:v>
                </c:pt>
              </c:numCache>
            </c:numRef>
          </c:val>
          <c:smooth val="0"/>
          <c:extLst>
            <c:ext xmlns:c16="http://schemas.microsoft.com/office/drawing/2014/chart" uri="{C3380CC4-5D6E-409C-BE32-E72D297353CC}">
              <c16:uniqueId val="{00000002-4649-4380-A0FB-93EEFE549385}"/>
            </c:ext>
          </c:extLst>
        </c:ser>
        <c:ser>
          <c:idx val="6"/>
          <c:order val="1"/>
          <c:tx>
            <c:v>USAA actual</c:v>
          </c:tx>
          <c:spPr>
            <a:ln>
              <a:solidFill>
                <a:schemeClr val="bg1">
                  <a:lumMod val="75000"/>
                </a:schemeClr>
              </a:solidFill>
            </a:ln>
          </c:spPr>
          <c:marker>
            <c:symbol val="none"/>
          </c:marker>
          <c:val>
            <c:numRef>
              <c:f>'Relevant Scenarios'!$BL$2:$BL$178</c:f>
              <c:numCache>
                <c:formatCode>General</c:formatCode>
                <c:ptCount val="177"/>
                <c:pt idx="92">
                  <c:v>0.58654519999999999</c:v>
                </c:pt>
                <c:pt idx="93">
                  <c:v>1.6601417999999999</c:v>
                </c:pt>
                <c:pt idx="94">
                  <c:v>1.5566991999999999</c:v>
                </c:pt>
                <c:pt idx="95">
                  <c:v>1.5573385</c:v>
                </c:pt>
                <c:pt idx="96">
                  <c:v>1.6095705</c:v>
                </c:pt>
                <c:pt idx="97">
                  <c:v>1.6684424</c:v>
                </c:pt>
                <c:pt idx="98">
                  <c:v>1.6209399</c:v>
                </c:pt>
                <c:pt idx="99">
                  <c:v>1.5727458999999999</c:v>
                </c:pt>
                <c:pt idx="100">
                  <c:v>1.7941989</c:v>
                </c:pt>
                <c:pt idx="101">
                  <c:v>2.1337744999999999</c:v>
                </c:pt>
                <c:pt idx="102">
                  <c:v>1.8099286999999999</c:v>
                </c:pt>
                <c:pt idx="103">
                  <c:v>1.9552829</c:v>
                </c:pt>
                <c:pt idx="104">
                  <c:v>2.0109927999999999</c:v>
                </c:pt>
                <c:pt idx="105">
                  <c:v>2.1854795999999999</c:v>
                </c:pt>
                <c:pt idx="106">
                  <c:v>2.0451527</c:v>
                </c:pt>
                <c:pt idx="107">
                  <c:v>2.1968614</c:v>
                </c:pt>
                <c:pt idx="108">
                  <c:v>2.2551473</c:v>
                </c:pt>
                <c:pt idx="109">
                  <c:v>2.3482387</c:v>
                </c:pt>
                <c:pt idx="110">
                  <c:v>2.0902723999999999</c:v>
                </c:pt>
                <c:pt idx="111">
                  <c:v>2.0209921</c:v>
                </c:pt>
                <c:pt idx="112">
                  <c:v>1.9049851</c:v>
                </c:pt>
                <c:pt idx="113">
                  <c:v>1.8541943999999999</c:v>
                </c:pt>
                <c:pt idx="114">
                  <c:v>1.6043134999999999</c:v>
                </c:pt>
                <c:pt idx="115">
                  <c:v>1.585251</c:v>
                </c:pt>
                <c:pt idx="116">
                  <c:v>1.5553987</c:v>
                </c:pt>
                <c:pt idx="117">
                  <c:v>1.7370806000000001</c:v>
                </c:pt>
                <c:pt idx="118">
                  <c:v>1.6787907</c:v>
                </c:pt>
                <c:pt idx="119">
                  <c:v>1.9629584</c:v>
                </c:pt>
                <c:pt idx="120">
                  <c:v>0.95920079999999996</c:v>
                </c:pt>
                <c:pt idx="121">
                  <c:v>1.1126921999999999</c:v>
                </c:pt>
                <c:pt idx="122">
                  <c:v>1.1557980000000001</c:v>
                </c:pt>
                <c:pt idx="123">
                  <c:v>1.4168771</c:v>
                </c:pt>
                <c:pt idx="124">
                  <c:v>1.7605374</c:v>
                </c:pt>
                <c:pt idx="125">
                  <c:v>1.7941830000000001</c:v>
                </c:pt>
                <c:pt idx="126">
                  <c:v>2.1016366</c:v>
                </c:pt>
                <c:pt idx="127">
                  <c:v>2.6637786000000001</c:v>
                </c:pt>
                <c:pt idx="128">
                  <c:v>3.1730873000000002</c:v>
                </c:pt>
                <c:pt idx="129">
                  <c:v>3.3486020999999999</c:v>
                </c:pt>
                <c:pt idx="130">
                  <c:v>3.1546256000000001</c:v>
                </c:pt>
                <c:pt idx="131">
                  <c:v>3.4105132</c:v>
                </c:pt>
                <c:pt idx="132">
                  <c:v>3.9394567</c:v>
                </c:pt>
                <c:pt idx="133">
                  <c:v>4.2937234999999996</c:v>
                </c:pt>
                <c:pt idx="134">
                  <c:v>4.0683695999999996</c:v>
                </c:pt>
                <c:pt idx="135">
                  <c:v>4.1319393</c:v>
                </c:pt>
                <c:pt idx="136">
                  <c:v>4.3166643000000002</c:v>
                </c:pt>
                <c:pt idx="137">
                  <c:v>4.0190684000000001</c:v>
                </c:pt>
                <c:pt idx="138">
                  <c:v>3.5034242999999998</c:v>
                </c:pt>
                <c:pt idx="139">
                  <c:v>3.5639210000000001</c:v>
                </c:pt>
                <c:pt idx="140">
                  <c:v>3.6791214000000001</c:v>
                </c:pt>
                <c:pt idx="141">
                  <c:v>3.3190596000000001</c:v>
                </c:pt>
                <c:pt idx="142">
                  <c:v>2.9711666999999999</c:v>
                </c:pt>
                <c:pt idx="143">
                  <c:v>3.2287948000000002</c:v>
                </c:pt>
                <c:pt idx="144">
                  <c:v>3.2186466</c:v>
                </c:pt>
                <c:pt idx="145">
                  <c:v>2.8758792</c:v>
                </c:pt>
                <c:pt idx="146">
                  <c:v>2.7158019000000002</c:v>
                </c:pt>
                <c:pt idx="147">
                  <c:v>2.8194028000000002</c:v>
                </c:pt>
                <c:pt idx="148">
                  <c:v>2.7896608999999999</c:v>
                </c:pt>
                <c:pt idx="149">
                  <c:v>2.7123084</c:v>
                </c:pt>
                <c:pt idx="150">
                  <c:v>2.3736769999999998</c:v>
                </c:pt>
                <c:pt idx="151">
                  <c:v>2.6112639999999998</c:v>
                </c:pt>
                <c:pt idx="152">
                  <c:v>2.7138222000000001</c:v>
                </c:pt>
                <c:pt idx="153">
                  <c:v>2.6800727000000002</c:v>
                </c:pt>
                <c:pt idx="154">
                  <c:v>2.3600257999999998</c:v>
                </c:pt>
                <c:pt idx="155">
                  <c:v>2.6677795</c:v>
                </c:pt>
                <c:pt idx="156">
                  <c:v>2.8067291000000001</c:v>
                </c:pt>
                <c:pt idx="157">
                  <c:v>2.8051417000000001</c:v>
                </c:pt>
                <c:pt idx="158">
                  <c:v>2.6221359999999998</c:v>
                </c:pt>
                <c:pt idx="159">
                  <c:v>2.9670588000000002</c:v>
                </c:pt>
                <c:pt idx="160">
                  <c:v>3.1737803000000002</c:v>
                </c:pt>
                <c:pt idx="161">
                  <c:v>3.1018235000000001</c:v>
                </c:pt>
                <c:pt idx="162">
                  <c:v>2.9382921</c:v>
                </c:pt>
                <c:pt idx="163">
                  <c:v>3.3191225000000002</c:v>
                </c:pt>
              </c:numCache>
            </c:numRef>
          </c:val>
          <c:smooth val="0"/>
          <c:extLst>
            <c:ext xmlns:c16="http://schemas.microsoft.com/office/drawing/2014/chart" uri="{C3380CC4-5D6E-409C-BE32-E72D297353CC}">
              <c16:uniqueId val="{00000006-4649-4380-A0FB-93EEFE549385}"/>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Scenarios'!$BG$2:$BG$178</c:f>
              <c:numCache>
                <c:formatCode>General</c:formatCode>
                <c:ptCount val="177"/>
                <c:pt idx="163">
                  <c:v>2.0797024999999998</c:v>
                </c:pt>
                <c:pt idx="164">
                  <c:v>2.6713338999999996</c:v>
                </c:pt>
                <c:pt idx="165">
                  <c:v>2.6759390999999999</c:v>
                </c:pt>
                <c:pt idx="166">
                  <c:v>2.6481572999999998</c:v>
                </c:pt>
                <c:pt idx="167">
                  <c:v>2.6351544999999996</c:v>
                </c:pt>
                <c:pt idx="168">
                  <c:v>2.6018947999999997</c:v>
                </c:pt>
                <c:pt idx="169">
                  <c:v>2.5686350999999998</c:v>
                </c:pt>
                <c:pt idx="170">
                  <c:v>2.5853703999999995</c:v>
                </c:pt>
                <c:pt idx="171">
                  <c:v>2.6168692999999998</c:v>
                </c:pt>
                <c:pt idx="172">
                  <c:v>2.7190864000000001</c:v>
                </c:pt>
                <c:pt idx="173">
                  <c:v>2.7303283999999994</c:v>
                </c:pt>
                <c:pt idx="174">
                  <c:v>2.7565449000000002</c:v>
                </c:pt>
                <c:pt idx="175">
                  <c:v>2.7660261000000004</c:v>
                </c:pt>
                <c:pt idx="176">
                  <c:v>2.7975250000000003</c:v>
                </c:pt>
              </c:numCache>
            </c:numRef>
          </c:val>
          <c:smooth val="0"/>
          <c:extLst>
            <c:ext xmlns:c16="http://schemas.microsoft.com/office/drawing/2014/chart" uri="{C3380CC4-5D6E-409C-BE32-E72D297353CC}">
              <c16:uniqueId val="{00000003-4649-4380-A0FB-93EEFE549385}"/>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Scenarios'!$BH$2:$BH$178</c:f>
              <c:numCache>
                <c:formatCode>General</c:formatCode>
                <c:ptCount val="177"/>
                <c:pt idx="163">
                  <c:v>2.0797024999999998</c:v>
                </c:pt>
                <c:pt idx="164">
                  <c:v>3.8671776999999996</c:v>
                </c:pt>
                <c:pt idx="165">
                  <c:v>4.5407384999999998</c:v>
                </c:pt>
                <c:pt idx="166">
                  <c:v>4.5014729999999998</c:v>
                </c:pt>
                <c:pt idx="167">
                  <c:v>4.4952717</c:v>
                </c:pt>
                <c:pt idx="168">
                  <c:v>4.2736803999999999</c:v>
                </c:pt>
                <c:pt idx="169">
                  <c:v>3.8238764000000001</c:v>
                </c:pt>
                <c:pt idx="170">
                  <c:v>3.7494257000000002</c:v>
                </c:pt>
                <c:pt idx="171">
                  <c:v>3.3723269999999999</c:v>
                </c:pt>
                <c:pt idx="172">
                  <c:v>3.3432814999999998</c:v>
                </c:pt>
                <c:pt idx="173">
                  <c:v>4.0780452212394129</c:v>
                </c:pt>
                <c:pt idx="174">
                  <c:v>4.0078001771011111</c:v>
                </c:pt>
                <c:pt idx="175">
                  <c:v>3.9498807329628089</c:v>
                </c:pt>
                <c:pt idx="176">
                  <c:v>3.9166124888245073</c:v>
                </c:pt>
              </c:numCache>
            </c:numRef>
          </c:val>
          <c:smooth val="0"/>
          <c:extLst>
            <c:ext xmlns:c16="http://schemas.microsoft.com/office/drawing/2014/chart" uri="{C3380CC4-5D6E-409C-BE32-E72D297353CC}">
              <c16:uniqueId val="{00000004-4649-4380-A0FB-93EEFE549385}"/>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Scenarios'!$BI$2:$BI$178</c:f>
              <c:numCache>
                <c:formatCode>General</c:formatCode>
                <c:ptCount val="177"/>
                <c:pt idx="163">
                  <c:v>2.0797024999999998</c:v>
                </c:pt>
                <c:pt idx="164">
                  <c:v>5.0989301000000005</c:v>
                </c:pt>
                <c:pt idx="165">
                  <c:v>6.3031253000000005</c:v>
                </c:pt>
                <c:pt idx="166">
                  <c:v>6.1865338999999997</c:v>
                </c:pt>
                <c:pt idx="167">
                  <c:v>6.2012359000000004</c:v>
                </c:pt>
                <c:pt idx="168">
                  <c:v>5.7395572000000001</c:v>
                </c:pt>
                <c:pt idx="169">
                  <c:v>4.8628549999999997</c:v>
                </c:pt>
                <c:pt idx="170">
                  <c:v>4.6754115000000001</c:v>
                </c:pt>
                <c:pt idx="171">
                  <c:v>3.9289344999999996</c:v>
                </c:pt>
                <c:pt idx="172">
                  <c:v>3.8488257999999997</c:v>
                </c:pt>
                <c:pt idx="173">
                  <c:v>3.4561815000000005</c:v>
                </c:pt>
                <c:pt idx="174">
                  <c:v>3.3243323999999999</c:v>
                </c:pt>
                <c:pt idx="175">
                  <c:v>3.2006100999999996</c:v>
                </c:pt>
                <c:pt idx="176">
                  <c:v>3.1444754000000001</c:v>
                </c:pt>
              </c:numCache>
            </c:numRef>
          </c:val>
          <c:smooth val="0"/>
          <c:extLst>
            <c:ext xmlns:c16="http://schemas.microsoft.com/office/drawing/2014/chart" uri="{C3380CC4-5D6E-409C-BE32-E72D297353CC}">
              <c16:uniqueId val="{00000005-4649-4380-A0FB-93EEFE549385}"/>
            </c:ext>
          </c:extLst>
        </c:ser>
        <c:dLbls>
          <c:showLegendKey val="0"/>
          <c:showVal val="0"/>
          <c:showCatName val="0"/>
          <c:showSerName val="0"/>
          <c:showPercent val="0"/>
          <c:showBubbleSize val="0"/>
        </c:dLbls>
        <c:marker val="1"/>
        <c:smooth val="0"/>
        <c:axId val="441515008"/>
        <c:axId val="571716672"/>
      </c:lineChart>
      <c:catAx>
        <c:axId val="441515008"/>
        <c:scaling>
          <c:orientation val="minMax"/>
        </c:scaling>
        <c:delete val="0"/>
        <c:axPos val="b"/>
        <c:numFmt formatCode="yyyy" sourceLinked="0"/>
        <c:majorTickMark val="out"/>
        <c:minorTickMark val="none"/>
        <c:tickLblPos val="nextTo"/>
        <c:txPr>
          <a:bodyPr rot="-2700000"/>
          <a:lstStyle/>
          <a:p>
            <a:pPr>
              <a:defRPr/>
            </a:pPr>
            <a:endParaRPr lang="en-US"/>
          </a:p>
        </c:txPr>
        <c:crossAx val="571716672"/>
        <c:crosses val="autoZero"/>
        <c:auto val="1"/>
        <c:lblAlgn val="ctr"/>
        <c:lblOffset val="100"/>
        <c:tickLblSkip val="8"/>
        <c:tickMarkSkip val="4"/>
        <c:noMultiLvlLbl val="0"/>
      </c:catAx>
      <c:valAx>
        <c:axId val="571716672"/>
        <c:scaling>
          <c:orientation val="minMax"/>
        </c:scaling>
        <c:delete val="0"/>
        <c:axPos val="l"/>
        <c:numFmt formatCode="0%" sourceLinked="0"/>
        <c:majorTickMark val="out"/>
        <c:minorTickMark val="none"/>
        <c:tickLblPos val="nextTo"/>
        <c:crossAx val="441515008"/>
        <c:crosses val="autoZero"/>
        <c:crossBetween val="between"/>
        <c:dispUnits>
          <c:builtInUnit val="hundreds"/>
        </c:dispUnits>
      </c:valAx>
      <c:valAx>
        <c:axId val="571717248"/>
        <c:scaling>
          <c:orientation val="minMax"/>
          <c:max val="0.1"/>
          <c:min val="0"/>
        </c:scaling>
        <c:delete val="0"/>
        <c:axPos val="r"/>
        <c:numFmt formatCode="General" sourceLinked="1"/>
        <c:majorTickMark val="none"/>
        <c:minorTickMark val="none"/>
        <c:tickLblPos val="none"/>
        <c:crossAx val="441515520"/>
        <c:crosses val="max"/>
        <c:crossBetween val="between"/>
      </c:valAx>
      <c:catAx>
        <c:axId val="441515520"/>
        <c:scaling>
          <c:orientation val="minMax"/>
        </c:scaling>
        <c:delete val="1"/>
        <c:axPos val="b"/>
        <c:majorTickMark val="out"/>
        <c:minorTickMark val="none"/>
        <c:tickLblPos val="none"/>
        <c:crossAx val="571717248"/>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B7E0-42D2-9885-E20A529F62E8}"/>
            </c:ext>
          </c:extLst>
        </c:ser>
        <c:ser>
          <c:idx val="5"/>
          <c:order val="6"/>
          <c:tx>
            <c:v>Projection Region</c:v>
          </c:tx>
          <c:spPr>
            <a:solidFill>
              <a:schemeClr val="bg2">
                <a:alpha val="42000"/>
              </a:schemeClr>
            </a:solidFill>
          </c:spPr>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B7E0-42D2-9885-E20A529F62E8}"/>
            </c:ext>
          </c:extLst>
        </c:ser>
        <c:dLbls>
          <c:showLegendKey val="0"/>
          <c:showVal val="0"/>
          <c:showCatName val="0"/>
          <c:showSerName val="0"/>
          <c:showPercent val="0"/>
          <c:showBubbleSize val="0"/>
        </c:dLbls>
        <c:axId val="442386432"/>
        <c:axId val="571720256"/>
      </c:areaChart>
      <c:lineChart>
        <c:grouping val="standard"/>
        <c:varyColors val="0"/>
        <c:ser>
          <c:idx val="2"/>
          <c:order val="0"/>
          <c:tx>
            <c:v>Modeled CLGCO</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Scenarios'!$BP$2:$BP$178</c:f>
              <c:numCache>
                <c:formatCode>General</c:formatCode>
                <c:ptCount val="177"/>
                <c:pt idx="0">
                  <c:v>-2.2588700000000239E-2</c:v>
                </c:pt>
                <c:pt idx="1">
                  <c:v>0.5047067999999999</c:v>
                </c:pt>
                <c:pt idx="2">
                  <c:v>0.38938569999999989</c:v>
                </c:pt>
                <c:pt idx="3">
                  <c:v>-6.363400000000019E-3</c:v>
                </c:pt>
                <c:pt idx="4">
                  <c:v>-0.13287850000000018</c:v>
                </c:pt>
                <c:pt idx="5">
                  <c:v>-0.33714290000000019</c:v>
                </c:pt>
                <c:pt idx="6">
                  <c:v>-0.10293150000000037</c:v>
                </c:pt>
                <c:pt idx="7">
                  <c:v>0.27472309999999994</c:v>
                </c:pt>
                <c:pt idx="8">
                  <c:v>0.55619390000000013</c:v>
                </c:pt>
                <c:pt idx="9">
                  <c:v>-1.0443528000000002</c:v>
                </c:pt>
                <c:pt idx="10">
                  <c:v>0.34198119999999999</c:v>
                </c:pt>
                <c:pt idx="11">
                  <c:v>8.6627499999999663E-2</c:v>
                </c:pt>
                <c:pt idx="12">
                  <c:v>0.78735749999999971</c:v>
                </c:pt>
                <c:pt idx="13">
                  <c:v>0.97992929999999978</c:v>
                </c:pt>
                <c:pt idx="14">
                  <c:v>0.91040549999999976</c:v>
                </c:pt>
                <c:pt idx="15">
                  <c:v>1.022656</c:v>
                </c:pt>
                <c:pt idx="16">
                  <c:v>0.84426950000000001</c:v>
                </c:pt>
                <c:pt idx="17">
                  <c:v>1.3557805000000003</c:v>
                </c:pt>
                <c:pt idx="18">
                  <c:v>0.41997769999999984</c:v>
                </c:pt>
                <c:pt idx="19">
                  <c:v>-0.2313630000000006</c:v>
                </c:pt>
                <c:pt idx="20">
                  <c:v>-7.7006000000000019E-3</c:v>
                </c:pt>
                <c:pt idx="21">
                  <c:v>1.6181017999999998</c:v>
                </c:pt>
                <c:pt idx="22">
                  <c:v>1.0597949999999998</c:v>
                </c:pt>
                <c:pt idx="23">
                  <c:v>1.9292453999999999</c:v>
                </c:pt>
                <c:pt idx="24">
                  <c:v>1.9747591999999998</c:v>
                </c:pt>
                <c:pt idx="25">
                  <c:v>0.86117059999999968</c:v>
                </c:pt>
                <c:pt idx="26">
                  <c:v>0.69551949999999985</c:v>
                </c:pt>
                <c:pt idx="27">
                  <c:v>4.0121900000000155E-2</c:v>
                </c:pt>
                <c:pt idx="28">
                  <c:v>-0.41644840000000027</c:v>
                </c:pt>
                <c:pt idx="29">
                  <c:v>-0.8108147</c:v>
                </c:pt>
                <c:pt idx="30">
                  <c:v>-0.57529980000000025</c:v>
                </c:pt>
                <c:pt idx="31">
                  <c:v>-0.17712510000000009</c:v>
                </c:pt>
                <c:pt idx="32">
                  <c:v>-9.7550900000000218E-2</c:v>
                </c:pt>
                <c:pt idx="33">
                  <c:v>0.3118177999999997</c:v>
                </c:pt>
                <c:pt idx="34">
                  <c:v>0.60482259999999988</c:v>
                </c:pt>
                <c:pt idx="35">
                  <c:v>0.70501769999999997</c:v>
                </c:pt>
                <c:pt idx="36">
                  <c:v>0.47158839999999985</c:v>
                </c:pt>
                <c:pt idx="37">
                  <c:v>0.74529729999999983</c:v>
                </c:pt>
                <c:pt idx="38">
                  <c:v>0.47158839999999985</c:v>
                </c:pt>
                <c:pt idx="39">
                  <c:v>0.80573419999999962</c:v>
                </c:pt>
                <c:pt idx="40">
                  <c:v>0.70002139999999979</c:v>
                </c:pt>
                <c:pt idx="41">
                  <c:v>0.73723039999999973</c:v>
                </c:pt>
                <c:pt idx="42">
                  <c:v>0.49505419999999989</c:v>
                </c:pt>
                <c:pt idx="43">
                  <c:v>0.63290039999999981</c:v>
                </c:pt>
                <c:pt idx="44">
                  <c:v>0.54317499999999996</c:v>
                </c:pt>
                <c:pt idx="45">
                  <c:v>0.43824429999999986</c:v>
                </c:pt>
                <c:pt idx="46">
                  <c:v>0.61663079999999992</c:v>
                </c:pt>
                <c:pt idx="47">
                  <c:v>0.27774939999999981</c:v>
                </c:pt>
                <c:pt idx="48">
                  <c:v>0.73927169999999975</c:v>
                </c:pt>
                <c:pt idx="49">
                  <c:v>0.44066989999999989</c:v>
                </c:pt>
                <c:pt idx="50">
                  <c:v>0.65566469999999999</c:v>
                </c:pt>
                <c:pt idx="51">
                  <c:v>0.64972770000000002</c:v>
                </c:pt>
                <c:pt idx="52">
                  <c:v>0.66256519999999985</c:v>
                </c:pt>
                <c:pt idx="53">
                  <c:v>0.77473639999999977</c:v>
                </c:pt>
                <c:pt idx="54">
                  <c:v>1.0515952</c:v>
                </c:pt>
                <c:pt idx="55">
                  <c:v>1.3279325999999996</c:v>
                </c:pt>
                <c:pt idx="56">
                  <c:v>1.0316192999999998</c:v>
                </c:pt>
                <c:pt idx="57">
                  <c:v>1.4084124999999998</c:v>
                </c:pt>
                <c:pt idx="58">
                  <c:v>1.4882688999999998</c:v>
                </c:pt>
                <c:pt idx="59">
                  <c:v>1.7892385</c:v>
                </c:pt>
                <c:pt idx="60">
                  <c:v>1.4697766000000003</c:v>
                </c:pt>
                <c:pt idx="61">
                  <c:v>1.0982403999999999</c:v>
                </c:pt>
                <c:pt idx="62">
                  <c:v>1.1540652999999994</c:v>
                </c:pt>
                <c:pt idx="63">
                  <c:v>1.1039167000000001</c:v>
                </c:pt>
                <c:pt idx="64">
                  <c:v>0.64544219999999974</c:v>
                </c:pt>
                <c:pt idx="65">
                  <c:v>0.5140543999999998</c:v>
                </c:pt>
                <c:pt idx="66">
                  <c:v>0.53308959999999983</c:v>
                </c:pt>
                <c:pt idx="67">
                  <c:v>0.44659339999999959</c:v>
                </c:pt>
                <c:pt idx="68">
                  <c:v>0.91475549999999983</c:v>
                </c:pt>
                <c:pt idx="69">
                  <c:v>0.60985390000000006</c:v>
                </c:pt>
                <c:pt idx="70">
                  <c:v>0.70122279999999981</c:v>
                </c:pt>
                <c:pt idx="71">
                  <c:v>0.33140939999999985</c:v>
                </c:pt>
                <c:pt idx="72">
                  <c:v>0.45615739999999994</c:v>
                </c:pt>
                <c:pt idx="73">
                  <c:v>0.51617499999999983</c:v>
                </c:pt>
                <c:pt idx="74">
                  <c:v>0.88125279999999995</c:v>
                </c:pt>
                <c:pt idx="75">
                  <c:v>0.78270119999999987</c:v>
                </c:pt>
                <c:pt idx="76">
                  <c:v>1.0853142999999998</c:v>
                </c:pt>
                <c:pt idx="77">
                  <c:v>1.0567500999999997</c:v>
                </c:pt>
                <c:pt idx="78">
                  <c:v>0.77343289999999965</c:v>
                </c:pt>
                <c:pt idx="79">
                  <c:v>0.86716959999999998</c:v>
                </c:pt>
                <c:pt idx="80">
                  <c:v>0.87065949999999992</c:v>
                </c:pt>
                <c:pt idx="81">
                  <c:v>0.4377806999999998</c:v>
                </c:pt>
                <c:pt idx="82">
                  <c:v>0.84347810000000012</c:v>
                </c:pt>
                <c:pt idx="83">
                  <c:v>0.63494169999999994</c:v>
                </c:pt>
                <c:pt idx="84">
                  <c:v>0.70386479999999985</c:v>
                </c:pt>
                <c:pt idx="85">
                  <c:v>0.56128299999999987</c:v>
                </c:pt>
                <c:pt idx="86">
                  <c:v>0.68918089999999976</c:v>
                </c:pt>
                <c:pt idx="87">
                  <c:v>0.93596909999999989</c:v>
                </c:pt>
                <c:pt idx="88">
                  <c:v>0.9207637999999998</c:v>
                </c:pt>
                <c:pt idx="89">
                  <c:v>0.98671839999999977</c:v>
                </c:pt>
                <c:pt idx="90">
                  <c:v>0.71860649999999993</c:v>
                </c:pt>
                <c:pt idx="91">
                  <c:v>0.60992519999999961</c:v>
                </c:pt>
                <c:pt idx="92">
                  <c:v>0.87514789999999998</c:v>
                </c:pt>
                <c:pt idx="93">
                  <c:v>0.89707229999999982</c:v>
                </c:pt>
                <c:pt idx="94">
                  <c:v>0.78193259999999976</c:v>
                </c:pt>
                <c:pt idx="95">
                  <c:v>0.56108009999999997</c:v>
                </c:pt>
                <c:pt idx="96">
                  <c:v>1.1498995999999999</c:v>
                </c:pt>
                <c:pt idx="97">
                  <c:v>0.70436470000000007</c:v>
                </c:pt>
                <c:pt idx="98">
                  <c:v>1.4670379999999998</c:v>
                </c:pt>
                <c:pt idx="99">
                  <c:v>1.6129511000000001</c:v>
                </c:pt>
                <c:pt idx="100">
                  <c:v>1.8580958000000001</c:v>
                </c:pt>
                <c:pt idx="101">
                  <c:v>1.4710935999999997</c:v>
                </c:pt>
                <c:pt idx="102">
                  <c:v>1.7630555999999999</c:v>
                </c:pt>
                <c:pt idx="103">
                  <c:v>1.3528255000000002</c:v>
                </c:pt>
                <c:pt idx="104">
                  <c:v>1.0157904999999998</c:v>
                </c:pt>
                <c:pt idx="105">
                  <c:v>1.1679805999999999</c:v>
                </c:pt>
                <c:pt idx="106">
                  <c:v>1.2056316999999996</c:v>
                </c:pt>
                <c:pt idx="107">
                  <c:v>1.1587122999999997</c:v>
                </c:pt>
                <c:pt idx="108">
                  <c:v>0.91890389999999966</c:v>
                </c:pt>
                <c:pt idx="109">
                  <c:v>0.76270249999999984</c:v>
                </c:pt>
                <c:pt idx="110">
                  <c:v>0.30178090000000002</c:v>
                </c:pt>
                <c:pt idx="111">
                  <c:v>0.64842420000000012</c:v>
                </c:pt>
                <c:pt idx="112">
                  <c:v>0.7360424999999996</c:v>
                </c:pt>
                <c:pt idx="113">
                  <c:v>0.63993800000000001</c:v>
                </c:pt>
                <c:pt idx="114">
                  <c:v>0.70912179999999958</c:v>
                </c:pt>
                <c:pt idx="115">
                  <c:v>0.69977419999999968</c:v>
                </c:pt>
                <c:pt idx="116">
                  <c:v>0.45733729999999995</c:v>
                </c:pt>
                <c:pt idx="117">
                  <c:v>0.79760149999999985</c:v>
                </c:pt>
                <c:pt idx="118">
                  <c:v>0.62960539999999965</c:v>
                </c:pt>
                <c:pt idx="119">
                  <c:v>0.73888739999999975</c:v>
                </c:pt>
                <c:pt idx="120">
                  <c:v>0.6242690999999998</c:v>
                </c:pt>
                <c:pt idx="121">
                  <c:v>1.0077814000000003</c:v>
                </c:pt>
                <c:pt idx="122">
                  <c:v>1.1976225999999999</c:v>
                </c:pt>
                <c:pt idx="123">
                  <c:v>1.1762195999999996</c:v>
                </c:pt>
                <c:pt idx="124">
                  <c:v>1.1881957000000001</c:v>
                </c:pt>
                <c:pt idx="125">
                  <c:v>1.2345936999999998</c:v>
                </c:pt>
                <c:pt idx="126">
                  <c:v>1.5105910999999999</c:v>
                </c:pt>
                <c:pt idx="127">
                  <c:v>1.8738668000000001</c:v>
                </c:pt>
                <c:pt idx="128">
                  <c:v>2.6226826000000001</c:v>
                </c:pt>
                <c:pt idx="129">
                  <c:v>2.4306993000000006</c:v>
                </c:pt>
                <c:pt idx="130">
                  <c:v>2.5687483999999996</c:v>
                </c:pt>
                <c:pt idx="131">
                  <c:v>3.1269181000000001</c:v>
                </c:pt>
                <c:pt idx="132">
                  <c:v>2.2665183000000004</c:v>
                </c:pt>
                <c:pt idx="133">
                  <c:v>1.5132140999999992</c:v>
                </c:pt>
                <c:pt idx="134">
                  <c:v>1.1417572000000002</c:v>
                </c:pt>
                <c:pt idx="135">
                  <c:v>0.65489989999999987</c:v>
                </c:pt>
                <c:pt idx="136">
                  <c:v>0.70869699999999947</c:v>
                </c:pt>
                <c:pt idx="137">
                  <c:v>0.57512279999999993</c:v>
                </c:pt>
                <c:pt idx="138">
                  <c:v>0.69078389999999978</c:v>
                </c:pt>
                <c:pt idx="139">
                  <c:v>0.54479149999999976</c:v>
                </c:pt>
                <c:pt idx="140">
                  <c:v>1.0512054000000002</c:v>
                </c:pt>
                <c:pt idx="141">
                  <c:v>0.43723229999999969</c:v>
                </c:pt>
                <c:pt idx="142">
                  <c:v>0.65894619999999993</c:v>
                </c:pt>
                <c:pt idx="143">
                  <c:v>0.56362380000000001</c:v>
                </c:pt>
                <c:pt idx="144">
                  <c:v>0.67045869999999963</c:v>
                </c:pt>
                <c:pt idx="145">
                  <c:v>0.74261100000000013</c:v>
                </c:pt>
                <c:pt idx="146">
                  <c:v>0.85241440000000002</c:v>
                </c:pt>
                <c:pt idx="147">
                  <c:v>0.8845478</c:v>
                </c:pt>
                <c:pt idx="148">
                  <c:v>0.60149129999999973</c:v>
                </c:pt>
                <c:pt idx="149">
                  <c:v>0.76772029999999991</c:v>
                </c:pt>
                <c:pt idx="150">
                  <c:v>0.48169529999999977</c:v>
                </c:pt>
                <c:pt idx="151">
                  <c:v>0.40217889999999984</c:v>
                </c:pt>
                <c:pt idx="152">
                  <c:v>0.95743789999999951</c:v>
                </c:pt>
                <c:pt idx="153">
                  <c:v>0.54455779999999976</c:v>
                </c:pt>
                <c:pt idx="154">
                  <c:v>0.47649610000000003</c:v>
                </c:pt>
                <c:pt idx="155">
                  <c:v>0.92333449999999972</c:v>
                </c:pt>
                <c:pt idx="156">
                  <c:v>0.99225760000000029</c:v>
                </c:pt>
                <c:pt idx="157">
                  <c:v>0.80582699999999985</c:v>
                </c:pt>
                <c:pt idx="158">
                  <c:v>1.0400383999999998</c:v>
                </c:pt>
                <c:pt idx="159">
                  <c:v>1.1778845999999998</c:v>
                </c:pt>
              </c:numCache>
            </c:numRef>
          </c:val>
          <c:smooth val="0"/>
          <c:extLst>
            <c:ext xmlns:c16="http://schemas.microsoft.com/office/drawing/2014/chart" uri="{C3380CC4-5D6E-409C-BE32-E72D297353CC}">
              <c16:uniqueId val="{00000002-B7E0-42D2-9885-E20A529F62E8}"/>
            </c:ext>
          </c:extLst>
        </c:ser>
        <c:ser>
          <c:idx val="6"/>
          <c:order val="1"/>
          <c:tx>
            <c:v>USAA actual</c:v>
          </c:tx>
          <c:spPr>
            <a:ln>
              <a:solidFill>
                <a:schemeClr val="bg1">
                  <a:lumMod val="65000"/>
                </a:schemeClr>
              </a:solidFill>
            </a:ln>
          </c:spPr>
          <c:marker>
            <c:symbol val="none"/>
          </c:marker>
          <c:val>
            <c:numRef>
              <c:f>'Relevant Scenarios'!$BR$2:$BR$178</c:f>
              <c:numCache>
                <c:formatCode>General</c:formatCode>
                <c:ptCount val="177"/>
                <c:pt idx="113">
                  <c:v>0.97089508199999996</c:v>
                </c:pt>
                <c:pt idx="114">
                  <c:v>0.88485147900000005</c:v>
                </c:pt>
                <c:pt idx="115">
                  <c:v>1.075053289</c:v>
                </c:pt>
                <c:pt idx="116">
                  <c:v>0.76990029599999998</c:v>
                </c:pt>
                <c:pt idx="117">
                  <c:v>1.065201203</c:v>
                </c:pt>
                <c:pt idx="118">
                  <c:v>0.96660020800000002</c:v>
                </c:pt>
                <c:pt idx="119">
                  <c:v>0.94007065300000003</c:v>
                </c:pt>
                <c:pt idx="120">
                  <c:v>1.106981032</c:v>
                </c:pt>
                <c:pt idx="121">
                  <c:v>0.86707434299999997</c:v>
                </c:pt>
                <c:pt idx="122">
                  <c:v>0.72702130399999998</c:v>
                </c:pt>
                <c:pt idx="123">
                  <c:v>1.0621209650000001</c:v>
                </c:pt>
                <c:pt idx="124">
                  <c:v>1.059442032</c:v>
                </c:pt>
                <c:pt idx="125">
                  <c:v>1.0051565170000001</c:v>
                </c:pt>
                <c:pt idx="126">
                  <c:v>0.93218314099999999</c:v>
                </c:pt>
                <c:pt idx="127">
                  <c:v>1.2546367119999999</c:v>
                </c:pt>
                <c:pt idx="128">
                  <c:v>1.6032743309999999</c:v>
                </c:pt>
                <c:pt idx="129">
                  <c:v>1.6342689079999999</c:v>
                </c:pt>
                <c:pt idx="130">
                  <c:v>1.3533037919999999</c:v>
                </c:pt>
                <c:pt idx="131">
                  <c:v>1.412156285</c:v>
                </c:pt>
                <c:pt idx="132">
                  <c:v>2.1201877329999999</c:v>
                </c:pt>
                <c:pt idx="133">
                  <c:v>2.1222452550000002</c:v>
                </c:pt>
                <c:pt idx="134">
                  <c:v>1.732715252</c:v>
                </c:pt>
                <c:pt idx="135">
                  <c:v>1.664947706</c:v>
                </c:pt>
                <c:pt idx="136">
                  <c:v>1.67306899</c:v>
                </c:pt>
                <c:pt idx="137">
                  <c:v>1.4718715090000001</c:v>
                </c:pt>
                <c:pt idx="138">
                  <c:v>0.94565192899999995</c:v>
                </c:pt>
                <c:pt idx="139">
                  <c:v>0.88869692</c:v>
                </c:pt>
                <c:pt idx="140">
                  <c:v>0.89797254800000004</c:v>
                </c:pt>
                <c:pt idx="141">
                  <c:v>0.83574461099999997</c:v>
                </c:pt>
                <c:pt idx="142">
                  <c:v>0.69209886899999995</c:v>
                </c:pt>
                <c:pt idx="143">
                  <c:v>0.638449198</c:v>
                </c:pt>
                <c:pt idx="144">
                  <c:v>0.79004561500000003</c:v>
                </c:pt>
                <c:pt idx="145">
                  <c:v>0.72799436799999995</c:v>
                </c:pt>
                <c:pt idx="146">
                  <c:v>0.57145889599999999</c:v>
                </c:pt>
                <c:pt idx="147">
                  <c:v>0.64086499699999999</c:v>
                </c:pt>
                <c:pt idx="148">
                  <c:v>0.79449989799999998</c:v>
                </c:pt>
                <c:pt idx="149">
                  <c:v>0.75524038599999999</c:v>
                </c:pt>
                <c:pt idx="150">
                  <c:v>0.65328250099999996</c:v>
                </c:pt>
                <c:pt idx="151">
                  <c:v>0.64019737899999996</c:v>
                </c:pt>
                <c:pt idx="152">
                  <c:v>0.75271487000000004</c:v>
                </c:pt>
                <c:pt idx="153">
                  <c:v>0.771746932</c:v>
                </c:pt>
                <c:pt idx="154">
                  <c:v>0.64723636299999998</c:v>
                </c:pt>
                <c:pt idx="155">
                  <c:v>0.756885264</c:v>
                </c:pt>
                <c:pt idx="156">
                  <c:v>0.87350947099999998</c:v>
                </c:pt>
                <c:pt idx="157">
                  <c:v>0.92643779199999998</c:v>
                </c:pt>
                <c:pt idx="158">
                  <c:v>0.78115977700000006</c:v>
                </c:pt>
                <c:pt idx="159">
                  <c:v>0.91860022500000005</c:v>
                </c:pt>
                <c:pt idx="160">
                  <c:v>1.0286339339999999</c:v>
                </c:pt>
                <c:pt idx="161">
                  <c:v>1.0563156250000001</c:v>
                </c:pt>
                <c:pt idx="162">
                  <c:v>0.90575354399999997</c:v>
                </c:pt>
                <c:pt idx="163">
                  <c:v>1.107414388</c:v>
                </c:pt>
              </c:numCache>
            </c:numRef>
          </c:val>
          <c:smooth val="0"/>
          <c:extLst>
            <c:ext xmlns:c16="http://schemas.microsoft.com/office/drawing/2014/chart" uri="{C3380CC4-5D6E-409C-BE32-E72D297353CC}">
              <c16:uniqueId val="{00000006-B7E0-42D2-9885-E20A529F62E8}"/>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Scenarios'!$BM$2:$BM$178</c:f>
              <c:numCache>
                <c:formatCode>General</c:formatCode>
                <c:ptCount val="177"/>
                <c:pt idx="159">
                  <c:v>1.1778845999999998</c:v>
                </c:pt>
                <c:pt idx="160">
                  <c:v>1.2622736999999997</c:v>
                </c:pt>
                <c:pt idx="161">
                  <c:v>1.0037700999999997</c:v>
                </c:pt>
                <c:pt idx="162">
                  <c:v>0.88225129999999952</c:v>
                </c:pt>
                <c:pt idx="163">
                  <c:v>0.82056869999999993</c:v>
                </c:pt>
                <c:pt idx="164">
                  <c:v>0.98882549999999991</c:v>
                </c:pt>
                <c:pt idx="165">
                  <c:v>1.0264766000000001</c:v>
                </c:pt>
                <c:pt idx="166">
                  <c:v>0.97362020000000027</c:v>
                </c:pt>
                <c:pt idx="167">
                  <c:v>1.0112713000000002</c:v>
                </c:pt>
                <c:pt idx="168">
                  <c:v>1.0360848999999999</c:v>
                </c:pt>
                <c:pt idx="169">
                  <c:v>1.0608984999999997</c:v>
                </c:pt>
                <c:pt idx="170">
                  <c:v>1.1078971999999996</c:v>
                </c:pt>
                <c:pt idx="171">
                  <c:v>1.1514059999999999</c:v>
                </c:pt>
                <c:pt idx="172">
                  <c:v>1.1417976999999999</c:v>
                </c:pt>
                <c:pt idx="173">
                  <c:v>1.0699853999999998</c:v>
                </c:pt>
                <c:pt idx="174">
                  <c:v>1.0793330000000001</c:v>
                </c:pt>
                <c:pt idx="175">
                  <c:v>1.0758430999999999</c:v>
                </c:pt>
                <c:pt idx="176">
                  <c:v>1.0851906999999998</c:v>
                </c:pt>
              </c:numCache>
            </c:numRef>
          </c:val>
          <c:smooth val="0"/>
          <c:extLst>
            <c:ext xmlns:c16="http://schemas.microsoft.com/office/drawing/2014/chart" uri="{C3380CC4-5D6E-409C-BE32-E72D297353CC}">
              <c16:uniqueId val="{00000003-B7E0-42D2-9885-E20A529F62E8}"/>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Scenarios'!$BN$2:$BN$178</c:f>
              <c:numCache>
                <c:formatCode>General</c:formatCode>
                <c:ptCount val="177"/>
                <c:pt idx="159">
                  <c:v>1.1778845999999998</c:v>
                </c:pt>
                <c:pt idx="160">
                  <c:v>1.4330796999999997</c:v>
                </c:pt>
                <c:pt idx="161">
                  <c:v>1.4137044999999997</c:v>
                </c:pt>
                <c:pt idx="162">
                  <c:v>1.4629916999999997</c:v>
                </c:pt>
                <c:pt idx="163">
                  <c:v>1.6062762999999998</c:v>
                </c:pt>
                <c:pt idx="164">
                  <c:v>2.0065795999999998</c:v>
                </c:pt>
                <c:pt idx="165">
                  <c:v>1.9985569999999999</c:v>
                </c:pt>
                <c:pt idx="166">
                  <c:v>1.7790295</c:v>
                </c:pt>
                <c:pt idx="167">
                  <c:v>1.5098748</c:v>
                </c:pt>
                <c:pt idx="168">
                  <c:v>1.2786319000000002</c:v>
                </c:pt>
                <c:pt idx="169">
                  <c:v>1.0196068999999999</c:v>
                </c:pt>
                <c:pt idx="170">
                  <c:v>0.91975179999999968</c:v>
                </c:pt>
                <c:pt idx="171">
                  <c:v>0.82041810000000004</c:v>
                </c:pt>
                <c:pt idx="172">
                  <c:v>0.83325559999999987</c:v>
                </c:pt>
                <c:pt idx="173">
                  <c:v>1.2177661435811262</c:v>
                </c:pt>
                <c:pt idx="174">
                  <c:v>1.2256927641006623</c:v>
                </c:pt>
                <c:pt idx="175">
                  <c:v>1.2336193846201979</c:v>
                </c:pt>
                <c:pt idx="176">
                  <c:v>1.2415460051397338</c:v>
                </c:pt>
              </c:numCache>
            </c:numRef>
          </c:val>
          <c:smooth val="0"/>
          <c:extLst>
            <c:ext xmlns:c16="http://schemas.microsoft.com/office/drawing/2014/chart" uri="{C3380CC4-5D6E-409C-BE32-E72D297353CC}">
              <c16:uniqueId val="{00000004-B7E0-42D2-9885-E20A529F62E8}"/>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Scenarios'!$BO$2:$BO$178</c:f>
              <c:numCache>
                <c:formatCode>General</c:formatCode>
                <c:ptCount val="177"/>
                <c:pt idx="159">
                  <c:v>1.1778845999999998</c:v>
                </c:pt>
                <c:pt idx="160">
                  <c:v>1.5697244999999995</c:v>
                </c:pt>
                <c:pt idx="161">
                  <c:v>1.7894776999999999</c:v>
                </c:pt>
                <c:pt idx="162">
                  <c:v>2.0437320999999997</c:v>
                </c:pt>
                <c:pt idx="163">
                  <c:v>2.3236615</c:v>
                </c:pt>
                <c:pt idx="164">
                  <c:v>3.0465188000000003</c:v>
                </c:pt>
                <c:pt idx="165">
                  <c:v>2.8871097000000003</c:v>
                </c:pt>
                <c:pt idx="166">
                  <c:v>2.4104036</c:v>
                </c:pt>
                <c:pt idx="167">
                  <c:v>1.9626017</c:v>
                </c:pt>
                <c:pt idx="168">
                  <c:v>1.4872784000000003</c:v>
                </c:pt>
                <c:pt idx="169">
                  <c:v>1.0632257999999994</c:v>
                </c:pt>
                <c:pt idx="170">
                  <c:v>0.85416800000000015</c:v>
                </c:pt>
                <c:pt idx="171">
                  <c:v>0.58368829999999972</c:v>
                </c:pt>
                <c:pt idx="172">
                  <c:v>0.56236459999999966</c:v>
                </c:pt>
                <c:pt idx="173">
                  <c:v>0.81136199999999992</c:v>
                </c:pt>
                <c:pt idx="174">
                  <c:v>0.82768939999999969</c:v>
                </c:pt>
                <c:pt idx="175">
                  <c:v>0.84750669999999984</c:v>
                </c:pt>
                <c:pt idx="176">
                  <c:v>0.86383410000000005</c:v>
                </c:pt>
              </c:numCache>
            </c:numRef>
          </c:val>
          <c:smooth val="0"/>
          <c:extLst>
            <c:ext xmlns:c16="http://schemas.microsoft.com/office/drawing/2014/chart" uri="{C3380CC4-5D6E-409C-BE32-E72D297353CC}">
              <c16:uniqueId val="{00000005-B7E0-42D2-9885-E20A529F62E8}"/>
            </c:ext>
          </c:extLst>
        </c:ser>
        <c:dLbls>
          <c:showLegendKey val="0"/>
          <c:showVal val="0"/>
          <c:showCatName val="0"/>
          <c:showSerName val="0"/>
          <c:showPercent val="0"/>
          <c:showBubbleSize val="0"/>
        </c:dLbls>
        <c:marker val="1"/>
        <c:smooth val="0"/>
        <c:axId val="442385920"/>
        <c:axId val="571719680"/>
      </c:lineChart>
      <c:catAx>
        <c:axId val="442385920"/>
        <c:scaling>
          <c:orientation val="minMax"/>
        </c:scaling>
        <c:delete val="0"/>
        <c:axPos val="b"/>
        <c:numFmt formatCode="yyyy" sourceLinked="0"/>
        <c:majorTickMark val="out"/>
        <c:minorTickMark val="none"/>
        <c:tickLblPos val="nextTo"/>
        <c:txPr>
          <a:bodyPr rot="-2700000"/>
          <a:lstStyle/>
          <a:p>
            <a:pPr>
              <a:defRPr/>
            </a:pPr>
            <a:endParaRPr lang="en-US"/>
          </a:p>
        </c:txPr>
        <c:crossAx val="571719680"/>
        <c:crosses val="autoZero"/>
        <c:auto val="1"/>
        <c:lblAlgn val="ctr"/>
        <c:lblOffset val="100"/>
        <c:tickLblSkip val="8"/>
        <c:tickMarkSkip val="4"/>
        <c:noMultiLvlLbl val="0"/>
      </c:catAx>
      <c:valAx>
        <c:axId val="571719680"/>
        <c:scaling>
          <c:orientation val="minMax"/>
        </c:scaling>
        <c:delete val="0"/>
        <c:axPos val="l"/>
        <c:numFmt formatCode="0.0%" sourceLinked="0"/>
        <c:majorTickMark val="out"/>
        <c:minorTickMark val="none"/>
        <c:tickLblPos val="nextTo"/>
        <c:crossAx val="442385920"/>
        <c:crosses val="autoZero"/>
        <c:crossBetween val="between"/>
        <c:dispUnits>
          <c:builtInUnit val="hundreds"/>
        </c:dispUnits>
      </c:valAx>
      <c:valAx>
        <c:axId val="571720256"/>
        <c:scaling>
          <c:orientation val="minMax"/>
          <c:max val="0.1"/>
          <c:min val="0"/>
        </c:scaling>
        <c:delete val="0"/>
        <c:axPos val="r"/>
        <c:numFmt formatCode="General" sourceLinked="1"/>
        <c:majorTickMark val="none"/>
        <c:minorTickMark val="none"/>
        <c:tickLblPos val="none"/>
        <c:crossAx val="442386432"/>
        <c:crosses val="max"/>
        <c:crossBetween val="between"/>
      </c:valAx>
      <c:catAx>
        <c:axId val="442386432"/>
        <c:scaling>
          <c:orientation val="minMax"/>
        </c:scaling>
        <c:delete val="1"/>
        <c:axPos val="b"/>
        <c:majorTickMark val="out"/>
        <c:minorTickMark val="none"/>
        <c:tickLblPos val="none"/>
        <c:crossAx val="571720256"/>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0D24-4C33-B368-2EE03E5E3A14}"/>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0D24-4C33-B368-2EE03E5E3A14}"/>
            </c:ext>
          </c:extLst>
        </c:ser>
        <c:dLbls>
          <c:showLegendKey val="0"/>
          <c:showVal val="0"/>
          <c:showCatName val="0"/>
          <c:showSerName val="0"/>
          <c:showPercent val="0"/>
          <c:showBubbleSize val="0"/>
        </c:dLbls>
        <c:axId val="470974976"/>
        <c:axId val="571723712"/>
      </c:areaChart>
      <c:lineChart>
        <c:grouping val="standard"/>
        <c:varyColors val="0"/>
        <c:ser>
          <c:idx val="2"/>
          <c:order val="0"/>
          <c:tx>
            <c:v>Modeled CCGCO</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Scenarios'!$BY$2:$BY$178</c:f>
              <c:numCache>
                <c:formatCode>General</c:formatCode>
                <c:ptCount val="177"/>
                <c:pt idx="0">
                  <c:v>4.5060090000000006</c:v>
                </c:pt>
                <c:pt idx="1">
                  <c:v>4.5529614</c:v>
                </c:pt>
                <c:pt idx="2">
                  <c:v>4.5529614</c:v>
                </c:pt>
                <c:pt idx="3">
                  <c:v>4.5529614</c:v>
                </c:pt>
                <c:pt idx="4">
                  <c:v>4.5572298</c:v>
                </c:pt>
                <c:pt idx="5">
                  <c:v>4.5529614</c:v>
                </c:pt>
                <c:pt idx="6">
                  <c:v>4.5614981999999999</c:v>
                </c:pt>
                <c:pt idx="7">
                  <c:v>4.5743033999999998</c:v>
                </c:pt>
                <c:pt idx="8">
                  <c:v>4.5871086000000005</c:v>
                </c:pt>
                <c:pt idx="9">
                  <c:v>4.6041822000000003</c:v>
                </c:pt>
                <c:pt idx="10">
                  <c:v>4.6169874000000002</c:v>
                </c:pt>
                <c:pt idx="11">
                  <c:v>4.6212558000000001</c:v>
                </c:pt>
                <c:pt idx="12">
                  <c:v>4.5999138000000004</c:v>
                </c:pt>
                <c:pt idx="13">
                  <c:v>4.5657665999999999</c:v>
                </c:pt>
                <c:pt idx="14">
                  <c:v>4.5486930000000001</c:v>
                </c:pt>
                <c:pt idx="15">
                  <c:v>4.5316194000000003</c:v>
                </c:pt>
                <c:pt idx="16">
                  <c:v>4.5273510000000003</c:v>
                </c:pt>
                <c:pt idx="17">
                  <c:v>4.5230826000000004</c:v>
                </c:pt>
                <c:pt idx="18">
                  <c:v>4.4932037999999999</c:v>
                </c:pt>
                <c:pt idx="19">
                  <c:v>4.4718618000000001</c:v>
                </c:pt>
                <c:pt idx="20">
                  <c:v>4.4505198000000004</c:v>
                </c:pt>
                <c:pt idx="21">
                  <c:v>4.4291778000000006</c:v>
                </c:pt>
                <c:pt idx="22">
                  <c:v>4.4121042000000008</c:v>
                </c:pt>
                <c:pt idx="23">
                  <c:v>4.4078358000000009</c:v>
                </c:pt>
                <c:pt idx="24">
                  <c:v>4.4121041999999999</c:v>
                </c:pt>
                <c:pt idx="25">
                  <c:v>4.4377146000000005</c:v>
                </c:pt>
                <c:pt idx="26">
                  <c:v>4.4633250000000002</c:v>
                </c:pt>
                <c:pt idx="27">
                  <c:v>4.4761302000000001</c:v>
                </c:pt>
                <c:pt idx="28">
                  <c:v>4.484667</c:v>
                </c:pt>
                <c:pt idx="29">
                  <c:v>4.4803986</c:v>
                </c:pt>
                <c:pt idx="30">
                  <c:v>4.4803986</c:v>
                </c:pt>
                <c:pt idx="31">
                  <c:v>4.4761302000000001</c:v>
                </c:pt>
                <c:pt idx="32">
                  <c:v>4.4761302000000001</c:v>
                </c:pt>
                <c:pt idx="33">
                  <c:v>4.4889354000000008</c:v>
                </c:pt>
                <c:pt idx="34">
                  <c:v>4.4974721999999998</c:v>
                </c:pt>
                <c:pt idx="35">
                  <c:v>4.5188142000000004</c:v>
                </c:pt>
                <c:pt idx="36">
                  <c:v>4.5358878000000002</c:v>
                </c:pt>
                <c:pt idx="37">
                  <c:v>4.5444246000000001</c:v>
                </c:pt>
                <c:pt idx="38">
                  <c:v>4.5657665999999999</c:v>
                </c:pt>
                <c:pt idx="39">
                  <c:v>4.5743034000000007</c:v>
                </c:pt>
                <c:pt idx="40">
                  <c:v>4.5999138000000004</c:v>
                </c:pt>
                <c:pt idx="41">
                  <c:v>4.6127190000000002</c:v>
                </c:pt>
                <c:pt idx="42">
                  <c:v>4.6127190000000002</c:v>
                </c:pt>
                <c:pt idx="43">
                  <c:v>4.6169874000000002</c:v>
                </c:pt>
                <c:pt idx="44">
                  <c:v>4.5913769999999996</c:v>
                </c:pt>
                <c:pt idx="45">
                  <c:v>4.5999138000000004</c:v>
                </c:pt>
                <c:pt idx="46">
                  <c:v>4.6255242000000001</c:v>
                </c:pt>
                <c:pt idx="47">
                  <c:v>4.6468662000000007</c:v>
                </c:pt>
                <c:pt idx="48">
                  <c:v>4.6682082000000005</c:v>
                </c:pt>
                <c:pt idx="49">
                  <c:v>4.6425978000000008</c:v>
                </c:pt>
                <c:pt idx="50">
                  <c:v>4.6041822000000012</c:v>
                </c:pt>
                <c:pt idx="51">
                  <c:v>4.5700350000000007</c:v>
                </c:pt>
                <c:pt idx="52">
                  <c:v>4.5401562000000002</c:v>
                </c:pt>
                <c:pt idx="53">
                  <c:v>4.5017405999999998</c:v>
                </c:pt>
                <c:pt idx="54">
                  <c:v>4.4462514000000004</c:v>
                </c:pt>
                <c:pt idx="55">
                  <c:v>4.3864938000000002</c:v>
                </c:pt>
                <c:pt idx="56">
                  <c:v>4.3352729999999999</c:v>
                </c:pt>
                <c:pt idx="57">
                  <c:v>4.3395414000000008</c:v>
                </c:pt>
                <c:pt idx="58">
                  <c:v>4.3480781999999998</c:v>
                </c:pt>
                <c:pt idx="59">
                  <c:v>4.3566150000000006</c:v>
                </c:pt>
                <c:pt idx="60">
                  <c:v>4.3822254000000003</c:v>
                </c:pt>
                <c:pt idx="61">
                  <c:v>4.3651517999999996</c:v>
                </c:pt>
                <c:pt idx="62">
                  <c:v>4.3651518000000005</c:v>
                </c:pt>
                <c:pt idx="63">
                  <c:v>4.3864938000000002</c:v>
                </c:pt>
                <c:pt idx="64">
                  <c:v>4.3864938000000002</c:v>
                </c:pt>
                <c:pt idx="65">
                  <c:v>4.4078358000000009</c:v>
                </c:pt>
                <c:pt idx="66">
                  <c:v>4.4377146000000005</c:v>
                </c:pt>
                <c:pt idx="67">
                  <c:v>4.4505198000000004</c:v>
                </c:pt>
                <c:pt idx="68">
                  <c:v>4.4590566000000003</c:v>
                </c:pt>
                <c:pt idx="69">
                  <c:v>4.4633250000000002</c:v>
                </c:pt>
                <c:pt idx="70">
                  <c:v>4.4547882000000003</c:v>
                </c:pt>
                <c:pt idx="71">
                  <c:v>4.4419830000000005</c:v>
                </c:pt>
                <c:pt idx="72">
                  <c:v>4.4377145999999996</c:v>
                </c:pt>
                <c:pt idx="73">
                  <c:v>4.4419830000000005</c:v>
                </c:pt>
                <c:pt idx="74">
                  <c:v>4.4505198000000004</c:v>
                </c:pt>
                <c:pt idx="75">
                  <c:v>4.4590566000000003</c:v>
                </c:pt>
                <c:pt idx="76">
                  <c:v>4.4718618000000001</c:v>
                </c:pt>
                <c:pt idx="77">
                  <c:v>4.4761302000000001</c:v>
                </c:pt>
                <c:pt idx="78">
                  <c:v>4.4675934000000002</c:v>
                </c:pt>
                <c:pt idx="79">
                  <c:v>4.4675934000000002</c:v>
                </c:pt>
                <c:pt idx="80">
                  <c:v>4.4718618000000001</c:v>
                </c:pt>
                <c:pt idx="81">
                  <c:v>4.4803986000000009</c:v>
                </c:pt>
                <c:pt idx="82">
                  <c:v>4.5102773999999997</c:v>
                </c:pt>
                <c:pt idx="83">
                  <c:v>4.5444246000000001</c:v>
                </c:pt>
                <c:pt idx="84">
                  <c:v>4.5785718000000006</c:v>
                </c:pt>
                <c:pt idx="85">
                  <c:v>4.5999138000000004</c:v>
                </c:pt>
                <c:pt idx="86">
                  <c:v>4.6212558000000001</c:v>
                </c:pt>
                <c:pt idx="87">
                  <c:v>4.6383293999999999</c:v>
                </c:pt>
                <c:pt idx="88">
                  <c:v>4.634061</c:v>
                </c:pt>
                <c:pt idx="89">
                  <c:v>4.6596713999999997</c:v>
                </c:pt>
                <c:pt idx="90">
                  <c:v>4.6724766000000004</c:v>
                </c:pt>
                <c:pt idx="91">
                  <c:v>4.6895502000000002</c:v>
                </c:pt>
                <c:pt idx="92">
                  <c:v>4.7365025999999997</c:v>
                </c:pt>
                <c:pt idx="93">
                  <c:v>4.7663814000000002</c:v>
                </c:pt>
                <c:pt idx="94">
                  <c:v>4.783455</c:v>
                </c:pt>
                <c:pt idx="95">
                  <c:v>4.7962601999999999</c:v>
                </c:pt>
                <c:pt idx="96">
                  <c:v>4.7962601999999999</c:v>
                </c:pt>
                <c:pt idx="97">
                  <c:v>4.7706498000000002</c:v>
                </c:pt>
                <c:pt idx="98">
                  <c:v>4.7663814000000002</c:v>
                </c:pt>
                <c:pt idx="99">
                  <c:v>4.7407710000000005</c:v>
                </c:pt>
                <c:pt idx="100">
                  <c:v>4.7279658000000007</c:v>
                </c:pt>
                <c:pt idx="101">
                  <c:v>4.774918200000001</c:v>
                </c:pt>
                <c:pt idx="102">
                  <c:v>4.8133338000000006</c:v>
                </c:pt>
                <c:pt idx="103">
                  <c:v>4.8517494000000001</c:v>
                </c:pt>
                <c:pt idx="104">
                  <c:v>4.8688230000000008</c:v>
                </c:pt>
                <c:pt idx="105">
                  <c:v>4.8560178000000001</c:v>
                </c:pt>
                <c:pt idx="106">
                  <c:v>4.8901650000000005</c:v>
                </c:pt>
                <c:pt idx="107">
                  <c:v>4.9669962000000005</c:v>
                </c:pt>
                <c:pt idx="108">
                  <c:v>5.0694378000000002</c:v>
                </c:pt>
                <c:pt idx="109">
                  <c:v>5.2017582000000004</c:v>
                </c:pt>
                <c:pt idx="110">
                  <c:v>5.2700526000000005</c:v>
                </c:pt>
                <c:pt idx="111">
                  <c:v>5.3298102000000007</c:v>
                </c:pt>
                <c:pt idx="112">
                  <c:v>5.4109097999999998</c:v>
                </c:pt>
                <c:pt idx="113">
                  <c:v>5.4493254000000002</c:v>
                </c:pt>
                <c:pt idx="114">
                  <c:v>5.4792041999999999</c:v>
                </c:pt>
                <c:pt idx="115">
                  <c:v>5.4621305999999992</c:v>
                </c:pt>
                <c:pt idx="116">
                  <c:v>5.304199800000001</c:v>
                </c:pt>
                <c:pt idx="117">
                  <c:v>4.9798014000000004</c:v>
                </c:pt>
                <c:pt idx="118">
                  <c:v>4.6511346000000007</c:v>
                </c:pt>
                <c:pt idx="119">
                  <c:v>4.3992990000000001</c:v>
                </c:pt>
                <c:pt idx="120">
                  <c:v>4.1688054000000001</c:v>
                </c:pt>
                <c:pt idx="121">
                  <c:v>3.9639222000000007</c:v>
                </c:pt>
                <c:pt idx="122">
                  <c:v>3.7846494000000002</c:v>
                </c:pt>
                <c:pt idx="123">
                  <c:v>3.5498874000000011</c:v>
                </c:pt>
                <c:pt idx="124">
                  <c:v>3.3321990000000001</c:v>
                </c:pt>
                <c:pt idx="125">
                  <c:v>3.2340258</c:v>
                </c:pt>
                <c:pt idx="126">
                  <c:v>3.1614630000000004</c:v>
                </c:pt>
                <c:pt idx="127">
                  <c:v>3.0846317999999999</c:v>
                </c:pt>
                <c:pt idx="128">
                  <c:v>3.2126837999999998</c:v>
                </c:pt>
                <c:pt idx="129">
                  <c:v>3.5456190000000003</c:v>
                </c:pt>
                <c:pt idx="130">
                  <c:v>3.8870910000000003</c:v>
                </c:pt>
                <c:pt idx="131">
                  <c:v>4.2370998000000002</c:v>
                </c:pt>
                <c:pt idx="132">
                  <c:v>4.4249094000000015</c:v>
                </c:pt>
                <c:pt idx="133">
                  <c:v>4.3907622000000011</c:v>
                </c:pt>
                <c:pt idx="134">
                  <c:v>4.249905</c:v>
                </c:pt>
                <c:pt idx="135">
                  <c:v>4.1773422000000009</c:v>
                </c:pt>
                <c:pt idx="136">
                  <c:v>4.1218530000000007</c:v>
                </c:pt>
                <c:pt idx="137">
                  <c:v>4.1346581999999996</c:v>
                </c:pt>
                <c:pt idx="138">
                  <c:v>4.2755154000000015</c:v>
                </c:pt>
                <c:pt idx="139">
                  <c:v>4.3310046000000009</c:v>
                </c:pt>
                <c:pt idx="140">
                  <c:v>4.4419830000000005</c:v>
                </c:pt>
                <c:pt idx="141">
                  <c:v>4.6127190000000002</c:v>
                </c:pt>
                <c:pt idx="142">
                  <c:v>4.7023554000000001</c:v>
                </c:pt>
                <c:pt idx="143">
                  <c:v>4.8261390000000004</c:v>
                </c:pt>
                <c:pt idx="144">
                  <c:v>4.9243121999999993</c:v>
                </c:pt>
                <c:pt idx="145">
                  <c:v>4.9499226000000007</c:v>
                </c:pt>
                <c:pt idx="146">
                  <c:v>4.9968750000000002</c:v>
                </c:pt>
                <c:pt idx="147">
                  <c:v>5.0011434000000001</c:v>
                </c:pt>
                <c:pt idx="148">
                  <c:v>4.932849</c:v>
                </c:pt>
                <c:pt idx="149">
                  <c:v>4.8133338000000014</c:v>
                </c:pt>
                <c:pt idx="150">
                  <c:v>4.7407710000000005</c:v>
                </c:pt>
                <c:pt idx="151">
                  <c:v>4.7151606000000008</c:v>
                </c:pt>
                <c:pt idx="152">
                  <c:v>4.7279658000000007</c:v>
                </c:pt>
                <c:pt idx="153">
                  <c:v>4.7663814000000002</c:v>
                </c:pt>
                <c:pt idx="154">
                  <c:v>4.7706498000000002</c:v>
                </c:pt>
                <c:pt idx="155">
                  <c:v>4.7535761999999995</c:v>
                </c:pt>
                <c:pt idx="156">
                  <c:v>4.7535761999999995</c:v>
                </c:pt>
                <c:pt idx="157">
                  <c:v>4.7578446000000003</c:v>
                </c:pt>
                <c:pt idx="158">
                  <c:v>4.8005286000000007</c:v>
                </c:pt>
                <c:pt idx="159">
                  <c:v>4.7663814000000011</c:v>
                </c:pt>
              </c:numCache>
            </c:numRef>
          </c:val>
          <c:smooth val="0"/>
          <c:extLst>
            <c:ext xmlns:c16="http://schemas.microsoft.com/office/drawing/2014/chart" uri="{C3380CC4-5D6E-409C-BE32-E72D297353CC}">
              <c16:uniqueId val="{00000002-0D24-4C33-B368-2EE03E5E3A14}"/>
            </c:ext>
          </c:extLst>
        </c:ser>
        <c:ser>
          <c:idx val="6"/>
          <c:order val="1"/>
          <c:tx>
            <c:v>Industry actual</c:v>
          </c:tx>
          <c:spPr>
            <a:ln>
              <a:solidFill>
                <a:schemeClr val="bg1">
                  <a:lumMod val="75000"/>
                </a:schemeClr>
              </a:solidFill>
            </a:ln>
          </c:spPr>
          <c:marker>
            <c:symbol val="none"/>
          </c:marker>
          <c:val>
            <c:numRef>
              <c:f>'Relevant Scenarios'!$BS$2:$BS$178</c:f>
              <c:numCache>
                <c:formatCode>General</c:formatCode>
                <c:ptCount val="177"/>
                <c:pt idx="36">
                  <c:v>2.0499999999999998</c:v>
                </c:pt>
                <c:pt idx="37">
                  <c:v>2.54</c:v>
                </c:pt>
                <c:pt idx="38">
                  <c:v>2.88</c:v>
                </c:pt>
                <c:pt idx="39">
                  <c:v>3.12</c:v>
                </c:pt>
                <c:pt idx="40">
                  <c:v>3.47</c:v>
                </c:pt>
                <c:pt idx="41">
                  <c:v>3.43</c:v>
                </c:pt>
                <c:pt idx="42">
                  <c:v>3.66</c:v>
                </c:pt>
                <c:pt idx="43">
                  <c:v>3.37</c:v>
                </c:pt>
                <c:pt idx="44">
                  <c:v>3.64</c:v>
                </c:pt>
                <c:pt idx="45">
                  <c:v>3.55</c:v>
                </c:pt>
                <c:pt idx="46">
                  <c:v>3.26</c:v>
                </c:pt>
                <c:pt idx="47">
                  <c:v>3.5</c:v>
                </c:pt>
                <c:pt idx="48">
                  <c:v>3.42</c:v>
                </c:pt>
                <c:pt idx="49">
                  <c:v>3.53</c:v>
                </c:pt>
                <c:pt idx="50">
                  <c:v>3.41</c:v>
                </c:pt>
                <c:pt idx="51">
                  <c:v>3.52</c:v>
                </c:pt>
                <c:pt idx="52">
                  <c:v>3.28</c:v>
                </c:pt>
                <c:pt idx="53">
                  <c:v>3.27</c:v>
                </c:pt>
                <c:pt idx="54">
                  <c:v>3.13</c:v>
                </c:pt>
                <c:pt idx="55">
                  <c:v>3.26</c:v>
                </c:pt>
                <c:pt idx="56">
                  <c:v>3.22</c:v>
                </c:pt>
                <c:pt idx="57">
                  <c:v>3.22</c:v>
                </c:pt>
                <c:pt idx="58">
                  <c:v>3.81</c:v>
                </c:pt>
                <c:pt idx="59">
                  <c:v>3.82</c:v>
                </c:pt>
                <c:pt idx="60">
                  <c:v>4.4800000000000004</c:v>
                </c:pt>
                <c:pt idx="61">
                  <c:v>4.95</c:v>
                </c:pt>
                <c:pt idx="62">
                  <c:v>5.26</c:v>
                </c:pt>
                <c:pt idx="63">
                  <c:v>5.25</c:v>
                </c:pt>
                <c:pt idx="64">
                  <c:v>5.29</c:v>
                </c:pt>
                <c:pt idx="65">
                  <c:v>5.46</c:v>
                </c:pt>
                <c:pt idx="66">
                  <c:v>5.13</c:v>
                </c:pt>
                <c:pt idx="67">
                  <c:v>4.8</c:v>
                </c:pt>
                <c:pt idx="68">
                  <c:v>4.57</c:v>
                </c:pt>
                <c:pt idx="69">
                  <c:v>4.18</c:v>
                </c:pt>
                <c:pt idx="70">
                  <c:v>3.86</c:v>
                </c:pt>
                <c:pt idx="71">
                  <c:v>3.75</c:v>
                </c:pt>
                <c:pt idx="72">
                  <c:v>3.61</c:v>
                </c:pt>
                <c:pt idx="73">
                  <c:v>3.21</c:v>
                </c:pt>
                <c:pt idx="74">
                  <c:v>3.08</c:v>
                </c:pt>
                <c:pt idx="75">
                  <c:v>3.52</c:v>
                </c:pt>
                <c:pt idx="76">
                  <c:v>3</c:v>
                </c:pt>
                <c:pt idx="77">
                  <c:v>3.29</c:v>
                </c:pt>
                <c:pt idx="78">
                  <c:v>3.79</c:v>
                </c:pt>
                <c:pt idx="79">
                  <c:v>3.94</c:v>
                </c:pt>
                <c:pt idx="80">
                  <c:v>4.24</c:v>
                </c:pt>
                <c:pt idx="81">
                  <c:v>4.49</c:v>
                </c:pt>
                <c:pt idx="82">
                  <c:v>4.32</c:v>
                </c:pt>
                <c:pt idx="83">
                  <c:v>4.4800000000000004</c:v>
                </c:pt>
                <c:pt idx="84">
                  <c:v>4.5999999999999996</c:v>
                </c:pt>
                <c:pt idx="85">
                  <c:v>5.1100000000000003</c:v>
                </c:pt>
                <c:pt idx="86">
                  <c:v>5.01</c:v>
                </c:pt>
                <c:pt idx="87">
                  <c:v>4.79</c:v>
                </c:pt>
                <c:pt idx="88">
                  <c:v>4.9400000000000004</c:v>
                </c:pt>
                <c:pt idx="89">
                  <c:v>5.01</c:v>
                </c:pt>
                <c:pt idx="90">
                  <c:v>4.96</c:v>
                </c:pt>
                <c:pt idx="91">
                  <c:v>4.82</c:v>
                </c:pt>
                <c:pt idx="92">
                  <c:v>4.72</c:v>
                </c:pt>
                <c:pt idx="93">
                  <c:v>4.29</c:v>
                </c:pt>
                <c:pt idx="94">
                  <c:v>4.2699999999999996</c:v>
                </c:pt>
                <c:pt idx="95">
                  <c:v>4.33</c:v>
                </c:pt>
                <c:pt idx="96">
                  <c:v>4.21</c:v>
                </c:pt>
                <c:pt idx="97">
                  <c:v>3.99</c:v>
                </c:pt>
                <c:pt idx="98">
                  <c:v>4.24</c:v>
                </c:pt>
                <c:pt idx="99">
                  <c:v>4.3600000000000003</c:v>
                </c:pt>
                <c:pt idx="100">
                  <c:v>4.26</c:v>
                </c:pt>
                <c:pt idx="101">
                  <c:v>4.79</c:v>
                </c:pt>
                <c:pt idx="102">
                  <c:v>5.05</c:v>
                </c:pt>
                <c:pt idx="103">
                  <c:v>5.48</c:v>
                </c:pt>
                <c:pt idx="104">
                  <c:v>7.92</c:v>
                </c:pt>
                <c:pt idx="105">
                  <c:v>5.83</c:v>
                </c:pt>
                <c:pt idx="106">
                  <c:v>5.77</c:v>
                </c:pt>
                <c:pt idx="107">
                  <c:v>5.15</c:v>
                </c:pt>
                <c:pt idx="108">
                  <c:v>5.56</c:v>
                </c:pt>
                <c:pt idx="109">
                  <c:v>5.57</c:v>
                </c:pt>
                <c:pt idx="110">
                  <c:v>5.38</c:v>
                </c:pt>
                <c:pt idx="111">
                  <c:v>5.58</c:v>
                </c:pt>
                <c:pt idx="112">
                  <c:v>5.2</c:v>
                </c:pt>
                <c:pt idx="113">
                  <c:v>5.39</c:v>
                </c:pt>
                <c:pt idx="114">
                  <c:v>4.58</c:v>
                </c:pt>
                <c:pt idx="115">
                  <c:v>4.6100000000000003</c:v>
                </c:pt>
                <c:pt idx="116">
                  <c:v>4.4800000000000004</c:v>
                </c:pt>
                <c:pt idx="117">
                  <c:v>4.3</c:v>
                </c:pt>
                <c:pt idx="118">
                  <c:v>4.47</c:v>
                </c:pt>
                <c:pt idx="119">
                  <c:v>6.1</c:v>
                </c:pt>
                <c:pt idx="120">
                  <c:v>3.09</c:v>
                </c:pt>
                <c:pt idx="121">
                  <c:v>3.53</c:v>
                </c:pt>
                <c:pt idx="122">
                  <c:v>3.98</c:v>
                </c:pt>
                <c:pt idx="123">
                  <c:v>3.72</c:v>
                </c:pt>
                <c:pt idx="124">
                  <c:v>3.91</c:v>
                </c:pt>
                <c:pt idx="125">
                  <c:v>3.7</c:v>
                </c:pt>
                <c:pt idx="126">
                  <c:v>3.95</c:v>
                </c:pt>
                <c:pt idx="127">
                  <c:v>4.33</c:v>
                </c:pt>
                <c:pt idx="128">
                  <c:v>4.62</c:v>
                </c:pt>
                <c:pt idx="129">
                  <c:v>5.17</c:v>
                </c:pt>
                <c:pt idx="130">
                  <c:v>5.73</c:v>
                </c:pt>
                <c:pt idx="131">
                  <c:v>6.45</c:v>
                </c:pt>
                <c:pt idx="132">
                  <c:v>7.67</c:v>
                </c:pt>
                <c:pt idx="133">
                  <c:v>9.57</c:v>
                </c:pt>
                <c:pt idx="134">
                  <c:v>10.33</c:v>
                </c:pt>
                <c:pt idx="135">
                  <c:v>10.52</c:v>
                </c:pt>
                <c:pt idx="136">
                  <c:v>10.58</c:v>
                </c:pt>
                <c:pt idx="137">
                  <c:v>10.72</c:v>
                </c:pt>
                <c:pt idx="138">
                  <c:v>8.6300000000000008</c:v>
                </c:pt>
                <c:pt idx="139">
                  <c:v>7.98</c:v>
                </c:pt>
                <c:pt idx="140">
                  <c:v>7</c:v>
                </c:pt>
                <c:pt idx="141">
                  <c:v>5.3</c:v>
                </c:pt>
                <c:pt idx="142">
                  <c:v>5.75</c:v>
                </c:pt>
                <c:pt idx="143">
                  <c:v>4.7300000000000004</c:v>
                </c:pt>
                <c:pt idx="144">
                  <c:v>4.2699999999999996</c:v>
                </c:pt>
                <c:pt idx="145">
                  <c:v>3.92</c:v>
                </c:pt>
                <c:pt idx="146">
                  <c:v>3.87</c:v>
                </c:pt>
                <c:pt idx="147">
                  <c:v>3.91</c:v>
                </c:pt>
                <c:pt idx="148">
                  <c:v>3.73</c:v>
                </c:pt>
                <c:pt idx="149">
                  <c:v>3.45</c:v>
                </c:pt>
                <c:pt idx="150">
                  <c:v>3.34</c:v>
                </c:pt>
                <c:pt idx="151">
                  <c:v>3.38</c:v>
                </c:pt>
                <c:pt idx="152">
                  <c:v>3.24</c:v>
                </c:pt>
                <c:pt idx="153">
                  <c:v>3.3</c:v>
                </c:pt>
                <c:pt idx="154">
                  <c:v>3.05</c:v>
                </c:pt>
                <c:pt idx="155">
                  <c:v>3.01</c:v>
                </c:pt>
                <c:pt idx="156">
                  <c:v>2.91</c:v>
                </c:pt>
                <c:pt idx="157">
                  <c:v>2.86</c:v>
                </c:pt>
                <c:pt idx="158">
                  <c:v>2.92</c:v>
                </c:pt>
                <c:pt idx="159">
                  <c:v>2.92</c:v>
                </c:pt>
                <c:pt idx="160">
                  <c:v>3.04</c:v>
                </c:pt>
                <c:pt idx="161">
                  <c:v>2.97</c:v>
                </c:pt>
                <c:pt idx="162">
                  <c:v>3.04</c:v>
                </c:pt>
              </c:numCache>
            </c:numRef>
          </c:val>
          <c:smooth val="0"/>
          <c:extLst>
            <c:ext xmlns:c16="http://schemas.microsoft.com/office/drawing/2014/chart" uri="{C3380CC4-5D6E-409C-BE32-E72D297353CC}">
              <c16:uniqueId val="{00000003-0D24-4C33-B368-2EE03E5E3A14}"/>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Scenarios'!$BV$2:$BV$178</c:f>
              <c:numCache>
                <c:formatCode>General</c:formatCode>
                <c:ptCount val="177"/>
                <c:pt idx="159">
                  <c:v>4.7663814000000011</c:v>
                </c:pt>
                <c:pt idx="160">
                  <c:v>4.7066238000000009</c:v>
                </c:pt>
                <c:pt idx="161">
                  <c:v>4.6596713999999997</c:v>
                </c:pt>
                <c:pt idx="162">
                  <c:v>4.5743033999999998</c:v>
                </c:pt>
                <c:pt idx="163">
                  <c:v>4.5700350000000007</c:v>
                </c:pt>
                <c:pt idx="164">
                  <c:v>4.5743033999999998</c:v>
                </c:pt>
                <c:pt idx="165">
                  <c:v>4.5785717999999997</c:v>
                </c:pt>
                <c:pt idx="166">
                  <c:v>4.5785718000000006</c:v>
                </c:pt>
                <c:pt idx="167">
                  <c:v>4.5785717999999997</c:v>
                </c:pt>
                <c:pt idx="168">
                  <c:v>4.5956454000000004</c:v>
                </c:pt>
                <c:pt idx="169">
                  <c:v>4.6041822000000012</c:v>
                </c:pt>
                <c:pt idx="170">
                  <c:v>4.6169874000000002</c:v>
                </c:pt>
                <c:pt idx="171">
                  <c:v>4.6297926000000009</c:v>
                </c:pt>
                <c:pt idx="172">
                  <c:v>4.6297926000000009</c:v>
                </c:pt>
                <c:pt idx="173">
                  <c:v>4.3779570000000003</c:v>
                </c:pt>
                <c:pt idx="174">
                  <c:v>4.3779570000000003</c:v>
                </c:pt>
                <c:pt idx="175">
                  <c:v>4.3779570000000003</c:v>
                </c:pt>
                <c:pt idx="176">
                  <c:v>4.3779570000000003</c:v>
                </c:pt>
              </c:numCache>
            </c:numRef>
          </c:val>
          <c:smooth val="0"/>
          <c:extLst>
            <c:ext xmlns:c16="http://schemas.microsoft.com/office/drawing/2014/chart" uri="{C3380CC4-5D6E-409C-BE32-E72D297353CC}">
              <c16:uniqueId val="{00000004-0D24-4C33-B368-2EE03E5E3A14}"/>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Scenarios'!$BW$2:$BW$178</c:f>
              <c:numCache>
                <c:formatCode>General</c:formatCode>
                <c:ptCount val="177"/>
                <c:pt idx="159">
                  <c:v>4.7663814000000011</c:v>
                </c:pt>
                <c:pt idx="160">
                  <c:v>4.5828402000000006</c:v>
                </c:pt>
                <c:pt idx="161">
                  <c:v>4.3864938000000002</c:v>
                </c:pt>
                <c:pt idx="162">
                  <c:v>4.1261213999999997</c:v>
                </c:pt>
                <c:pt idx="163">
                  <c:v>3.9383117999999997</c:v>
                </c:pt>
                <c:pt idx="164">
                  <c:v>3.8956277999999998</c:v>
                </c:pt>
                <c:pt idx="165">
                  <c:v>3.8358702000000009</c:v>
                </c:pt>
                <c:pt idx="166">
                  <c:v>3.8230650000000006</c:v>
                </c:pt>
                <c:pt idx="167">
                  <c:v>3.8614806000000006</c:v>
                </c:pt>
                <c:pt idx="168">
                  <c:v>3.9724590000000002</c:v>
                </c:pt>
                <c:pt idx="169">
                  <c:v>4.1517317999999994</c:v>
                </c:pt>
                <c:pt idx="170">
                  <c:v>4.322467800000001</c:v>
                </c:pt>
                <c:pt idx="171">
                  <c:v>4.4633250000000002</c:v>
                </c:pt>
                <c:pt idx="172">
                  <c:v>4.5444246000000001</c:v>
                </c:pt>
                <c:pt idx="173">
                  <c:v>4.3779570000000003</c:v>
                </c:pt>
                <c:pt idx="174">
                  <c:v>4.3779570000000003</c:v>
                </c:pt>
                <c:pt idx="175">
                  <c:v>4.3779570000000003</c:v>
                </c:pt>
                <c:pt idx="176">
                  <c:v>4.3779570000000003</c:v>
                </c:pt>
              </c:numCache>
            </c:numRef>
          </c:val>
          <c:smooth val="0"/>
          <c:extLst>
            <c:ext xmlns:c16="http://schemas.microsoft.com/office/drawing/2014/chart" uri="{C3380CC4-5D6E-409C-BE32-E72D297353CC}">
              <c16:uniqueId val="{00000005-0D24-4C33-B368-2EE03E5E3A14}"/>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Scenarios'!$BX$2:$BX$178</c:f>
              <c:numCache>
                <c:formatCode>General</c:formatCode>
                <c:ptCount val="177"/>
                <c:pt idx="159">
                  <c:v>4.7663814000000011</c:v>
                </c:pt>
                <c:pt idx="160">
                  <c:v>4.4889353999999999</c:v>
                </c:pt>
                <c:pt idx="161">
                  <c:v>4.1730738000000001</c:v>
                </c:pt>
                <c:pt idx="162">
                  <c:v>3.7803810000000002</c:v>
                </c:pt>
                <c:pt idx="163">
                  <c:v>3.4559825999999996</c:v>
                </c:pt>
                <c:pt idx="164">
                  <c:v>3.3748830000000005</c:v>
                </c:pt>
                <c:pt idx="165">
                  <c:v>3.2809782000000007</c:v>
                </c:pt>
                <c:pt idx="166">
                  <c:v>3.2724413999999999</c:v>
                </c:pt>
                <c:pt idx="167">
                  <c:v>3.3663462000000006</c:v>
                </c:pt>
                <c:pt idx="168">
                  <c:v>3.6011082000000005</c:v>
                </c:pt>
                <c:pt idx="169">
                  <c:v>3.9468485999999992</c:v>
                </c:pt>
                <c:pt idx="170">
                  <c:v>4.2712470000000007</c:v>
                </c:pt>
                <c:pt idx="171">
                  <c:v>4.5401562000000011</c:v>
                </c:pt>
                <c:pt idx="172">
                  <c:v>4.6810134000000003</c:v>
                </c:pt>
                <c:pt idx="173">
                  <c:v>4.3779570000000003</c:v>
                </c:pt>
                <c:pt idx="174">
                  <c:v>4.3779570000000003</c:v>
                </c:pt>
                <c:pt idx="175">
                  <c:v>4.3779570000000003</c:v>
                </c:pt>
                <c:pt idx="176">
                  <c:v>4.3779570000000003</c:v>
                </c:pt>
              </c:numCache>
            </c:numRef>
          </c:val>
          <c:smooth val="0"/>
          <c:extLst>
            <c:ext xmlns:c16="http://schemas.microsoft.com/office/drawing/2014/chart" uri="{C3380CC4-5D6E-409C-BE32-E72D297353CC}">
              <c16:uniqueId val="{00000006-0D24-4C33-B368-2EE03E5E3A14}"/>
            </c:ext>
          </c:extLst>
        </c:ser>
        <c:dLbls>
          <c:showLegendKey val="0"/>
          <c:showVal val="0"/>
          <c:showCatName val="0"/>
          <c:showSerName val="0"/>
          <c:showPercent val="0"/>
          <c:showBubbleSize val="0"/>
        </c:dLbls>
        <c:marker val="1"/>
        <c:smooth val="0"/>
        <c:axId val="470974464"/>
        <c:axId val="571723136"/>
      </c:lineChart>
      <c:catAx>
        <c:axId val="470974464"/>
        <c:scaling>
          <c:orientation val="minMax"/>
        </c:scaling>
        <c:delete val="0"/>
        <c:axPos val="b"/>
        <c:numFmt formatCode="yyyy" sourceLinked="0"/>
        <c:majorTickMark val="out"/>
        <c:minorTickMark val="none"/>
        <c:tickLblPos val="nextTo"/>
        <c:txPr>
          <a:bodyPr rot="-2700000"/>
          <a:lstStyle/>
          <a:p>
            <a:pPr>
              <a:defRPr/>
            </a:pPr>
            <a:endParaRPr lang="en-US"/>
          </a:p>
        </c:txPr>
        <c:crossAx val="571723136"/>
        <c:crosses val="autoZero"/>
        <c:auto val="1"/>
        <c:lblAlgn val="ctr"/>
        <c:lblOffset val="100"/>
        <c:tickLblSkip val="8"/>
        <c:tickMarkSkip val="4"/>
        <c:noMultiLvlLbl val="0"/>
      </c:catAx>
      <c:valAx>
        <c:axId val="571723136"/>
        <c:scaling>
          <c:orientation val="minMax"/>
        </c:scaling>
        <c:delete val="0"/>
        <c:axPos val="l"/>
        <c:title>
          <c:tx>
            <c:rich>
              <a:bodyPr/>
              <a:lstStyle/>
              <a:p>
                <a:pPr>
                  <a:defRPr/>
                </a:pPr>
                <a:r>
                  <a:rPr lang="en-US"/>
                  <a:t>Modeled Charge-Off Rate - Credit Card</a:t>
                </a:r>
              </a:p>
            </c:rich>
          </c:tx>
          <c:layout/>
          <c:overlay val="0"/>
        </c:title>
        <c:numFmt formatCode="0%" sourceLinked="0"/>
        <c:majorTickMark val="out"/>
        <c:minorTickMark val="none"/>
        <c:tickLblPos val="nextTo"/>
        <c:crossAx val="470974464"/>
        <c:crosses val="autoZero"/>
        <c:crossBetween val="between"/>
        <c:dispUnits>
          <c:builtInUnit val="hundreds"/>
        </c:dispUnits>
      </c:valAx>
      <c:valAx>
        <c:axId val="571723712"/>
        <c:scaling>
          <c:orientation val="minMax"/>
          <c:max val="0.1"/>
          <c:min val="0"/>
        </c:scaling>
        <c:delete val="0"/>
        <c:axPos val="r"/>
        <c:numFmt formatCode="General" sourceLinked="1"/>
        <c:majorTickMark val="none"/>
        <c:minorTickMark val="none"/>
        <c:tickLblPos val="none"/>
        <c:crossAx val="470974976"/>
        <c:crosses val="max"/>
        <c:crossBetween val="between"/>
      </c:valAx>
      <c:catAx>
        <c:axId val="470974976"/>
        <c:scaling>
          <c:orientation val="minMax"/>
        </c:scaling>
        <c:delete val="1"/>
        <c:axPos val="b"/>
        <c:majorTickMark val="out"/>
        <c:minorTickMark val="none"/>
        <c:tickLblPos val="none"/>
        <c:crossAx val="571723712"/>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FC09-4259-A518-1085DC311C52}"/>
            </c:ext>
          </c:extLst>
        </c:ser>
        <c:ser>
          <c:idx val="5"/>
          <c:order val="6"/>
          <c:tx>
            <c:v>Projection Region</c:v>
          </c:tx>
          <c:spPr>
            <a:solidFill>
              <a:schemeClr val="bg2">
                <a:alpha val="42000"/>
              </a:schemeClr>
            </a:solidFill>
          </c:spPr>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FC09-4259-A518-1085DC311C52}"/>
            </c:ext>
          </c:extLst>
        </c:ser>
        <c:dLbls>
          <c:showLegendKey val="0"/>
          <c:showVal val="0"/>
          <c:showCatName val="0"/>
          <c:showSerName val="0"/>
          <c:showPercent val="0"/>
          <c:showBubbleSize val="0"/>
        </c:dLbls>
        <c:axId val="480478720"/>
        <c:axId val="572112896"/>
      </c:areaChart>
      <c:lineChart>
        <c:grouping val="standard"/>
        <c:varyColors val="0"/>
        <c:ser>
          <c:idx val="2"/>
          <c:order val="0"/>
          <c:tx>
            <c:v>Explanatory Contrib - HPI</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Scenarios'!$CC$2:$CC$178</c:f>
              <c:numCache>
                <c:formatCode>General</c:formatCode>
                <c:ptCount val="177"/>
                <c:pt idx="0">
                  <c:v>1.6521779999999999</c:v>
                </c:pt>
                <c:pt idx="1">
                  <c:v>1.6457199</c:v>
                </c:pt>
                <c:pt idx="2">
                  <c:v>1.6457199</c:v>
                </c:pt>
                <c:pt idx="3">
                  <c:v>1.6457199</c:v>
                </c:pt>
                <c:pt idx="4">
                  <c:v>1.6451328000000001</c:v>
                </c:pt>
                <c:pt idx="5">
                  <c:v>1.6457199</c:v>
                </c:pt>
                <c:pt idx="6">
                  <c:v>1.6445457000000001</c:v>
                </c:pt>
                <c:pt idx="7">
                  <c:v>1.6427844</c:v>
                </c:pt>
                <c:pt idx="8">
                  <c:v>1.6410231</c:v>
                </c:pt>
                <c:pt idx="9">
                  <c:v>1.6386746999999999</c:v>
                </c:pt>
                <c:pt idx="10">
                  <c:v>1.6369134000000001</c:v>
                </c:pt>
                <c:pt idx="11">
                  <c:v>1.6363262999999999</c:v>
                </c:pt>
                <c:pt idx="12">
                  <c:v>1.6392618000000001</c:v>
                </c:pt>
                <c:pt idx="13">
                  <c:v>1.6439585999999999</c:v>
                </c:pt>
                <c:pt idx="14">
                  <c:v>1.646307</c:v>
                </c:pt>
                <c:pt idx="15">
                  <c:v>1.6486554</c:v>
                </c:pt>
                <c:pt idx="16">
                  <c:v>1.6492424999999999</c:v>
                </c:pt>
                <c:pt idx="17">
                  <c:v>1.6498296000000001</c:v>
                </c:pt>
                <c:pt idx="18">
                  <c:v>1.6539393</c:v>
                </c:pt>
                <c:pt idx="19">
                  <c:v>1.6568748</c:v>
                </c:pt>
                <c:pt idx="20">
                  <c:v>1.6598103</c:v>
                </c:pt>
                <c:pt idx="21">
                  <c:v>1.6627457999999999</c:v>
                </c:pt>
                <c:pt idx="22">
                  <c:v>1.6650942</c:v>
                </c:pt>
                <c:pt idx="23">
                  <c:v>1.6656812999999999</c:v>
                </c:pt>
                <c:pt idx="24">
                  <c:v>1.6650942</c:v>
                </c:pt>
                <c:pt idx="25">
                  <c:v>1.6615716</c:v>
                </c:pt>
                <c:pt idx="26">
                  <c:v>1.6580490000000001</c:v>
                </c:pt>
                <c:pt idx="27">
                  <c:v>1.6562877</c:v>
                </c:pt>
                <c:pt idx="28">
                  <c:v>1.6551135000000001</c:v>
                </c:pt>
                <c:pt idx="29">
                  <c:v>1.6557006000000001</c:v>
                </c:pt>
                <c:pt idx="30">
                  <c:v>1.6557006000000001</c:v>
                </c:pt>
                <c:pt idx="31">
                  <c:v>1.6562877</c:v>
                </c:pt>
                <c:pt idx="32">
                  <c:v>1.6562877</c:v>
                </c:pt>
                <c:pt idx="33">
                  <c:v>1.6545264</c:v>
                </c:pt>
                <c:pt idx="34">
                  <c:v>1.6533522</c:v>
                </c:pt>
                <c:pt idx="35">
                  <c:v>1.6504167000000001</c:v>
                </c:pt>
                <c:pt idx="36">
                  <c:v>1.6480683</c:v>
                </c:pt>
                <c:pt idx="37">
                  <c:v>1.6468941000000001</c:v>
                </c:pt>
                <c:pt idx="38">
                  <c:v>1.6439585999999999</c:v>
                </c:pt>
                <c:pt idx="39">
                  <c:v>1.6427844</c:v>
                </c:pt>
                <c:pt idx="40">
                  <c:v>1.6392618000000001</c:v>
                </c:pt>
                <c:pt idx="41">
                  <c:v>1.6375005</c:v>
                </c:pt>
                <c:pt idx="42">
                  <c:v>1.6375005</c:v>
                </c:pt>
                <c:pt idx="43">
                  <c:v>1.6369134000000001</c:v>
                </c:pt>
                <c:pt idx="44">
                  <c:v>1.640436</c:v>
                </c:pt>
                <c:pt idx="45">
                  <c:v>1.6392618000000001</c:v>
                </c:pt>
                <c:pt idx="46">
                  <c:v>1.6357391999999999</c:v>
                </c:pt>
                <c:pt idx="47">
                  <c:v>1.6328037</c:v>
                </c:pt>
                <c:pt idx="48">
                  <c:v>1.6298682</c:v>
                </c:pt>
                <c:pt idx="49">
                  <c:v>1.6333907999999999</c:v>
                </c:pt>
                <c:pt idx="50">
                  <c:v>1.6386746999999999</c:v>
                </c:pt>
                <c:pt idx="51">
                  <c:v>1.6433715</c:v>
                </c:pt>
                <c:pt idx="52">
                  <c:v>1.6474812000000001</c:v>
                </c:pt>
                <c:pt idx="53">
                  <c:v>1.6527651000000001</c:v>
                </c:pt>
                <c:pt idx="54">
                  <c:v>1.6603974000000001</c:v>
                </c:pt>
                <c:pt idx="55">
                  <c:v>1.6686168000000001</c:v>
                </c:pt>
                <c:pt idx="56">
                  <c:v>1.675662</c:v>
                </c:pt>
                <c:pt idx="57">
                  <c:v>1.6750749</c:v>
                </c:pt>
                <c:pt idx="58">
                  <c:v>1.6739007000000001</c:v>
                </c:pt>
                <c:pt idx="59">
                  <c:v>1.6727265</c:v>
                </c:pt>
                <c:pt idx="60">
                  <c:v>1.6692039000000001</c:v>
                </c:pt>
                <c:pt idx="61">
                  <c:v>1.6715523000000001</c:v>
                </c:pt>
                <c:pt idx="62">
                  <c:v>1.6715523000000001</c:v>
                </c:pt>
                <c:pt idx="63">
                  <c:v>1.6686167999999999</c:v>
                </c:pt>
                <c:pt idx="64">
                  <c:v>1.6686167999999999</c:v>
                </c:pt>
                <c:pt idx="65">
                  <c:v>1.6656812999999999</c:v>
                </c:pt>
                <c:pt idx="66">
                  <c:v>1.6615716</c:v>
                </c:pt>
                <c:pt idx="67">
                  <c:v>1.6598103</c:v>
                </c:pt>
                <c:pt idx="68">
                  <c:v>1.6586361000000001</c:v>
                </c:pt>
                <c:pt idx="69">
                  <c:v>1.6580490000000001</c:v>
                </c:pt>
                <c:pt idx="70">
                  <c:v>1.6592232</c:v>
                </c:pt>
                <c:pt idx="71">
                  <c:v>1.6609845000000001</c:v>
                </c:pt>
                <c:pt idx="72">
                  <c:v>1.6615716</c:v>
                </c:pt>
                <c:pt idx="73">
                  <c:v>1.6609845000000001</c:v>
                </c:pt>
                <c:pt idx="74">
                  <c:v>1.6598103</c:v>
                </c:pt>
                <c:pt idx="75">
                  <c:v>1.6586361000000001</c:v>
                </c:pt>
                <c:pt idx="76">
                  <c:v>1.6568748</c:v>
                </c:pt>
                <c:pt idx="77">
                  <c:v>1.6562877</c:v>
                </c:pt>
                <c:pt idx="78">
                  <c:v>1.6574619000000002</c:v>
                </c:pt>
                <c:pt idx="79">
                  <c:v>1.6574619000000002</c:v>
                </c:pt>
                <c:pt idx="80">
                  <c:v>1.6568748</c:v>
                </c:pt>
                <c:pt idx="81">
                  <c:v>1.6557006000000001</c:v>
                </c:pt>
                <c:pt idx="82">
                  <c:v>1.6515909</c:v>
                </c:pt>
                <c:pt idx="83">
                  <c:v>1.6468940999999999</c:v>
                </c:pt>
                <c:pt idx="84">
                  <c:v>1.6421973000000001</c:v>
                </c:pt>
                <c:pt idx="85">
                  <c:v>1.6392618000000001</c:v>
                </c:pt>
                <c:pt idx="86">
                  <c:v>1.6363262999999999</c:v>
                </c:pt>
                <c:pt idx="87">
                  <c:v>1.6339779000000001</c:v>
                </c:pt>
                <c:pt idx="88">
                  <c:v>1.634565</c:v>
                </c:pt>
                <c:pt idx="89">
                  <c:v>1.6310424000000001</c:v>
                </c:pt>
                <c:pt idx="90">
                  <c:v>1.6292811</c:v>
                </c:pt>
                <c:pt idx="91">
                  <c:v>1.6269327</c:v>
                </c:pt>
                <c:pt idx="92">
                  <c:v>1.6204746000000001</c:v>
                </c:pt>
                <c:pt idx="93">
                  <c:v>1.6163649</c:v>
                </c:pt>
                <c:pt idx="94">
                  <c:v>1.6140165</c:v>
                </c:pt>
                <c:pt idx="95">
                  <c:v>1.6122552000000001</c:v>
                </c:pt>
                <c:pt idx="96">
                  <c:v>1.6122552000000001</c:v>
                </c:pt>
                <c:pt idx="97">
                  <c:v>1.6157778</c:v>
                </c:pt>
                <c:pt idx="98">
                  <c:v>1.6163649</c:v>
                </c:pt>
                <c:pt idx="99">
                  <c:v>1.6198874999999999</c:v>
                </c:pt>
                <c:pt idx="100">
                  <c:v>1.6216488</c:v>
                </c:pt>
                <c:pt idx="101">
                  <c:v>1.6151906999999999</c:v>
                </c:pt>
                <c:pt idx="102">
                  <c:v>1.6099068000000001</c:v>
                </c:pt>
                <c:pt idx="103">
                  <c:v>1.6046229000000001</c:v>
                </c:pt>
                <c:pt idx="104">
                  <c:v>1.6022745</c:v>
                </c:pt>
                <c:pt idx="105">
                  <c:v>1.6040358000000001</c:v>
                </c:pt>
                <c:pt idx="106">
                  <c:v>1.5993390000000001</c:v>
                </c:pt>
                <c:pt idx="107">
                  <c:v>1.5887712000000001</c:v>
                </c:pt>
                <c:pt idx="108">
                  <c:v>1.5746808000000001</c:v>
                </c:pt>
                <c:pt idx="109">
                  <c:v>1.5564807000000001</c:v>
                </c:pt>
                <c:pt idx="110">
                  <c:v>1.5470870999999999</c:v>
                </c:pt>
                <c:pt idx="111">
                  <c:v>1.5388676999999999</c:v>
                </c:pt>
                <c:pt idx="112">
                  <c:v>1.5277128000000002</c:v>
                </c:pt>
                <c:pt idx="113">
                  <c:v>1.5224289</c:v>
                </c:pt>
                <c:pt idx="114">
                  <c:v>1.5183192000000001</c:v>
                </c:pt>
                <c:pt idx="115">
                  <c:v>1.5206676000000001</c:v>
                </c:pt>
                <c:pt idx="116">
                  <c:v>1.5423902999999999</c:v>
                </c:pt>
                <c:pt idx="117">
                  <c:v>1.5870099</c:v>
                </c:pt>
                <c:pt idx="118">
                  <c:v>1.6322166</c:v>
                </c:pt>
                <c:pt idx="119">
                  <c:v>1.6668555</c:v>
                </c:pt>
                <c:pt idx="120">
                  <c:v>1.6985589000000001</c:v>
                </c:pt>
                <c:pt idx="121">
                  <c:v>1.7267397</c:v>
                </c:pt>
                <c:pt idx="122">
                  <c:v>1.7513979000000002</c:v>
                </c:pt>
                <c:pt idx="123">
                  <c:v>1.7836884</c:v>
                </c:pt>
                <c:pt idx="124">
                  <c:v>1.8136304999999999</c:v>
                </c:pt>
                <c:pt idx="125">
                  <c:v>1.8271338000000001</c:v>
                </c:pt>
                <c:pt idx="126">
                  <c:v>1.8371145</c:v>
                </c:pt>
                <c:pt idx="127">
                  <c:v>1.8476823000000002</c:v>
                </c:pt>
                <c:pt idx="128">
                  <c:v>1.8300693000000001</c:v>
                </c:pt>
                <c:pt idx="129">
                  <c:v>1.7842755000000001</c:v>
                </c:pt>
                <c:pt idx="130">
                  <c:v>1.7373075</c:v>
                </c:pt>
                <c:pt idx="131">
                  <c:v>1.6891653</c:v>
                </c:pt>
                <c:pt idx="132">
                  <c:v>1.6633328999999999</c:v>
                </c:pt>
                <c:pt idx="133">
                  <c:v>1.6680296999999999</c:v>
                </c:pt>
                <c:pt idx="134">
                  <c:v>1.6874040000000001</c:v>
                </c:pt>
                <c:pt idx="135">
                  <c:v>1.6973847</c:v>
                </c:pt>
                <c:pt idx="136">
                  <c:v>1.705017</c:v>
                </c:pt>
                <c:pt idx="137">
                  <c:v>1.7032557000000002</c:v>
                </c:pt>
                <c:pt idx="138">
                  <c:v>1.6838814</c:v>
                </c:pt>
                <c:pt idx="139">
                  <c:v>1.6762490999999999</c:v>
                </c:pt>
                <c:pt idx="140">
                  <c:v>1.6609845000000001</c:v>
                </c:pt>
                <c:pt idx="141">
                  <c:v>1.6375005</c:v>
                </c:pt>
                <c:pt idx="142">
                  <c:v>1.6251714000000002</c:v>
                </c:pt>
                <c:pt idx="143">
                  <c:v>1.6081455</c:v>
                </c:pt>
                <c:pt idx="144">
                  <c:v>1.5946422</c:v>
                </c:pt>
                <c:pt idx="145">
                  <c:v>1.5911196000000001</c:v>
                </c:pt>
                <c:pt idx="146">
                  <c:v>1.5846614999999999</c:v>
                </c:pt>
                <c:pt idx="147">
                  <c:v>1.5840744</c:v>
                </c:pt>
                <c:pt idx="148">
                  <c:v>1.5934680000000001</c:v>
                </c:pt>
                <c:pt idx="149">
                  <c:v>1.6099067999999999</c:v>
                </c:pt>
                <c:pt idx="150">
                  <c:v>1.6198874999999999</c:v>
                </c:pt>
                <c:pt idx="151">
                  <c:v>1.6234101000000001</c:v>
                </c:pt>
                <c:pt idx="152">
                  <c:v>1.6216488</c:v>
                </c:pt>
                <c:pt idx="153">
                  <c:v>1.6163649</c:v>
                </c:pt>
                <c:pt idx="154">
                  <c:v>1.6157778</c:v>
                </c:pt>
                <c:pt idx="155">
                  <c:v>1.6181262000000001</c:v>
                </c:pt>
                <c:pt idx="156">
                  <c:v>1.6181262000000001</c:v>
                </c:pt>
                <c:pt idx="157">
                  <c:v>1.6175390999999999</c:v>
                </c:pt>
                <c:pt idx="158">
                  <c:v>1.6116680999999999</c:v>
                </c:pt>
                <c:pt idx="159">
                  <c:v>1.6163649</c:v>
                </c:pt>
              </c:numCache>
            </c:numRef>
          </c:val>
          <c:smooth val="0"/>
          <c:extLst>
            <c:ext xmlns:c16="http://schemas.microsoft.com/office/drawing/2014/chart" uri="{C3380CC4-5D6E-409C-BE32-E72D297353CC}">
              <c16:uniqueId val="{00000002-FC09-4259-A518-1085DC311C52}"/>
            </c:ext>
          </c:extLst>
        </c:ser>
        <c:ser>
          <c:idx val="6"/>
          <c:order val="1"/>
          <c:tx>
            <c:v>Industry actual</c:v>
          </c:tx>
          <c:spPr>
            <a:ln>
              <a:solidFill>
                <a:schemeClr val="bg1">
                  <a:lumMod val="75000"/>
                </a:schemeClr>
              </a:solidFill>
            </a:ln>
          </c:spPr>
          <c:marker>
            <c:symbol val="none"/>
          </c:marker>
          <c:val>
            <c:numRef>
              <c:f>'Relevant Scenarios'!$BT$2:$BT$178</c:f>
              <c:numCache>
                <c:formatCode>General</c:formatCode>
                <c:ptCount val="177"/>
                <c:pt idx="36">
                  <c:v>0.56999999999999995</c:v>
                </c:pt>
                <c:pt idx="37">
                  <c:v>0.69</c:v>
                </c:pt>
                <c:pt idx="38">
                  <c:v>0.77</c:v>
                </c:pt>
                <c:pt idx="39">
                  <c:v>0.86</c:v>
                </c:pt>
                <c:pt idx="40">
                  <c:v>0.93</c:v>
                </c:pt>
                <c:pt idx="41">
                  <c:v>0.93</c:v>
                </c:pt>
                <c:pt idx="42">
                  <c:v>0.84</c:v>
                </c:pt>
                <c:pt idx="43">
                  <c:v>0.79</c:v>
                </c:pt>
                <c:pt idx="44">
                  <c:v>0.8</c:v>
                </c:pt>
                <c:pt idx="45">
                  <c:v>0.82</c:v>
                </c:pt>
                <c:pt idx="46">
                  <c:v>0.83</c:v>
                </c:pt>
                <c:pt idx="47">
                  <c:v>0.89</c:v>
                </c:pt>
                <c:pt idx="48">
                  <c:v>0.77</c:v>
                </c:pt>
                <c:pt idx="49">
                  <c:v>0.82</c:v>
                </c:pt>
                <c:pt idx="50">
                  <c:v>0.9</c:v>
                </c:pt>
                <c:pt idx="51">
                  <c:v>0.82</c:v>
                </c:pt>
                <c:pt idx="52">
                  <c:v>1.1000000000000001</c:v>
                </c:pt>
                <c:pt idx="53">
                  <c:v>0.9</c:v>
                </c:pt>
                <c:pt idx="54">
                  <c:v>0.98</c:v>
                </c:pt>
                <c:pt idx="55">
                  <c:v>1.04</c:v>
                </c:pt>
                <c:pt idx="56">
                  <c:v>1.19</c:v>
                </c:pt>
                <c:pt idx="57">
                  <c:v>1.35</c:v>
                </c:pt>
                <c:pt idx="58">
                  <c:v>1.1499999999999999</c:v>
                </c:pt>
                <c:pt idx="59">
                  <c:v>1.48</c:v>
                </c:pt>
                <c:pt idx="60">
                  <c:v>1.48</c:v>
                </c:pt>
                <c:pt idx="61">
                  <c:v>1.33</c:v>
                </c:pt>
                <c:pt idx="62">
                  <c:v>1.27</c:v>
                </c:pt>
                <c:pt idx="63">
                  <c:v>1.29</c:v>
                </c:pt>
                <c:pt idx="64">
                  <c:v>1.29</c:v>
                </c:pt>
                <c:pt idx="65">
                  <c:v>1.18</c:v>
                </c:pt>
                <c:pt idx="66">
                  <c:v>1.1299999999999999</c:v>
                </c:pt>
                <c:pt idx="67">
                  <c:v>1.1000000000000001</c:v>
                </c:pt>
                <c:pt idx="68">
                  <c:v>0.83</c:v>
                </c:pt>
                <c:pt idx="69">
                  <c:v>0.88</c:v>
                </c:pt>
                <c:pt idx="70">
                  <c:v>0.83</c:v>
                </c:pt>
                <c:pt idx="71">
                  <c:v>0.7</c:v>
                </c:pt>
                <c:pt idx="72">
                  <c:v>0.61</c:v>
                </c:pt>
                <c:pt idx="73">
                  <c:v>0.74</c:v>
                </c:pt>
                <c:pt idx="74">
                  <c:v>0.68</c:v>
                </c:pt>
                <c:pt idx="75">
                  <c:v>0.65</c:v>
                </c:pt>
                <c:pt idx="76">
                  <c:v>0.66</c:v>
                </c:pt>
                <c:pt idx="77">
                  <c:v>0.77</c:v>
                </c:pt>
                <c:pt idx="78">
                  <c:v>0.85</c:v>
                </c:pt>
                <c:pt idx="79">
                  <c:v>0.91</c:v>
                </c:pt>
                <c:pt idx="80">
                  <c:v>0.96</c:v>
                </c:pt>
                <c:pt idx="81">
                  <c:v>0.96</c:v>
                </c:pt>
                <c:pt idx="82">
                  <c:v>1.06</c:v>
                </c:pt>
                <c:pt idx="83">
                  <c:v>1.08</c:v>
                </c:pt>
                <c:pt idx="84">
                  <c:v>1.1000000000000001</c:v>
                </c:pt>
                <c:pt idx="85">
                  <c:v>1.1599999999999999</c:v>
                </c:pt>
                <c:pt idx="86">
                  <c:v>1.1200000000000001</c:v>
                </c:pt>
                <c:pt idx="87">
                  <c:v>1.0900000000000001</c:v>
                </c:pt>
                <c:pt idx="88">
                  <c:v>1.1499999999999999</c:v>
                </c:pt>
                <c:pt idx="89">
                  <c:v>1.17</c:v>
                </c:pt>
                <c:pt idx="90">
                  <c:v>1.1000000000000001</c:v>
                </c:pt>
                <c:pt idx="91">
                  <c:v>1.08</c:v>
                </c:pt>
                <c:pt idx="92">
                  <c:v>1.1200000000000001</c:v>
                </c:pt>
                <c:pt idx="93">
                  <c:v>1.08</c:v>
                </c:pt>
                <c:pt idx="94">
                  <c:v>1.32</c:v>
                </c:pt>
                <c:pt idx="95">
                  <c:v>1.1599999999999999</c:v>
                </c:pt>
                <c:pt idx="96">
                  <c:v>1.1000000000000001</c:v>
                </c:pt>
                <c:pt idx="97">
                  <c:v>1.1000000000000001</c:v>
                </c:pt>
                <c:pt idx="98">
                  <c:v>1.04</c:v>
                </c:pt>
                <c:pt idx="99">
                  <c:v>2.11</c:v>
                </c:pt>
                <c:pt idx="100">
                  <c:v>1.22</c:v>
                </c:pt>
                <c:pt idx="101">
                  <c:v>1.28</c:v>
                </c:pt>
                <c:pt idx="102">
                  <c:v>1.46</c:v>
                </c:pt>
                <c:pt idx="103">
                  <c:v>1.65</c:v>
                </c:pt>
                <c:pt idx="104">
                  <c:v>1.63</c:v>
                </c:pt>
                <c:pt idx="105">
                  <c:v>1.58</c:v>
                </c:pt>
                <c:pt idx="106">
                  <c:v>1.66</c:v>
                </c:pt>
                <c:pt idx="107">
                  <c:v>1.57</c:v>
                </c:pt>
                <c:pt idx="108">
                  <c:v>1.59</c:v>
                </c:pt>
                <c:pt idx="109">
                  <c:v>1.68</c:v>
                </c:pt>
                <c:pt idx="110">
                  <c:v>1.51</c:v>
                </c:pt>
                <c:pt idx="111">
                  <c:v>1.33</c:v>
                </c:pt>
                <c:pt idx="112">
                  <c:v>1.4</c:v>
                </c:pt>
                <c:pt idx="113">
                  <c:v>1.4</c:v>
                </c:pt>
                <c:pt idx="114">
                  <c:v>1.32</c:v>
                </c:pt>
                <c:pt idx="115">
                  <c:v>1.52</c:v>
                </c:pt>
                <c:pt idx="116">
                  <c:v>1.24</c:v>
                </c:pt>
                <c:pt idx="117">
                  <c:v>1.22</c:v>
                </c:pt>
                <c:pt idx="118">
                  <c:v>2.38</c:v>
                </c:pt>
                <c:pt idx="119">
                  <c:v>1.21</c:v>
                </c:pt>
                <c:pt idx="120">
                  <c:v>1</c:v>
                </c:pt>
                <c:pt idx="121">
                  <c:v>1.08</c:v>
                </c:pt>
                <c:pt idx="122">
                  <c:v>1.24</c:v>
                </c:pt>
                <c:pt idx="123">
                  <c:v>1.21</c:v>
                </c:pt>
                <c:pt idx="124">
                  <c:v>1.51</c:v>
                </c:pt>
                <c:pt idx="125">
                  <c:v>1.59</c:v>
                </c:pt>
                <c:pt idx="126">
                  <c:v>1.64</c:v>
                </c:pt>
                <c:pt idx="127">
                  <c:v>1.93</c:v>
                </c:pt>
                <c:pt idx="128">
                  <c:v>2.11</c:v>
                </c:pt>
                <c:pt idx="129">
                  <c:v>2.31</c:v>
                </c:pt>
                <c:pt idx="130">
                  <c:v>2.59</c:v>
                </c:pt>
                <c:pt idx="131">
                  <c:v>3</c:v>
                </c:pt>
                <c:pt idx="132">
                  <c:v>3.28</c:v>
                </c:pt>
                <c:pt idx="133">
                  <c:v>3.51</c:v>
                </c:pt>
                <c:pt idx="134">
                  <c:v>3.38</c:v>
                </c:pt>
                <c:pt idx="135">
                  <c:v>3.06</c:v>
                </c:pt>
                <c:pt idx="136">
                  <c:v>2.63</c:v>
                </c:pt>
                <c:pt idx="137">
                  <c:v>2.37</c:v>
                </c:pt>
                <c:pt idx="138">
                  <c:v>1.98</c:v>
                </c:pt>
                <c:pt idx="139">
                  <c:v>1.8</c:v>
                </c:pt>
                <c:pt idx="140">
                  <c:v>1.88</c:v>
                </c:pt>
                <c:pt idx="141">
                  <c:v>1.5</c:v>
                </c:pt>
                <c:pt idx="142">
                  <c:v>1.35</c:v>
                </c:pt>
                <c:pt idx="143">
                  <c:v>1.22</c:v>
                </c:pt>
                <c:pt idx="144">
                  <c:v>1.08</c:v>
                </c:pt>
                <c:pt idx="145">
                  <c:v>1.0900000000000001</c:v>
                </c:pt>
                <c:pt idx="146">
                  <c:v>1.08</c:v>
                </c:pt>
                <c:pt idx="147">
                  <c:v>1.02</c:v>
                </c:pt>
                <c:pt idx="148">
                  <c:v>0.96</c:v>
                </c:pt>
                <c:pt idx="149">
                  <c:v>0.87</c:v>
                </c:pt>
                <c:pt idx="150">
                  <c:v>0.9</c:v>
                </c:pt>
                <c:pt idx="151">
                  <c:v>0.83</c:v>
                </c:pt>
                <c:pt idx="152">
                  <c:v>0.87</c:v>
                </c:pt>
                <c:pt idx="153">
                  <c:v>0.79</c:v>
                </c:pt>
                <c:pt idx="154">
                  <c:v>0.77</c:v>
                </c:pt>
                <c:pt idx="155">
                  <c:v>0.7</c:v>
                </c:pt>
                <c:pt idx="156">
                  <c:v>0.68</c:v>
                </c:pt>
                <c:pt idx="157">
                  <c:v>0.71</c:v>
                </c:pt>
                <c:pt idx="158">
                  <c:v>0.66</c:v>
                </c:pt>
                <c:pt idx="159">
                  <c:v>0.68</c:v>
                </c:pt>
                <c:pt idx="160">
                  <c:v>0.75</c:v>
                </c:pt>
                <c:pt idx="161">
                  <c:v>0.75</c:v>
                </c:pt>
                <c:pt idx="162">
                  <c:v>0.79</c:v>
                </c:pt>
              </c:numCache>
            </c:numRef>
          </c:val>
          <c:smooth val="0"/>
          <c:extLst>
            <c:ext xmlns:c16="http://schemas.microsoft.com/office/drawing/2014/chart" uri="{C3380CC4-5D6E-409C-BE32-E72D297353CC}">
              <c16:uniqueId val="{00000003-FC09-4259-A518-1085DC311C52}"/>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Scenarios'!$BZ$2:$BZ$178</c:f>
              <c:numCache>
                <c:formatCode>General</c:formatCode>
                <c:ptCount val="177"/>
                <c:pt idx="159">
                  <c:v>1.6163649</c:v>
                </c:pt>
                <c:pt idx="160">
                  <c:v>1.6245843</c:v>
                </c:pt>
                <c:pt idx="161">
                  <c:v>1.6310424000000001</c:v>
                </c:pt>
                <c:pt idx="162">
                  <c:v>1.6427844</c:v>
                </c:pt>
                <c:pt idx="163">
                  <c:v>1.6433715</c:v>
                </c:pt>
                <c:pt idx="164">
                  <c:v>1.6427844</c:v>
                </c:pt>
                <c:pt idx="165">
                  <c:v>1.6421973000000001</c:v>
                </c:pt>
                <c:pt idx="166">
                  <c:v>1.6421972999999999</c:v>
                </c:pt>
                <c:pt idx="167">
                  <c:v>1.6421973000000001</c:v>
                </c:pt>
                <c:pt idx="168">
                  <c:v>1.6398489000000001</c:v>
                </c:pt>
                <c:pt idx="169">
                  <c:v>1.6386746999999999</c:v>
                </c:pt>
                <c:pt idx="170">
                  <c:v>1.6369134000000001</c:v>
                </c:pt>
                <c:pt idx="171">
                  <c:v>1.6351521</c:v>
                </c:pt>
                <c:pt idx="172">
                  <c:v>1.6351521</c:v>
                </c:pt>
                <c:pt idx="173">
                  <c:v>1.669791</c:v>
                </c:pt>
                <c:pt idx="174">
                  <c:v>1.669791</c:v>
                </c:pt>
                <c:pt idx="175">
                  <c:v>1.669791</c:v>
                </c:pt>
                <c:pt idx="176">
                  <c:v>1.669791</c:v>
                </c:pt>
              </c:numCache>
            </c:numRef>
          </c:val>
          <c:smooth val="0"/>
          <c:extLst>
            <c:ext xmlns:c16="http://schemas.microsoft.com/office/drawing/2014/chart" uri="{C3380CC4-5D6E-409C-BE32-E72D297353CC}">
              <c16:uniqueId val="{00000004-FC09-4259-A518-1085DC311C52}"/>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Scenarios'!$CA$2:$CA$178</c:f>
              <c:numCache>
                <c:formatCode>General</c:formatCode>
                <c:ptCount val="177"/>
                <c:pt idx="159">
                  <c:v>1.6163649</c:v>
                </c:pt>
                <c:pt idx="160">
                  <c:v>1.6416101999999999</c:v>
                </c:pt>
                <c:pt idx="161">
                  <c:v>1.6686168000000001</c:v>
                </c:pt>
                <c:pt idx="162">
                  <c:v>1.7044299000000001</c:v>
                </c:pt>
                <c:pt idx="163">
                  <c:v>1.7302623000000001</c:v>
                </c:pt>
                <c:pt idx="164">
                  <c:v>1.7361333000000001</c:v>
                </c:pt>
                <c:pt idx="165">
                  <c:v>1.7443526999999999</c:v>
                </c:pt>
                <c:pt idx="166">
                  <c:v>1.7461139999999999</c:v>
                </c:pt>
                <c:pt idx="167">
                  <c:v>1.7408300999999999</c:v>
                </c:pt>
                <c:pt idx="168">
                  <c:v>1.7255655000000001</c:v>
                </c:pt>
                <c:pt idx="169">
                  <c:v>1.7009073000000001</c:v>
                </c:pt>
                <c:pt idx="170">
                  <c:v>1.6774232999999998</c:v>
                </c:pt>
                <c:pt idx="171">
                  <c:v>1.6580490000000001</c:v>
                </c:pt>
                <c:pt idx="172">
                  <c:v>1.6468940999999999</c:v>
                </c:pt>
                <c:pt idx="173">
                  <c:v>1.669791</c:v>
                </c:pt>
                <c:pt idx="174">
                  <c:v>1.669791</c:v>
                </c:pt>
                <c:pt idx="175">
                  <c:v>1.669791</c:v>
                </c:pt>
                <c:pt idx="176">
                  <c:v>1.669791</c:v>
                </c:pt>
              </c:numCache>
            </c:numRef>
          </c:val>
          <c:smooth val="0"/>
          <c:extLst>
            <c:ext xmlns:c16="http://schemas.microsoft.com/office/drawing/2014/chart" uri="{C3380CC4-5D6E-409C-BE32-E72D297353CC}">
              <c16:uniqueId val="{00000005-FC09-4259-A518-1085DC311C52}"/>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Scenarios'!$CB$2:$CB$178</c:f>
              <c:numCache>
                <c:formatCode>General</c:formatCode>
                <c:ptCount val="177"/>
                <c:pt idx="159">
                  <c:v>1.6163649</c:v>
                </c:pt>
                <c:pt idx="160">
                  <c:v>1.6545264</c:v>
                </c:pt>
                <c:pt idx="161">
                  <c:v>1.6979718000000001</c:v>
                </c:pt>
                <c:pt idx="162">
                  <c:v>1.7519850000000001</c:v>
                </c:pt>
                <c:pt idx="163">
                  <c:v>1.7966046000000002</c:v>
                </c:pt>
                <c:pt idx="164">
                  <c:v>1.8077595</c:v>
                </c:pt>
                <c:pt idx="165">
                  <c:v>1.8206757</c:v>
                </c:pt>
                <c:pt idx="166">
                  <c:v>1.8218499000000001</c:v>
                </c:pt>
                <c:pt idx="167">
                  <c:v>1.8089336999999999</c:v>
                </c:pt>
                <c:pt idx="168">
                  <c:v>1.7766431999999999</c:v>
                </c:pt>
                <c:pt idx="169">
                  <c:v>1.7290881000000002</c:v>
                </c:pt>
                <c:pt idx="170">
                  <c:v>1.6844684999999999</c:v>
                </c:pt>
                <c:pt idx="171">
                  <c:v>1.6474811999999999</c:v>
                </c:pt>
                <c:pt idx="172">
                  <c:v>1.6281069000000001</c:v>
                </c:pt>
                <c:pt idx="173">
                  <c:v>1.669791</c:v>
                </c:pt>
                <c:pt idx="174">
                  <c:v>1.669791</c:v>
                </c:pt>
                <c:pt idx="175">
                  <c:v>1.669791</c:v>
                </c:pt>
                <c:pt idx="176">
                  <c:v>1.669791</c:v>
                </c:pt>
              </c:numCache>
            </c:numRef>
          </c:val>
          <c:smooth val="0"/>
          <c:extLst>
            <c:ext xmlns:c16="http://schemas.microsoft.com/office/drawing/2014/chart" uri="{C3380CC4-5D6E-409C-BE32-E72D297353CC}">
              <c16:uniqueId val="{00000006-FC09-4259-A518-1085DC311C52}"/>
            </c:ext>
          </c:extLst>
        </c:ser>
        <c:dLbls>
          <c:showLegendKey val="0"/>
          <c:showVal val="0"/>
          <c:showCatName val="0"/>
          <c:showSerName val="0"/>
          <c:showPercent val="0"/>
          <c:showBubbleSize val="0"/>
        </c:dLbls>
        <c:marker val="1"/>
        <c:smooth val="0"/>
        <c:axId val="480478208"/>
        <c:axId val="571727168"/>
      </c:lineChart>
      <c:catAx>
        <c:axId val="480478208"/>
        <c:scaling>
          <c:orientation val="minMax"/>
        </c:scaling>
        <c:delete val="0"/>
        <c:axPos val="b"/>
        <c:numFmt formatCode="yyyy" sourceLinked="0"/>
        <c:majorTickMark val="out"/>
        <c:minorTickMark val="none"/>
        <c:tickLblPos val="nextTo"/>
        <c:txPr>
          <a:bodyPr rot="-2700000"/>
          <a:lstStyle/>
          <a:p>
            <a:pPr>
              <a:defRPr/>
            </a:pPr>
            <a:endParaRPr lang="en-US"/>
          </a:p>
        </c:txPr>
        <c:crossAx val="571727168"/>
        <c:crosses val="autoZero"/>
        <c:auto val="1"/>
        <c:lblAlgn val="ctr"/>
        <c:lblOffset val="100"/>
        <c:tickLblSkip val="8"/>
        <c:tickMarkSkip val="4"/>
        <c:noMultiLvlLbl val="0"/>
      </c:catAx>
      <c:valAx>
        <c:axId val="571727168"/>
        <c:scaling>
          <c:orientation val="minMax"/>
          <c:max val="3.75"/>
        </c:scaling>
        <c:delete val="0"/>
        <c:axPos val="l"/>
        <c:title>
          <c:tx>
            <c:rich>
              <a:bodyPr/>
              <a:lstStyle/>
              <a:p>
                <a:pPr>
                  <a:defRPr/>
                </a:pPr>
                <a:r>
                  <a:rPr lang="en-US"/>
                  <a:t>Modeled Charge-Off Rate - Consumer Loan</a:t>
                </a:r>
              </a:p>
            </c:rich>
          </c:tx>
          <c:layout/>
          <c:overlay val="0"/>
        </c:title>
        <c:numFmt formatCode="0.00%" sourceLinked="0"/>
        <c:majorTickMark val="out"/>
        <c:minorTickMark val="none"/>
        <c:tickLblPos val="nextTo"/>
        <c:crossAx val="480478208"/>
        <c:crosses val="autoZero"/>
        <c:crossBetween val="between"/>
        <c:majorUnit val="0.75000000000000011"/>
        <c:dispUnits>
          <c:builtInUnit val="hundreds"/>
        </c:dispUnits>
      </c:valAx>
      <c:valAx>
        <c:axId val="572112896"/>
        <c:scaling>
          <c:orientation val="minMax"/>
          <c:max val="0.1"/>
          <c:min val="0"/>
        </c:scaling>
        <c:delete val="0"/>
        <c:axPos val="r"/>
        <c:numFmt formatCode="General" sourceLinked="1"/>
        <c:majorTickMark val="none"/>
        <c:minorTickMark val="none"/>
        <c:tickLblPos val="none"/>
        <c:crossAx val="480478720"/>
        <c:crosses val="max"/>
        <c:crossBetween val="between"/>
      </c:valAx>
      <c:catAx>
        <c:axId val="480478720"/>
        <c:scaling>
          <c:orientation val="minMax"/>
        </c:scaling>
        <c:delete val="1"/>
        <c:axPos val="b"/>
        <c:majorTickMark val="out"/>
        <c:minorTickMark val="none"/>
        <c:tickLblPos val="none"/>
        <c:crossAx val="572112896"/>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9E1A-42C2-B149-75F49DFC941A}"/>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9E1A-42C2-B149-75F49DFC941A}"/>
            </c:ext>
          </c:extLst>
        </c:ser>
        <c:dLbls>
          <c:showLegendKey val="0"/>
          <c:showVal val="0"/>
          <c:showCatName val="0"/>
          <c:showSerName val="0"/>
          <c:showPercent val="0"/>
          <c:showBubbleSize val="0"/>
        </c:dLbls>
        <c:axId val="531464192"/>
        <c:axId val="572115776"/>
      </c:areaChart>
      <c:lineChart>
        <c:grouping val="standard"/>
        <c:varyColors val="0"/>
        <c:ser>
          <c:idx val="2"/>
          <c:order val="0"/>
          <c:tx>
            <c:v>Modeled CCGCO</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Scenarios'!$CG$2:$CG$178</c:f>
              <c:numCache>
                <c:formatCode>General</c:formatCode>
                <c:ptCount val="177"/>
                <c:pt idx="0">
                  <c:v>3.4146549999999998</c:v>
                </c:pt>
                <c:pt idx="1">
                  <c:v>3.3952862000000001</c:v>
                </c:pt>
                <c:pt idx="2">
                  <c:v>3.3952862000000001</c:v>
                </c:pt>
                <c:pt idx="3">
                  <c:v>3.3952862000000001</c:v>
                </c:pt>
                <c:pt idx="4">
                  <c:v>3.3935254000000001</c:v>
                </c:pt>
                <c:pt idx="5">
                  <c:v>3.3952862000000001</c:v>
                </c:pt>
                <c:pt idx="6">
                  <c:v>3.3917646000000001</c:v>
                </c:pt>
                <c:pt idx="7">
                  <c:v>3.3864822000000001</c:v>
                </c:pt>
                <c:pt idx="8">
                  <c:v>3.3811998000000001</c:v>
                </c:pt>
                <c:pt idx="9">
                  <c:v>3.3741566000000001</c:v>
                </c:pt>
                <c:pt idx="10">
                  <c:v>3.3688742</c:v>
                </c:pt>
                <c:pt idx="11">
                  <c:v>3.3671134</c:v>
                </c:pt>
                <c:pt idx="12">
                  <c:v>3.3759174000000001</c:v>
                </c:pt>
                <c:pt idx="13">
                  <c:v>3.3900038000000001</c:v>
                </c:pt>
                <c:pt idx="14">
                  <c:v>3.3970470000000001</c:v>
                </c:pt>
                <c:pt idx="15">
                  <c:v>3.4040901999999997</c:v>
                </c:pt>
                <c:pt idx="16">
                  <c:v>3.4058510000000002</c:v>
                </c:pt>
                <c:pt idx="17">
                  <c:v>3.4076118000000002</c:v>
                </c:pt>
                <c:pt idx="18">
                  <c:v>3.4199374000000002</c:v>
                </c:pt>
                <c:pt idx="19">
                  <c:v>3.4287414000000003</c:v>
                </c:pt>
                <c:pt idx="20">
                  <c:v>3.4375453999999999</c:v>
                </c:pt>
                <c:pt idx="21">
                  <c:v>3.4463493999999999</c:v>
                </c:pt>
                <c:pt idx="22">
                  <c:v>3.4533925999999999</c:v>
                </c:pt>
                <c:pt idx="23">
                  <c:v>3.4551533999999999</c:v>
                </c:pt>
                <c:pt idx="24">
                  <c:v>3.4533925999999999</c:v>
                </c:pt>
                <c:pt idx="25">
                  <c:v>3.4428277999999999</c:v>
                </c:pt>
                <c:pt idx="26">
                  <c:v>3.4322629999999998</c:v>
                </c:pt>
                <c:pt idx="27">
                  <c:v>3.4269805999999998</c:v>
                </c:pt>
                <c:pt idx="28">
                  <c:v>3.4234589999999998</c:v>
                </c:pt>
                <c:pt idx="29">
                  <c:v>3.4252197999999998</c:v>
                </c:pt>
                <c:pt idx="30">
                  <c:v>3.4252197999999998</c:v>
                </c:pt>
                <c:pt idx="31">
                  <c:v>3.4269805999999998</c:v>
                </c:pt>
                <c:pt idx="32">
                  <c:v>3.4269805999999998</c:v>
                </c:pt>
                <c:pt idx="33">
                  <c:v>3.4216981999999998</c:v>
                </c:pt>
                <c:pt idx="34">
                  <c:v>3.4181766000000002</c:v>
                </c:pt>
                <c:pt idx="35">
                  <c:v>3.4093726000000002</c:v>
                </c:pt>
                <c:pt idx="36">
                  <c:v>3.4023294000000002</c:v>
                </c:pt>
                <c:pt idx="37">
                  <c:v>3.3988078000000002</c:v>
                </c:pt>
                <c:pt idx="38">
                  <c:v>3.3900038000000001</c:v>
                </c:pt>
                <c:pt idx="39">
                  <c:v>3.3864822000000001</c:v>
                </c:pt>
                <c:pt idx="40">
                  <c:v>3.3759174000000001</c:v>
                </c:pt>
                <c:pt idx="41">
                  <c:v>3.370635</c:v>
                </c:pt>
                <c:pt idx="42">
                  <c:v>3.370635</c:v>
                </c:pt>
                <c:pt idx="43">
                  <c:v>3.3688742</c:v>
                </c:pt>
                <c:pt idx="44">
                  <c:v>3.3794390000000001</c:v>
                </c:pt>
                <c:pt idx="45">
                  <c:v>3.3759174000000001</c:v>
                </c:pt>
                <c:pt idx="46">
                  <c:v>3.3653526</c:v>
                </c:pt>
                <c:pt idx="47">
                  <c:v>3.3565486</c:v>
                </c:pt>
                <c:pt idx="48">
                  <c:v>3.3477446</c:v>
                </c:pt>
                <c:pt idx="49">
                  <c:v>3.3583094</c:v>
                </c:pt>
                <c:pt idx="50">
                  <c:v>3.3741565999999996</c:v>
                </c:pt>
                <c:pt idx="51">
                  <c:v>3.3882430000000001</c:v>
                </c:pt>
                <c:pt idx="52">
                  <c:v>3.4005686000000002</c:v>
                </c:pt>
                <c:pt idx="53">
                  <c:v>3.4164158000000002</c:v>
                </c:pt>
                <c:pt idx="54">
                  <c:v>3.4393061999999999</c:v>
                </c:pt>
                <c:pt idx="55">
                  <c:v>3.4639574</c:v>
                </c:pt>
                <c:pt idx="56">
                  <c:v>3.485087</c:v>
                </c:pt>
                <c:pt idx="57">
                  <c:v>3.4833262</c:v>
                </c:pt>
                <c:pt idx="58">
                  <c:v>3.4798046</c:v>
                </c:pt>
                <c:pt idx="59">
                  <c:v>3.476283</c:v>
                </c:pt>
                <c:pt idx="60">
                  <c:v>3.4657182</c:v>
                </c:pt>
                <c:pt idx="61">
                  <c:v>3.4727614</c:v>
                </c:pt>
                <c:pt idx="62">
                  <c:v>3.4727614</c:v>
                </c:pt>
                <c:pt idx="63">
                  <c:v>3.4639574</c:v>
                </c:pt>
                <c:pt idx="64">
                  <c:v>3.4639574</c:v>
                </c:pt>
                <c:pt idx="65">
                  <c:v>3.4551533999999999</c:v>
                </c:pt>
                <c:pt idx="66">
                  <c:v>3.4428277999999999</c:v>
                </c:pt>
                <c:pt idx="67">
                  <c:v>3.4375453999999999</c:v>
                </c:pt>
                <c:pt idx="68">
                  <c:v>3.4340237999999998</c:v>
                </c:pt>
                <c:pt idx="69">
                  <c:v>3.4322629999999998</c:v>
                </c:pt>
                <c:pt idx="70">
                  <c:v>3.4357845999999999</c:v>
                </c:pt>
                <c:pt idx="71">
                  <c:v>3.4410669999999999</c:v>
                </c:pt>
                <c:pt idx="72">
                  <c:v>3.4428278000000003</c:v>
                </c:pt>
                <c:pt idx="73">
                  <c:v>3.4410669999999999</c:v>
                </c:pt>
                <c:pt idx="74">
                  <c:v>3.4375453999999999</c:v>
                </c:pt>
                <c:pt idx="75">
                  <c:v>3.4340237999999998</c:v>
                </c:pt>
                <c:pt idx="76">
                  <c:v>3.4287413999999998</c:v>
                </c:pt>
                <c:pt idx="77">
                  <c:v>3.4269805999999998</c:v>
                </c:pt>
                <c:pt idx="78">
                  <c:v>3.4305022000000003</c:v>
                </c:pt>
                <c:pt idx="79">
                  <c:v>3.4305022000000003</c:v>
                </c:pt>
                <c:pt idx="80">
                  <c:v>3.4287413999999998</c:v>
                </c:pt>
                <c:pt idx="81">
                  <c:v>3.4252197999999998</c:v>
                </c:pt>
                <c:pt idx="82">
                  <c:v>3.4128942000000002</c:v>
                </c:pt>
                <c:pt idx="83">
                  <c:v>3.3988077999999997</c:v>
                </c:pt>
                <c:pt idx="84">
                  <c:v>3.3847214000000001</c:v>
                </c:pt>
                <c:pt idx="85">
                  <c:v>3.3759174000000001</c:v>
                </c:pt>
                <c:pt idx="86">
                  <c:v>3.3671134</c:v>
                </c:pt>
                <c:pt idx="87">
                  <c:v>3.3600702</c:v>
                </c:pt>
                <c:pt idx="88">
                  <c:v>3.361831</c:v>
                </c:pt>
                <c:pt idx="89">
                  <c:v>3.3512662</c:v>
                </c:pt>
                <c:pt idx="90">
                  <c:v>3.3459838</c:v>
                </c:pt>
                <c:pt idx="91">
                  <c:v>3.3389405999999999</c:v>
                </c:pt>
                <c:pt idx="92">
                  <c:v>3.3195718000000003</c:v>
                </c:pt>
                <c:pt idx="93">
                  <c:v>3.3072461999999998</c:v>
                </c:pt>
                <c:pt idx="94">
                  <c:v>3.3002029999999998</c:v>
                </c:pt>
                <c:pt idx="95">
                  <c:v>3.2949206000000002</c:v>
                </c:pt>
                <c:pt idx="96">
                  <c:v>3.2949206000000002</c:v>
                </c:pt>
                <c:pt idx="97">
                  <c:v>3.3054854000000002</c:v>
                </c:pt>
                <c:pt idx="98">
                  <c:v>3.3072462000000002</c:v>
                </c:pt>
                <c:pt idx="99">
                  <c:v>3.3178109999999998</c:v>
                </c:pt>
                <c:pt idx="100">
                  <c:v>3.3230933999999999</c:v>
                </c:pt>
                <c:pt idx="101">
                  <c:v>3.3037245999999998</c:v>
                </c:pt>
                <c:pt idx="102">
                  <c:v>3.2878774000000002</c:v>
                </c:pt>
                <c:pt idx="103">
                  <c:v>3.2720302000000001</c:v>
                </c:pt>
                <c:pt idx="104">
                  <c:v>3.2649869999999996</c:v>
                </c:pt>
                <c:pt idx="105">
                  <c:v>3.2702694000000001</c:v>
                </c:pt>
                <c:pt idx="106">
                  <c:v>3.256183</c:v>
                </c:pt>
                <c:pt idx="107">
                  <c:v>3.2244885999999999</c:v>
                </c:pt>
                <c:pt idx="108">
                  <c:v>3.1822294000000002</c:v>
                </c:pt>
                <c:pt idx="109">
                  <c:v>3.1276446</c:v>
                </c:pt>
                <c:pt idx="110">
                  <c:v>3.0994717999999999</c:v>
                </c:pt>
                <c:pt idx="111">
                  <c:v>3.0748205999999998</c:v>
                </c:pt>
                <c:pt idx="112">
                  <c:v>3.0413654000000001</c:v>
                </c:pt>
                <c:pt idx="113">
                  <c:v>3.0255182</c:v>
                </c:pt>
                <c:pt idx="114">
                  <c:v>3.0131926000000004</c:v>
                </c:pt>
                <c:pt idx="115">
                  <c:v>3.0202358000000005</c:v>
                </c:pt>
                <c:pt idx="116">
                  <c:v>3.0853853999999998</c:v>
                </c:pt>
                <c:pt idx="117">
                  <c:v>3.2192061999999999</c:v>
                </c:pt>
                <c:pt idx="118">
                  <c:v>3.3547878</c:v>
                </c:pt>
                <c:pt idx="119">
                  <c:v>3.4586749999999999</c:v>
                </c:pt>
                <c:pt idx="120">
                  <c:v>3.5537581999999999</c:v>
                </c:pt>
                <c:pt idx="121">
                  <c:v>3.6382765999999997</c:v>
                </c:pt>
                <c:pt idx="122">
                  <c:v>3.7122302</c:v>
                </c:pt>
                <c:pt idx="123">
                  <c:v>3.8090741999999995</c:v>
                </c:pt>
                <c:pt idx="124">
                  <c:v>3.8988749999999999</c:v>
                </c:pt>
                <c:pt idx="125">
                  <c:v>3.9393734</c:v>
                </c:pt>
                <c:pt idx="126">
                  <c:v>3.9693069999999997</c:v>
                </c:pt>
                <c:pt idx="127">
                  <c:v>4.0010013999999998</c:v>
                </c:pt>
                <c:pt idx="128">
                  <c:v>3.9481774000000001</c:v>
                </c:pt>
                <c:pt idx="129">
                  <c:v>3.810835</c:v>
                </c:pt>
                <c:pt idx="130">
                  <c:v>3.6699709999999999</c:v>
                </c:pt>
                <c:pt idx="131">
                  <c:v>3.5255854000000002</c:v>
                </c:pt>
                <c:pt idx="132">
                  <c:v>3.4481101999999995</c:v>
                </c:pt>
                <c:pt idx="133">
                  <c:v>3.4621966</c:v>
                </c:pt>
                <c:pt idx="134">
                  <c:v>3.5203030000000002</c:v>
                </c:pt>
                <c:pt idx="135">
                  <c:v>3.5502365999999999</c:v>
                </c:pt>
                <c:pt idx="136">
                  <c:v>3.5731269999999999</c:v>
                </c:pt>
                <c:pt idx="137">
                  <c:v>3.5678446000000004</c:v>
                </c:pt>
                <c:pt idx="138">
                  <c:v>3.5097381999999997</c:v>
                </c:pt>
                <c:pt idx="139">
                  <c:v>3.4868478000000001</c:v>
                </c:pt>
                <c:pt idx="140">
                  <c:v>3.4410669999999999</c:v>
                </c:pt>
                <c:pt idx="141">
                  <c:v>3.370635</c:v>
                </c:pt>
                <c:pt idx="142">
                  <c:v>3.3336581999999999</c:v>
                </c:pt>
                <c:pt idx="143">
                  <c:v>3.2825950000000002</c:v>
                </c:pt>
                <c:pt idx="144">
                  <c:v>3.2420966000000004</c:v>
                </c:pt>
                <c:pt idx="145">
                  <c:v>3.2315318</c:v>
                </c:pt>
                <c:pt idx="146">
                  <c:v>3.2121629999999999</c:v>
                </c:pt>
                <c:pt idx="147">
                  <c:v>3.2104021999999999</c:v>
                </c:pt>
                <c:pt idx="148">
                  <c:v>3.238575</c:v>
                </c:pt>
                <c:pt idx="149">
                  <c:v>3.2878773999999997</c:v>
                </c:pt>
                <c:pt idx="150">
                  <c:v>3.3178109999999998</c:v>
                </c:pt>
                <c:pt idx="151">
                  <c:v>3.3283757999999999</c:v>
                </c:pt>
                <c:pt idx="152">
                  <c:v>3.3230933999999999</c:v>
                </c:pt>
                <c:pt idx="153">
                  <c:v>3.3072462000000002</c:v>
                </c:pt>
                <c:pt idx="154">
                  <c:v>3.3054854000000002</c:v>
                </c:pt>
                <c:pt idx="155">
                  <c:v>3.3125286000000003</c:v>
                </c:pt>
                <c:pt idx="156">
                  <c:v>3.3125286000000003</c:v>
                </c:pt>
                <c:pt idx="157">
                  <c:v>3.3107677999999998</c:v>
                </c:pt>
                <c:pt idx="158">
                  <c:v>3.2931597999999997</c:v>
                </c:pt>
                <c:pt idx="159">
                  <c:v>3.3072461999999998</c:v>
                </c:pt>
              </c:numCache>
            </c:numRef>
          </c:val>
          <c:smooth val="0"/>
          <c:extLst>
            <c:ext xmlns:c16="http://schemas.microsoft.com/office/drawing/2014/chart" uri="{C3380CC4-5D6E-409C-BE32-E72D297353CC}">
              <c16:uniqueId val="{00000002-9E1A-42C2-B149-75F49DFC941A}"/>
            </c:ext>
          </c:extLst>
        </c:ser>
        <c:ser>
          <c:idx val="6"/>
          <c:order val="1"/>
          <c:tx>
            <c:v>Explanatory Contrib - HPI</c:v>
          </c:tx>
          <c:spPr>
            <a:ln>
              <a:solidFill>
                <a:schemeClr val="bg1">
                  <a:lumMod val="75000"/>
                </a:schemeClr>
              </a:solidFill>
            </a:ln>
          </c:spPr>
          <c:marker>
            <c:symbol val="none"/>
          </c:marker>
          <c:val>
            <c:numRef>
              <c:f>'Relevant Scenarios'!$BL$2:$BL$178</c:f>
              <c:numCache>
                <c:formatCode>General</c:formatCode>
                <c:ptCount val="177"/>
                <c:pt idx="92">
                  <c:v>0.58654519999999999</c:v>
                </c:pt>
                <c:pt idx="93">
                  <c:v>1.6601417999999999</c:v>
                </c:pt>
                <c:pt idx="94">
                  <c:v>1.5566991999999999</c:v>
                </c:pt>
                <c:pt idx="95">
                  <c:v>1.5573385</c:v>
                </c:pt>
                <c:pt idx="96">
                  <c:v>1.6095705</c:v>
                </c:pt>
                <c:pt idx="97">
                  <c:v>1.6684424</c:v>
                </c:pt>
                <c:pt idx="98">
                  <c:v>1.6209399</c:v>
                </c:pt>
                <c:pt idx="99">
                  <c:v>1.5727458999999999</c:v>
                </c:pt>
                <c:pt idx="100">
                  <c:v>1.7941989</c:v>
                </c:pt>
                <c:pt idx="101">
                  <c:v>2.1337744999999999</c:v>
                </c:pt>
                <c:pt idx="102">
                  <c:v>1.8099286999999999</c:v>
                </c:pt>
                <c:pt idx="103">
                  <c:v>1.9552829</c:v>
                </c:pt>
                <c:pt idx="104">
                  <c:v>2.0109927999999999</c:v>
                </c:pt>
                <c:pt idx="105">
                  <c:v>2.1854795999999999</c:v>
                </c:pt>
                <c:pt idx="106">
                  <c:v>2.0451527</c:v>
                </c:pt>
                <c:pt idx="107">
                  <c:v>2.1968614</c:v>
                </c:pt>
                <c:pt idx="108">
                  <c:v>2.2551473</c:v>
                </c:pt>
                <c:pt idx="109">
                  <c:v>2.3482387</c:v>
                </c:pt>
                <c:pt idx="110">
                  <c:v>2.0902723999999999</c:v>
                </c:pt>
                <c:pt idx="111">
                  <c:v>2.0209921</c:v>
                </c:pt>
                <c:pt idx="112">
                  <c:v>1.9049851</c:v>
                </c:pt>
                <c:pt idx="113">
                  <c:v>1.8541943999999999</c:v>
                </c:pt>
                <c:pt idx="114">
                  <c:v>1.6043134999999999</c:v>
                </c:pt>
                <c:pt idx="115">
                  <c:v>1.585251</c:v>
                </c:pt>
                <c:pt idx="116">
                  <c:v>1.5553987</c:v>
                </c:pt>
                <c:pt idx="117">
                  <c:v>1.7370806000000001</c:v>
                </c:pt>
                <c:pt idx="118">
                  <c:v>1.6787907</c:v>
                </c:pt>
                <c:pt idx="119">
                  <c:v>1.9629584</c:v>
                </c:pt>
                <c:pt idx="120">
                  <c:v>0.95920079999999996</c:v>
                </c:pt>
                <c:pt idx="121">
                  <c:v>1.1126921999999999</c:v>
                </c:pt>
                <c:pt idx="122">
                  <c:v>1.1557980000000001</c:v>
                </c:pt>
                <c:pt idx="123">
                  <c:v>1.4168771</c:v>
                </c:pt>
                <c:pt idx="124">
                  <c:v>1.7605374</c:v>
                </c:pt>
                <c:pt idx="125">
                  <c:v>1.7941830000000001</c:v>
                </c:pt>
                <c:pt idx="126">
                  <c:v>2.1016366</c:v>
                </c:pt>
                <c:pt idx="127">
                  <c:v>2.6637786000000001</c:v>
                </c:pt>
                <c:pt idx="128">
                  <c:v>3.1730873000000002</c:v>
                </c:pt>
                <c:pt idx="129">
                  <c:v>3.3486020999999999</c:v>
                </c:pt>
                <c:pt idx="130">
                  <c:v>3.1546256000000001</c:v>
                </c:pt>
                <c:pt idx="131">
                  <c:v>3.4105132</c:v>
                </c:pt>
                <c:pt idx="132">
                  <c:v>3.9394567</c:v>
                </c:pt>
                <c:pt idx="133">
                  <c:v>4.2937234999999996</c:v>
                </c:pt>
                <c:pt idx="134">
                  <c:v>4.0683695999999996</c:v>
                </c:pt>
                <c:pt idx="135">
                  <c:v>4.1319393</c:v>
                </c:pt>
                <c:pt idx="136">
                  <c:v>4.3166643000000002</c:v>
                </c:pt>
                <c:pt idx="137">
                  <c:v>4.0190684000000001</c:v>
                </c:pt>
                <c:pt idx="138">
                  <c:v>3.5034242999999998</c:v>
                </c:pt>
                <c:pt idx="139">
                  <c:v>3.5639210000000001</c:v>
                </c:pt>
                <c:pt idx="140">
                  <c:v>3.6791214000000001</c:v>
                </c:pt>
                <c:pt idx="141">
                  <c:v>3.3190596000000001</c:v>
                </c:pt>
                <c:pt idx="142">
                  <c:v>2.9711666999999999</c:v>
                </c:pt>
                <c:pt idx="143">
                  <c:v>3.2287948000000002</c:v>
                </c:pt>
                <c:pt idx="144">
                  <c:v>3.2186466</c:v>
                </c:pt>
                <c:pt idx="145">
                  <c:v>2.8758792</c:v>
                </c:pt>
                <c:pt idx="146">
                  <c:v>2.7158019000000002</c:v>
                </c:pt>
                <c:pt idx="147">
                  <c:v>2.8194028000000002</c:v>
                </c:pt>
                <c:pt idx="148">
                  <c:v>2.7896608999999999</c:v>
                </c:pt>
                <c:pt idx="149">
                  <c:v>2.7123084</c:v>
                </c:pt>
                <c:pt idx="150">
                  <c:v>2.3736769999999998</c:v>
                </c:pt>
                <c:pt idx="151">
                  <c:v>2.6112639999999998</c:v>
                </c:pt>
                <c:pt idx="152">
                  <c:v>2.7138222000000001</c:v>
                </c:pt>
                <c:pt idx="153">
                  <c:v>2.6800727000000002</c:v>
                </c:pt>
                <c:pt idx="154">
                  <c:v>2.3600257999999998</c:v>
                </c:pt>
                <c:pt idx="155">
                  <c:v>2.6677795</c:v>
                </c:pt>
                <c:pt idx="156">
                  <c:v>2.8067291000000001</c:v>
                </c:pt>
                <c:pt idx="157">
                  <c:v>2.8051417000000001</c:v>
                </c:pt>
                <c:pt idx="158">
                  <c:v>2.6221359999999998</c:v>
                </c:pt>
                <c:pt idx="159">
                  <c:v>2.9670588000000002</c:v>
                </c:pt>
                <c:pt idx="160">
                  <c:v>3.1737803000000002</c:v>
                </c:pt>
                <c:pt idx="161">
                  <c:v>3.1018235000000001</c:v>
                </c:pt>
                <c:pt idx="162">
                  <c:v>2.9382921</c:v>
                </c:pt>
                <c:pt idx="163">
                  <c:v>3.3191225000000002</c:v>
                </c:pt>
              </c:numCache>
            </c:numRef>
          </c:val>
          <c:smooth val="0"/>
          <c:extLst>
            <c:ext xmlns:c16="http://schemas.microsoft.com/office/drawing/2014/chart" uri="{C3380CC4-5D6E-409C-BE32-E72D297353CC}">
              <c16:uniqueId val="{00000003-9E1A-42C2-B149-75F49DFC941A}"/>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Scenarios'!$CD$2:$CD$178</c:f>
              <c:numCache>
                <c:formatCode>General</c:formatCode>
                <c:ptCount val="177"/>
                <c:pt idx="159">
                  <c:v>3.3072461999999998</c:v>
                </c:pt>
                <c:pt idx="160">
                  <c:v>3.3318973999999999</c:v>
                </c:pt>
                <c:pt idx="161">
                  <c:v>3.3512662</c:v>
                </c:pt>
                <c:pt idx="162">
                  <c:v>3.3864822000000001</c:v>
                </c:pt>
                <c:pt idx="163">
                  <c:v>3.3882430000000001</c:v>
                </c:pt>
                <c:pt idx="164">
                  <c:v>3.3864822000000001</c:v>
                </c:pt>
                <c:pt idx="165">
                  <c:v>3.3847214000000001</c:v>
                </c:pt>
                <c:pt idx="166">
                  <c:v>3.3847213999999997</c:v>
                </c:pt>
                <c:pt idx="167">
                  <c:v>3.3847214000000001</c:v>
                </c:pt>
                <c:pt idx="168">
                  <c:v>3.3776782000000001</c:v>
                </c:pt>
                <c:pt idx="169">
                  <c:v>3.3741565999999996</c:v>
                </c:pt>
                <c:pt idx="170">
                  <c:v>3.3688742</c:v>
                </c:pt>
                <c:pt idx="171">
                  <c:v>3.3635918</c:v>
                </c:pt>
                <c:pt idx="172">
                  <c:v>3.3635918</c:v>
                </c:pt>
                <c:pt idx="173">
                  <c:v>3.467479</c:v>
                </c:pt>
                <c:pt idx="174">
                  <c:v>3.467479</c:v>
                </c:pt>
                <c:pt idx="175">
                  <c:v>3.467479</c:v>
                </c:pt>
                <c:pt idx="176">
                  <c:v>3.467479</c:v>
                </c:pt>
              </c:numCache>
            </c:numRef>
          </c:val>
          <c:smooth val="0"/>
          <c:extLst>
            <c:ext xmlns:c16="http://schemas.microsoft.com/office/drawing/2014/chart" uri="{C3380CC4-5D6E-409C-BE32-E72D297353CC}">
              <c16:uniqueId val="{00000004-9E1A-42C2-B149-75F49DFC941A}"/>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Scenarios'!$CE$2:$CE$178</c:f>
              <c:numCache>
                <c:formatCode>General</c:formatCode>
                <c:ptCount val="177"/>
                <c:pt idx="159">
                  <c:v>3.3072461999999998</c:v>
                </c:pt>
                <c:pt idx="160">
                  <c:v>3.3829605999999997</c:v>
                </c:pt>
                <c:pt idx="161">
                  <c:v>3.4639574</c:v>
                </c:pt>
                <c:pt idx="162">
                  <c:v>3.5713661999999999</c:v>
                </c:pt>
                <c:pt idx="163">
                  <c:v>3.6488414000000002</c:v>
                </c:pt>
                <c:pt idx="164">
                  <c:v>3.6664494000000003</c:v>
                </c:pt>
                <c:pt idx="165">
                  <c:v>3.6911006</c:v>
                </c:pt>
                <c:pt idx="166">
                  <c:v>3.696383</c:v>
                </c:pt>
                <c:pt idx="167">
                  <c:v>3.6805357999999999</c:v>
                </c:pt>
                <c:pt idx="168">
                  <c:v>3.6347550000000002</c:v>
                </c:pt>
                <c:pt idx="169">
                  <c:v>3.5608014000000003</c:v>
                </c:pt>
                <c:pt idx="170">
                  <c:v>3.4903693999999996</c:v>
                </c:pt>
                <c:pt idx="171">
                  <c:v>3.4322629999999998</c:v>
                </c:pt>
                <c:pt idx="172">
                  <c:v>3.3988077999999997</c:v>
                </c:pt>
                <c:pt idx="173">
                  <c:v>3.467479</c:v>
                </c:pt>
                <c:pt idx="174">
                  <c:v>3.467479</c:v>
                </c:pt>
                <c:pt idx="175">
                  <c:v>3.467479</c:v>
                </c:pt>
                <c:pt idx="176">
                  <c:v>3.467479</c:v>
                </c:pt>
              </c:numCache>
            </c:numRef>
          </c:val>
          <c:smooth val="0"/>
          <c:extLst>
            <c:ext xmlns:c16="http://schemas.microsoft.com/office/drawing/2014/chart" uri="{C3380CC4-5D6E-409C-BE32-E72D297353CC}">
              <c16:uniqueId val="{00000005-9E1A-42C2-B149-75F49DFC941A}"/>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Scenarios'!$CF$2:$CF$178</c:f>
              <c:numCache>
                <c:formatCode>General</c:formatCode>
                <c:ptCount val="177"/>
                <c:pt idx="159">
                  <c:v>3.3072461999999998</c:v>
                </c:pt>
                <c:pt idx="160">
                  <c:v>3.4216982000000002</c:v>
                </c:pt>
                <c:pt idx="161">
                  <c:v>3.5519974000000003</c:v>
                </c:pt>
                <c:pt idx="162">
                  <c:v>3.713991</c:v>
                </c:pt>
                <c:pt idx="163">
                  <c:v>3.8478118000000006</c:v>
                </c:pt>
                <c:pt idx="164">
                  <c:v>3.8812669999999998</c:v>
                </c:pt>
                <c:pt idx="165">
                  <c:v>3.9200045999999995</c:v>
                </c:pt>
                <c:pt idx="166">
                  <c:v>3.9235262</c:v>
                </c:pt>
                <c:pt idx="167">
                  <c:v>3.8847885999999998</c:v>
                </c:pt>
                <c:pt idx="168">
                  <c:v>3.7879445999999999</c:v>
                </c:pt>
                <c:pt idx="169">
                  <c:v>3.6453198000000002</c:v>
                </c:pt>
                <c:pt idx="170">
                  <c:v>3.5114990000000001</c:v>
                </c:pt>
                <c:pt idx="171">
                  <c:v>3.4005685999999997</c:v>
                </c:pt>
                <c:pt idx="172">
                  <c:v>3.3424621999999999</c:v>
                </c:pt>
                <c:pt idx="173">
                  <c:v>3.467479</c:v>
                </c:pt>
                <c:pt idx="174">
                  <c:v>3.467479</c:v>
                </c:pt>
                <c:pt idx="175">
                  <c:v>3.467479</c:v>
                </c:pt>
                <c:pt idx="176">
                  <c:v>3.467479</c:v>
                </c:pt>
              </c:numCache>
            </c:numRef>
          </c:val>
          <c:smooth val="0"/>
          <c:extLst>
            <c:ext xmlns:c16="http://schemas.microsoft.com/office/drawing/2014/chart" uri="{C3380CC4-5D6E-409C-BE32-E72D297353CC}">
              <c16:uniqueId val="{00000006-9E1A-42C2-B149-75F49DFC941A}"/>
            </c:ext>
          </c:extLst>
        </c:ser>
        <c:dLbls>
          <c:showLegendKey val="0"/>
          <c:showVal val="0"/>
          <c:showCatName val="0"/>
          <c:showSerName val="0"/>
          <c:showPercent val="0"/>
          <c:showBubbleSize val="0"/>
        </c:dLbls>
        <c:marker val="1"/>
        <c:smooth val="0"/>
        <c:axId val="480480768"/>
        <c:axId val="572115200"/>
      </c:lineChart>
      <c:catAx>
        <c:axId val="480480768"/>
        <c:scaling>
          <c:orientation val="minMax"/>
        </c:scaling>
        <c:delete val="0"/>
        <c:axPos val="b"/>
        <c:numFmt formatCode="yyyy" sourceLinked="0"/>
        <c:majorTickMark val="out"/>
        <c:minorTickMark val="none"/>
        <c:tickLblPos val="nextTo"/>
        <c:txPr>
          <a:bodyPr rot="-2700000"/>
          <a:lstStyle/>
          <a:p>
            <a:pPr>
              <a:defRPr/>
            </a:pPr>
            <a:endParaRPr lang="en-US"/>
          </a:p>
        </c:txPr>
        <c:crossAx val="572115200"/>
        <c:crosses val="autoZero"/>
        <c:auto val="1"/>
        <c:lblAlgn val="ctr"/>
        <c:lblOffset val="100"/>
        <c:tickLblSkip val="8"/>
        <c:tickMarkSkip val="4"/>
        <c:noMultiLvlLbl val="0"/>
      </c:catAx>
      <c:valAx>
        <c:axId val="572115200"/>
        <c:scaling>
          <c:orientation val="minMax"/>
        </c:scaling>
        <c:delete val="0"/>
        <c:axPos val="l"/>
        <c:title>
          <c:tx>
            <c:rich>
              <a:bodyPr/>
              <a:lstStyle/>
              <a:p>
                <a:pPr>
                  <a:defRPr/>
                </a:pPr>
                <a:r>
                  <a:rPr lang="en-US"/>
                  <a:t>Modeled Charge-Off Rate - Credit Card</a:t>
                </a:r>
              </a:p>
            </c:rich>
          </c:tx>
          <c:overlay val="0"/>
        </c:title>
        <c:numFmt formatCode="0%" sourceLinked="0"/>
        <c:majorTickMark val="out"/>
        <c:minorTickMark val="none"/>
        <c:tickLblPos val="nextTo"/>
        <c:crossAx val="480480768"/>
        <c:crosses val="autoZero"/>
        <c:crossBetween val="between"/>
        <c:dispUnits>
          <c:builtInUnit val="hundreds"/>
        </c:dispUnits>
      </c:valAx>
      <c:valAx>
        <c:axId val="572115776"/>
        <c:scaling>
          <c:orientation val="minMax"/>
          <c:max val="0.1"/>
          <c:min val="0"/>
        </c:scaling>
        <c:delete val="0"/>
        <c:axPos val="r"/>
        <c:numFmt formatCode="General" sourceLinked="1"/>
        <c:majorTickMark val="none"/>
        <c:minorTickMark val="none"/>
        <c:tickLblPos val="none"/>
        <c:crossAx val="531464192"/>
        <c:crosses val="max"/>
        <c:crossBetween val="between"/>
      </c:valAx>
      <c:catAx>
        <c:axId val="531464192"/>
        <c:scaling>
          <c:orientation val="minMax"/>
        </c:scaling>
        <c:delete val="1"/>
        <c:axPos val="b"/>
        <c:majorTickMark val="out"/>
        <c:minorTickMark val="none"/>
        <c:tickLblPos val="none"/>
        <c:crossAx val="572115776"/>
        <c:crosses val="autoZero"/>
        <c:auto val="1"/>
        <c:lblAlgn val="ctr"/>
        <c:lblOffset val="100"/>
        <c:noMultiLvlLbl val="0"/>
      </c:catAx>
    </c:plotArea>
    <c:legend>
      <c:legendPos val="b"/>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74B8-48EB-8C6B-38A4C5156380}"/>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74B8-48EB-8C6B-38A4C5156380}"/>
            </c:ext>
          </c:extLst>
        </c:ser>
        <c:dLbls>
          <c:showLegendKey val="0"/>
          <c:showVal val="0"/>
          <c:showCatName val="0"/>
          <c:showSerName val="0"/>
          <c:showPercent val="0"/>
          <c:showBubbleSize val="0"/>
        </c:dLbls>
        <c:axId val="871098368"/>
        <c:axId val="941029568"/>
      </c:areaChart>
      <c:lineChart>
        <c:grouping val="standard"/>
        <c:varyColors val="0"/>
        <c:ser>
          <c:idx val="2"/>
          <c:order val="0"/>
          <c:tx>
            <c:v>Modeled Savings Deposit Growth</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PWB'!$AY$2:$AY$178</c:f>
              <c:numCache>
                <c:formatCode>General</c:formatCode>
                <c:ptCount val="177"/>
                <c:pt idx="0">
                  <c:v>2.6738797000000005</c:v>
                </c:pt>
                <c:pt idx="1">
                  <c:v>4.0432471999999988</c:v>
                </c:pt>
                <c:pt idx="2">
                  <c:v>4.1547275999999993</c:v>
                </c:pt>
                <c:pt idx="3">
                  <c:v>4.4855388000000005</c:v>
                </c:pt>
                <c:pt idx="4">
                  <c:v>1.750800400000001</c:v>
                </c:pt>
                <c:pt idx="5">
                  <c:v>1.6372624999999994</c:v>
                </c:pt>
                <c:pt idx="6">
                  <c:v>1.3396365999999995</c:v>
                </c:pt>
                <c:pt idx="7">
                  <c:v>1.3768415000000003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2.2718419253267887</c:v>
                </c:pt>
                <c:pt idx="53">
                  <c:v>2.5313141228882312</c:v>
                </c:pt>
                <c:pt idx="54">
                  <c:v>2.4682854642509398</c:v>
                </c:pt>
                <c:pt idx="55">
                  <c:v>2.0805677156025135</c:v>
                </c:pt>
                <c:pt idx="56">
                  <c:v>1.9275172110161347</c:v>
                </c:pt>
                <c:pt idx="57">
                  <c:v>1.897487735237946</c:v>
                </c:pt>
                <c:pt idx="58">
                  <c:v>1.9137293613656321</c:v>
                </c:pt>
                <c:pt idx="59">
                  <c:v>2.1800676122884086</c:v>
                </c:pt>
                <c:pt idx="60">
                  <c:v>2.4739389286600479</c:v>
                </c:pt>
                <c:pt idx="61">
                  <c:v>2.194691833441401</c:v>
                </c:pt>
                <c:pt idx="62">
                  <c:v>2.1204692579996562</c:v>
                </c:pt>
                <c:pt idx="63">
                  <c:v>2.2925449898834849</c:v>
                </c:pt>
                <c:pt idx="64">
                  <c:v>2.1145366121975568</c:v>
                </c:pt>
                <c:pt idx="65">
                  <c:v>2.0043333836142772</c:v>
                </c:pt>
                <c:pt idx="66">
                  <c:v>2.4727872976751399</c:v>
                </c:pt>
                <c:pt idx="67">
                  <c:v>2.3011682893352763</c:v>
                </c:pt>
                <c:pt idx="68">
                  <c:v>2.4642715909552564</c:v>
                </c:pt>
                <c:pt idx="69">
                  <c:v>2.3875505350648476</c:v>
                </c:pt>
                <c:pt idx="70">
                  <c:v>2.248343683101663</c:v>
                </c:pt>
                <c:pt idx="71">
                  <c:v>2.1773736480446351</c:v>
                </c:pt>
                <c:pt idx="72">
                  <c:v>2.1739675372425604</c:v>
                </c:pt>
                <c:pt idx="73">
                  <c:v>1.8445397304008413</c:v>
                </c:pt>
                <c:pt idx="74">
                  <c:v>1.8787025893749538</c:v>
                </c:pt>
                <c:pt idx="75">
                  <c:v>1.6636696678580867</c:v>
                </c:pt>
                <c:pt idx="76">
                  <c:v>1.8986028804089328</c:v>
                </c:pt>
                <c:pt idx="77">
                  <c:v>2.0192167842258835</c:v>
                </c:pt>
                <c:pt idx="78">
                  <c:v>1.95822337178849</c:v>
                </c:pt>
                <c:pt idx="79">
                  <c:v>1.6399235135071937</c:v>
                </c:pt>
                <c:pt idx="80">
                  <c:v>1.6623382625454595</c:v>
                </c:pt>
                <c:pt idx="81">
                  <c:v>1.587916886853562</c:v>
                </c:pt>
                <c:pt idx="82">
                  <c:v>1.5674810247901254</c:v>
                </c:pt>
                <c:pt idx="83">
                  <c:v>1.6529757256336379</c:v>
                </c:pt>
                <c:pt idx="84">
                  <c:v>1.712267185810795</c:v>
                </c:pt>
                <c:pt idx="85">
                  <c:v>1.9568723213197186</c:v>
                </c:pt>
                <c:pt idx="86">
                  <c:v>1.8713303715147058</c:v>
                </c:pt>
                <c:pt idx="87">
                  <c:v>1.5777057991377614</c:v>
                </c:pt>
                <c:pt idx="88">
                  <c:v>1.4651516886650873</c:v>
                </c:pt>
                <c:pt idx="89">
                  <c:v>1.4494117066570262</c:v>
                </c:pt>
                <c:pt idx="90">
                  <c:v>1.3973393080969074</c:v>
                </c:pt>
                <c:pt idx="91">
                  <c:v>1.6366661611792297</c:v>
                </c:pt>
                <c:pt idx="92">
                  <c:v>1.7880839857906163</c:v>
                </c:pt>
                <c:pt idx="93">
                  <c:v>2.1526276578923902</c:v>
                </c:pt>
                <c:pt idx="94">
                  <c:v>2.2556536617998773</c:v>
                </c:pt>
                <c:pt idx="95">
                  <c:v>2.1165865742075134</c:v>
                </c:pt>
                <c:pt idx="96">
                  <c:v>1.9739452881949653</c:v>
                </c:pt>
                <c:pt idx="97">
                  <c:v>1.9024218854648391</c:v>
                </c:pt>
                <c:pt idx="98">
                  <c:v>1.8053931145942259</c:v>
                </c:pt>
                <c:pt idx="99">
                  <c:v>1.8201310004855402</c:v>
                </c:pt>
                <c:pt idx="100">
                  <c:v>2.4814914437276459</c:v>
                </c:pt>
                <c:pt idx="101">
                  <c:v>3.3935744343313847</c:v>
                </c:pt>
                <c:pt idx="102">
                  <c:v>3.5401773358565647</c:v>
                </c:pt>
                <c:pt idx="103">
                  <c:v>4.9715179294554019</c:v>
                </c:pt>
                <c:pt idx="104">
                  <c:v>4.8138120648638871</c:v>
                </c:pt>
                <c:pt idx="105">
                  <c:v>4.4714835068984407</c:v>
                </c:pt>
                <c:pt idx="106">
                  <c:v>4.0629486522960994</c:v>
                </c:pt>
                <c:pt idx="107">
                  <c:v>4.1879355219414034</c:v>
                </c:pt>
                <c:pt idx="108">
                  <c:v>4.2102619457194095</c:v>
                </c:pt>
                <c:pt idx="109">
                  <c:v>4.265255075439975</c:v>
                </c:pt>
                <c:pt idx="110">
                  <c:v>4.7051437595741046</c:v>
                </c:pt>
                <c:pt idx="111">
                  <c:v>4.368031744163039</c:v>
                </c:pt>
                <c:pt idx="112">
                  <c:v>3.845863166296525</c:v>
                </c:pt>
                <c:pt idx="113">
                  <c:v>3.5847267324592704</c:v>
                </c:pt>
                <c:pt idx="114">
                  <c:v>2.8164621498580438</c:v>
                </c:pt>
                <c:pt idx="115">
                  <c:v>2.3190573977523021</c:v>
                </c:pt>
                <c:pt idx="116">
                  <c:v>2.032558687323673</c:v>
                </c:pt>
                <c:pt idx="117">
                  <c:v>1.7727467822372078</c:v>
                </c:pt>
                <c:pt idx="118">
                  <c:v>1.5640437472756958</c:v>
                </c:pt>
                <c:pt idx="119">
                  <c:v>1.5916645000863867</c:v>
                </c:pt>
                <c:pt idx="120">
                  <c:v>1.331820257545552</c:v>
                </c:pt>
                <c:pt idx="121">
                  <c:v>1.6399242359414603</c:v>
                </c:pt>
                <c:pt idx="122">
                  <c:v>1.4861313817263813</c:v>
                </c:pt>
                <c:pt idx="123">
                  <c:v>1.3833514166624037</c:v>
                </c:pt>
                <c:pt idx="124">
                  <c:v>1.3846160901200921</c:v>
                </c:pt>
                <c:pt idx="125">
                  <c:v>1.7500649110099968</c:v>
                </c:pt>
                <c:pt idx="126">
                  <c:v>1.8577747778960401</c:v>
                </c:pt>
                <c:pt idx="127">
                  <c:v>2.2425078860695535</c:v>
                </c:pt>
                <c:pt idx="128">
                  <c:v>3.1372729258577001</c:v>
                </c:pt>
                <c:pt idx="129">
                  <c:v>3.5882079194125662</c:v>
                </c:pt>
                <c:pt idx="130">
                  <c:v>3.7077490937807625</c:v>
                </c:pt>
                <c:pt idx="131">
                  <c:v>5.3764248442415106</c:v>
                </c:pt>
                <c:pt idx="132">
                  <c:v>4.7278943120383037</c:v>
                </c:pt>
                <c:pt idx="133">
                  <c:v>5.0786784085749028</c:v>
                </c:pt>
                <c:pt idx="134">
                  <c:v>4.8747400092066702</c:v>
                </c:pt>
                <c:pt idx="135">
                  <c:v>4.5986347445971578</c:v>
                </c:pt>
                <c:pt idx="136">
                  <c:v>4.1332851460216151</c:v>
                </c:pt>
                <c:pt idx="137">
                  <c:v>3.1972695853564197</c:v>
                </c:pt>
                <c:pt idx="138">
                  <c:v>2.0911532990926407</c:v>
                </c:pt>
                <c:pt idx="139">
                  <c:v>2.3476615565525654</c:v>
                </c:pt>
                <c:pt idx="140">
                  <c:v>2.8695834991432445</c:v>
                </c:pt>
                <c:pt idx="141">
                  <c:v>3.1428343589727383</c:v>
                </c:pt>
                <c:pt idx="142">
                  <c:v>2.1860455797280505</c:v>
                </c:pt>
                <c:pt idx="143">
                  <c:v>1.7409977566006782</c:v>
                </c:pt>
                <c:pt idx="144">
                  <c:v>1.7492654041504705</c:v>
                </c:pt>
                <c:pt idx="145">
                  <c:v>1.4692345901578898</c:v>
                </c:pt>
                <c:pt idx="146">
                  <c:v>1.4138000379730278</c:v>
                </c:pt>
                <c:pt idx="147">
                  <c:v>1.4877777051093308</c:v>
                </c:pt>
                <c:pt idx="148">
                  <c:v>1.7600076349585789</c:v>
                </c:pt>
                <c:pt idx="149">
                  <c:v>1.9050766636393188</c:v>
                </c:pt>
                <c:pt idx="150">
                  <c:v>2.9101237075313602</c:v>
                </c:pt>
                <c:pt idx="151">
                  <c:v>2.9669779207875684</c:v>
                </c:pt>
                <c:pt idx="152">
                  <c:v>3.1074177569023256</c:v>
                </c:pt>
                <c:pt idx="153">
                  <c:v>2.9637810127834117</c:v>
                </c:pt>
                <c:pt idx="154">
                  <c:v>2.7894863732936614</c:v>
                </c:pt>
                <c:pt idx="155">
                  <c:v>2.6593817583277857</c:v>
                </c:pt>
                <c:pt idx="156">
                  <c:v>2.4759575095655721</c:v>
                </c:pt>
                <c:pt idx="157">
                  <c:v>2.9084927103051816</c:v>
                </c:pt>
                <c:pt idx="158">
                  <c:v>3.1972338646639975</c:v>
                </c:pt>
                <c:pt idx="159">
                  <c:v>3.0668718942422619</c:v>
                </c:pt>
                <c:pt idx="160">
                  <c:v>2.6329127049638728</c:v>
                </c:pt>
                <c:pt idx="161">
                  <c:v>2.5484519360931372</c:v>
                </c:pt>
                <c:pt idx="162">
                  <c:v>2.3336765759887736</c:v>
                </c:pt>
                <c:pt idx="163">
                  <c:v>2.911203884048053</c:v>
                </c:pt>
              </c:numCache>
            </c:numRef>
          </c:val>
          <c:smooth val="0"/>
          <c:extLst>
            <c:ext xmlns:c16="http://schemas.microsoft.com/office/drawing/2014/chart" uri="{C3380CC4-5D6E-409C-BE32-E72D297353CC}">
              <c16:uniqueId val="{00000002-74B8-48EB-8C6B-38A4C5156380}"/>
            </c:ext>
          </c:extLst>
        </c:ser>
        <c:ser>
          <c:idx val="6"/>
          <c:order val="1"/>
          <c:tx>
            <c:v>Industry actual</c:v>
          </c:tx>
          <c:spPr>
            <a:ln>
              <a:solidFill>
                <a:schemeClr val="bg1">
                  <a:lumMod val="75000"/>
                </a:schemeClr>
              </a:solidFill>
            </a:ln>
          </c:spPr>
          <c:marker>
            <c:symbol val="none"/>
          </c:marker>
          <c:val>
            <c:numRef>
              <c:f>'Relevant Scenarios PWB'!$AU$2:$AU$178</c:f>
              <c:numCache>
                <c:formatCode>General</c:formatCode>
                <c:ptCount val="177"/>
                <c:pt idx="57">
                  <c:v>0.58248</c:v>
                </c:pt>
                <c:pt idx="58">
                  <c:v>0.71023000000000003</c:v>
                </c:pt>
                <c:pt idx="59">
                  <c:v>0.28209000000000001</c:v>
                </c:pt>
                <c:pt idx="60">
                  <c:v>2.6506500000000002</c:v>
                </c:pt>
                <c:pt idx="61">
                  <c:v>3.79427</c:v>
                </c:pt>
                <c:pt idx="62">
                  <c:v>2.6096699999999999</c:v>
                </c:pt>
                <c:pt idx="63">
                  <c:v>3.77041</c:v>
                </c:pt>
                <c:pt idx="64">
                  <c:v>5.5597899999999996</c:v>
                </c:pt>
                <c:pt idx="65">
                  <c:v>2.4302100000000002</c:v>
                </c:pt>
                <c:pt idx="66">
                  <c:v>3.17516</c:v>
                </c:pt>
                <c:pt idx="67">
                  <c:v>1.4617899999999999</c:v>
                </c:pt>
                <c:pt idx="68">
                  <c:v>0.11795</c:v>
                </c:pt>
                <c:pt idx="69">
                  <c:v>1.3548800000000001</c:v>
                </c:pt>
                <c:pt idx="70">
                  <c:v>0.68913999999999997</c:v>
                </c:pt>
                <c:pt idx="71">
                  <c:v>0.53598999999999997</c:v>
                </c:pt>
                <c:pt idx="72">
                  <c:v>0.59055000000000002</c:v>
                </c:pt>
                <c:pt idx="73">
                  <c:v>-1.10894</c:v>
                </c:pt>
                <c:pt idx="74">
                  <c:v>-1.69855</c:v>
                </c:pt>
                <c:pt idx="75">
                  <c:v>-3.59</c:v>
                </c:pt>
                <c:pt idx="76">
                  <c:v>-4.4371</c:v>
                </c:pt>
                <c:pt idx="77">
                  <c:v>0.17297999999999999</c:v>
                </c:pt>
                <c:pt idx="78">
                  <c:v>1.62683</c:v>
                </c:pt>
                <c:pt idx="79">
                  <c:v>1.74387</c:v>
                </c:pt>
                <c:pt idx="80">
                  <c:v>3.43676</c:v>
                </c:pt>
                <c:pt idx="81">
                  <c:v>2.4133200000000001</c:v>
                </c:pt>
                <c:pt idx="82">
                  <c:v>2.9372699999999998</c:v>
                </c:pt>
                <c:pt idx="83">
                  <c:v>3.5386099999999998</c:v>
                </c:pt>
                <c:pt idx="84">
                  <c:v>2.28104</c:v>
                </c:pt>
                <c:pt idx="85">
                  <c:v>1.73542</c:v>
                </c:pt>
                <c:pt idx="86">
                  <c:v>2.5437699999999999</c:v>
                </c:pt>
                <c:pt idx="87">
                  <c:v>2.8162799999999999</c:v>
                </c:pt>
                <c:pt idx="88">
                  <c:v>3.3210299999999999</c:v>
                </c:pt>
                <c:pt idx="89">
                  <c:v>2.84341</c:v>
                </c:pt>
                <c:pt idx="90">
                  <c:v>3.0987</c:v>
                </c:pt>
                <c:pt idx="91">
                  <c:v>4.2686900000000003</c:v>
                </c:pt>
                <c:pt idx="92">
                  <c:v>2.7520699999999998</c:v>
                </c:pt>
                <c:pt idx="93">
                  <c:v>3.1620300000000001</c:v>
                </c:pt>
                <c:pt idx="94">
                  <c:v>2.12155</c:v>
                </c:pt>
                <c:pt idx="95">
                  <c:v>-4.0169999999999997E-2</c:v>
                </c:pt>
                <c:pt idx="96">
                  <c:v>1.6592</c:v>
                </c:pt>
                <c:pt idx="97">
                  <c:v>1.1520900000000001</c:v>
                </c:pt>
                <c:pt idx="98">
                  <c:v>2.5570900000000001</c:v>
                </c:pt>
                <c:pt idx="99">
                  <c:v>2.5096599999999998</c:v>
                </c:pt>
                <c:pt idx="100">
                  <c:v>4.9601699999999997</c:v>
                </c:pt>
                <c:pt idx="101">
                  <c:v>4.7257600000000002</c:v>
                </c:pt>
                <c:pt idx="102">
                  <c:v>5.83148</c:v>
                </c:pt>
                <c:pt idx="103">
                  <c:v>6.4551499999999997</c:v>
                </c:pt>
                <c:pt idx="104">
                  <c:v>4.2626200000000001</c:v>
                </c:pt>
                <c:pt idx="105">
                  <c:v>3.8868100000000001</c:v>
                </c:pt>
                <c:pt idx="106">
                  <c:v>5.1389699999999996</c:v>
                </c:pt>
                <c:pt idx="107">
                  <c:v>4.6806700000000001</c:v>
                </c:pt>
                <c:pt idx="108">
                  <c:v>3.8454600000000001</c:v>
                </c:pt>
                <c:pt idx="109">
                  <c:v>4.7873099999999997</c:v>
                </c:pt>
                <c:pt idx="110">
                  <c:v>2.7702499999999999</c:v>
                </c:pt>
                <c:pt idx="111">
                  <c:v>1.90106</c:v>
                </c:pt>
                <c:pt idx="112">
                  <c:v>3.4091999999999998</c:v>
                </c:pt>
                <c:pt idx="113">
                  <c:v>3.1166999999999998</c:v>
                </c:pt>
                <c:pt idx="114">
                  <c:v>2.44523</c:v>
                </c:pt>
                <c:pt idx="115">
                  <c:v>1.3436999999999999</c:v>
                </c:pt>
                <c:pt idx="116">
                  <c:v>5.7000000000000002E-3</c:v>
                </c:pt>
                <c:pt idx="117">
                  <c:v>2.281E-2</c:v>
                </c:pt>
                <c:pt idx="118">
                  <c:v>1.5734999999999999</c:v>
                </c:pt>
                <c:pt idx="119">
                  <c:v>0.95137000000000005</c:v>
                </c:pt>
                <c:pt idx="120">
                  <c:v>0.20571999999999999</c:v>
                </c:pt>
                <c:pt idx="121">
                  <c:v>0.39117000000000002</c:v>
                </c:pt>
                <c:pt idx="122">
                  <c:v>0.35648000000000002</c:v>
                </c:pt>
                <c:pt idx="123">
                  <c:v>1.70448</c:v>
                </c:pt>
                <c:pt idx="124">
                  <c:v>1.43225</c:v>
                </c:pt>
                <c:pt idx="125">
                  <c:v>1.7136499999999999</c:v>
                </c:pt>
                <c:pt idx="126">
                  <c:v>1.26227</c:v>
                </c:pt>
                <c:pt idx="127">
                  <c:v>0.37318000000000001</c:v>
                </c:pt>
                <c:pt idx="128">
                  <c:v>2.5070399999999999</c:v>
                </c:pt>
                <c:pt idx="129">
                  <c:v>1.57423</c:v>
                </c:pt>
                <c:pt idx="130">
                  <c:v>0.93981999999999999</c:v>
                </c:pt>
                <c:pt idx="131">
                  <c:v>1.39537</c:v>
                </c:pt>
                <c:pt idx="132">
                  <c:v>5.2987399999999996</c:v>
                </c:pt>
                <c:pt idx="133">
                  <c:v>2.59083</c:v>
                </c:pt>
                <c:pt idx="134">
                  <c:v>4.36226</c:v>
                </c:pt>
                <c:pt idx="135">
                  <c:v>3.4384899999999998</c:v>
                </c:pt>
                <c:pt idx="136">
                  <c:v>2.6323400000000001</c:v>
                </c:pt>
                <c:pt idx="137">
                  <c:v>2.8158500000000002</c:v>
                </c:pt>
                <c:pt idx="138">
                  <c:v>2.9375900000000001</c:v>
                </c:pt>
                <c:pt idx="139">
                  <c:v>2.1097100000000002</c:v>
                </c:pt>
                <c:pt idx="140">
                  <c:v>2.46699</c:v>
                </c:pt>
                <c:pt idx="141">
                  <c:v>4.22654</c:v>
                </c:pt>
                <c:pt idx="142">
                  <c:v>4.22879</c:v>
                </c:pt>
                <c:pt idx="143">
                  <c:v>1.5229299999999999</c:v>
                </c:pt>
                <c:pt idx="144">
                  <c:v>2.78966</c:v>
                </c:pt>
                <c:pt idx="145">
                  <c:v>2.39466</c:v>
                </c:pt>
                <c:pt idx="146">
                  <c:v>2.3654299999999999</c:v>
                </c:pt>
                <c:pt idx="147">
                  <c:v>3.8830800000000001</c:v>
                </c:pt>
                <c:pt idx="148">
                  <c:v>0.38801000000000002</c:v>
                </c:pt>
                <c:pt idx="149">
                  <c:v>1.46638</c:v>
                </c:pt>
                <c:pt idx="150">
                  <c:v>2.4861900000000001</c:v>
                </c:pt>
                <c:pt idx="151">
                  <c:v>1.62293</c:v>
                </c:pt>
                <c:pt idx="152">
                  <c:v>1.23824</c:v>
                </c:pt>
                <c:pt idx="153">
                  <c:v>1.7346699999999999</c:v>
                </c:pt>
                <c:pt idx="154">
                  <c:v>1.2971200000000001</c:v>
                </c:pt>
                <c:pt idx="155">
                  <c:v>1.8224100000000001</c:v>
                </c:pt>
                <c:pt idx="156">
                  <c:v>2.0697000000000001</c:v>
                </c:pt>
                <c:pt idx="157">
                  <c:v>1.6736800000000001</c:v>
                </c:pt>
                <c:pt idx="158">
                  <c:v>1.96776</c:v>
                </c:pt>
                <c:pt idx="159">
                  <c:v>1.7137100000000001</c:v>
                </c:pt>
                <c:pt idx="160">
                  <c:v>1.8691899999999999</c:v>
                </c:pt>
                <c:pt idx="161">
                  <c:v>2.1429100000000001</c:v>
                </c:pt>
                <c:pt idx="162">
                  <c:v>2.0651000000000002</c:v>
                </c:pt>
                <c:pt idx="163">
                  <c:v>1.5496700000000001</c:v>
                </c:pt>
                <c:pt idx="164">
                  <c:v>1.1479200000000001</c:v>
                </c:pt>
                <c:pt idx="165">
                  <c:v>0.60438000000000003</c:v>
                </c:pt>
                <c:pt idx="166">
                  <c:v>0.81657000000000002</c:v>
                </c:pt>
                <c:pt idx="167">
                  <c:v>0.75919999999999999</c:v>
                </c:pt>
                <c:pt idx="168">
                  <c:v>0.24859999999999999</c:v>
                </c:pt>
                <c:pt idx="169">
                  <c:v>1.29237</c:v>
                </c:pt>
              </c:numCache>
            </c:numRef>
          </c:val>
          <c:smooth val="0"/>
          <c:extLst>
            <c:ext xmlns:c16="http://schemas.microsoft.com/office/drawing/2014/chart" uri="{C3380CC4-5D6E-409C-BE32-E72D297353CC}">
              <c16:uniqueId val="{00000000-6FEC-434F-AEB6-0A570383C6EE}"/>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PWB'!$AV$2:$AV$178</c:f>
              <c:numCache>
                <c:formatCode>General</c:formatCode>
                <c:ptCount val="177"/>
                <c:pt idx="0">
                  <c:v>2.6738797000000005</c:v>
                </c:pt>
                <c:pt idx="1">
                  <c:v>4.0432471999999988</c:v>
                </c:pt>
                <c:pt idx="2">
                  <c:v>4.1547275999999993</c:v>
                </c:pt>
                <c:pt idx="3">
                  <c:v>4.4855388000000005</c:v>
                </c:pt>
                <c:pt idx="4">
                  <c:v>1.750800400000001</c:v>
                </c:pt>
                <c:pt idx="5">
                  <c:v>1.6372624999999994</c:v>
                </c:pt>
                <c:pt idx="6">
                  <c:v>1.3396365999999995</c:v>
                </c:pt>
                <c:pt idx="7">
                  <c:v>1.3768415000000003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2.2718419253267887</c:v>
                </c:pt>
                <c:pt idx="53">
                  <c:v>2.5313141228882312</c:v>
                </c:pt>
                <c:pt idx="54">
                  <c:v>2.4682854642509398</c:v>
                </c:pt>
                <c:pt idx="55">
                  <c:v>2.0805677156025135</c:v>
                </c:pt>
                <c:pt idx="56">
                  <c:v>1.9275172110161347</c:v>
                </c:pt>
                <c:pt idx="57">
                  <c:v>1.897487735237946</c:v>
                </c:pt>
                <c:pt idx="58">
                  <c:v>1.9137293613656321</c:v>
                </c:pt>
                <c:pt idx="59">
                  <c:v>2.1800676122884086</c:v>
                </c:pt>
                <c:pt idx="60">
                  <c:v>2.4739389286600479</c:v>
                </c:pt>
                <c:pt idx="61">
                  <c:v>2.194691833441401</c:v>
                </c:pt>
                <c:pt idx="62">
                  <c:v>2.1204692579996562</c:v>
                </c:pt>
                <c:pt idx="63">
                  <c:v>2.2925449898834849</c:v>
                </c:pt>
                <c:pt idx="64">
                  <c:v>2.1145366121975568</c:v>
                </c:pt>
                <c:pt idx="65">
                  <c:v>2.0043333836142772</c:v>
                </c:pt>
                <c:pt idx="66">
                  <c:v>2.4727872976751399</c:v>
                </c:pt>
                <c:pt idx="67">
                  <c:v>2.3011682893352763</c:v>
                </c:pt>
                <c:pt idx="68">
                  <c:v>2.4642715909552564</c:v>
                </c:pt>
                <c:pt idx="69">
                  <c:v>2.3875505350648476</c:v>
                </c:pt>
                <c:pt idx="70">
                  <c:v>2.248343683101663</c:v>
                </c:pt>
                <c:pt idx="71">
                  <c:v>2.1773736480446351</c:v>
                </c:pt>
                <c:pt idx="72">
                  <c:v>2.1739675372425604</c:v>
                </c:pt>
                <c:pt idx="73">
                  <c:v>1.8445397304008413</c:v>
                </c:pt>
                <c:pt idx="74">
                  <c:v>1.8787025893749538</c:v>
                </c:pt>
                <c:pt idx="75">
                  <c:v>1.6636696678580867</c:v>
                </c:pt>
                <c:pt idx="76">
                  <c:v>1.8986028804089328</c:v>
                </c:pt>
                <c:pt idx="77">
                  <c:v>2.0192167842258835</c:v>
                </c:pt>
                <c:pt idx="78">
                  <c:v>1.95822337178849</c:v>
                </c:pt>
                <c:pt idx="79">
                  <c:v>1.6399235135071937</c:v>
                </c:pt>
                <c:pt idx="80">
                  <c:v>1.6623382625454595</c:v>
                </c:pt>
                <c:pt idx="81">
                  <c:v>1.587916886853562</c:v>
                </c:pt>
                <c:pt idx="82">
                  <c:v>1.5674810247901254</c:v>
                </c:pt>
                <c:pt idx="83">
                  <c:v>1.6529757256336379</c:v>
                </c:pt>
                <c:pt idx="84">
                  <c:v>1.712267185810795</c:v>
                </c:pt>
                <c:pt idx="85">
                  <c:v>1.9568723213197186</c:v>
                </c:pt>
                <c:pt idx="86">
                  <c:v>1.8713303715147058</c:v>
                </c:pt>
                <c:pt idx="87">
                  <c:v>1.5777057991377614</c:v>
                </c:pt>
                <c:pt idx="88">
                  <c:v>1.4651516886650873</c:v>
                </c:pt>
                <c:pt idx="89">
                  <c:v>1.4494117066570262</c:v>
                </c:pt>
                <c:pt idx="90">
                  <c:v>1.3973393080969074</c:v>
                </c:pt>
                <c:pt idx="91">
                  <c:v>1.6366661611792297</c:v>
                </c:pt>
                <c:pt idx="92">
                  <c:v>1.7880839857906163</c:v>
                </c:pt>
                <c:pt idx="93">
                  <c:v>2.1526276578923902</c:v>
                </c:pt>
                <c:pt idx="94">
                  <c:v>2.2556536617998773</c:v>
                </c:pt>
                <c:pt idx="95">
                  <c:v>2.1165865742075134</c:v>
                </c:pt>
                <c:pt idx="96">
                  <c:v>1.9739452881949653</c:v>
                </c:pt>
                <c:pt idx="97">
                  <c:v>1.9024218854648391</c:v>
                </c:pt>
                <c:pt idx="98">
                  <c:v>1.8053931145942259</c:v>
                </c:pt>
                <c:pt idx="99">
                  <c:v>1.8201310004855402</c:v>
                </c:pt>
                <c:pt idx="100">
                  <c:v>2.4814914437276459</c:v>
                </c:pt>
                <c:pt idx="101">
                  <c:v>3.3935744343313847</c:v>
                </c:pt>
                <c:pt idx="102">
                  <c:v>3.5401773358565647</c:v>
                </c:pt>
                <c:pt idx="103">
                  <c:v>4.9715179294554019</c:v>
                </c:pt>
                <c:pt idx="104">
                  <c:v>4.8138120648638871</c:v>
                </c:pt>
                <c:pt idx="105">
                  <c:v>4.4714835068984407</c:v>
                </c:pt>
                <c:pt idx="106">
                  <c:v>4.0629486522960994</c:v>
                </c:pt>
                <c:pt idx="107">
                  <c:v>4.1879355219414034</c:v>
                </c:pt>
                <c:pt idx="108">
                  <c:v>4.2102619457194095</c:v>
                </c:pt>
                <c:pt idx="109">
                  <c:v>4.265255075439975</c:v>
                </c:pt>
                <c:pt idx="110">
                  <c:v>4.7051437595741046</c:v>
                </c:pt>
                <c:pt idx="111">
                  <c:v>4.368031744163039</c:v>
                </c:pt>
                <c:pt idx="112">
                  <c:v>3.845863166296525</c:v>
                </c:pt>
                <c:pt idx="113">
                  <c:v>3.5847267324592704</c:v>
                </c:pt>
                <c:pt idx="114">
                  <c:v>2.8164621498580438</c:v>
                </c:pt>
                <c:pt idx="115">
                  <c:v>2.3190573977523021</c:v>
                </c:pt>
                <c:pt idx="116">
                  <c:v>2.032558687323673</c:v>
                </c:pt>
                <c:pt idx="117">
                  <c:v>1.7727467822372078</c:v>
                </c:pt>
                <c:pt idx="118">
                  <c:v>1.5640437472756958</c:v>
                </c:pt>
                <c:pt idx="119">
                  <c:v>1.5916645000863867</c:v>
                </c:pt>
                <c:pt idx="120">
                  <c:v>1.331820257545552</c:v>
                </c:pt>
                <c:pt idx="121">
                  <c:v>1.6399242359414603</c:v>
                </c:pt>
                <c:pt idx="122">
                  <c:v>1.4861313817263813</c:v>
                </c:pt>
                <c:pt idx="123">
                  <c:v>1.3833514166624037</c:v>
                </c:pt>
                <c:pt idx="124">
                  <c:v>1.3846160901200921</c:v>
                </c:pt>
                <c:pt idx="125">
                  <c:v>1.7500649110099968</c:v>
                </c:pt>
                <c:pt idx="126">
                  <c:v>1.8577747778960401</c:v>
                </c:pt>
                <c:pt idx="127">
                  <c:v>2.2425078860695535</c:v>
                </c:pt>
                <c:pt idx="128">
                  <c:v>3.1372729258577001</c:v>
                </c:pt>
                <c:pt idx="129">
                  <c:v>3.5882079194125662</c:v>
                </c:pt>
                <c:pt idx="130">
                  <c:v>3.7077490937807625</c:v>
                </c:pt>
                <c:pt idx="131">
                  <c:v>5.3764248442415106</c:v>
                </c:pt>
                <c:pt idx="132">
                  <c:v>4.7278943120383037</c:v>
                </c:pt>
                <c:pt idx="133">
                  <c:v>5.0786784085749028</c:v>
                </c:pt>
                <c:pt idx="134">
                  <c:v>4.8747400092066702</c:v>
                </c:pt>
                <c:pt idx="135">
                  <c:v>4.5986347445971578</c:v>
                </c:pt>
                <c:pt idx="136">
                  <c:v>4.1332851460216151</c:v>
                </c:pt>
                <c:pt idx="137">
                  <c:v>3.1972695853564197</c:v>
                </c:pt>
                <c:pt idx="138">
                  <c:v>2.0911532990926407</c:v>
                </c:pt>
                <c:pt idx="139">
                  <c:v>2.3476615565525654</c:v>
                </c:pt>
                <c:pt idx="140">
                  <c:v>2.8695834991432445</c:v>
                </c:pt>
                <c:pt idx="141">
                  <c:v>3.1428343589727383</c:v>
                </c:pt>
                <c:pt idx="142">
                  <c:v>2.1860455797280505</c:v>
                </c:pt>
                <c:pt idx="143">
                  <c:v>1.7409977566006782</c:v>
                </c:pt>
                <c:pt idx="144">
                  <c:v>1.7492654041504705</c:v>
                </c:pt>
                <c:pt idx="145">
                  <c:v>1.4692345901578898</c:v>
                </c:pt>
                <c:pt idx="146">
                  <c:v>1.4138000379730278</c:v>
                </c:pt>
                <c:pt idx="147">
                  <c:v>1.4877777051093308</c:v>
                </c:pt>
                <c:pt idx="148">
                  <c:v>1.7600076349585789</c:v>
                </c:pt>
                <c:pt idx="149">
                  <c:v>1.9050766636393188</c:v>
                </c:pt>
                <c:pt idx="150">
                  <c:v>2.9101237075313602</c:v>
                </c:pt>
                <c:pt idx="151">
                  <c:v>2.9669779207875684</c:v>
                </c:pt>
                <c:pt idx="152">
                  <c:v>3.1074177569023256</c:v>
                </c:pt>
                <c:pt idx="153">
                  <c:v>2.9637810127834117</c:v>
                </c:pt>
                <c:pt idx="154">
                  <c:v>2.7894863732936614</c:v>
                </c:pt>
                <c:pt idx="155">
                  <c:v>2.6593817583277857</c:v>
                </c:pt>
                <c:pt idx="156">
                  <c:v>2.4759575095655721</c:v>
                </c:pt>
                <c:pt idx="157">
                  <c:v>2.9084927103051816</c:v>
                </c:pt>
                <c:pt idx="158">
                  <c:v>3.1972338646639975</c:v>
                </c:pt>
                <c:pt idx="159">
                  <c:v>3.0668718942422619</c:v>
                </c:pt>
                <c:pt idx="160">
                  <c:v>2.6329127049638728</c:v>
                </c:pt>
                <c:pt idx="161">
                  <c:v>2.5484519360931372</c:v>
                </c:pt>
                <c:pt idx="162">
                  <c:v>2.3336765759887736</c:v>
                </c:pt>
                <c:pt idx="163">
                  <c:v>2.911203884048053</c:v>
                </c:pt>
                <c:pt idx="164">
                  <c:v>2.9786989264664188</c:v>
                </c:pt>
                <c:pt idx="165">
                  <c:v>2.921422030386791</c:v>
                </c:pt>
                <c:pt idx="166">
                  <c:v>2.7193407519582884</c:v>
                </c:pt>
                <c:pt idx="167">
                  <c:v>2.7539470389511624</c:v>
                </c:pt>
                <c:pt idx="168">
                  <c:v>2.6747985274817205</c:v>
                </c:pt>
                <c:pt idx="169">
                  <c:v>2.6064600813516225</c:v>
                </c:pt>
                <c:pt idx="170">
                  <c:v>2.518119904336376</c:v>
                </c:pt>
                <c:pt idx="171">
                  <c:v>2.4401737365468112</c:v>
                </c:pt>
                <c:pt idx="172">
                  <c:v>2.2158313646533432</c:v>
                </c:pt>
                <c:pt idx="173">
                  <c:v>2.0455688475926546</c:v>
                </c:pt>
                <c:pt idx="174">
                  <c:v>1.9617447636311471</c:v>
                </c:pt>
                <c:pt idx="175">
                  <c:v>1.7614992544170802</c:v>
                </c:pt>
                <c:pt idx="176">
                  <c:v>1.6826305104017458</c:v>
                </c:pt>
              </c:numCache>
            </c:numRef>
          </c:val>
          <c:smooth val="0"/>
          <c:extLst>
            <c:ext xmlns:c16="http://schemas.microsoft.com/office/drawing/2014/chart" uri="{C3380CC4-5D6E-409C-BE32-E72D297353CC}">
              <c16:uniqueId val="{00000003-74B8-48EB-8C6B-38A4C5156380}"/>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PWB'!$AW$2:$AW$178</c:f>
              <c:numCache>
                <c:formatCode>General</c:formatCode>
                <c:ptCount val="177"/>
                <c:pt idx="0">
                  <c:v>2.6738797000000005</c:v>
                </c:pt>
                <c:pt idx="1">
                  <c:v>4.0432471999999988</c:v>
                </c:pt>
                <c:pt idx="2">
                  <c:v>4.1547275999999993</c:v>
                </c:pt>
                <c:pt idx="3">
                  <c:v>4.4855388000000005</c:v>
                </c:pt>
                <c:pt idx="4">
                  <c:v>1.750800400000001</c:v>
                </c:pt>
                <c:pt idx="5">
                  <c:v>1.6372624999999994</c:v>
                </c:pt>
                <c:pt idx="6">
                  <c:v>1.3396365999999995</c:v>
                </c:pt>
                <c:pt idx="7">
                  <c:v>1.3768415000000003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2.2718419253267887</c:v>
                </c:pt>
                <c:pt idx="53">
                  <c:v>2.5313141228882312</c:v>
                </c:pt>
                <c:pt idx="54">
                  <c:v>2.4682854642509398</c:v>
                </c:pt>
                <c:pt idx="55">
                  <c:v>2.0805677156025135</c:v>
                </c:pt>
                <c:pt idx="56">
                  <c:v>1.9275172110161347</c:v>
                </c:pt>
                <c:pt idx="57">
                  <c:v>1.897487735237946</c:v>
                </c:pt>
                <c:pt idx="58">
                  <c:v>1.9137293613656321</c:v>
                </c:pt>
                <c:pt idx="59">
                  <c:v>2.1800676122884086</c:v>
                </c:pt>
                <c:pt idx="60">
                  <c:v>2.4739389286600479</c:v>
                </c:pt>
                <c:pt idx="61">
                  <c:v>2.194691833441401</c:v>
                </c:pt>
                <c:pt idx="62">
                  <c:v>2.1204692579996562</c:v>
                </c:pt>
                <c:pt idx="63">
                  <c:v>2.2925449898834849</c:v>
                </c:pt>
                <c:pt idx="64">
                  <c:v>2.1145366121975568</c:v>
                </c:pt>
                <c:pt idx="65">
                  <c:v>2.0043333836142772</c:v>
                </c:pt>
                <c:pt idx="66">
                  <c:v>2.4727872976751399</c:v>
                </c:pt>
                <c:pt idx="67">
                  <c:v>2.3011682893352763</c:v>
                </c:pt>
                <c:pt idx="68">
                  <c:v>2.4642715909552564</c:v>
                </c:pt>
                <c:pt idx="69">
                  <c:v>2.3875505350648476</c:v>
                </c:pt>
                <c:pt idx="70">
                  <c:v>2.248343683101663</c:v>
                </c:pt>
                <c:pt idx="71">
                  <c:v>2.1773736480446351</c:v>
                </c:pt>
                <c:pt idx="72">
                  <c:v>2.1739675372425604</c:v>
                </c:pt>
                <c:pt idx="73">
                  <c:v>1.8445397304008413</c:v>
                </c:pt>
                <c:pt idx="74">
                  <c:v>1.8787025893749538</c:v>
                </c:pt>
                <c:pt idx="75">
                  <c:v>1.6636696678580867</c:v>
                </c:pt>
                <c:pt idx="76">
                  <c:v>1.8986028804089328</c:v>
                </c:pt>
                <c:pt idx="77">
                  <c:v>2.0192167842258835</c:v>
                </c:pt>
                <c:pt idx="78">
                  <c:v>1.95822337178849</c:v>
                </c:pt>
                <c:pt idx="79">
                  <c:v>1.6399235135071937</c:v>
                </c:pt>
                <c:pt idx="80">
                  <c:v>1.6623382625454595</c:v>
                </c:pt>
                <c:pt idx="81">
                  <c:v>1.587916886853562</c:v>
                </c:pt>
                <c:pt idx="82">
                  <c:v>1.5674810247901254</c:v>
                </c:pt>
                <c:pt idx="83">
                  <c:v>1.6529757256336379</c:v>
                </c:pt>
                <c:pt idx="84">
                  <c:v>1.712267185810795</c:v>
                </c:pt>
                <c:pt idx="85">
                  <c:v>1.9568723213197186</c:v>
                </c:pt>
                <c:pt idx="86">
                  <c:v>1.8713303715147058</c:v>
                </c:pt>
                <c:pt idx="87">
                  <c:v>1.5777057991377614</c:v>
                </c:pt>
                <c:pt idx="88">
                  <c:v>1.4651516886650873</c:v>
                </c:pt>
                <c:pt idx="89">
                  <c:v>1.4494117066570262</c:v>
                </c:pt>
                <c:pt idx="90">
                  <c:v>1.3973393080969074</c:v>
                </c:pt>
                <c:pt idx="91">
                  <c:v>1.6366661611792297</c:v>
                </c:pt>
                <c:pt idx="92">
                  <c:v>1.7880839857906163</c:v>
                </c:pt>
                <c:pt idx="93">
                  <c:v>2.1526276578923902</c:v>
                </c:pt>
                <c:pt idx="94">
                  <c:v>2.2556536617998773</c:v>
                </c:pt>
                <c:pt idx="95">
                  <c:v>2.1165865742075134</c:v>
                </c:pt>
                <c:pt idx="96">
                  <c:v>1.9739452881949653</c:v>
                </c:pt>
                <c:pt idx="97">
                  <c:v>1.9024218854648391</c:v>
                </c:pt>
                <c:pt idx="98">
                  <c:v>1.8053931145942259</c:v>
                </c:pt>
                <c:pt idx="99">
                  <c:v>1.8201310004855402</c:v>
                </c:pt>
                <c:pt idx="100">
                  <c:v>2.4814914437276459</c:v>
                </c:pt>
                <c:pt idx="101">
                  <c:v>3.3935744343313847</c:v>
                </c:pt>
                <c:pt idx="102">
                  <c:v>3.5401773358565647</c:v>
                </c:pt>
                <c:pt idx="103">
                  <c:v>4.9715179294554019</c:v>
                </c:pt>
                <c:pt idx="104">
                  <c:v>4.8138120648638871</c:v>
                </c:pt>
                <c:pt idx="105">
                  <c:v>4.4714835068984407</c:v>
                </c:pt>
                <c:pt idx="106">
                  <c:v>4.0629486522960994</c:v>
                </c:pt>
                <c:pt idx="107">
                  <c:v>4.1879355219414034</c:v>
                </c:pt>
                <c:pt idx="108">
                  <c:v>4.2102619457194095</c:v>
                </c:pt>
                <c:pt idx="109">
                  <c:v>4.265255075439975</c:v>
                </c:pt>
                <c:pt idx="110">
                  <c:v>4.7051437595741046</c:v>
                </c:pt>
                <c:pt idx="111">
                  <c:v>4.368031744163039</c:v>
                </c:pt>
                <c:pt idx="112">
                  <c:v>3.845863166296525</c:v>
                </c:pt>
                <c:pt idx="113">
                  <c:v>3.5847267324592704</c:v>
                </c:pt>
                <c:pt idx="114">
                  <c:v>2.8164621498580438</c:v>
                </c:pt>
                <c:pt idx="115">
                  <c:v>2.3190573977523021</c:v>
                </c:pt>
                <c:pt idx="116">
                  <c:v>2.032558687323673</c:v>
                </c:pt>
                <c:pt idx="117">
                  <c:v>1.7727467822372078</c:v>
                </c:pt>
                <c:pt idx="118">
                  <c:v>1.5640437472756958</c:v>
                </c:pt>
                <c:pt idx="119">
                  <c:v>1.5916645000863867</c:v>
                </c:pt>
                <c:pt idx="120">
                  <c:v>1.331820257545552</c:v>
                </c:pt>
                <c:pt idx="121">
                  <c:v>1.6399242359414603</c:v>
                </c:pt>
                <c:pt idx="122">
                  <c:v>1.4861313817263813</c:v>
                </c:pt>
                <c:pt idx="123">
                  <c:v>1.3833514166624037</c:v>
                </c:pt>
                <c:pt idx="124">
                  <c:v>1.3846160901200921</c:v>
                </c:pt>
                <c:pt idx="125">
                  <c:v>1.7500649110099968</c:v>
                </c:pt>
                <c:pt idx="126">
                  <c:v>1.8577747778960401</c:v>
                </c:pt>
                <c:pt idx="127">
                  <c:v>2.2425078860695535</c:v>
                </c:pt>
                <c:pt idx="128">
                  <c:v>3.1372729258577001</c:v>
                </c:pt>
                <c:pt idx="129">
                  <c:v>3.5882079194125662</c:v>
                </c:pt>
                <c:pt idx="130">
                  <c:v>3.7077490937807625</c:v>
                </c:pt>
                <c:pt idx="131">
                  <c:v>5.3764248442415106</c:v>
                </c:pt>
                <c:pt idx="132">
                  <c:v>4.7278943120383037</c:v>
                </c:pt>
                <c:pt idx="133">
                  <c:v>5.0786784085749028</c:v>
                </c:pt>
                <c:pt idx="134">
                  <c:v>4.8747400092066702</c:v>
                </c:pt>
                <c:pt idx="135">
                  <c:v>4.5986347445971578</c:v>
                </c:pt>
                <c:pt idx="136">
                  <c:v>4.1332851460216151</c:v>
                </c:pt>
                <c:pt idx="137">
                  <c:v>3.1972695853564197</c:v>
                </c:pt>
                <c:pt idx="138">
                  <c:v>2.0911532990926407</c:v>
                </c:pt>
                <c:pt idx="139">
                  <c:v>2.3476615565525654</c:v>
                </c:pt>
                <c:pt idx="140">
                  <c:v>2.8695834991432445</c:v>
                </c:pt>
                <c:pt idx="141">
                  <c:v>3.1428343589727383</c:v>
                </c:pt>
                <c:pt idx="142">
                  <c:v>2.1860455797280505</c:v>
                </c:pt>
                <c:pt idx="143">
                  <c:v>1.7409977566006782</c:v>
                </c:pt>
                <c:pt idx="144">
                  <c:v>1.7492654041504705</c:v>
                </c:pt>
                <c:pt idx="145">
                  <c:v>1.4692345901578898</c:v>
                </c:pt>
                <c:pt idx="146">
                  <c:v>1.4138000379730278</c:v>
                </c:pt>
                <c:pt idx="147">
                  <c:v>1.4877777051093308</c:v>
                </c:pt>
                <c:pt idx="148">
                  <c:v>1.7600076349585789</c:v>
                </c:pt>
                <c:pt idx="149">
                  <c:v>1.9050766636393188</c:v>
                </c:pt>
                <c:pt idx="150">
                  <c:v>2.9101237075313602</c:v>
                </c:pt>
                <c:pt idx="151">
                  <c:v>2.9669779207875684</c:v>
                </c:pt>
                <c:pt idx="152">
                  <c:v>3.1074177569023256</c:v>
                </c:pt>
                <c:pt idx="153">
                  <c:v>2.9637810127834117</c:v>
                </c:pt>
                <c:pt idx="154">
                  <c:v>2.7894863732936614</c:v>
                </c:pt>
                <c:pt idx="155">
                  <c:v>2.6593817583277857</c:v>
                </c:pt>
                <c:pt idx="156">
                  <c:v>2.4759575095655721</c:v>
                </c:pt>
                <c:pt idx="157">
                  <c:v>2.9084927103051816</c:v>
                </c:pt>
                <c:pt idx="158">
                  <c:v>3.1972338646639975</c:v>
                </c:pt>
                <c:pt idx="159">
                  <c:v>3.0668718942422619</c:v>
                </c:pt>
                <c:pt idx="160">
                  <c:v>2.6329127049638728</c:v>
                </c:pt>
                <c:pt idx="161">
                  <c:v>2.5484519360931372</c:v>
                </c:pt>
                <c:pt idx="162">
                  <c:v>2.3336765759887736</c:v>
                </c:pt>
                <c:pt idx="163">
                  <c:v>2.911203884048053</c:v>
                </c:pt>
                <c:pt idx="164">
                  <c:v>3.5396825931330849</c:v>
                </c:pt>
                <c:pt idx="165">
                  <c:v>3.6662153972744265</c:v>
                </c:pt>
                <c:pt idx="166">
                  <c:v>3.8971630666887354</c:v>
                </c:pt>
                <c:pt idx="167">
                  <c:v>4.0407095825450021</c:v>
                </c:pt>
                <c:pt idx="168">
                  <c:v>4.2814593806391992</c:v>
                </c:pt>
                <c:pt idx="169">
                  <c:v>4.1658373048271242</c:v>
                </c:pt>
                <c:pt idx="170">
                  <c:v>3.8461829762699313</c:v>
                </c:pt>
                <c:pt idx="171">
                  <c:v>3.4883063714767388</c:v>
                </c:pt>
                <c:pt idx="172">
                  <c:v>3.1098960118554624</c:v>
                </c:pt>
                <c:pt idx="173">
                  <c:v>2.9186298866527798</c:v>
                </c:pt>
                <c:pt idx="174">
                  <c:v>2.799877695717691</c:v>
                </c:pt>
                <c:pt idx="175">
                  <c:v>2.760432187042003</c:v>
                </c:pt>
                <c:pt idx="176">
                  <c:v>2.7836182236502927</c:v>
                </c:pt>
              </c:numCache>
            </c:numRef>
          </c:val>
          <c:smooth val="0"/>
          <c:extLst>
            <c:ext xmlns:c16="http://schemas.microsoft.com/office/drawing/2014/chart" uri="{C3380CC4-5D6E-409C-BE32-E72D297353CC}">
              <c16:uniqueId val="{00000004-74B8-48EB-8C6B-38A4C5156380}"/>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PWB'!$AX$2:$AX$178</c:f>
              <c:numCache>
                <c:formatCode>General</c:formatCode>
                <c:ptCount val="177"/>
                <c:pt idx="0">
                  <c:v>2.6738797000000005</c:v>
                </c:pt>
                <c:pt idx="1">
                  <c:v>4.0432471999999988</c:v>
                </c:pt>
                <c:pt idx="2">
                  <c:v>4.1547275999999993</c:v>
                </c:pt>
                <c:pt idx="3">
                  <c:v>4.4855388000000005</c:v>
                </c:pt>
                <c:pt idx="4">
                  <c:v>1.750800400000001</c:v>
                </c:pt>
                <c:pt idx="5">
                  <c:v>1.6372624999999994</c:v>
                </c:pt>
                <c:pt idx="6">
                  <c:v>1.3396365999999995</c:v>
                </c:pt>
                <c:pt idx="7">
                  <c:v>1.3768415000000003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2.2718419253267887</c:v>
                </c:pt>
                <c:pt idx="53">
                  <c:v>2.5313141228882312</c:v>
                </c:pt>
                <c:pt idx="54">
                  <c:v>2.4682854642509398</c:v>
                </c:pt>
                <c:pt idx="55">
                  <c:v>2.0805677156025135</c:v>
                </c:pt>
                <c:pt idx="56">
                  <c:v>1.9275172110161347</c:v>
                </c:pt>
                <c:pt idx="57">
                  <c:v>1.897487735237946</c:v>
                </c:pt>
                <c:pt idx="58">
                  <c:v>1.9137293613656321</c:v>
                </c:pt>
                <c:pt idx="59">
                  <c:v>2.1800676122884086</c:v>
                </c:pt>
                <c:pt idx="60">
                  <c:v>2.4739389286600479</c:v>
                </c:pt>
                <c:pt idx="61">
                  <c:v>2.194691833441401</c:v>
                </c:pt>
                <c:pt idx="62">
                  <c:v>2.1204692579996562</c:v>
                </c:pt>
                <c:pt idx="63">
                  <c:v>2.2925449898834849</c:v>
                </c:pt>
                <c:pt idx="64">
                  <c:v>2.1145366121975568</c:v>
                </c:pt>
                <c:pt idx="65">
                  <c:v>2.0043333836142772</c:v>
                </c:pt>
                <c:pt idx="66">
                  <c:v>2.4727872976751399</c:v>
                </c:pt>
                <c:pt idx="67">
                  <c:v>2.3011682893352763</c:v>
                </c:pt>
                <c:pt idx="68">
                  <c:v>2.4642715909552564</c:v>
                </c:pt>
                <c:pt idx="69">
                  <c:v>2.3875505350648476</c:v>
                </c:pt>
                <c:pt idx="70">
                  <c:v>2.248343683101663</c:v>
                </c:pt>
                <c:pt idx="71">
                  <c:v>2.1773736480446351</c:v>
                </c:pt>
                <c:pt idx="72">
                  <c:v>2.1739675372425604</c:v>
                </c:pt>
                <c:pt idx="73">
                  <c:v>1.8445397304008413</c:v>
                </c:pt>
                <c:pt idx="74">
                  <c:v>1.8787025893749538</c:v>
                </c:pt>
                <c:pt idx="75">
                  <c:v>1.6636696678580867</c:v>
                </c:pt>
                <c:pt idx="76">
                  <c:v>1.8986028804089328</c:v>
                </c:pt>
                <c:pt idx="77">
                  <c:v>2.0192167842258835</c:v>
                </c:pt>
                <c:pt idx="78">
                  <c:v>1.95822337178849</c:v>
                </c:pt>
                <c:pt idx="79">
                  <c:v>1.6399235135071937</c:v>
                </c:pt>
                <c:pt idx="80">
                  <c:v>1.6623382625454595</c:v>
                </c:pt>
                <c:pt idx="81">
                  <c:v>1.587916886853562</c:v>
                </c:pt>
                <c:pt idx="82">
                  <c:v>1.5674810247901254</c:v>
                </c:pt>
                <c:pt idx="83">
                  <c:v>1.6529757256336379</c:v>
                </c:pt>
                <c:pt idx="84">
                  <c:v>1.712267185810795</c:v>
                </c:pt>
                <c:pt idx="85">
                  <c:v>1.9568723213197186</c:v>
                </c:pt>
                <c:pt idx="86">
                  <c:v>1.8713303715147058</c:v>
                </c:pt>
                <c:pt idx="87">
                  <c:v>1.5777057991377614</c:v>
                </c:pt>
                <c:pt idx="88">
                  <c:v>1.4651516886650873</c:v>
                </c:pt>
                <c:pt idx="89">
                  <c:v>1.4494117066570262</c:v>
                </c:pt>
                <c:pt idx="90">
                  <c:v>1.3973393080969074</c:v>
                </c:pt>
                <c:pt idx="91">
                  <c:v>1.6366661611792297</c:v>
                </c:pt>
                <c:pt idx="92">
                  <c:v>1.7880839857906163</c:v>
                </c:pt>
                <c:pt idx="93">
                  <c:v>2.1526276578923902</c:v>
                </c:pt>
                <c:pt idx="94">
                  <c:v>2.2556536617998773</c:v>
                </c:pt>
                <c:pt idx="95">
                  <c:v>2.1165865742075134</c:v>
                </c:pt>
                <c:pt idx="96">
                  <c:v>1.9739452881949653</c:v>
                </c:pt>
                <c:pt idx="97">
                  <c:v>1.9024218854648391</c:v>
                </c:pt>
                <c:pt idx="98">
                  <c:v>1.8053931145942259</c:v>
                </c:pt>
                <c:pt idx="99">
                  <c:v>1.8201310004855402</c:v>
                </c:pt>
                <c:pt idx="100">
                  <c:v>2.4814914437276459</c:v>
                </c:pt>
                <c:pt idx="101">
                  <c:v>3.3935744343313847</c:v>
                </c:pt>
                <c:pt idx="102">
                  <c:v>3.5401773358565647</c:v>
                </c:pt>
                <c:pt idx="103">
                  <c:v>4.9715179294554019</c:v>
                </c:pt>
                <c:pt idx="104">
                  <c:v>4.8138120648638871</c:v>
                </c:pt>
                <c:pt idx="105">
                  <c:v>4.4714835068984407</c:v>
                </c:pt>
                <c:pt idx="106">
                  <c:v>4.0629486522960994</c:v>
                </c:pt>
                <c:pt idx="107">
                  <c:v>4.1879355219414034</c:v>
                </c:pt>
                <c:pt idx="108">
                  <c:v>4.2102619457194095</c:v>
                </c:pt>
                <c:pt idx="109">
                  <c:v>4.265255075439975</c:v>
                </c:pt>
                <c:pt idx="110">
                  <c:v>4.7051437595741046</c:v>
                </c:pt>
                <c:pt idx="111">
                  <c:v>4.368031744163039</c:v>
                </c:pt>
                <c:pt idx="112">
                  <c:v>3.845863166296525</c:v>
                </c:pt>
                <c:pt idx="113">
                  <c:v>3.5847267324592704</c:v>
                </c:pt>
                <c:pt idx="114">
                  <c:v>2.8164621498580438</c:v>
                </c:pt>
                <c:pt idx="115">
                  <c:v>2.3190573977523021</c:v>
                </c:pt>
                <c:pt idx="116">
                  <c:v>2.032558687323673</c:v>
                </c:pt>
                <c:pt idx="117">
                  <c:v>1.7727467822372078</c:v>
                </c:pt>
                <c:pt idx="118">
                  <c:v>1.5640437472756958</c:v>
                </c:pt>
                <c:pt idx="119">
                  <c:v>1.5916645000863867</c:v>
                </c:pt>
                <c:pt idx="120">
                  <c:v>1.331820257545552</c:v>
                </c:pt>
                <c:pt idx="121">
                  <c:v>1.6399242359414603</c:v>
                </c:pt>
                <c:pt idx="122">
                  <c:v>1.4861313817263813</c:v>
                </c:pt>
                <c:pt idx="123">
                  <c:v>1.3833514166624037</c:v>
                </c:pt>
                <c:pt idx="124">
                  <c:v>1.3846160901200921</c:v>
                </c:pt>
                <c:pt idx="125">
                  <c:v>1.7500649110099968</c:v>
                </c:pt>
                <c:pt idx="126">
                  <c:v>1.8577747778960401</c:v>
                </c:pt>
                <c:pt idx="127">
                  <c:v>2.2425078860695535</c:v>
                </c:pt>
                <c:pt idx="128">
                  <c:v>3.1372729258577001</c:v>
                </c:pt>
                <c:pt idx="129">
                  <c:v>3.5882079194125662</c:v>
                </c:pt>
                <c:pt idx="130">
                  <c:v>3.7077490937807625</c:v>
                </c:pt>
                <c:pt idx="131">
                  <c:v>5.3764248442415106</c:v>
                </c:pt>
                <c:pt idx="132">
                  <c:v>4.7278943120383037</c:v>
                </c:pt>
                <c:pt idx="133">
                  <c:v>5.0786784085749028</c:v>
                </c:pt>
                <c:pt idx="134">
                  <c:v>4.8747400092066702</c:v>
                </c:pt>
                <c:pt idx="135">
                  <c:v>4.5986347445971578</c:v>
                </c:pt>
                <c:pt idx="136">
                  <c:v>4.1332851460216151</c:v>
                </c:pt>
                <c:pt idx="137">
                  <c:v>3.1972695853564197</c:v>
                </c:pt>
                <c:pt idx="138">
                  <c:v>2.0911532990926407</c:v>
                </c:pt>
                <c:pt idx="139">
                  <c:v>2.3476615565525654</c:v>
                </c:pt>
                <c:pt idx="140">
                  <c:v>2.8695834991432445</c:v>
                </c:pt>
                <c:pt idx="141">
                  <c:v>3.1428343589727383</c:v>
                </c:pt>
                <c:pt idx="142">
                  <c:v>2.1860455797280505</c:v>
                </c:pt>
                <c:pt idx="143">
                  <c:v>1.7409977566006782</c:v>
                </c:pt>
                <c:pt idx="144">
                  <c:v>1.7492654041504705</c:v>
                </c:pt>
                <c:pt idx="145">
                  <c:v>1.4692345901578898</c:v>
                </c:pt>
                <c:pt idx="146">
                  <c:v>1.4138000379730278</c:v>
                </c:pt>
                <c:pt idx="147">
                  <c:v>1.4877777051093308</c:v>
                </c:pt>
                <c:pt idx="148">
                  <c:v>1.7600076349585789</c:v>
                </c:pt>
                <c:pt idx="149">
                  <c:v>1.9050766636393188</c:v>
                </c:pt>
                <c:pt idx="150">
                  <c:v>2.9101237075313602</c:v>
                </c:pt>
                <c:pt idx="151">
                  <c:v>2.9669779207875684</c:v>
                </c:pt>
                <c:pt idx="152">
                  <c:v>3.1074177569023256</c:v>
                </c:pt>
                <c:pt idx="153">
                  <c:v>2.9637810127834117</c:v>
                </c:pt>
                <c:pt idx="154">
                  <c:v>2.7894863732936614</c:v>
                </c:pt>
                <c:pt idx="155">
                  <c:v>2.6593817583277857</c:v>
                </c:pt>
                <c:pt idx="156">
                  <c:v>2.4759575095655721</c:v>
                </c:pt>
                <c:pt idx="157">
                  <c:v>2.9084927103051816</c:v>
                </c:pt>
                <c:pt idx="158">
                  <c:v>3.1972338646639975</c:v>
                </c:pt>
                <c:pt idx="159">
                  <c:v>3.0668718942422619</c:v>
                </c:pt>
                <c:pt idx="160">
                  <c:v>2.6329127049638728</c:v>
                </c:pt>
                <c:pt idx="161">
                  <c:v>2.5484519360931372</c:v>
                </c:pt>
                <c:pt idx="162">
                  <c:v>2.3336765759887736</c:v>
                </c:pt>
                <c:pt idx="163">
                  <c:v>2.911203884048053</c:v>
                </c:pt>
                <c:pt idx="164">
                  <c:v>1.2439990931330858</c:v>
                </c:pt>
                <c:pt idx="165">
                  <c:v>1.2239619370404262</c:v>
                </c:pt>
                <c:pt idx="166">
                  <c:v>1.4138621301109715</c:v>
                </c:pt>
                <c:pt idx="167">
                  <c:v>1.6265277657845236</c:v>
                </c:pt>
                <c:pt idx="168">
                  <c:v>1.7569654157327219</c:v>
                </c:pt>
                <c:pt idx="169">
                  <c:v>1.5150974481931461</c:v>
                </c:pt>
                <c:pt idx="170">
                  <c:v>1.2035905714361581</c:v>
                </c:pt>
                <c:pt idx="171">
                  <c:v>0.82690167823923644</c:v>
                </c:pt>
                <c:pt idx="172">
                  <c:v>0.41328517278103827</c:v>
                </c:pt>
                <c:pt idx="173">
                  <c:v>0.21125616105941747</c:v>
                </c:pt>
                <c:pt idx="174">
                  <c:v>-1.3446849477840139E-2</c:v>
                </c:pt>
                <c:pt idx="175">
                  <c:v>5.8735770114414887E-2</c:v>
                </c:pt>
                <c:pt idx="176">
                  <c:v>0.26219943204528207</c:v>
                </c:pt>
              </c:numCache>
            </c:numRef>
          </c:val>
          <c:smooth val="0"/>
          <c:extLst>
            <c:ext xmlns:c16="http://schemas.microsoft.com/office/drawing/2014/chart" uri="{C3380CC4-5D6E-409C-BE32-E72D297353CC}">
              <c16:uniqueId val="{00000005-74B8-48EB-8C6B-38A4C5156380}"/>
            </c:ext>
          </c:extLst>
        </c:ser>
        <c:dLbls>
          <c:showLegendKey val="0"/>
          <c:showVal val="0"/>
          <c:showCatName val="0"/>
          <c:showSerName val="0"/>
          <c:showPercent val="0"/>
          <c:showBubbleSize val="0"/>
        </c:dLbls>
        <c:marker val="1"/>
        <c:smooth val="0"/>
        <c:axId val="871097856"/>
        <c:axId val="941028416"/>
      </c:lineChart>
      <c:catAx>
        <c:axId val="871097856"/>
        <c:scaling>
          <c:orientation val="minMax"/>
        </c:scaling>
        <c:delete val="0"/>
        <c:axPos val="b"/>
        <c:numFmt formatCode="yyyy" sourceLinked="0"/>
        <c:majorTickMark val="out"/>
        <c:minorTickMark val="none"/>
        <c:tickLblPos val="nextTo"/>
        <c:txPr>
          <a:bodyPr rot="-2700000"/>
          <a:lstStyle/>
          <a:p>
            <a:pPr>
              <a:defRPr/>
            </a:pPr>
            <a:endParaRPr lang="en-US"/>
          </a:p>
        </c:txPr>
        <c:crossAx val="941028416"/>
        <c:crosses val="autoZero"/>
        <c:auto val="1"/>
        <c:lblAlgn val="ctr"/>
        <c:lblOffset val="100"/>
        <c:tickLblSkip val="8"/>
        <c:tickMarkSkip val="4"/>
        <c:noMultiLvlLbl val="0"/>
      </c:catAx>
      <c:valAx>
        <c:axId val="941028416"/>
        <c:scaling>
          <c:orientation val="minMax"/>
        </c:scaling>
        <c:delete val="0"/>
        <c:axPos val="l"/>
        <c:numFmt formatCode="0%" sourceLinked="0"/>
        <c:majorTickMark val="out"/>
        <c:minorTickMark val="none"/>
        <c:tickLblPos val="nextTo"/>
        <c:crossAx val="871097856"/>
        <c:crosses val="autoZero"/>
        <c:crossBetween val="between"/>
        <c:dispUnits>
          <c:builtInUnit val="hundreds"/>
        </c:dispUnits>
      </c:valAx>
      <c:valAx>
        <c:axId val="941029568"/>
        <c:scaling>
          <c:orientation val="minMax"/>
          <c:max val="0.1"/>
          <c:min val="0"/>
        </c:scaling>
        <c:delete val="0"/>
        <c:axPos val="r"/>
        <c:numFmt formatCode="General" sourceLinked="1"/>
        <c:majorTickMark val="none"/>
        <c:minorTickMark val="none"/>
        <c:tickLblPos val="none"/>
        <c:crossAx val="871098368"/>
        <c:crosses val="max"/>
        <c:crossBetween val="between"/>
      </c:valAx>
      <c:catAx>
        <c:axId val="871098368"/>
        <c:scaling>
          <c:orientation val="minMax"/>
        </c:scaling>
        <c:delete val="1"/>
        <c:axPos val="b"/>
        <c:majorTickMark val="out"/>
        <c:minorTickMark val="none"/>
        <c:tickLblPos val="none"/>
        <c:crossAx val="941029568"/>
        <c:crosses val="autoZero"/>
        <c:auto val="1"/>
        <c:lblAlgn val="ctr"/>
        <c:lblOffset val="100"/>
        <c:noMultiLvlLbl val="0"/>
      </c:catAx>
    </c:plotArea>
    <c:legend>
      <c:legendPos val="b"/>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7B60-412F-8DBF-571C7E592AC1}"/>
            </c:ext>
          </c:extLst>
        </c:ser>
        <c:ser>
          <c:idx val="5"/>
          <c:order val="6"/>
          <c:tx>
            <c:v>Projection Region</c:v>
          </c:tx>
          <c:spPr>
            <a:solidFill>
              <a:schemeClr val="bg2">
                <a:alpha val="42000"/>
              </a:schemeClr>
            </a:solidFill>
          </c:spPr>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7B60-412F-8DBF-571C7E592AC1}"/>
            </c:ext>
          </c:extLst>
        </c:ser>
        <c:dLbls>
          <c:showLegendKey val="0"/>
          <c:showVal val="0"/>
          <c:showCatName val="0"/>
          <c:showSerName val="0"/>
          <c:showPercent val="0"/>
          <c:showBubbleSize val="0"/>
        </c:dLbls>
        <c:axId val="531466240"/>
        <c:axId val="572514880"/>
      </c:areaChart>
      <c:lineChart>
        <c:grouping val="standard"/>
        <c:varyColors val="0"/>
        <c:ser>
          <c:idx val="2"/>
          <c:order val="0"/>
          <c:tx>
            <c:v>Explanatory Contrib - HPI</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Scenarios'!$CK$2:$CK$178</c:f>
              <c:numCache>
                <c:formatCode>General</c:formatCode>
                <c:ptCount val="177"/>
                <c:pt idx="0">
                  <c:v>0.96623499999999984</c:v>
                </c:pt>
                <c:pt idx="1">
                  <c:v>0.9637104999999998</c:v>
                </c:pt>
                <c:pt idx="2">
                  <c:v>0.9637104999999998</c:v>
                </c:pt>
                <c:pt idx="3">
                  <c:v>0.9637104999999998</c:v>
                </c:pt>
                <c:pt idx="4">
                  <c:v>0.96348099999999992</c:v>
                </c:pt>
                <c:pt idx="5">
                  <c:v>0.9637104999999998</c:v>
                </c:pt>
                <c:pt idx="6">
                  <c:v>0.96325149999999982</c:v>
                </c:pt>
                <c:pt idx="7">
                  <c:v>0.96256299999999995</c:v>
                </c:pt>
                <c:pt idx="8">
                  <c:v>0.96187449999999985</c:v>
                </c:pt>
                <c:pt idx="9">
                  <c:v>0.96095649999999988</c:v>
                </c:pt>
                <c:pt idx="10">
                  <c:v>0.96026799999999979</c:v>
                </c:pt>
                <c:pt idx="11">
                  <c:v>0.96003849999999991</c:v>
                </c:pt>
                <c:pt idx="12">
                  <c:v>0.96118599999999998</c:v>
                </c:pt>
                <c:pt idx="13">
                  <c:v>0.96302199999999993</c:v>
                </c:pt>
                <c:pt idx="14">
                  <c:v>0.96393999999999991</c:v>
                </c:pt>
                <c:pt idx="15">
                  <c:v>0.96485799999999988</c:v>
                </c:pt>
                <c:pt idx="16">
                  <c:v>0.96508749999999976</c:v>
                </c:pt>
                <c:pt idx="17">
                  <c:v>0.96531699999999987</c:v>
                </c:pt>
                <c:pt idx="18">
                  <c:v>0.96692349999999994</c:v>
                </c:pt>
                <c:pt idx="19">
                  <c:v>0.96807099999999979</c:v>
                </c:pt>
                <c:pt idx="20">
                  <c:v>0.96921849999999987</c:v>
                </c:pt>
                <c:pt idx="21">
                  <c:v>0.97036599999999995</c:v>
                </c:pt>
                <c:pt idx="22">
                  <c:v>0.97128399999999993</c:v>
                </c:pt>
                <c:pt idx="23">
                  <c:v>0.97151349999999981</c:v>
                </c:pt>
                <c:pt idx="24">
                  <c:v>0.97128399999999993</c:v>
                </c:pt>
                <c:pt idx="25">
                  <c:v>0.96990699999999996</c:v>
                </c:pt>
                <c:pt idx="26">
                  <c:v>0.96852999999999978</c:v>
                </c:pt>
                <c:pt idx="27">
                  <c:v>0.96784149999999991</c:v>
                </c:pt>
                <c:pt idx="28">
                  <c:v>0.96738249999999992</c:v>
                </c:pt>
                <c:pt idx="29">
                  <c:v>0.96761199999999981</c:v>
                </c:pt>
                <c:pt idx="30">
                  <c:v>0.96761199999999981</c:v>
                </c:pt>
                <c:pt idx="31">
                  <c:v>0.96784149999999991</c:v>
                </c:pt>
                <c:pt idx="32">
                  <c:v>0.96784149999999991</c:v>
                </c:pt>
                <c:pt idx="33">
                  <c:v>0.96715299999999982</c:v>
                </c:pt>
                <c:pt idx="34">
                  <c:v>0.96669399999999983</c:v>
                </c:pt>
                <c:pt idx="35">
                  <c:v>0.96554649999999997</c:v>
                </c:pt>
                <c:pt idx="36">
                  <c:v>0.96462849999999978</c:v>
                </c:pt>
                <c:pt idx="37">
                  <c:v>0.96416949999999979</c:v>
                </c:pt>
                <c:pt idx="38">
                  <c:v>0.96302199999999993</c:v>
                </c:pt>
                <c:pt idx="39">
                  <c:v>0.96256299999999995</c:v>
                </c:pt>
                <c:pt idx="40">
                  <c:v>0.96118599999999976</c:v>
                </c:pt>
                <c:pt idx="41">
                  <c:v>0.96049749999999989</c:v>
                </c:pt>
                <c:pt idx="42">
                  <c:v>0.96049749999999989</c:v>
                </c:pt>
                <c:pt idx="43">
                  <c:v>0.96026799999999979</c:v>
                </c:pt>
                <c:pt idx="44">
                  <c:v>0.96164499999999997</c:v>
                </c:pt>
                <c:pt idx="45">
                  <c:v>0.96118599999999976</c:v>
                </c:pt>
                <c:pt idx="46">
                  <c:v>0.9598089999999998</c:v>
                </c:pt>
                <c:pt idx="47">
                  <c:v>0.95866149999999994</c:v>
                </c:pt>
                <c:pt idx="48">
                  <c:v>0.95751399999999987</c:v>
                </c:pt>
                <c:pt idx="49">
                  <c:v>0.95889099999999983</c:v>
                </c:pt>
                <c:pt idx="50">
                  <c:v>0.96095649999999988</c:v>
                </c:pt>
                <c:pt idx="51">
                  <c:v>0.96279249999999983</c:v>
                </c:pt>
                <c:pt idx="52">
                  <c:v>0.9643989999999999</c:v>
                </c:pt>
                <c:pt idx="53">
                  <c:v>0.96646449999999995</c:v>
                </c:pt>
                <c:pt idx="54">
                  <c:v>0.96944799999999998</c:v>
                </c:pt>
                <c:pt idx="55">
                  <c:v>0.97266099999999989</c:v>
                </c:pt>
                <c:pt idx="56">
                  <c:v>0.97541499999999981</c:v>
                </c:pt>
                <c:pt idx="57">
                  <c:v>0.97518549999999993</c:v>
                </c:pt>
                <c:pt idx="58">
                  <c:v>0.97472649999999994</c:v>
                </c:pt>
                <c:pt idx="59">
                  <c:v>0.97426749999999995</c:v>
                </c:pt>
                <c:pt idx="60">
                  <c:v>0.97289049999999999</c:v>
                </c:pt>
                <c:pt idx="61">
                  <c:v>0.97380849999999997</c:v>
                </c:pt>
                <c:pt idx="62">
                  <c:v>0.97380849999999997</c:v>
                </c:pt>
                <c:pt idx="63">
                  <c:v>0.97266099999999989</c:v>
                </c:pt>
                <c:pt idx="64">
                  <c:v>0.97266099999999989</c:v>
                </c:pt>
                <c:pt idx="65">
                  <c:v>0.97151349999999981</c:v>
                </c:pt>
                <c:pt idx="66">
                  <c:v>0.96990699999999996</c:v>
                </c:pt>
                <c:pt idx="67">
                  <c:v>0.96921849999999987</c:v>
                </c:pt>
                <c:pt idx="68">
                  <c:v>0.96875949999999988</c:v>
                </c:pt>
                <c:pt idx="69">
                  <c:v>0.96852999999999978</c:v>
                </c:pt>
                <c:pt idx="70">
                  <c:v>0.96898899999999999</c:v>
                </c:pt>
                <c:pt idx="71">
                  <c:v>0.96967749999999986</c:v>
                </c:pt>
                <c:pt idx="72">
                  <c:v>0.96990699999999996</c:v>
                </c:pt>
                <c:pt idx="73">
                  <c:v>0.96967749999999986</c:v>
                </c:pt>
                <c:pt idx="74">
                  <c:v>0.96921849999999987</c:v>
                </c:pt>
                <c:pt idx="75">
                  <c:v>0.96875949999999988</c:v>
                </c:pt>
                <c:pt idx="76">
                  <c:v>0.96807099999999979</c:v>
                </c:pt>
                <c:pt idx="77">
                  <c:v>0.96784149999999991</c:v>
                </c:pt>
                <c:pt idx="78">
                  <c:v>0.9683004999999999</c:v>
                </c:pt>
                <c:pt idx="79">
                  <c:v>0.9683004999999999</c:v>
                </c:pt>
                <c:pt idx="80">
                  <c:v>0.96807099999999979</c:v>
                </c:pt>
                <c:pt idx="81">
                  <c:v>0.96761199999999981</c:v>
                </c:pt>
                <c:pt idx="82">
                  <c:v>0.96600549999999996</c:v>
                </c:pt>
                <c:pt idx="83">
                  <c:v>0.96416949999999979</c:v>
                </c:pt>
                <c:pt idx="84">
                  <c:v>0.96233349999999984</c:v>
                </c:pt>
                <c:pt idx="85">
                  <c:v>0.96118599999999976</c:v>
                </c:pt>
                <c:pt idx="86">
                  <c:v>0.96003849999999991</c:v>
                </c:pt>
                <c:pt idx="87">
                  <c:v>0.95912049999999993</c:v>
                </c:pt>
                <c:pt idx="88">
                  <c:v>0.95934999999999981</c:v>
                </c:pt>
                <c:pt idx="89">
                  <c:v>0.95797299999999985</c:v>
                </c:pt>
                <c:pt idx="90">
                  <c:v>0.95728449999999976</c:v>
                </c:pt>
                <c:pt idx="91">
                  <c:v>0.95636649999999979</c:v>
                </c:pt>
                <c:pt idx="92">
                  <c:v>0.95384199999999997</c:v>
                </c:pt>
                <c:pt idx="93">
                  <c:v>0.9522354999999999</c:v>
                </c:pt>
                <c:pt idx="94">
                  <c:v>0.95131749999999993</c:v>
                </c:pt>
                <c:pt idx="95">
                  <c:v>0.95062899999999984</c:v>
                </c:pt>
                <c:pt idx="96">
                  <c:v>0.95062899999999984</c:v>
                </c:pt>
                <c:pt idx="97">
                  <c:v>0.9520059999999998</c:v>
                </c:pt>
                <c:pt idx="98">
                  <c:v>0.9522354999999999</c:v>
                </c:pt>
                <c:pt idx="99">
                  <c:v>0.95361249999999986</c:v>
                </c:pt>
                <c:pt idx="100">
                  <c:v>0.95430099999999995</c:v>
                </c:pt>
                <c:pt idx="101">
                  <c:v>0.95177649999999991</c:v>
                </c:pt>
                <c:pt idx="102">
                  <c:v>0.94971099999999986</c:v>
                </c:pt>
                <c:pt idx="103">
                  <c:v>0.94764549999999981</c:v>
                </c:pt>
                <c:pt idx="104">
                  <c:v>0.94672749999999983</c:v>
                </c:pt>
                <c:pt idx="105">
                  <c:v>0.94741599999999992</c:v>
                </c:pt>
                <c:pt idx="106">
                  <c:v>0.94557999999999998</c:v>
                </c:pt>
                <c:pt idx="107">
                  <c:v>0.94144899999999987</c:v>
                </c:pt>
                <c:pt idx="108">
                  <c:v>0.9359409999999998</c:v>
                </c:pt>
                <c:pt idx="109">
                  <c:v>0.92882649999999989</c:v>
                </c:pt>
                <c:pt idx="110">
                  <c:v>0.92515449999999977</c:v>
                </c:pt>
                <c:pt idx="111">
                  <c:v>0.92194149999999986</c:v>
                </c:pt>
                <c:pt idx="112">
                  <c:v>0.91758099999999987</c:v>
                </c:pt>
                <c:pt idx="113">
                  <c:v>0.91551549999999982</c:v>
                </c:pt>
                <c:pt idx="114">
                  <c:v>0.91390899999999997</c:v>
                </c:pt>
                <c:pt idx="115">
                  <c:v>0.91482699999999995</c:v>
                </c:pt>
                <c:pt idx="116">
                  <c:v>0.92331849999999982</c:v>
                </c:pt>
                <c:pt idx="117">
                  <c:v>0.94076049999999978</c:v>
                </c:pt>
                <c:pt idx="118">
                  <c:v>0.95843199999999984</c:v>
                </c:pt>
                <c:pt idx="119">
                  <c:v>0.97197249999999979</c:v>
                </c:pt>
                <c:pt idx="120">
                  <c:v>0.98436549999999989</c:v>
                </c:pt>
                <c:pt idx="121">
                  <c:v>0.99538149999999981</c:v>
                </c:pt>
                <c:pt idx="122">
                  <c:v>1.0050205000000001</c:v>
                </c:pt>
                <c:pt idx="123">
                  <c:v>1.0176429999999996</c:v>
                </c:pt>
                <c:pt idx="124">
                  <c:v>1.0293475000000001</c:v>
                </c:pt>
                <c:pt idx="125">
                  <c:v>1.0346259999999998</c:v>
                </c:pt>
                <c:pt idx="126">
                  <c:v>1.0385274999999998</c:v>
                </c:pt>
                <c:pt idx="127">
                  <c:v>1.0426584999999999</c:v>
                </c:pt>
                <c:pt idx="128">
                  <c:v>1.0357734999999999</c:v>
                </c:pt>
                <c:pt idx="129">
                  <c:v>1.0178724999999997</c:v>
                </c:pt>
                <c:pt idx="130">
                  <c:v>0.99951249999999991</c:v>
                </c:pt>
                <c:pt idx="131">
                  <c:v>0.9806935</c:v>
                </c:pt>
                <c:pt idx="132">
                  <c:v>0.97059549999999983</c:v>
                </c:pt>
                <c:pt idx="133">
                  <c:v>0.97243149999999978</c:v>
                </c:pt>
                <c:pt idx="134">
                  <c:v>0.9800049999999999</c:v>
                </c:pt>
                <c:pt idx="135">
                  <c:v>0.98390649999999991</c:v>
                </c:pt>
                <c:pt idx="136">
                  <c:v>0.98688999999999993</c:v>
                </c:pt>
                <c:pt idx="137">
                  <c:v>0.98620149999999984</c:v>
                </c:pt>
                <c:pt idx="138">
                  <c:v>0.97862799999999972</c:v>
                </c:pt>
                <c:pt idx="139">
                  <c:v>0.97564449999999991</c:v>
                </c:pt>
                <c:pt idx="140">
                  <c:v>0.96967749999999986</c:v>
                </c:pt>
                <c:pt idx="141">
                  <c:v>0.96049749999999989</c:v>
                </c:pt>
                <c:pt idx="142">
                  <c:v>0.95567799999999992</c:v>
                </c:pt>
                <c:pt idx="143">
                  <c:v>0.94902249999999977</c:v>
                </c:pt>
                <c:pt idx="144">
                  <c:v>0.94374399999999981</c:v>
                </c:pt>
                <c:pt idx="145">
                  <c:v>0.94236699999999984</c:v>
                </c:pt>
                <c:pt idx="146">
                  <c:v>0.9398424999999998</c:v>
                </c:pt>
                <c:pt idx="147">
                  <c:v>0.93961299999999992</c:v>
                </c:pt>
                <c:pt idx="148">
                  <c:v>0.94328499999999982</c:v>
                </c:pt>
                <c:pt idx="149">
                  <c:v>0.94971099999999986</c:v>
                </c:pt>
                <c:pt idx="150">
                  <c:v>0.95361249999999986</c:v>
                </c:pt>
                <c:pt idx="151">
                  <c:v>0.95498949999999982</c:v>
                </c:pt>
                <c:pt idx="152">
                  <c:v>0.95430099999999973</c:v>
                </c:pt>
                <c:pt idx="153">
                  <c:v>0.9522354999999999</c:v>
                </c:pt>
                <c:pt idx="154">
                  <c:v>0.9520059999999998</c:v>
                </c:pt>
                <c:pt idx="155">
                  <c:v>0.95292399999999999</c:v>
                </c:pt>
                <c:pt idx="156">
                  <c:v>0.95292399999999999</c:v>
                </c:pt>
                <c:pt idx="157">
                  <c:v>0.95269449999999989</c:v>
                </c:pt>
                <c:pt idx="158">
                  <c:v>0.95039949999999995</c:v>
                </c:pt>
                <c:pt idx="159">
                  <c:v>0.9522354999999999</c:v>
                </c:pt>
              </c:numCache>
            </c:numRef>
          </c:val>
          <c:smooth val="0"/>
          <c:extLst>
            <c:ext xmlns:c16="http://schemas.microsoft.com/office/drawing/2014/chart" uri="{C3380CC4-5D6E-409C-BE32-E72D297353CC}">
              <c16:uniqueId val="{00000002-7B60-412F-8DBF-571C7E592AC1}"/>
            </c:ext>
          </c:extLst>
        </c:ser>
        <c:ser>
          <c:idx val="6"/>
          <c:order val="1"/>
          <c:tx>
            <c:v>USAA actual</c:v>
          </c:tx>
          <c:spPr>
            <a:ln>
              <a:solidFill>
                <a:schemeClr val="bg1">
                  <a:lumMod val="65000"/>
                </a:schemeClr>
              </a:solidFill>
            </a:ln>
          </c:spPr>
          <c:marker>
            <c:symbol val="none"/>
          </c:marker>
          <c:val>
            <c:numRef>
              <c:f>'Relevant Scenarios'!$BR$2:$BR$178</c:f>
              <c:numCache>
                <c:formatCode>General</c:formatCode>
                <c:ptCount val="177"/>
                <c:pt idx="113">
                  <c:v>0.97089508199999996</c:v>
                </c:pt>
                <c:pt idx="114">
                  <c:v>0.88485147900000005</c:v>
                </c:pt>
                <c:pt idx="115">
                  <c:v>1.075053289</c:v>
                </c:pt>
                <c:pt idx="116">
                  <c:v>0.76990029599999998</c:v>
                </c:pt>
                <c:pt idx="117">
                  <c:v>1.065201203</c:v>
                </c:pt>
                <c:pt idx="118">
                  <c:v>0.96660020800000002</c:v>
                </c:pt>
                <c:pt idx="119">
                  <c:v>0.94007065300000003</c:v>
                </c:pt>
                <c:pt idx="120">
                  <c:v>1.106981032</c:v>
                </c:pt>
                <c:pt idx="121">
                  <c:v>0.86707434299999997</c:v>
                </c:pt>
                <c:pt idx="122">
                  <c:v>0.72702130399999998</c:v>
                </c:pt>
                <c:pt idx="123">
                  <c:v>1.0621209650000001</c:v>
                </c:pt>
                <c:pt idx="124">
                  <c:v>1.059442032</c:v>
                </c:pt>
                <c:pt idx="125">
                  <c:v>1.0051565170000001</c:v>
                </c:pt>
                <c:pt idx="126">
                  <c:v>0.93218314099999999</c:v>
                </c:pt>
                <c:pt idx="127">
                  <c:v>1.2546367119999999</c:v>
                </c:pt>
                <c:pt idx="128">
                  <c:v>1.6032743309999999</c:v>
                </c:pt>
                <c:pt idx="129">
                  <c:v>1.6342689079999999</c:v>
                </c:pt>
                <c:pt idx="130">
                  <c:v>1.3533037919999999</c:v>
                </c:pt>
                <c:pt idx="131">
                  <c:v>1.412156285</c:v>
                </c:pt>
                <c:pt idx="132">
                  <c:v>2.1201877329999999</c:v>
                </c:pt>
                <c:pt idx="133">
                  <c:v>2.1222452550000002</c:v>
                </c:pt>
                <c:pt idx="134">
                  <c:v>1.732715252</c:v>
                </c:pt>
                <c:pt idx="135">
                  <c:v>1.664947706</c:v>
                </c:pt>
                <c:pt idx="136">
                  <c:v>1.67306899</c:v>
                </c:pt>
                <c:pt idx="137">
                  <c:v>1.4718715090000001</c:v>
                </c:pt>
                <c:pt idx="138">
                  <c:v>0.94565192899999995</c:v>
                </c:pt>
                <c:pt idx="139">
                  <c:v>0.88869692</c:v>
                </c:pt>
                <c:pt idx="140">
                  <c:v>0.89797254800000004</c:v>
                </c:pt>
                <c:pt idx="141">
                  <c:v>0.83574461099999997</c:v>
                </c:pt>
                <c:pt idx="142">
                  <c:v>0.69209886899999995</c:v>
                </c:pt>
                <c:pt idx="143">
                  <c:v>0.638449198</c:v>
                </c:pt>
                <c:pt idx="144">
                  <c:v>0.79004561500000003</c:v>
                </c:pt>
                <c:pt idx="145">
                  <c:v>0.72799436799999995</c:v>
                </c:pt>
                <c:pt idx="146">
                  <c:v>0.57145889599999999</c:v>
                </c:pt>
                <c:pt idx="147">
                  <c:v>0.64086499699999999</c:v>
                </c:pt>
                <c:pt idx="148">
                  <c:v>0.79449989799999998</c:v>
                </c:pt>
                <c:pt idx="149">
                  <c:v>0.75524038599999999</c:v>
                </c:pt>
                <c:pt idx="150">
                  <c:v>0.65328250099999996</c:v>
                </c:pt>
                <c:pt idx="151">
                  <c:v>0.64019737899999996</c:v>
                </c:pt>
                <c:pt idx="152">
                  <c:v>0.75271487000000004</c:v>
                </c:pt>
                <c:pt idx="153">
                  <c:v>0.771746932</c:v>
                </c:pt>
                <c:pt idx="154">
                  <c:v>0.64723636299999998</c:v>
                </c:pt>
                <c:pt idx="155">
                  <c:v>0.756885264</c:v>
                </c:pt>
                <c:pt idx="156">
                  <c:v>0.87350947099999998</c:v>
                </c:pt>
                <c:pt idx="157">
                  <c:v>0.92643779199999998</c:v>
                </c:pt>
                <c:pt idx="158">
                  <c:v>0.78115977700000006</c:v>
                </c:pt>
                <c:pt idx="159">
                  <c:v>0.91860022500000005</c:v>
                </c:pt>
                <c:pt idx="160">
                  <c:v>1.0286339339999999</c:v>
                </c:pt>
                <c:pt idx="161">
                  <c:v>1.0563156250000001</c:v>
                </c:pt>
                <c:pt idx="162">
                  <c:v>0.90575354399999997</c:v>
                </c:pt>
                <c:pt idx="163">
                  <c:v>1.107414388</c:v>
                </c:pt>
              </c:numCache>
            </c:numRef>
          </c:val>
          <c:smooth val="0"/>
          <c:extLst>
            <c:ext xmlns:c16="http://schemas.microsoft.com/office/drawing/2014/chart" uri="{C3380CC4-5D6E-409C-BE32-E72D297353CC}">
              <c16:uniqueId val="{00000003-7B60-412F-8DBF-571C7E592AC1}"/>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Scenarios'!$CH$2:$CH$10</c:f>
              <c:numCache>
                <c:formatCode>General</c:formatCode>
                <c:ptCount val="9"/>
              </c:numCache>
            </c:numRef>
          </c:val>
          <c:smooth val="0"/>
          <c:extLst>
            <c:ext xmlns:c16="http://schemas.microsoft.com/office/drawing/2014/chart" uri="{C3380CC4-5D6E-409C-BE32-E72D297353CC}">
              <c16:uniqueId val="{00000004-7B60-412F-8DBF-571C7E592AC1}"/>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Scenarios'!$CI$2:$CI$178</c:f>
              <c:numCache>
                <c:formatCode>General</c:formatCode>
                <c:ptCount val="177"/>
                <c:pt idx="159">
                  <c:v>0.9522354999999999</c:v>
                </c:pt>
                <c:pt idx="160">
                  <c:v>0.96210399999999974</c:v>
                </c:pt>
                <c:pt idx="161">
                  <c:v>0.97266099999999989</c:v>
                </c:pt>
                <c:pt idx="162">
                  <c:v>0.98666049999999983</c:v>
                </c:pt>
                <c:pt idx="163">
                  <c:v>0.99675849999999999</c:v>
                </c:pt>
                <c:pt idx="164">
                  <c:v>0.99905349999999993</c:v>
                </c:pt>
                <c:pt idx="165">
                  <c:v>1.0022664999999997</c:v>
                </c:pt>
                <c:pt idx="166">
                  <c:v>1.002955</c:v>
                </c:pt>
                <c:pt idx="167">
                  <c:v>1.0008895</c:v>
                </c:pt>
                <c:pt idx="168">
                  <c:v>0.99492249999999982</c:v>
                </c:pt>
                <c:pt idx="169">
                  <c:v>0.98528349999999987</c:v>
                </c:pt>
                <c:pt idx="170">
                  <c:v>0.9761034999999999</c:v>
                </c:pt>
                <c:pt idx="171">
                  <c:v>0.96852999999999978</c:v>
                </c:pt>
                <c:pt idx="172">
                  <c:v>0.96416949999999979</c:v>
                </c:pt>
                <c:pt idx="173">
                  <c:v>0.97311999999999987</c:v>
                </c:pt>
                <c:pt idx="174">
                  <c:v>0.97311999999999987</c:v>
                </c:pt>
                <c:pt idx="175">
                  <c:v>0.97311999999999987</c:v>
                </c:pt>
                <c:pt idx="176">
                  <c:v>0.97311999999999987</c:v>
                </c:pt>
              </c:numCache>
            </c:numRef>
          </c:val>
          <c:smooth val="0"/>
          <c:extLst>
            <c:ext xmlns:c16="http://schemas.microsoft.com/office/drawing/2014/chart" uri="{C3380CC4-5D6E-409C-BE32-E72D297353CC}">
              <c16:uniqueId val="{00000005-7B60-412F-8DBF-571C7E592AC1}"/>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Scenarios'!$CJ$2:$CJ$178</c:f>
              <c:numCache>
                <c:formatCode>General</c:formatCode>
                <c:ptCount val="177"/>
                <c:pt idx="159">
                  <c:v>0.9522354999999999</c:v>
                </c:pt>
                <c:pt idx="160">
                  <c:v>0.96715299999999982</c:v>
                </c:pt>
                <c:pt idx="161">
                  <c:v>0.98413600000000001</c:v>
                </c:pt>
                <c:pt idx="162">
                  <c:v>1.0052499999999998</c:v>
                </c:pt>
                <c:pt idx="163">
                  <c:v>1.0226919999999997</c:v>
                </c:pt>
                <c:pt idx="164">
                  <c:v>1.0270524999999999</c:v>
                </c:pt>
                <c:pt idx="165">
                  <c:v>1.0321015</c:v>
                </c:pt>
                <c:pt idx="166">
                  <c:v>1.0325604999999998</c:v>
                </c:pt>
                <c:pt idx="167">
                  <c:v>1.0275114999999997</c:v>
                </c:pt>
                <c:pt idx="168">
                  <c:v>1.0148889999999997</c:v>
                </c:pt>
                <c:pt idx="169">
                  <c:v>0.9962995</c:v>
                </c:pt>
                <c:pt idx="170">
                  <c:v>0.97885749999999982</c:v>
                </c:pt>
                <c:pt idx="171">
                  <c:v>0.9643989999999999</c:v>
                </c:pt>
                <c:pt idx="172">
                  <c:v>0.95682549999999977</c:v>
                </c:pt>
                <c:pt idx="173">
                  <c:v>0.97311999999999987</c:v>
                </c:pt>
                <c:pt idx="174">
                  <c:v>0.97311999999999987</c:v>
                </c:pt>
                <c:pt idx="175">
                  <c:v>0.97311999999999987</c:v>
                </c:pt>
                <c:pt idx="176">
                  <c:v>0.97311999999999987</c:v>
                </c:pt>
              </c:numCache>
            </c:numRef>
          </c:val>
          <c:smooth val="0"/>
          <c:extLst>
            <c:ext xmlns:c16="http://schemas.microsoft.com/office/drawing/2014/chart" uri="{C3380CC4-5D6E-409C-BE32-E72D297353CC}">
              <c16:uniqueId val="{00000006-7B60-412F-8DBF-571C7E592AC1}"/>
            </c:ext>
          </c:extLst>
        </c:ser>
        <c:dLbls>
          <c:showLegendKey val="0"/>
          <c:showVal val="0"/>
          <c:showCatName val="0"/>
          <c:showSerName val="0"/>
          <c:showPercent val="0"/>
          <c:showBubbleSize val="0"/>
        </c:dLbls>
        <c:marker val="1"/>
        <c:smooth val="0"/>
        <c:axId val="531465728"/>
        <c:axId val="572120384"/>
      </c:lineChart>
      <c:catAx>
        <c:axId val="531465728"/>
        <c:scaling>
          <c:orientation val="minMax"/>
        </c:scaling>
        <c:delete val="0"/>
        <c:axPos val="b"/>
        <c:numFmt formatCode="yyyy" sourceLinked="0"/>
        <c:majorTickMark val="out"/>
        <c:minorTickMark val="none"/>
        <c:tickLblPos val="nextTo"/>
        <c:txPr>
          <a:bodyPr rot="-2700000"/>
          <a:lstStyle/>
          <a:p>
            <a:pPr>
              <a:defRPr/>
            </a:pPr>
            <a:endParaRPr lang="en-US"/>
          </a:p>
        </c:txPr>
        <c:crossAx val="572120384"/>
        <c:crosses val="autoZero"/>
        <c:auto val="1"/>
        <c:lblAlgn val="ctr"/>
        <c:lblOffset val="100"/>
        <c:tickLblSkip val="8"/>
        <c:tickMarkSkip val="4"/>
        <c:noMultiLvlLbl val="0"/>
      </c:catAx>
      <c:valAx>
        <c:axId val="572120384"/>
        <c:scaling>
          <c:orientation val="minMax"/>
        </c:scaling>
        <c:delete val="0"/>
        <c:axPos val="l"/>
        <c:title>
          <c:tx>
            <c:rich>
              <a:bodyPr/>
              <a:lstStyle/>
              <a:p>
                <a:pPr>
                  <a:defRPr/>
                </a:pPr>
                <a:r>
                  <a:rPr lang="en-US"/>
                  <a:t>Modeled Charge-Off Rate - Credit Card</a:t>
                </a:r>
              </a:p>
            </c:rich>
          </c:tx>
          <c:overlay val="0"/>
        </c:title>
        <c:numFmt formatCode="0%" sourceLinked="0"/>
        <c:majorTickMark val="out"/>
        <c:minorTickMark val="none"/>
        <c:tickLblPos val="nextTo"/>
        <c:crossAx val="531465728"/>
        <c:crosses val="autoZero"/>
        <c:crossBetween val="between"/>
        <c:dispUnits>
          <c:builtInUnit val="hundreds"/>
        </c:dispUnits>
      </c:valAx>
      <c:valAx>
        <c:axId val="572514880"/>
        <c:scaling>
          <c:orientation val="minMax"/>
          <c:max val="0.1"/>
          <c:min val="0"/>
        </c:scaling>
        <c:delete val="0"/>
        <c:axPos val="r"/>
        <c:numFmt formatCode="General" sourceLinked="1"/>
        <c:majorTickMark val="none"/>
        <c:minorTickMark val="none"/>
        <c:tickLblPos val="none"/>
        <c:crossAx val="531466240"/>
        <c:crosses val="max"/>
        <c:crossBetween val="between"/>
      </c:valAx>
      <c:catAx>
        <c:axId val="531466240"/>
        <c:scaling>
          <c:orientation val="minMax"/>
        </c:scaling>
        <c:delete val="1"/>
        <c:axPos val="b"/>
        <c:majorTickMark val="out"/>
        <c:minorTickMark val="none"/>
        <c:tickLblPos val="none"/>
        <c:crossAx val="572514880"/>
        <c:crosses val="autoZero"/>
        <c:auto val="1"/>
        <c:lblAlgn val="ctr"/>
        <c:lblOffset val="100"/>
        <c:noMultiLvlLbl val="0"/>
      </c:catAx>
    </c:plotArea>
    <c:legend>
      <c:legendPos val="b"/>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cat>
            <c:strRef>
              <c:f>'Relevant Scenarios'!$A$6:$A$178</c:f>
              <c:strCache>
                <c:ptCount val="173"/>
                <c:pt idx="0">
                  <c:v>Q1 1977</c:v>
                </c:pt>
                <c:pt idx="1">
                  <c:v>Q2 1977</c:v>
                </c:pt>
                <c:pt idx="2">
                  <c:v>Q3 1977</c:v>
                </c:pt>
                <c:pt idx="3">
                  <c:v>Q4 1977</c:v>
                </c:pt>
                <c:pt idx="4">
                  <c:v>Q1 1978</c:v>
                </c:pt>
                <c:pt idx="5">
                  <c:v>Q2 1978</c:v>
                </c:pt>
                <c:pt idx="6">
                  <c:v>Q3 1978</c:v>
                </c:pt>
                <c:pt idx="7">
                  <c:v>Q4 1978</c:v>
                </c:pt>
                <c:pt idx="8">
                  <c:v>Q1 1979</c:v>
                </c:pt>
                <c:pt idx="9">
                  <c:v>Q2 1979</c:v>
                </c:pt>
                <c:pt idx="10">
                  <c:v>Q3 1979</c:v>
                </c:pt>
                <c:pt idx="11">
                  <c:v>Q4 1979</c:v>
                </c:pt>
                <c:pt idx="12">
                  <c:v>Q1 1980</c:v>
                </c:pt>
                <c:pt idx="13">
                  <c:v>Q2 1980</c:v>
                </c:pt>
                <c:pt idx="14">
                  <c:v>Q3 1980</c:v>
                </c:pt>
                <c:pt idx="15">
                  <c:v>Q4 1980</c:v>
                </c:pt>
                <c:pt idx="16">
                  <c:v>Q1 1981</c:v>
                </c:pt>
                <c:pt idx="17">
                  <c:v>Q2 1981</c:v>
                </c:pt>
                <c:pt idx="18">
                  <c:v>Q3 1981</c:v>
                </c:pt>
                <c:pt idx="19">
                  <c:v>Q4 1981</c:v>
                </c:pt>
                <c:pt idx="20">
                  <c:v>Q1 1982</c:v>
                </c:pt>
                <c:pt idx="21">
                  <c:v>Q2 1982</c:v>
                </c:pt>
                <c:pt idx="22">
                  <c:v>Q3 1982</c:v>
                </c:pt>
                <c:pt idx="23">
                  <c:v>Q4 1982</c:v>
                </c:pt>
                <c:pt idx="24">
                  <c:v>Q1 1983</c:v>
                </c:pt>
                <c:pt idx="25">
                  <c:v>Q2 1983</c:v>
                </c:pt>
                <c:pt idx="26">
                  <c:v>Q3 1983</c:v>
                </c:pt>
                <c:pt idx="27">
                  <c:v>Q4 1983</c:v>
                </c:pt>
                <c:pt idx="28">
                  <c:v>Q1 1984</c:v>
                </c:pt>
                <c:pt idx="29">
                  <c:v>Q2 1984</c:v>
                </c:pt>
                <c:pt idx="30">
                  <c:v>Q3 1984</c:v>
                </c:pt>
                <c:pt idx="31">
                  <c:v>Q4 1984</c:v>
                </c:pt>
                <c:pt idx="32">
                  <c:v>Q1 1985</c:v>
                </c:pt>
                <c:pt idx="33">
                  <c:v>Q2 1985</c:v>
                </c:pt>
                <c:pt idx="34">
                  <c:v>Q3 1985</c:v>
                </c:pt>
                <c:pt idx="35">
                  <c:v>Q4 1985</c:v>
                </c:pt>
                <c:pt idx="36">
                  <c:v>Q1 1986</c:v>
                </c:pt>
                <c:pt idx="37">
                  <c:v>Q2 1986</c:v>
                </c:pt>
                <c:pt idx="38">
                  <c:v>Q3 1986</c:v>
                </c:pt>
                <c:pt idx="39">
                  <c:v>Q4 1986</c:v>
                </c:pt>
                <c:pt idx="40">
                  <c:v>Q1 1987</c:v>
                </c:pt>
                <c:pt idx="41">
                  <c:v>Q2 1987</c:v>
                </c:pt>
                <c:pt idx="42">
                  <c:v>Q3 1987</c:v>
                </c:pt>
                <c:pt idx="43">
                  <c:v>Q4 1987</c:v>
                </c:pt>
                <c:pt idx="44">
                  <c:v>Q1 1988</c:v>
                </c:pt>
                <c:pt idx="45">
                  <c:v>Q2 1988</c:v>
                </c:pt>
                <c:pt idx="46">
                  <c:v>Q3 1988</c:v>
                </c:pt>
                <c:pt idx="47">
                  <c:v>Q4 1988</c:v>
                </c:pt>
                <c:pt idx="48">
                  <c:v>Q1 1989</c:v>
                </c:pt>
                <c:pt idx="49">
                  <c:v>Q2 1989</c:v>
                </c:pt>
                <c:pt idx="50">
                  <c:v>Q3 1989</c:v>
                </c:pt>
                <c:pt idx="51">
                  <c:v>Q4 1989</c:v>
                </c:pt>
                <c:pt idx="52">
                  <c:v>Q1 1990</c:v>
                </c:pt>
                <c:pt idx="53">
                  <c:v>Q2 1990</c:v>
                </c:pt>
                <c:pt idx="54">
                  <c:v>Q3 1990</c:v>
                </c:pt>
                <c:pt idx="55">
                  <c:v>Q4 1990</c:v>
                </c:pt>
                <c:pt idx="56">
                  <c:v>Q1 1991</c:v>
                </c:pt>
                <c:pt idx="57">
                  <c:v>Q2 1991</c:v>
                </c:pt>
                <c:pt idx="58">
                  <c:v>Q3 1991</c:v>
                </c:pt>
                <c:pt idx="59">
                  <c:v>Q4 1991</c:v>
                </c:pt>
                <c:pt idx="60">
                  <c:v>Q1 1992</c:v>
                </c:pt>
                <c:pt idx="61">
                  <c:v>Q2 1992</c:v>
                </c:pt>
                <c:pt idx="62">
                  <c:v>Q3 1992</c:v>
                </c:pt>
                <c:pt idx="63">
                  <c:v>Q4 1992</c:v>
                </c:pt>
                <c:pt idx="64">
                  <c:v>Q1 1993</c:v>
                </c:pt>
                <c:pt idx="65">
                  <c:v>Q2 1993</c:v>
                </c:pt>
                <c:pt idx="66">
                  <c:v>Q3 1993</c:v>
                </c:pt>
                <c:pt idx="67">
                  <c:v>Q4 1993</c:v>
                </c:pt>
                <c:pt idx="68">
                  <c:v>Q1 1994</c:v>
                </c:pt>
                <c:pt idx="69">
                  <c:v>Q2 1994</c:v>
                </c:pt>
                <c:pt idx="70">
                  <c:v>Q3 1994</c:v>
                </c:pt>
                <c:pt idx="71">
                  <c:v>Q4 1994</c:v>
                </c:pt>
                <c:pt idx="72">
                  <c:v>Q1 1995</c:v>
                </c:pt>
                <c:pt idx="73">
                  <c:v>Q2 1995</c:v>
                </c:pt>
                <c:pt idx="74">
                  <c:v>Q3 1995</c:v>
                </c:pt>
                <c:pt idx="75">
                  <c:v>Q4 1995</c:v>
                </c:pt>
                <c:pt idx="76">
                  <c:v>Q1 1996</c:v>
                </c:pt>
                <c:pt idx="77">
                  <c:v>Q2 1996</c:v>
                </c:pt>
                <c:pt idx="78">
                  <c:v>Q3 1996</c:v>
                </c:pt>
                <c:pt idx="79">
                  <c:v>Q4 1996</c:v>
                </c:pt>
                <c:pt idx="80">
                  <c:v>Q1 1997</c:v>
                </c:pt>
                <c:pt idx="81">
                  <c:v>Q2 1997</c:v>
                </c:pt>
                <c:pt idx="82">
                  <c:v>Q3 1997</c:v>
                </c:pt>
                <c:pt idx="83">
                  <c:v>Q4 1997</c:v>
                </c:pt>
                <c:pt idx="84">
                  <c:v>Q1 1998</c:v>
                </c:pt>
                <c:pt idx="85">
                  <c:v>Q2 1998</c:v>
                </c:pt>
                <c:pt idx="86">
                  <c:v>Q3 1998</c:v>
                </c:pt>
                <c:pt idx="87">
                  <c:v>Q4 1998</c:v>
                </c:pt>
                <c:pt idx="88">
                  <c:v>Q1 1999</c:v>
                </c:pt>
                <c:pt idx="89">
                  <c:v>Q2 1999</c:v>
                </c:pt>
                <c:pt idx="90">
                  <c:v>Q3 1999</c:v>
                </c:pt>
                <c:pt idx="91">
                  <c:v>Q4 1999</c:v>
                </c:pt>
                <c:pt idx="92">
                  <c:v>Q1 2000</c:v>
                </c:pt>
                <c:pt idx="93">
                  <c:v>Q2 2000</c:v>
                </c:pt>
                <c:pt idx="94">
                  <c:v>Q3 2000</c:v>
                </c:pt>
                <c:pt idx="95">
                  <c:v>Q4 2000</c:v>
                </c:pt>
                <c:pt idx="96">
                  <c:v>Q1 2001</c:v>
                </c:pt>
                <c:pt idx="97">
                  <c:v>Q2 2001</c:v>
                </c:pt>
                <c:pt idx="98">
                  <c:v>Q3 2001</c:v>
                </c:pt>
                <c:pt idx="99">
                  <c:v>Q4 2001</c:v>
                </c:pt>
                <c:pt idx="100">
                  <c:v>Q1 2002</c:v>
                </c:pt>
                <c:pt idx="101">
                  <c:v>Q2 2002</c:v>
                </c:pt>
                <c:pt idx="102">
                  <c:v>Q3 2002</c:v>
                </c:pt>
                <c:pt idx="103">
                  <c:v>Q4 2002</c:v>
                </c:pt>
                <c:pt idx="104">
                  <c:v>Q1 2003</c:v>
                </c:pt>
                <c:pt idx="105">
                  <c:v>Q2 2003</c:v>
                </c:pt>
                <c:pt idx="106">
                  <c:v>Q3 2003</c:v>
                </c:pt>
                <c:pt idx="107">
                  <c:v>Q4 2003</c:v>
                </c:pt>
                <c:pt idx="108">
                  <c:v>Q1 2004</c:v>
                </c:pt>
                <c:pt idx="109">
                  <c:v>Q2 2004</c:v>
                </c:pt>
                <c:pt idx="110">
                  <c:v>Q3 2004</c:v>
                </c:pt>
                <c:pt idx="111">
                  <c:v>Q4 2004</c:v>
                </c:pt>
                <c:pt idx="112">
                  <c:v>Q1 2005</c:v>
                </c:pt>
                <c:pt idx="113">
                  <c:v>Q2 2005</c:v>
                </c:pt>
                <c:pt idx="114">
                  <c:v>Q3 2005</c:v>
                </c:pt>
                <c:pt idx="115">
                  <c:v>Q4 2005</c:v>
                </c:pt>
                <c:pt idx="116">
                  <c:v>Q1 2006</c:v>
                </c:pt>
                <c:pt idx="117">
                  <c:v>Q2 2006</c:v>
                </c:pt>
                <c:pt idx="118">
                  <c:v>Q3 2006</c:v>
                </c:pt>
                <c:pt idx="119">
                  <c:v>Q4 2006</c:v>
                </c:pt>
                <c:pt idx="120">
                  <c:v>Q1 2007</c:v>
                </c:pt>
                <c:pt idx="121">
                  <c:v>Q2 2007</c:v>
                </c:pt>
                <c:pt idx="122">
                  <c:v>Q3 2007</c:v>
                </c:pt>
                <c:pt idx="123">
                  <c:v>Q4 2007</c:v>
                </c:pt>
                <c:pt idx="124">
                  <c:v>Q1 2008</c:v>
                </c:pt>
                <c:pt idx="125">
                  <c:v>Q2 2008</c:v>
                </c:pt>
                <c:pt idx="126">
                  <c:v>Q3 2008</c:v>
                </c:pt>
                <c:pt idx="127">
                  <c:v>Q4 2008</c:v>
                </c:pt>
                <c:pt idx="128">
                  <c:v>Q1 2009</c:v>
                </c:pt>
                <c:pt idx="129">
                  <c:v>Q2 2009</c:v>
                </c:pt>
                <c:pt idx="130">
                  <c:v>Q3 2009</c:v>
                </c:pt>
                <c:pt idx="131">
                  <c:v>Q4 2009</c:v>
                </c:pt>
                <c:pt idx="132">
                  <c:v>Q1 2010</c:v>
                </c:pt>
                <c:pt idx="133">
                  <c:v>Q2 2010</c:v>
                </c:pt>
                <c:pt idx="134">
                  <c:v>Q3 2010</c:v>
                </c:pt>
                <c:pt idx="135">
                  <c:v>Q4 2010</c:v>
                </c:pt>
                <c:pt idx="136">
                  <c:v>Q1 2011</c:v>
                </c:pt>
                <c:pt idx="137">
                  <c:v>Q2 2011</c:v>
                </c:pt>
                <c:pt idx="138">
                  <c:v>Q3 2011</c:v>
                </c:pt>
                <c:pt idx="139">
                  <c:v>Q4 2011</c:v>
                </c:pt>
                <c:pt idx="140">
                  <c:v>Q1 2012</c:v>
                </c:pt>
                <c:pt idx="141">
                  <c:v>Q2 2012</c:v>
                </c:pt>
                <c:pt idx="142">
                  <c:v>Q3 2012</c:v>
                </c:pt>
                <c:pt idx="143">
                  <c:v>Q4 2012</c:v>
                </c:pt>
                <c:pt idx="144">
                  <c:v>Q1 2013</c:v>
                </c:pt>
                <c:pt idx="145">
                  <c:v>Q2 2013</c:v>
                </c:pt>
                <c:pt idx="146">
                  <c:v>Q3 2013</c:v>
                </c:pt>
                <c:pt idx="147">
                  <c:v>Q4 2013</c:v>
                </c:pt>
                <c:pt idx="148">
                  <c:v>Q1 2014</c:v>
                </c:pt>
                <c:pt idx="149">
                  <c:v>Q2 2014</c:v>
                </c:pt>
                <c:pt idx="150">
                  <c:v>Q3 2014</c:v>
                </c:pt>
                <c:pt idx="151">
                  <c:v>Q4 2014</c:v>
                </c:pt>
                <c:pt idx="152">
                  <c:v>Q1 2015</c:v>
                </c:pt>
                <c:pt idx="153">
                  <c:v>Q2 2015</c:v>
                </c:pt>
                <c:pt idx="154">
                  <c:v>Q3 2015</c:v>
                </c:pt>
                <c:pt idx="155">
                  <c:v>Q4 2015</c:v>
                </c:pt>
                <c:pt idx="156">
                  <c:v>Q1 2016</c:v>
                </c:pt>
                <c:pt idx="157">
                  <c:v>Q2 2016</c:v>
                </c:pt>
                <c:pt idx="158">
                  <c:v>Q3 2016</c:v>
                </c:pt>
                <c:pt idx="159">
                  <c:v>Q4 2016</c:v>
                </c:pt>
                <c:pt idx="160">
                  <c:v>Q1 2017</c:v>
                </c:pt>
                <c:pt idx="161">
                  <c:v>Q2 2017</c:v>
                </c:pt>
                <c:pt idx="162">
                  <c:v>Q3 2017</c:v>
                </c:pt>
                <c:pt idx="163">
                  <c:v>Q4 2017</c:v>
                </c:pt>
                <c:pt idx="164">
                  <c:v>Q1 2018</c:v>
                </c:pt>
                <c:pt idx="165">
                  <c:v>Q2 2018</c:v>
                </c:pt>
                <c:pt idx="166">
                  <c:v>Q3 2018</c:v>
                </c:pt>
                <c:pt idx="167">
                  <c:v>Q4 2018</c:v>
                </c:pt>
                <c:pt idx="168">
                  <c:v>Q1 2019</c:v>
                </c:pt>
                <c:pt idx="169">
                  <c:v>Q2 2019</c:v>
                </c:pt>
                <c:pt idx="170">
                  <c:v>Q3 2019</c:v>
                </c:pt>
                <c:pt idx="171">
                  <c:v>Q4 2019</c:v>
                </c:pt>
                <c:pt idx="172">
                  <c:v>Q1 2020</c:v>
                </c:pt>
              </c:strCache>
            </c:strRef>
          </c:cat>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8A9F-4168-9C82-97B14C7EBE68}"/>
            </c:ext>
          </c:extLst>
        </c:ser>
        <c:ser>
          <c:idx val="5"/>
          <c:order val="5"/>
          <c:tx>
            <c:v>Projection Region</c:v>
          </c:tx>
          <c:spPr>
            <a:solidFill>
              <a:schemeClr val="bg2">
                <a:alpha val="42000"/>
              </a:schemeClr>
            </a:solidFill>
          </c:spPr>
          <c:cat>
            <c:strRef>
              <c:f>'Relevant Scenarios'!$A$6:$A$178</c:f>
              <c:strCache>
                <c:ptCount val="173"/>
                <c:pt idx="0">
                  <c:v>Q1 1977</c:v>
                </c:pt>
                <c:pt idx="1">
                  <c:v>Q2 1977</c:v>
                </c:pt>
                <c:pt idx="2">
                  <c:v>Q3 1977</c:v>
                </c:pt>
                <c:pt idx="3">
                  <c:v>Q4 1977</c:v>
                </c:pt>
                <c:pt idx="4">
                  <c:v>Q1 1978</c:v>
                </c:pt>
                <c:pt idx="5">
                  <c:v>Q2 1978</c:v>
                </c:pt>
                <c:pt idx="6">
                  <c:v>Q3 1978</c:v>
                </c:pt>
                <c:pt idx="7">
                  <c:v>Q4 1978</c:v>
                </c:pt>
                <c:pt idx="8">
                  <c:v>Q1 1979</c:v>
                </c:pt>
                <c:pt idx="9">
                  <c:v>Q2 1979</c:v>
                </c:pt>
                <c:pt idx="10">
                  <c:v>Q3 1979</c:v>
                </c:pt>
                <c:pt idx="11">
                  <c:v>Q4 1979</c:v>
                </c:pt>
                <c:pt idx="12">
                  <c:v>Q1 1980</c:v>
                </c:pt>
                <c:pt idx="13">
                  <c:v>Q2 1980</c:v>
                </c:pt>
                <c:pt idx="14">
                  <c:v>Q3 1980</c:v>
                </c:pt>
                <c:pt idx="15">
                  <c:v>Q4 1980</c:v>
                </c:pt>
                <c:pt idx="16">
                  <c:v>Q1 1981</c:v>
                </c:pt>
                <c:pt idx="17">
                  <c:v>Q2 1981</c:v>
                </c:pt>
                <c:pt idx="18">
                  <c:v>Q3 1981</c:v>
                </c:pt>
                <c:pt idx="19">
                  <c:v>Q4 1981</c:v>
                </c:pt>
                <c:pt idx="20">
                  <c:v>Q1 1982</c:v>
                </c:pt>
                <c:pt idx="21">
                  <c:v>Q2 1982</c:v>
                </c:pt>
                <c:pt idx="22">
                  <c:v>Q3 1982</c:v>
                </c:pt>
                <c:pt idx="23">
                  <c:v>Q4 1982</c:v>
                </c:pt>
                <c:pt idx="24">
                  <c:v>Q1 1983</c:v>
                </c:pt>
                <c:pt idx="25">
                  <c:v>Q2 1983</c:v>
                </c:pt>
                <c:pt idx="26">
                  <c:v>Q3 1983</c:v>
                </c:pt>
                <c:pt idx="27">
                  <c:v>Q4 1983</c:v>
                </c:pt>
                <c:pt idx="28">
                  <c:v>Q1 1984</c:v>
                </c:pt>
                <c:pt idx="29">
                  <c:v>Q2 1984</c:v>
                </c:pt>
                <c:pt idx="30">
                  <c:v>Q3 1984</c:v>
                </c:pt>
                <c:pt idx="31">
                  <c:v>Q4 1984</c:v>
                </c:pt>
                <c:pt idx="32">
                  <c:v>Q1 1985</c:v>
                </c:pt>
                <c:pt idx="33">
                  <c:v>Q2 1985</c:v>
                </c:pt>
                <c:pt idx="34">
                  <c:v>Q3 1985</c:v>
                </c:pt>
                <c:pt idx="35">
                  <c:v>Q4 1985</c:v>
                </c:pt>
                <c:pt idx="36">
                  <c:v>Q1 1986</c:v>
                </c:pt>
                <c:pt idx="37">
                  <c:v>Q2 1986</c:v>
                </c:pt>
                <c:pt idx="38">
                  <c:v>Q3 1986</c:v>
                </c:pt>
                <c:pt idx="39">
                  <c:v>Q4 1986</c:v>
                </c:pt>
                <c:pt idx="40">
                  <c:v>Q1 1987</c:v>
                </c:pt>
                <c:pt idx="41">
                  <c:v>Q2 1987</c:v>
                </c:pt>
                <c:pt idx="42">
                  <c:v>Q3 1987</c:v>
                </c:pt>
                <c:pt idx="43">
                  <c:v>Q4 1987</c:v>
                </c:pt>
                <c:pt idx="44">
                  <c:v>Q1 1988</c:v>
                </c:pt>
                <c:pt idx="45">
                  <c:v>Q2 1988</c:v>
                </c:pt>
                <c:pt idx="46">
                  <c:v>Q3 1988</c:v>
                </c:pt>
                <c:pt idx="47">
                  <c:v>Q4 1988</c:v>
                </c:pt>
                <c:pt idx="48">
                  <c:v>Q1 1989</c:v>
                </c:pt>
                <c:pt idx="49">
                  <c:v>Q2 1989</c:v>
                </c:pt>
                <c:pt idx="50">
                  <c:v>Q3 1989</c:v>
                </c:pt>
                <c:pt idx="51">
                  <c:v>Q4 1989</c:v>
                </c:pt>
                <c:pt idx="52">
                  <c:v>Q1 1990</c:v>
                </c:pt>
                <c:pt idx="53">
                  <c:v>Q2 1990</c:v>
                </c:pt>
                <c:pt idx="54">
                  <c:v>Q3 1990</c:v>
                </c:pt>
                <c:pt idx="55">
                  <c:v>Q4 1990</c:v>
                </c:pt>
                <c:pt idx="56">
                  <c:v>Q1 1991</c:v>
                </c:pt>
                <c:pt idx="57">
                  <c:v>Q2 1991</c:v>
                </c:pt>
                <c:pt idx="58">
                  <c:v>Q3 1991</c:v>
                </c:pt>
                <c:pt idx="59">
                  <c:v>Q4 1991</c:v>
                </c:pt>
                <c:pt idx="60">
                  <c:v>Q1 1992</c:v>
                </c:pt>
                <c:pt idx="61">
                  <c:v>Q2 1992</c:v>
                </c:pt>
                <c:pt idx="62">
                  <c:v>Q3 1992</c:v>
                </c:pt>
                <c:pt idx="63">
                  <c:v>Q4 1992</c:v>
                </c:pt>
                <c:pt idx="64">
                  <c:v>Q1 1993</c:v>
                </c:pt>
                <c:pt idx="65">
                  <c:v>Q2 1993</c:v>
                </c:pt>
                <c:pt idx="66">
                  <c:v>Q3 1993</c:v>
                </c:pt>
                <c:pt idx="67">
                  <c:v>Q4 1993</c:v>
                </c:pt>
                <c:pt idx="68">
                  <c:v>Q1 1994</c:v>
                </c:pt>
                <c:pt idx="69">
                  <c:v>Q2 1994</c:v>
                </c:pt>
                <c:pt idx="70">
                  <c:v>Q3 1994</c:v>
                </c:pt>
                <c:pt idx="71">
                  <c:v>Q4 1994</c:v>
                </c:pt>
                <c:pt idx="72">
                  <c:v>Q1 1995</c:v>
                </c:pt>
                <c:pt idx="73">
                  <c:v>Q2 1995</c:v>
                </c:pt>
                <c:pt idx="74">
                  <c:v>Q3 1995</c:v>
                </c:pt>
                <c:pt idx="75">
                  <c:v>Q4 1995</c:v>
                </c:pt>
                <c:pt idx="76">
                  <c:v>Q1 1996</c:v>
                </c:pt>
                <c:pt idx="77">
                  <c:v>Q2 1996</c:v>
                </c:pt>
                <c:pt idx="78">
                  <c:v>Q3 1996</c:v>
                </c:pt>
                <c:pt idx="79">
                  <c:v>Q4 1996</c:v>
                </c:pt>
                <c:pt idx="80">
                  <c:v>Q1 1997</c:v>
                </c:pt>
                <c:pt idx="81">
                  <c:v>Q2 1997</c:v>
                </c:pt>
                <c:pt idx="82">
                  <c:v>Q3 1997</c:v>
                </c:pt>
                <c:pt idx="83">
                  <c:v>Q4 1997</c:v>
                </c:pt>
                <c:pt idx="84">
                  <c:v>Q1 1998</c:v>
                </c:pt>
                <c:pt idx="85">
                  <c:v>Q2 1998</c:v>
                </c:pt>
                <c:pt idx="86">
                  <c:v>Q3 1998</c:v>
                </c:pt>
                <c:pt idx="87">
                  <c:v>Q4 1998</c:v>
                </c:pt>
                <c:pt idx="88">
                  <c:v>Q1 1999</c:v>
                </c:pt>
                <c:pt idx="89">
                  <c:v>Q2 1999</c:v>
                </c:pt>
                <c:pt idx="90">
                  <c:v>Q3 1999</c:v>
                </c:pt>
                <c:pt idx="91">
                  <c:v>Q4 1999</c:v>
                </c:pt>
                <c:pt idx="92">
                  <c:v>Q1 2000</c:v>
                </c:pt>
                <c:pt idx="93">
                  <c:v>Q2 2000</c:v>
                </c:pt>
                <c:pt idx="94">
                  <c:v>Q3 2000</c:v>
                </c:pt>
                <c:pt idx="95">
                  <c:v>Q4 2000</c:v>
                </c:pt>
                <c:pt idx="96">
                  <c:v>Q1 2001</c:v>
                </c:pt>
                <c:pt idx="97">
                  <c:v>Q2 2001</c:v>
                </c:pt>
                <c:pt idx="98">
                  <c:v>Q3 2001</c:v>
                </c:pt>
                <c:pt idx="99">
                  <c:v>Q4 2001</c:v>
                </c:pt>
                <c:pt idx="100">
                  <c:v>Q1 2002</c:v>
                </c:pt>
                <c:pt idx="101">
                  <c:v>Q2 2002</c:v>
                </c:pt>
                <c:pt idx="102">
                  <c:v>Q3 2002</c:v>
                </c:pt>
                <c:pt idx="103">
                  <c:v>Q4 2002</c:v>
                </c:pt>
                <c:pt idx="104">
                  <c:v>Q1 2003</c:v>
                </c:pt>
                <c:pt idx="105">
                  <c:v>Q2 2003</c:v>
                </c:pt>
                <c:pt idx="106">
                  <c:v>Q3 2003</c:v>
                </c:pt>
                <c:pt idx="107">
                  <c:v>Q4 2003</c:v>
                </c:pt>
                <c:pt idx="108">
                  <c:v>Q1 2004</c:v>
                </c:pt>
                <c:pt idx="109">
                  <c:v>Q2 2004</c:v>
                </c:pt>
                <c:pt idx="110">
                  <c:v>Q3 2004</c:v>
                </c:pt>
                <c:pt idx="111">
                  <c:v>Q4 2004</c:v>
                </c:pt>
                <c:pt idx="112">
                  <c:v>Q1 2005</c:v>
                </c:pt>
                <c:pt idx="113">
                  <c:v>Q2 2005</c:v>
                </c:pt>
                <c:pt idx="114">
                  <c:v>Q3 2005</c:v>
                </c:pt>
                <c:pt idx="115">
                  <c:v>Q4 2005</c:v>
                </c:pt>
                <c:pt idx="116">
                  <c:v>Q1 2006</c:v>
                </c:pt>
                <c:pt idx="117">
                  <c:v>Q2 2006</c:v>
                </c:pt>
                <c:pt idx="118">
                  <c:v>Q3 2006</c:v>
                </c:pt>
                <c:pt idx="119">
                  <c:v>Q4 2006</c:v>
                </c:pt>
                <c:pt idx="120">
                  <c:v>Q1 2007</c:v>
                </c:pt>
                <c:pt idx="121">
                  <c:v>Q2 2007</c:v>
                </c:pt>
                <c:pt idx="122">
                  <c:v>Q3 2007</c:v>
                </c:pt>
                <c:pt idx="123">
                  <c:v>Q4 2007</c:v>
                </c:pt>
                <c:pt idx="124">
                  <c:v>Q1 2008</c:v>
                </c:pt>
                <c:pt idx="125">
                  <c:v>Q2 2008</c:v>
                </c:pt>
                <c:pt idx="126">
                  <c:v>Q3 2008</c:v>
                </c:pt>
                <c:pt idx="127">
                  <c:v>Q4 2008</c:v>
                </c:pt>
                <c:pt idx="128">
                  <c:v>Q1 2009</c:v>
                </c:pt>
                <c:pt idx="129">
                  <c:v>Q2 2009</c:v>
                </c:pt>
                <c:pt idx="130">
                  <c:v>Q3 2009</c:v>
                </c:pt>
                <c:pt idx="131">
                  <c:v>Q4 2009</c:v>
                </c:pt>
                <c:pt idx="132">
                  <c:v>Q1 2010</c:v>
                </c:pt>
                <c:pt idx="133">
                  <c:v>Q2 2010</c:v>
                </c:pt>
                <c:pt idx="134">
                  <c:v>Q3 2010</c:v>
                </c:pt>
                <c:pt idx="135">
                  <c:v>Q4 2010</c:v>
                </c:pt>
                <c:pt idx="136">
                  <c:v>Q1 2011</c:v>
                </c:pt>
                <c:pt idx="137">
                  <c:v>Q2 2011</c:v>
                </c:pt>
                <c:pt idx="138">
                  <c:v>Q3 2011</c:v>
                </c:pt>
                <c:pt idx="139">
                  <c:v>Q4 2011</c:v>
                </c:pt>
                <c:pt idx="140">
                  <c:v>Q1 2012</c:v>
                </c:pt>
                <c:pt idx="141">
                  <c:v>Q2 2012</c:v>
                </c:pt>
                <c:pt idx="142">
                  <c:v>Q3 2012</c:v>
                </c:pt>
                <c:pt idx="143">
                  <c:v>Q4 2012</c:v>
                </c:pt>
                <c:pt idx="144">
                  <c:v>Q1 2013</c:v>
                </c:pt>
                <c:pt idx="145">
                  <c:v>Q2 2013</c:v>
                </c:pt>
                <c:pt idx="146">
                  <c:v>Q3 2013</c:v>
                </c:pt>
                <c:pt idx="147">
                  <c:v>Q4 2013</c:v>
                </c:pt>
                <c:pt idx="148">
                  <c:v>Q1 2014</c:v>
                </c:pt>
                <c:pt idx="149">
                  <c:v>Q2 2014</c:v>
                </c:pt>
                <c:pt idx="150">
                  <c:v>Q3 2014</c:v>
                </c:pt>
                <c:pt idx="151">
                  <c:v>Q4 2014</c:v>
                </c:pt>
                <c:pt idx="152">
                  <c:v>Q1 2015</c:v>
                </c:pt>
                <c:pt idx="153">
                  <c:v>Q2 2015</c:v>
                </c:pt>
                <c:pt idx="154">
                  <c:v>Q3 2015</c:v>
                </c:pt>
                <c:pt idx="155">
                  <c:v>Q4 2015</c:v>
                </c:pt>
                <c:pt idx="156">
                  <c:v>Q1 2016</c:v>
                </c:pt>
                <c:pt idx="157">
                  <c:v>Q2 2016</c:v>
                </c:pt>
                <c:pt idx="158">
                  <c:v>Q3 2016</c:v>
                </c:pt>
                <c:pt idx="159">
                  <c:v>Q4 2016</c:v>
                </c:pt>
                <c:pt idx="160">
                  <c:v>Q1 2017</c:v>
                </c:pt>
                <c:pt idx="161">
                  <c:v>Q2 2017</c:v>
                </c:pt>
                <c:pt idx="162">
                  <c:v>Q3 2017</c:v>
                </c:pt>
                <c:pt idx="163">
                  <c:v>Q4 2017</c:v>
                </c:pt>
                <c:pt idx="164">
                  <c:v>Q1 2018</c:v>
                </c:pt>
                <c:pt idx="165">
                  <c:v>Q2 2018</c:v>
                </c:pt>
                <c:pt idx="166">
                  <c:v>Q3 2018</c:v>
                </c:pt>
                <c:pt idx="167">
                  <c:v>Q4 2018</c:v>
                </c:pt>
                <c:pt idx="168">
                  <c:v>Q1 2019</c:v>
                </c:pt>
                <c:pt idx="169">
                  <c:v>Q2 2019</c:v>
                </c:pt>
                <c:pt idx="170">
                  <c:v>Q3 2019</c:v>
                </c:pt>
                <c:pt idx="171">
                  <c:v>Q4 2019</c:v>
                </c:pt>
                <c:pt idx="172">
                  <c:v>Q1 2020</c:v>
                </c:pt>
              </c:strCache>
            </c:strRef>
          </c:cat>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8A9F-4168-9C82-97B14C7EBE68}"/>
            </c:ext>
          </c:extLst>
        </c:ser>
        <c:dLbls>
          <c:showLegendKey val="0"/>
          <c:showVal val="0"/>
          <c:showCatName val="0"/>
          <c:showSerName val="0"/>
          <c:showPercent val="0"/>
          <c:showBubbleSize val="0"/>
        </c:dLbls>
        <c:axId val="533385728"/>
        <c:axId val="572520640"/>
      </c:areaChart>
      <c:lineChart>
        <c:grouping val="standard"/>
        <c:varyColors val="0"/>
        <c:ser>
          <c:idx val="2"/>
          <c:order val="0"/>
          <c:tx>
            <c:v>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Scenarios'!$CM$2:$CM$178</c:f>
              <c:numCache>
                <c:formatCode>General</c:formatCode>
                <c:ptCount val="177"/>
                <c:pt idx="4">
                  <c:v>12.711864406779661</c:v>
                </c:pt>
                <c:pt idx="5">
                  <c:v>17.299578059071735</c:v>
                </c:pt>
                <c:pt idx="6">
                  <c:v>16.599190283400816</c:v>
                </c:pt>
                <c:pt idx="7">
                  <c:v>16.015624999999993</c:v>
                </c:pt>
                <c:pt idx="8">
                  <c:v>15.789473684210522</c:v>
                </c:pt>
                <c:pt idx="9">
                  <c:v>14.748201438848913</c:v>
                </c:pt>
                <c:pt idx="10">
                  <c:v>14.930555555555557</c:v>
                </c:pt>
                <c:pt idx="11">
                  <c:v>15.488215488215481</c:v>
                </c:pt>
                <c:pt idx="12">
                  <c:v>15.909090909090914</c:v>
                </c:pt>
                <c:pt idx="13">
                  <c:v>16.614420062695938</c:v>
                </c:pt>
                <c:pt idx="14">
                  <c:v>16.918429003021153</c:v>
                </c:pt>
                <c:pt idx="15">
                  <c:v>16.618075801749281</c:v>
                </c:pt>
                <c:pt idx="16">
                  <c:v>14.5658263305322</c:v>
                </c:pt>
                <c:pt idx="17">
                  <c:v>11.827956989247307</c:v>
                </c:pt>
                <c:pt idx="18">
                  <c:v>10.335917312661499</c:v>
                </c:pt>
                <c:pt idx="19">
                  <c:v>9.0000000000000036</c:v>
                </c:pt>
                <c:pt idx="20">
                  <c:v>8.5574572127139366</c:v>
                </c:pt>
                <c:pt idx="21">
                  <c:v>8.1730769230769198</c:v>
                </c:pt>
                <c:pt idx="22">
                  <c:v>6.3231850117095911</c:v>
                </c:pt>
                <c:pt idx="23">
                  <c:v>5.0458715596330173</c:v>
                </c:pt>
                <c:pt idx="24">
                  <c:v>3.8288288288288355</c:v>
                </c:pt>
                <c:pt idx="25">
                  <c:v>2.6666666666666732</c:v>
                </c:pt>
                <c:pt idx="26">
                  <c:v>1.7621145374449434</c:v>
                </c:pt>
                <c:pt idx="27">
                  <c:v>1.528384279475989</c:v>
                </c:pt>
                <c:pt idx="28">
                  <c:v>1.7353579175704927</c:v>
                </c:pt>
                <c:pt idx="29">
                  <c:v>3.0303030303030267</c:v>
                </c:pt>
                <c:pt idx="30">
                  <c:v>4.329004329004329</c:v>
                </c:pt>
                <c:pt idx="31">
                  <c:v>4.9462365591397788</c:v>
                </c:pt>
                <c:pt idx="32">
                  <c:v>5.3304904051172715</c:v>
                </c:pt>
                <c:pt idx="33">
                  <c:v>5.0420168067226854</c:v>
                </c:pt>
                <c:pt idx="34">
                  <c:v>4.9792531120331915</c:v>
                </c:pt>
                <c:pt idx="35">
                  <c:v>4.7131147540983696</c:v>
                </c:pt>
                <c:pt idx="36">
                  <c:v>4.6558704453441377</c:v>
                </c:pt>
                <c:pt idx="37">
                  <c:v>5.2000000000000028</c:v>
                </c:pt>
                <c:pt idx="38">
                  <c:v>5.5335968379446587</c:v>
                </c:pt>
                <c:pt idx="39">
                  <c:v>6.4579256360078219</c:v>
                </c:pt>
                <c:pt idx="40">
                  <c:v>7.156673114119914</c:v>
                </c:pt>
                <c:pt idx="41">
                  <c:v>7.4144486692015175</c:v>
                </c:pt>
                <c:pt idx="42">
                  <c:v>8.2397003745318322</c:v>
                </c:pt>
                <c:pt idx="43">
                  <c:v>8.4558823529411793</c:v>
                </c:pt>
                <c:pt idx="44">
                  <c:v>9.3862815884476589</c:v>
                </c:pt>
                <c:pt idx="45">
                  <c:v>9.7345132743362832</c:v>
                </c:pt>
                <c:pt idx="46">
                  <c:v>9.5155709342560559</c:v>
                </c:pt>
                <c:pt idx="47">
                  <c:v>9.4915254237288043</c:v>
                </c:pt>
                <c:pt idx="48">
                  <c:v>8.2508250825082374</c:v>
                </c:pt>
                <c:pt idx="49">
                  <c:v>8.3870967741935534</c:v>
                </c:pt>
                <c:pt idx="50">
                  <c:v>9.1627172195892523</c:v>
                </c:pt>
                <c:pt idx="51">
                  <c:v>9.7523219814241671</c:v>
                </c:pt>
                <c:pt idx="52">
                  <c:v>10.365853658536604</c:v>
                </c:pt>
                <c:pt idx="53">
                  <c:v>9.2261904761904798</c:v>
                </c:pt>
                <c:pt idx="54">
                  <c:v>7.6700434153401043</c:v>
                </c:pt>
                <c:pt idx="55">
                  <c:v>6.3469675599435824</c:v>
                </c:pt>
                <c:pt idx="56">
                  <c:v>5.2486187845303824</c:v>
                </c:pt>
                <c:pt idx="57">
                  <c:v>3.9509536784741028</c:v>
                </c:pt>
                <c:pt idx="58">
                  <c:v>2.1505376344085945</c:v>
                </c:pt>
                <c:pt idx="59">
                  <c:v>0.2652519893899053</c:v>
                </c:pt>
                <c:pt idx="60">
                  <c:v>-1.3123359580052494</c:v>
                </c:pt>
                <c:pt idx="61">
                  <c:v>-1.1795543905635537</c:v>
                </c:pt>
                <c:pt idx="62">
                  <c:v>-0.92105263157895112</c:v>
                </c:pt>
                <c:pt idx="63">
                  <c:v>-0.66137566137566139</c:v>
                </c:pt>
                <c:pt idx="64">
                  <c:v>0.13297872340424774</c:v>
                </c:pt>
                <c:pt idx="65">
                  <c:v>-0.39787798408489566</c:v>
                </c:pt>
                <c:pt idx="66">
                  <c:v>-0.39840637450198829</c:v>
                </c:pt>
                <c:pt idx="67">
                  <c:v>0.26631158455393189</c:v>
                </c:pt>
                <c:pt idx="68">
                  <c:v>0.2656042496679985</c:v>
                </c:pt>
                <c:pt idx="69">
                  <c:v>0.93209054593875218</c:v>
                </c:pt>
                <c:pt idx="70">
                  <c:v>1.866666666666674</c:v>
                </c:pt>
                <c:pt idx="71">
                  <c:v>2.2576361221779586</c:v>
                </c:pt>
                <c:pt idx="72">
                  <c:v>2.516556291390736</c:v>
                </c:pt>
                <c:pt idx="73">
                  <c:v>2.6385224274406331</c:v>
                </c:pt>
                <c:pt idx="74">
                  <c:v>2.3560209424083731</c:v>
                </c:pt>
                <c:pt idx="75">
                  <c:v>1.948051948051948</c:v>
                </c:pt>
                <c:pt idx="76">
                  <c:v>1.8087855297157511</c:v>
                </c:pt>
                <c:pt idx="77">
                  <c:v>1.9280205655526992</c:v>
                </c:pt>
                <c:pt idx="78">
                  <c:v>2.1739130434782643</c:v>
                </c:pt>
                <c:pt idx="79">
                  <c:v>2.4203821656051026</c:v>
                </c:pt>
                <c:pt idx="80">
                  <c:v>2.7918781725888362</c:v>
                </c:pt>
                <c:pt idx="81">
                  <c:v>2.9003783102143723</c:v>
                </c:pt>
                <c:pt idx="82">
                  <c:v>2.6282853566958626</c:v>
                </c:pt>
                <c:pt idx="83">
                  <c:v>2.6119402985074553</c:v>
                </c:pt>
                <c:pt idx="84">
                  <c:v>2.716049382716053</c:v>
                </c:pt>
                <c:pt idx="85">
                  <c:v>2.9411764705882426</c:v>
                </c:pt>
                <c:pt idx="86">
                  <c:v>3.7804878048780419</c:v>
                </c:pt>
                <c:pt idx="87">
                  <c:v>4.7272727272727337</c:v>
                </c:pt>
                <c:pt idx="88">
                  <c:v>5.6490384615384652</c:v>
                </c:pt>
                <c:pt idx="89">
                  <c:v>6.1904761904761942</c:v>
                </c:pt>
                <c:pt idx="90">
                  <c:v>6.6980023501762673</c:v>
                </c:pt>
                <c:pt idx="91">
                  <c:v>7.060185185185178</c:v>
                </c:pt>
                <c:pt idx="92">
                  <c:v>6.8259385665529013</c:v>
                </c:pt>
                <c:pt idx="93">
                  <c:v>7.3991031390134463</c:v>
                </c:pt>
                <c:pt idx="94">
                  <c:v>7.599118942731284</c:v>
                </c:pt>
                <c:pt idx="95">
                  <c:v>7.8918918918918894</c:v>
                </c:pt>
                <c:pt idx="96">
                  <c:v>8.9456869009584565</c:v>
                </c:pt>
                <c:pt idx="97">
                  <c:v>9.4989561586638924</c:v>
                </c:pt>
                <c:pt idx="98">
                  <c:v>9.7236438075742058</c:v>
                </c:pt>
                <c:pt idx="99">
                  <c:v>9.819639278557112</c:v>
                </c:pt>
                <c:pt idx="100">
                  <c:v>9.57966764418377</c:v>
                </c:pt>
                <c:pt idx="101">
                  <c:v>8.7702573879885488</c:v>
                </c:pt>
                <c:pt idx="102">
                  <c:v>8.4888059701492473</c:v>
                </c:pt>
                <c:pt idx="103">
                  <c:v>7.7554744525547452</c:v>
                </c:pt>
                <c:pt idx="104">
                  <c:v>7.314897413024088</c:v>
                </c:pt>
                <c:pt idx="105">
                  <c:v>8.1507449605609228</c:v>
                </c:pt>
                <c:pt idx="106">
                  <c:v>8.7704213241616529</c:v>
                </c:pt>
                <c:pt idx="107">
                  <c:v>9.3988145639288696</c:v>
                </c:pt>
                <c:pt idx="108">
                  <c:v>9.5594347464671774</c:v>
                </c:pt>
                <c:pt idx="109">
                  <c:v>9.0761750405186294</c:v>
                </c:pt>
                <c:pt idx="110">
                  <c:v>9.4861660079051369</c:v>
                </c:pt>
                <c:pt idx="111">
                  <c:v>10.681114551083601</c:v>
                </c:pt>
                <c:pt idx="112">
                  <c:v>12.29135053110773</c:v>
                </c:pt>
                <c:pt idx="113">
                  <c:v>14.338781575037157</c:v>
                </c:pt>
                <c:pt idx="114">
                  <c:v>15.09025270758123</c:v>
                </c:pt>
                <c:pt idx="115">
                  <c:v>15.594405594405602</c:v>
                </c:pt>
                <c:pt idx="116">
                  <c:v>16.351351351351344</c:v>
                </c:pt>
                <c:pt idx="117">
                  <c:v>16.309291747888235</c:v>
                </c:pt>
                <c:pt idx="118">
                  <c:v>16.18569636135507</c:v>
                </c:pt>
                <c:pt idx="119">
                  <c:v>15.36600120992134</c:v>
                </c:pt>
                <c:pt idx="120">
                  <c:v>12.601626016260173</c:v>
                </c:pt>
                <c:pt idx="121">
                  <c:v>7.8770949720670362</c:v>
                </c:pt>
                <c:pt idx="122">
                  <c:v>3.4557235421166337</c:v>
                </c:pt>
                <c:pt idx="123">
                  <c:v>0.26219192448872575</c:v>
                </c:pt>
                <c:pt idx="124">
                  <c:v>-2.5270758122743713</c:v>
                </c:pt>
                <c:pt idx="125">
                  <c:v>-5.0233039875712011</c:v>
                </c:pt>
                <c:pt idx="126">
                  <c:v>-7.2546972860125294</c:v>
                </c:pt>
                <c:pt idx="127">
                  <c:v>-10.146443514644341</c:v>
                </c:pt>
                <c:pt idx="128">
                  <c:v>-12.962962962962962</c:v>
                </c:pt>
                <c:pt idx="129">
                  <c:v>-14.612868047982557</c:v>
                </c:pt>
                <c:pt idx="130">
                  <c:v>-16.038266741699495</c:v>
                </c:pt>
                <c:pt idx="131">
                  <c:v>-17.636786961583244</c:v>
                </c:pt>
                <c:pt idx="132">
                  <c:v>-16.59574468085107</c:v>
                </c:pt>
                <c:pt idx="133">
                  <c:v>-12.452107279693488</c:v>
                </c:pt>
                <c:pt idx="134">
                  <c:v>-7.7077747989276153</c:v>
                </c:pt>
                <c:pt idx="135">
                  <c:v>-2.3321554770318103</c:v>
                </c:pt>
                <c:pt idx="136">
                  <c:v>0.80174927113704286</c:v>
                </c:pt>
                <c:pt idx="137">
                  <c:v>0.21881838074399082</c:v>
                </c:pt>
                <c:pt idx="138">
                  <c:v>-2.1786492374727668</c:v>
                </c:pt>
                <c:pt idx="139">
                  <c:v>-3.4008683068017285</c:v>
                </c:pt>
                <c:pt idx="140">
                  <c:v>-4.3383947939262475</c:v>
                </c:pt>
                <c:pt idx="141">
                  <c:v>-4.1484716157205366</c:v>
                </c:pt>
                <c:pt idx="142">
                  <c:v>-1.781737193763903</c:v>
                </c:pt>
                <c:pt idx="143">
                  <c:v>-0.8239700374531792</c:v>
                </c:pt>
                <c:pt idx="144">
                  <c:v>1.1337868480725624</c:v>
                </c:pt>
                <c:pt idx="145">
                  <c:v>4.1761579347000763</c:v>
                </c:pt>
                <c:pt idx="146">
                  <c:v>5.7445200302343107</c:v>
                </c:pt>
                <c:pt idx="147">
                  <c:v>7.9305135951661621</c:v>
                </c:pt>
                <c:pt idx="148">
                  <c:v>9.5665171898355617</c:v>
                </c:pt>
                <c:pt idx="149">
                  <c:v>9.766763848396506</c:v>
                </c:pt>
                <c:pt idx="150">
                  <c:v>10.364546104360258</c:v>
                </c:pt>
                <c:pt idx="151">
                  <c:v>10.216934919524139</c:v>
                </c:pt>
                <c:pt idx="152">
                  <c:v>8.8676671214188278</c:v>
                </c:pt>
                <c:pt idx="153">
                  <c:v>6.7729083665338763</c:v>
                </c:pt>
                <c:pt idx="154">
                  <c:v>5.5051813471502591</c:v>
                </c:pt>
                <c:pt idx="155">
                  <c:v>5.0158730158730194</c:v>
                </c:pt>
                <c:pt idx="156">
                  <c:v>5.1378446115288332</c:v>
                </c:pt>
                <c:pt idx="157">
                  <c:v>5.6592039800994982</c:v>
                </c:pt>
                <c:pt idx="158">
                  <c:v>5.6476365868630989</c:v>
                </c:pt>
                <c:pt idx="159">
                  <c:v>5.3204353083433995</c:v>
                </c:pt>
                <c:pt idx="160">
                  <c:v>5.244338498212147</c:v>
                </c:pt>
                <c:pt idx="161">
                  <c:v>5.2383755150088325</c:v>
                </c:pt>
                <c:pt idx="162">
                  <c:v>5.752469494479957</c:v>
                </c:pt>
                <c:pt idx="163">
                  <c:v>5.2238805970149391</c:v>
                </c:pt>
              </c:numCache>
            </c:numRef>
          </c:val>
          <c:smooth val="0"/>
          <c:extLst>
            <c:ext xmlns:c16="http://schemas.microsoft.com/office/drawing/2014/chart" uri="{C3380CC4-5D6E-409C-BE32-E72D297353CC}">
              <c16:uniqueId val="{00000002-8A9F-4168-9C82-97B14C7EBE68}"/>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Scenarios'!$CN$2:$CN$178</c:f>
              <c:numCache>
                <c:formatCode>General</c:formatCode>
                <c:ptCount val="177"/>
                <c:pt idx="163">
                  <c:v>5.2238805970149391</c:v>
                </c:pt>
                <c:pt idx="164">
                  <c:v>4.3601359003397606</c:v>
                </c:pt>
                <c:pt idx="165">
                  <c:v>3.6912751677852316</c:v>
                </c:pt>
                <c:pt idx="166">
                  <c:v>2.5274725274725243</c:v>
                </c:pt>
                <c:pt idx="167">
                  <c:v>2.4549918166939442</c:v>
                </c:pt>
                <c:pt idx="168">
                  <c:v>2.4959305480195302</c:v>
                </c:pt>
                <c:pt idx="169">
                  <c:v>2.5350593311758298</c:v>
                </c:pt>
                <c:pt idx="170">
                  <c:v>2.5187566988210168</c:v>
                </c:pt>
                <c:pt idx="171">
                  <c:v>2.5026624068157552</c:v>
                </c:pt>
                <c:pt idx="172">
                  <c:v>2.6998411858125961</c:v>
                </c:pt>
                <c:pt idx="173">
                  <c:v>2.7880063124671288</c:v>
                </c:pt>
                <c:pt idx="174">
                  <c:v>2.9273392577103996</c:v>
                </c:pt>
                <c:pt idx="175">
                  <c:v>3.0649350649350682</c:v>
                </c:pt>
                <c:pt idx="176">
                  <c:v>3.0412371134020648</c:v>
                </c:pt>
              </c:numCache>
            </c:numRef>
          </c:val>
          <c:smooth val="0"/>
          <c:extLst>
            <c:ext xmlns:c16="http://schemas.microsoft.com/office/drawing/2014/chart" uri="{C3380CC4-5D6E-409C-BE32-E72D297353CC}">
              <c16:uniqueId val="{00000003-8A9F-4168-9C82-97B14C7EBE68}"/>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Scenarios'!$CO$2:$CO$178</c:f>
              <c:numCache>
                <c:formatCode>General</c:formatCode>
                <c:ptCount val="177"/>
                <c:pt idx="163">
                  <c:v>5.2238805970149391</c:v>
                </c:pt>
                <c:pt idx="164">
                  <c:v>2.7180067950169939</c:v>
                </c:pt>
                <c:pt idx="165">
                  <c:v>0.11185682326621288</c:v>
                </c:pt>
                <c:pt idx="166">
                  <c:v>-3.2417582417582449</c:v>
                </c:pt>
                <c:pt idx="167">
                  <c:v>-5.6192034915439226</c:v>
                </c:pt>
                <c:pt idx="168">
                  <c:v>-6.2293274531422336</c:v>
                </c:pt>
                <c:pt idx="169">
                  <c:v>-7.0949720670390999</c:v>
                </c:pt>
                <c:pt idx="170">
                  <c:v>-7.3821692220329362</c:v>
                </c:pt>
                <c:pt idx="171">
                  <c:v>-6.9942196531791874</c:v>
                </c:pt>
                <c:pt idx="172">
                  <c:v>-5.5849500293944736</c:v>
                </c:pt>
                <c:pt idx="173">
                  <c:v>-3.1870114251353039</c:v>
                </c:pt>
                <c:pt idx="174">
                  <c:v>-0.79705702023297553</c:v>
                </c:pt>
                <c:pt idx="175">
                  <c:v>1.2430080795525169</c:v>
                </c:pt>
                <c:pt idx="176">
                  <c:v>2.4283935242839387</c:v>
                </c:pt>
              </c:numCache>
            </c:numRef>
          </c:val>
          <c:smooth val="0"/>
          <c:extLst>
            <c:ext xmlns:c16="http://schemas.microsoft.com/office/drawing/2014/chart" uri="{C3380CC4-5D6E-409C-BE32-E72D297353CC}">
              <c16:uniqueId val="{00000004-8A9F-4168-9C82-97B14C7EBE68}"/>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Scenarios'!$CP$2:$CP$178</c:f>
              <c:numCache>
                <c:formatCode>General</c:formatCode>
                <c:ptCount val="177"/>
                <c:pt idx="163">
                  <c:v>5.2238805970149391</c:v>
                </c:pt>
                <c:pt idx="164">
                  <c:v>1.4722536806341984</c:v>
                </c:pt>
                <c:pt idx="165">
                  <c:v>-2.6845637583892681</c:v>
                </c:pt>
                <c:pt idx="166">
                  <c:v>-7.6923076923076925</c:v>
                </c:pt>
                <c:pt idx="167">
                  <c:v>-11.783960720130944</c:v>
                </c:pt>
                <c:pt idx="168">
                  <c:v>-13.113839285714288</c:v>
                </c:pt>
                <c:pt idx="169">
                  <c:v>-14.770114942528728</c:v>
                </c:pt>
                <c:pt idx="170">
                  <c:v>-15.41666666666667</c:v>
                </c:pt>
                <c:pt idx="171">
                  <c:v>-14.656771799628936</c:v>
                </c:pt>
                <c:pt idx="172">
                  <c:v>-11.689145793192029</c:v>
                </c:pt>
                <c:pt idx="173">
                  <c:v>-6.8105192178017679</c:v>
                </c:pt>
                <c:pt idx="174">
                  <c:v>-1.7593244194229418</c:v>
                </c:pt>
                <c:pt idx="175">
                  <c:v>2.7536231884058053</c:v>
                </c:pt>
                <c:pt idx="176">
                  <c:v>5.1636363636363596</c:v>
                </c:pt>
              </c:numCache>
            </c:numRef>
          </c:val>
          <c:smooth val="0"/>
          <c:extLst>
            <c:ext xmlns:c16="http://schemas.microsoft.com/office/drawing/2014/chart" uri="{C3380CC4-5D6E-409C-BE32-E72D297353CC}">
              <c16:uniqueId val="{00000005-8A9F-4168-9C82-97B14C7EBE68}"/>
            </c:ext>
          </c:extLst>
        </c:ser>
        <c:dLbls>
          <c:showLegendKey val="0"/>
          <c:showVal val="0"/>
          <c:showCatName val="0"/>
          <c:showSerName val="0"/>
          <c:showPercent val="0"/>
          <c:showBubbleSize val="0"/>
        </c:dLbls>
        <c:marker val="1"/>
        <c:smooth val="0"/>
        <c:axId val="531467776"/>
        <c:axId val="572520064"/>
      </c:lineChart>
      <c:catAx>
        <c:axId val="531467776"/>
        <c:scaling>
          <c:orientation val="minMax"/>
        </c:scaling>
        <c:delete val="0"/>
        <c:axPos val="b"/>
        <c:numFmt formatCode="yyyy" sourceLinked="0"/>
        <c:majorTickMark val="out"/>
        <c:minorTickMark val="none"/>
        <c:tickLblPos val="nextTo"/>
        <c:txPr>
          <a:bodyPr rot="-2700000"/>
          <a:lstStyle/>
          <a:p>
            <a:pPr>
              <a:defRPr/>
            </a:pPr>
            <a:endParaRPr lang="en-US"/>
          </a:p>
        </c:txPr>
        <c:crossAx val="572520064"/>
        <c:crosses val="autoZero"/>
        <c:auto val="1"/>
        <c:lblAlgn val="ctr"/>
        <c:lblOffset val="100"/>
        <c:tickLblSkip val="8"/>
        <c:tickMarkSkip val="4"/>
        <c:noMultiLvlLbl val="0"/>
      </c:catAx>
      <c:valAx>
        <c:axId val="572520064"/>
        <c:scaling>
          <c:orientation val="minMax"/>
        </c:scaling>
        <c:delete val="0"/>
        <c:axPos val="l"/>
        <c:title>
          <c:tx>
            <c:rich>
              <a:bodyPr/>
              <a:lstStyle/>
              <a:p>
                <a:pPr>
                  <a:defRPr/>
                </a:pPr>
                <a:r>
                  <a:rPr lang="en-US"/>
                  <a:t>HPI YOY % change</a:t>
                </a:r>
              </a:p>
            </c:rich>
          </c:tx>
          <c:overlay val="0"/>
        </c:title>
        <c:numFmt formatCode="0%" sourceLinked="0"/>
        <c:majorTickMark val="out"/>
        <c:minorTickMark val="none"/>
        <c:tickLblPos val="nextTo"/>
        <c:crossAx val="531467776"/>
        <c:crosses val="autoZero"/>
        <c:crossBetween val="between"/>
        <c:dispUnits>
          <c:builtInUnit val="hundreds"/>
        </c:dispUnits>
      </c:valAx>
      <c:valAx>
        <c:axId val="572520640"/>
        <c:scaling>
          <c:orientation val="minMax"/>
          <c:max val="0.1"/>
          <c:min val="0"/>
        </c:scaling>
        <c:delete val="0"/>
        <c:axPos val="r"/>
        <c:numFmt formatCode="General" sourceLinked="1"/>
        <c:majorTickMark val="none"/>
        <c:minorTickMark val="none"/>
        <c:tickLblPos val="none"/>
        <c:crossAx val="533385728"/>
        <c:crosses val="max"/>
        <c:crossBetween val="between"/>
      </c:valAx>
      <c:catAx>
        <c:axId val="533385728"/>
        <c:scaling>
          <c:orientation val="minMax"/>
        </c:scaling>
        <c:delete val="1"/>
        <c:axPos val="b"/>
        <c:numFmt formatCode="General" sourceLinked="1"/>
        <c:majorTickMark val="out"/>
        <c:minorTickMark val="none"/>
        <c:tickLblPos val="none"/>
        <c:crossAx val="572520640"/>
        <c:crosses val="autoZero"/>
        <c:auto val="1"/>
        <c:lblAlgn val="ctr"/>
        <c:lblOffset val="100"/>
        <c:noMultiLvlLbl val="0"/>
      </c:catAx>
    </c:plotArea>
    <c:legend>
      <c:legendPos val="b"/>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CAF5-496C-8182-2C332F5FCEBB}"/>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CAF5-496C-8182-2C332F5FCEBB}"/>
            </c:ext>
          </c:extLst>
        </c:ser>
        <c:dLbls>
          <c:showLegendKey val="0"/>
          <c:showVal val="0"/>
          <c:showCatName val="0"/>
          <c:showSerName val="0"/>
          <c:showPercent val="0"/>
          <c:showBubbleSize val="0"/>
        </c:dLbls>
        <c:axId val="1420992512"/>
        <c:axId val="962139200"/>
      </c:areaChart>
      <c:lineChart>
        <c:grouping val="standard"/>
        <c:varyColors val="0"/>
        <c:ser>
          <c:idx val="2"/>
          <c:order val="0"/>
          <c:tx>
            <c:v>Slope of Yield Curve</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PWB'!$AK$2:$AK$178</c:f>
              <c:numCache>
                <c:formatCode>General</c:formatCode>
                <c:ptCount val="177"/>
                <c:pt idx="0">
                  <c:v>2.6999999999999993</c:v>
                </c:pt>
                <c:pt idx="1">
                  <c:v>2.3999999999999995</c:v>
                </c:pt>
                <c:pt idx="2">
                  <c:v>2.3999999999999995</c:v>
                </c:pt>
                <c:pt idx="3">
                  <c:v>2.3999999999999995</c:v>
                </c:pt>
                <c:pt idx="4">
                  <c:v>2.6000000000000005</c:v>
                </c:pt>
                <c:pt idx="5">
                  <c:v>2.5</c:v>
                </c:pt>
                <c:pt idx="6">
                  <c:v>1.7999999999999998</c:v>
                </c:pt>
                <c:pt idx="7">
                  <c:v>1.5</c:v>
                </c:pt>
                <c:pt idx="8">
                  <c:v>1.5999999999999996</c:v>
                </c:pt>
                <c:pt idx="9">
                  <c:v>1.6999999999999993</c:v>
                </c:pt>
                <c:pt idx="10">
                  <c:v>1.1000000000000005</c:v>
                </c:pt>
                <c:pt idx="11">
                  <c:v>9.9999999999999645E-2</c:v>
                </c:pt>
                <c:pt idx="12">
                  <c:v>-0.40000000000000036</c:v>
                </c:pt>
                <c:pt idx="13">
                  <c:v>-0.40000000000000036</c:v>
                </c:pt>
                <c:pt idx="14">
                  <c:v>-0.69999999999999929</c:v>
                </c:pt>
                <c:pt idx="15">
                  <c:v>-1.4000000000000004</c:v>
                </c:pt>
                <c:pt idx="16">
                  <c:v>-1.5</c:v>
                </c:pt>
                <c:pt idx="17">
                  <c:v>0.80000000000000071</c:v>
                </c:pt>
                <c:pt idx="18">
                  <c:v>1.7000000000000011</c:v>
                </c:pt>
                <c:pt idx="19">
                  <c:v>-1.2999999999999989</c:v>
                </c:pt>
                <c:pt idx="20">
                  <c:v>-1.5999999999999996</c:v>
                </c:pt>
                <c:pt idx="21">
                  <c:v>-1.3000000000000007</c:v>
                </c:pt>
                <c:pt idx="22">
                  <c:v>-0.5</c:v>
                </c:pt>
                <c:pt idx="23">
                  <c:v>2.0999999999999996</c:v>
                </c:pt>
                <c:pt idx="24">
                  <c:v>1.2999999999999989</c:v>
                </c:pt>
                <c:pt idx="25">
                  <c:v>1.2999999999999989</c:v>
                </c:pt>
                <c:pt idx="26">
                  <c:v>3.5999999999999996</c:v>
                </c:pt>
                <c:pt idx="27">
                  <c:v>3</c:v>
                </c:pt>
                <c:pt idx="28">
                  <c:v>2.5999999999999996</c:v>
                </c:pt>
                <c:pt idx="29">
                  <c:v>2.2999999999999989</c:v>
                </c:pt>
                <c:pt idx="30">
                  <c:v>2.5999999999999996</c:v>
                </c:pt>
                <c:pt idx="31">
                  <c:v>2.8999999999999986</c:v>
                </c:pt>
                <c:pt idx="32">
                  <c:v>2.7000000000000011</c:v>
                </c:pt>
                <c:pt idx="33">
                  <c:v>3.3999999999999986</c:v>
                </c:pt>
                <c:pt idx="34">
                  <c:v>2.5999999999999996</c:v>
                </c:pt>
                <c:pt idx="35">
                  <c:v>3</c:v>
                </c:pt>
                <c:pt idx="36">
                  <c:v>3.4000000000000004</c:v>
                </c:pt>
                <c:pt idx="37">
                  <c:v>3.4000000000000004</c:v>
                </c:pt>
                <c:pt idx="38">
                  <c:v>3.4000000000000004</c:v>
                </c:pt>
                <c:pt idx="39">
                  <c:v>2.8</c:v>
                </c:pt>
                <c:pt idx="40">
                  <c:v>1.9000000000000004</c:v>
                </c:pt>
                <c:pt idx="41">
                  <c:v>1.8000000000000007</c:v>
                </c:pt>
                <c:pt idx="42">
                  <c:v>2.2000000000000002</c:v>
                </c:pt>
                <c:pt idx="43">
                  <c:v>2.1999999999999993</c:v>
                </c:pt>
                <c:pt idx="44">
                  <c:v>1.9000000000000004</c:v>
                </c:pt>
                <c:pt idx="45">
                  <c:v>2.8</c:v>
                </c:pt>
                <c:pt idx="46">
                  <c:v>3</c:v>
                </c:pt>
                <c:pt idx="47">
                  <c:v>3.2999999999999989</c:v>
                </c:pt>
                <c:pt idx="48">
                  <c:v>2.8999999999999995</c:v>
                </c:pt>
                <c:pt idx="49">
                  <c:v>2.8</c:v>
                </c:pt>
                <c:pt idx="50">
                  <c:v>2.1999999999999993</c:v>
                </c:pt>
                <c:pt idx="51">
                  <c:v>1.2999999999999998</c:v>
                </c:pt>
                <c:pt idx="52">
                  <c:v>0.80000000000000071</c:v>
                </c:pt>
                <c:pt idx="53">
                  <c:v>0.5</c:v>
                </c:pt>
                <c:pt idx="54">
                  <c:v>0.39999999999999947</c:v>
                </c:pt>
                <c:pt idx="55">
                  <c:v>0.29999999999999982</c:v>
                </c:pt>
                <c:pt idx="56">
                  <c:v>0.70000000000000018</c:v>
                </c:pt>
                <c:pt idx="57">
                  <c:v>1.1000000000000005</c:v>
                </c:pt>
                <c:pt idx="58">
                  <c:v>1.3000000000000007</c:v>
                </c:pt>
                <c:pt idx="59">
                  <c:v>1.5</c:v>
                </c:pt>
                <c:pt idx="60">
                  <c:v>2.1999999999999993</c:v>
                </c:pt>
                <c:pt idx="61">
                  <c:v>2.7000000000000011</c:v>
                </c:pt>
                <c:pt idx="62">
                  <c:v>2.6999999999999993</c:v>
                </c:pt>
                <c:pt idx="63">
                  <c:v>3</c:v>
                </c:pt>
                <c:pt idx="64">
                  <c:v>3.6</c:v>
                </c:pt>
                <c:pt idx="65">
                  <c:v>3.8</c:v>
                </c:pt>
                <c:pt idx="66">
                  <c:v>3.8000000000000003</c:v>
                </c:pt>
                <c:pt idx="67">
                  <c:v>3.9</c:v>
                </c:pt>
                <c:pt idx="68">
                  <c:v>3.5</c:v>
                </c:pt>
                <c:pt idx="69">
                  <c:v>3.2</c:v>
                </c:pt>
                <c:pt idx="70">
                  <c:v>2.8</c:v>
                </c:pt>
                <c:pt idx="71">
                  <c:v>2.6999999999999997</c:v>
                </c:pt>
                <c:pt idx="72">
                  <c:v>2.9000000000000004</c:v>
                </c:pt>
                <c:pt idx="73">
                  <c:v>3.2</c:v>
                </c:pt>
                <c:pt idx="74">
                  <c:v>2.9000000000000004</c:v>
                </c:pt>
                <c:pt idx="75">
                  <c:v>2.6000000000000005</c:v>
                </c:pt>
                <c:pt idx="76">
                  <c:v>1.8999999999999995</c:v>
                </c:pt>
                <c:pt idx="77">
                  <c:v>1.1000000000000005</c:v>
                </c:pt>
                <c:pt idx="78">
                  <c:v>1.0999999999999996</c:v>
                </c:pt>
                <c:pt idx="79">
                  <c:v>0.70000000000000018</c:v>
                </c:pt>
                <c:pt idx="80">
                  <c:v>1.0999999999999996</c:v>
                </c:pt>
                <c:pt idx="81">
                  <c:v>1.7999999999999998</c:v>
                </c:pt>
                <c:pt idx="82">
                  <c:v>1.7000000000000002</c:v>
                </c:pt>
                <c:pt idx="83">
                  <c:v>1.4000000000000004</c:v>
                </c:pt>
                <c:pt idx="84">
                  <c:v>1.5</c:v>
                </c:pt>
                <c:pt idx="85">
                  <c:v>1.7999999999999998</c:v>
                </c:pt>
                <c:pt idx="86">
                  <c:v>1.4000000000000004</c:v>
                </c:pt>
                <c:pt idx="87">
                  <c:v>0.90000000000000036</c:v>
                </c:pt>
                <c:pt idx="88">
                  <c:v>0.60000000000000053</c:v>
                </c:pt>
                <c:pt idx="89">
                  <c:v>0.79999999999999982</c:v>
                </c:pt>
                <c:pt idx="90">
                  <c:v>0.60000000000000053</c:v>
                </c:pt>
                <c:pt idx="91">
                  <c:v>0.60000000000000053</c:v>
                </c:pt>
                <c:pt idx="92">
                  <c:v>1</c:v>
                </c:pt>
                <c:pt idx="93">
                  <c:v>1.2999999999999998</c:v>
                </c:pt>
                <c:pt idx="94">
                  <c:v>1.5</c:v>
                </c:pt>
                <c:pt idx="95">
                  <c:v>1.5</c:v>
                </c:pt>
                <c:pt idx="96">
                  <c:v>1.2000000000000002</c:v>
                </c:pt>
                <c:pt idx="97">
                  <c:v>0.70000000000000018</c:v>
                </c:pt>
                <c:pt idx="98">
                  <c:v>9.9999999999999645E-2</c:v>
                </c:pt>
                <c:pt idx="99">
                  <c:v>-0.20000000000000018</c:v>
                </c:pt>
                <c:pt idx="100">
                  <c:v>0.5</c:v>
                </c:pt>
                <c:pt idx="101">
                  <c:v>1.7999999999999998</c:v>
                </c:pt>
                <c:pt idx="102">
                  <c:v>2.0999999999999996</c:v>
                </c:pt>
                <c:pt idx="103">
                  <c:v>3.1999999999999997</c:v>
                </c:pt>
                <c:pt idx="104">
                  <c:v>3.7</c:v>
                </c:pt>
                <c:pt idx="105">
                  <c:v>3.7</c:v>
                </c:pt>
                <c:pt idx="106">
                  <c:v>2.9</c:v>
                </c:pt>
                <c:pt idx="107">
                  <c:v>3</c:v>
                </c:pt>
                <c:pt idx="108">
                  <c:v>3</c:v>
                </c:pt>
                <c:pt idx="109">
                  <c:v>2.8</c:v>
                </c:pt>
                <c:pt idx="110">
                  <c:v>3.5000000000000004</c:v>
                </c:pt>
                <c:pt idx="111">
                  <c:v>3.5000000000000004</c:v>
                </c:pt>
                <c:pt idx="112">
                  <c:v>3.1999999999999997</c:v>
                </c:pt>
                <c:pt idx="113">
                  <c:v>3.6</c:v>
                </c:pt>
                <c:pt idx="114">
                  <c:v>2.9000000000000004</c:v>
                </c:pt>
                <c:pt idx="115">
                  <c:v>2.2999999999999998</c:v>
                </c:pt>
                <c:pt idx="116">
                  <c:v>1.9000000000000004</c:v>
                </c:pt>
                <c:pt idx="117">
                  <c:v>1.3000000000000003</c:v>
                </c:pt>
                <c:pt idx="118">
                  <c:v>0.89999999999999991</c:v>
                </c:pt>
                <c:pt idx="119">
                  <c:v>0.79999999999999982</c:v>
                </c:pt>
                <c:pt idx="120">
                  <c:v>0.29999999999999982</c:v>
                </c:pt>
                <c:pt idx="121">
                  <c:v>0.5</c:v>
                </c:pt>
                <c:pt idx="122">
                  <c:v>9.9999999999999645E-2</c:v>
                </c:pt>
                <c:pt idx="123">
                  <c:v>-0.20000000000000018</c:v>
                </c:pt>
                <c:pt idx="124">
                  <c:v>-0.20000000000000018</c:v>
                </c:pt>
                <c:pt idx="125">
                  <c:v>0.20000000000000018</c:v>
                </c:pt>
                <c:pt idx="126">
                  <c:v>0.5</c:v>
                </c:pt>
                <c:pt idx="127">
                  <c:v>1.0000000000000004</c:v>
                </c:pt>
                <c:pt idx="128">
                  <c:v>1.7999999999999998</c:v>
                </c:pt>
                <c:pt idx="129">
                  <c:v>2.4999999999999996</c:v>
                </c:pt>
                <c:pt idx="130">
                  <c:v>2.5999999999999996</c:v>
                </c:pt>
                <c:pt idx="131">
                  <c:v>3.4000000000000004</c:v>
                </c:pt>
                <c:pt idx="132">
                  <c:v>3</c:v>
                </c:pt>
                <c:pt idx="133">
                  <c:v>3.5</c:v>
                </c:pt>
                <c:pt idx="134">
                  <c:v>3.5999999999999996</c:v>
                </c:pt>
                <c:pt idx="135">
                  <c:v>3.6</c:v>
                </c:pt>
                <c:pt idx="136">
                  <c:v>3.8</c:v>
                </c:pt>
                <c:pt idx="137">
                  <c:v>3.5</c:v>
                </c:pt>
                <c:pt idx="138">
                  <c:v>2.6999999999999997</c:v>
                </c:pt>
                <c:pt idx="139">
                  <c:v>2.9</c:v>
                </c:pt>
                <c:pt idx="140">
                  <c:v>3.4</c:v>
                </c:pt>
                <c:pt idx="141">
                  <c:v>3.3</c:v>
                </c:pt>
                <c:pt idx="142">
                  <c:v>2.5</c:v>
                </c:pt>
                <c:pt idx="143">
                  <c:v>2.1</c:v>
                </c:pt>
                <c:pt idx="144">
                  <c:v>2</c:v>
                </c:pt>
                <c:pt idx="145">
                  <c:v>1.7</c:v>
                </c:pt>
                <c:pt idx="146">
                  <c:v>1.5</c:v>
                </c:pt>
                <c:pt idx="147">
                  <c:v>1.5999999999999999</c:v>
                </c:pt>
                <c:pt idx="148">
                  <c:v>1.7999999999999998</c:v>
                </c:pt>
                <c:pt idx="149">
                  <c:v>1.9</c:v>
                </c:pt>
                <c:pt idx="150">
                  <c:v>2.7</c:v>
                </c:pt>
                <c:pt idx="151">
                  <c:v>2.6999999999999997</c:v>
                </c:pt>
                <c:pt idx="152">
                  <c:v>2.8</c:v>
                </c:pt>
                <c:pt idx="153">
                  <c:v>2.7</c:v>
                </c:pt>
                <c:pt idx="154">
                  <c:v>2.5</c:v>
                </c:pt>
                <c:pt idx="155">
                  <c:v>2.2999999999999998</c:v>
                </c:pt>
                <c:pt idx="156">
                  <c:v>2</c:v>
                </c:pt>
                <c:pt idx="157">
                  <c:v>2.2000000000000002</c:v>
                </c:pt>
                <c:pt idx="158">
                  <c:v>2.2999999999999998</c:v>
                </c:pt>
                <c:pt idx="159">
                  <c:v>2.1</c:v>
                </c:pt>
                <c:pt idx="160">
                  <c:v>1.7</c:v>
                </c:pt>
                <c:pt idx="161">
                  <c:v>1.5</c:v>
                </c:pt>
                <c:pt idx="162">
                  <c:v>1.3</c:v>
                </c:pt>
                <c:pt idx="163">
                  <c:v>1.8000000000000003</c:v>
                </c:pt>
              </c:numCache>
            </c:numRef>
          </c:val>
          <c:smooth val="0"/>
          <c:extLst>
            <c:ext xmlns:c16="http://schemas.microsoft.com/office/drawing/2014/chart" uri="{C3380CC4-5D6E-409C-BE32-E72D297353CC}">
              <c16:uniqueId val="{00000002-CAF5-496C-8182-2C332F5FCEBB}"/>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PWB'!$AH$2:$AH$178</c:f>
              <c:numCache>
                <c:formatCode>General</c:formatCode>
                <c:ptCount val="177"/>
                <c:pt idx="0">
                  <c:v>2.6999999999999993</c:v>
                </c:pt>
                <c:pt idx="1">
                  <c:v>2.3999999999999995</c:v>
                </c:pt>
                <c:pt idx="2">
                  <c:v>2.3999999999999995</c:v>
                </c:pt>
                <c:pt idx="3">
                  <c:v>2.3999999999999995</c:v>
                </c:pt>
                <c:pt idx="4">
                  <c:v>2.6000000000000005</c:v>
                </c:pt>
                <c:pt idx="5">
                  <c:v>2.5</c:v>
                </c:pt>
                <c:pt idx="6">
                  <c:v>1.7999999999999998</c:v>
                </c:pt>
                <c:pt idx="7">
                  <c:v>1.5</c:v>
                </c:pt>
                <c:pt idx="8">
                  <c:v>1.5999999999999996</c:v>
                </c:pt>
                <c:pt idx="9">
                  <c:v>1.6999999999999993</c:v>
                </c:pt>
                <c:pt idx="10">
                  <c:v>1.1000000000000005</c:v>
                </c:pt>
                <c:pt idx="11">
                  <c:v>9.9999999999999645E-2</c:v>
                </c:pt>
                <c:pt idx="12">
                  <c:v>-0.40000000000000036</c:v>
                </c:pt>
                <c:pt idx="13">
                  <c:v>-0.40000000000000036</c:v>
                </c:pt>
                <c:pt idx="14">
                  <c:v>-0.69999999999999929</c:v>
                </c:pt>
                <c:pt idx="15">
                  <c:v>-1.4000000000000004</c:v>
                </c:pt>
                <c:pt idx="16">
                  <c:v>-1.5</c:v>
                </c:pt>
                <c:pt idx="17">
                  <c:v>0.80000000000000071</c:v>
                </c:pt>
                <c:pt idx="18">
                  <c:v>1.7000000000000011</c:v>
                </c:pt>
                <c:pt idx="19">
                  <c:v>-1.2999999999999989</c:v>
                </c:pt>
                <c:pt idx="20">
                  <c:v>-1.5999999999999996</c:v>
                </c:pt>
                <c:pt idx="21">
                  <c:v>-1.3000000000000007</c:v>
                </c:pt>
                <c:pt idx="22">
                  <c:v>-0.5</c:v>
                </c:pt>
                <c:pt idx="23">
                  <c:v>2.0999999999999996</c:v>
                </c:pt>
                <c:pt idx="24">
                  <c:v>1.2999999999999989</c:v>
                </c:pt>
                <c:pt idx="25">
                  <c:v>1.2999999999999989</c:v>
                </c:pt>
                <c:pt idx="26">
                  <c:v>3.5999999999999996</c:v>
                </c:pt>
                <c:pt idx="27">
                  <c:v>3</c:v>
                </c:pt>
                <c:pt idx="28">
                  <c:v>2.5999999999999996</c:v>
                </c:pt>
                <c:pt idx="29">
                  <c:v>2.2999999999999989</c:v>
                </c:pt>
                <c:pt idx="30">
                  <c:v>2.5999999999999996</c:v>
                </c:pt>
                <c:pt idx="31">
                  <c:v>2.8999999999999986</c:v>
                </c:pt>
                <c:pt idx="32">
                  <c:v>2.7000000000000011</c:v>
                </c:pt>
                <c:pt idx="33">
                  <c:v>3.3999999999999986</c:v>
                </c:pt>
                <c:pt idx="34">
                  <c:v>2.5999999999999996</c:v>
                </c:pt>
                <c:pt idx="35">
                  <c:v>3</c:v>
                </c:pt>
                <c:pt idx="36">
                  <c:v>3.4000000000000004</c:v>
                </c:pt>
                <c:pt idx="37">
                  <c:v>3.4000000000000004</c:v>
                </c:pt>
                <c:pt idx="38">
                  <c:v>3.4000000000000004</c:v>
                </c:pt>
                <c:pt idx="39">
                  <c:v>2.8</c:v>
                </c:pt>
                <c:pt idx="40">
                  <c:v>1.9000000000000004</c:v>
                </c:pt>
                <c:pt idx="41">
                  <c:v>1.8000000000000007</c:v>
                </c:pt>
                <c:pt idx="42">
                  <c:v>2.2000000000000002</c:v>
                </c:pt>
                <c:pt idx="43">
                  <c:v>2.1999999999999993</c:v>
                </c:pt>
                <c:pt idx="44">
                  <c:v>1.9000000000000004</c:v>
                </c:pt>
                <c:pt idx="45">
                  <c:v>2.8</c:v>
                </c:pt>
                <c:pt idx="46">
                  <c:v>3</c:v>
                </c:pt>
                <c:pt idx="47">
                  <c:v>3.2999999999999989</c:v>
                </c:pt>
                <c:pt idx="48">
                  <c:v>2.8999999999999995</c:v>
                </c:pt>
                <c:pt idx="49">
                  <c:v>2.8</c:v>
                </c:pt>
                <c:pt idx="50">
                  <c:v>2.1999999999999993</c:v>
                </c:pt>
                <c:pt idx="51">
                  <c:v>1.2999999999999998</c:v>
                </c:pt>
                <c:pt idx="52">
                  <c:v>0.80000000000000071</c:v>
                </c:pt>
                <c:pt idx="53">
                  <c:v>0.5</c:v>
                </c:pt>
                <c:pt idx="54">
                  <c:v>0.39999999999999947</c:v>
                </c:pt>
                <c:pt idx="55">
                  <c:v>0.29999999999999982</c:v>
                </c:pt>
                <c:pt idx="56">
                  <c:v>0.70000000000000018</c:v>
                </c:pt>
                <c:pt idx="57">
                  <c:v>1.1000000000000005</c:v>
                </c:pt>
                <c:pt idx="58">
                  <c:v>1.3000000000000007</c:v>
                </c:pt>
                <c:pt idx="59">
                  <c:v>1.5</c:v>
                </c:pt>
                <c:pt idx="60">
                  <c:v>2.1999999999999993</c:v>
                </c:pt>
                <c:pt idx="61">
                  <c:v>2.7000000000000011</c:v>
                </c:pt>
                <c:pt idx="62">
                  <c:v>2.6999999999999993</c:v>
                </c:pt>
                <c:pt idx="63">
                  <c:v>3</c:v>
                </c:pt>
                <c:pt idx="64">
                  <c:v>3.6</c:v>
                </c:pt>
                <c:pt idx="65">
                  <c:v>3.8</c:v>
                </c:pt>
                <c:pt idx="66">
                  <c:v>3.8000000000000003</c:v>
                </c:pt>
                <c:pt idx="67">
                  <c:v>3.9</c:v>
                </c:pt>
                <c:pt idx="68">
                  <c:v>3.5</c:v>
                </c:pt>
                <c:pt idx="69">
                  <c:v>3.2</c:v>
                </c:pt>
                <c:pt idx="70">
                  <c:v>2.8</c:v>
                </c:pt>
                <c:pt idx="71">
                  <c:v>2.6999999999999997</c:v>
                </c:pt>
                <c:pt idx="72">
                  <c:v>2.9000000000000004</c:v>
                </c:pt>
                <c:pt idx="73">
                  <c:v>3.2</c:v>
                </c:pt>
                <c:pt idx="74">
                  <c:v>2.9000000000000004</c:v>
                </c:pt>
                <c:pt idx="75">
                  <c:v>2.6000000000000005</c:v>
                </c:pt>
                <c:pt idx="76">
                  <c:v>1.8999999999999995</c:v>
                </c:pt>
                <c:pt idx="77">
                  <c:v>1.1000000000000005</c:v>
                </c:pt>
                <c:pt idx="78">
                  <c:v>1.0999999999999996</c:v>
                </c:pt>
                <c:pt idx="79">
                  <c:v>0.70000000000000018</c:v>
                </c:pt>
                <c:pt idx="80">
                  <c:v>1.0999999999999996</c:v>
                </c:pt>
                <c:pt idx="81">
                  <c:v>1.7999999999999998</c:v>
                </c:pt>
                <c:pt idx="82">
                  <c:v>1.7000000000000002</c:v>
                </c:pt>
                <c:pt idx="83">
                  <c:v>1.4000000000000004</c:v>
                </c:pt>
                <c:pt idx="84">
                  <c:v>1.5</c:v>
                </c:pt>
                <c:pt idx="85">
                  <c:v>1.7999999999999998</c:v>
                </c:pt>
                <c:pt idx="86">
                  <c:v>1.4000000000000004</c:v>
                </c:pt>
                <c:pt idx="87">
                  <c:v>0.90000000000000036</c:v>
                </c:pt>
                <c:pt idx="88">
                  <c:v>0.60000000000000053</c:v>
                </c:pt>
                <c:pt idx="89">
                  <c:v>0.79999999999999982</c:v>
                </c:pt>
                <c:pt idx="90">
                  <c:v>0.60000000000000053</c:v>
                </c:pt>
                <c:pt idx="91">
                  <c:v>0.60000000000000053</c:v>
                </c:pt>
                <c:pt idx="92">
                  <c:v>1</c:v>
                </c:pt>
                <c:pt idx="93">
                  <c:v>1.2999999999999998</c:v>
                </c:pt>
                <c:pt idx="94">
                  <c:v>1.5</c:v>
                </c:pt>
                <c:pt idx="95">
                  <c:v>1.5</c:v>
                </c:pt>
                <c:pt idx="96">
                  <c:v>1.2000000000000002</c:v>
                </c:pt>
                <c:pt idx="97">
                  <c:v>0.70000000000000018</c:v>
                </c:pt>
                <c:pt idx="98">
                  <c:v>9.9999999999999645E-2</c:v>
                </c:pt>
                <c:pt idx="99">
                  <c:v>-0.20000000000000018</c:v>
                </c:pt>
                <c:pt idx="100">
                  <c:v>0.5</c:v>
                </c:pt>
                <c:pt idx="101">
                  <c:v>1.7999999999999998</c:v>
                </c:pt>
                <c:pt idx="102">
                  <c:v>2.0999999999999996</c:v>
                </c:pt>
                <c:pt idx="103">
                  <c:v>3.1999999999999997</c:v>
                </c:pt>
                <c:pt idx="104">
                  <c:v>3.7</c:v>
                </c:pt>
                <c:pt idx="105">
                  <c:v>3.7</c:v>
                </c:pt>
                <c:pt idx="106">
                  <c:v>2.9</c:v>
                </c:pt>
                <c:pt idx="107">
                  <c:v>3</c:v>
                </c:pt>
                <c:pt idx="108">
                  <c:v>3</c:v>
                </c:pt>
                <c:pt idx="109">
                  <c:v>2.8</c:v>
                </c:pt>
                <c:pt idx="110">
                  <c:v>3.5000000000000004</c:v>
                </c:pt>
                <c:pt idx="111">
                  <c:v>3.5000000000000004</c:v>
                </c:pt>
                <c:pt idx="112">
                  <c:v>3.1999999999999997</c:v>
                </c:pt>
                <c:pt idx="113">
                  <c:v>3.6</c:v>
                </c:pt>
                <c:pt idx="114">
                  <c:v>2.9000000000000004</c:v>
                </c:pt>
                <c:pt idx="115">
                  <c:v>2.2999999999999998</c:v>
                </c:pt>
                <c:pt idx="116">
                  <c:v>1.9000000000000004</c:v>
                </c:pt>
                <c:pt idx="117">
                  <c:v>1.3000000000000003</c:v>
                </c:pt>
                <c:pt idx="118">
                  <c:v>0.89999999999999991</c:v>
                </c:pt>
                <c:pt idx="119">
                  <c:v>0.79999999999999982</c:v>
                </c:pt>
                <c:pt idx="120">
                  <c:v>0.29999999999999982</c:v>
                </c:pt>
                <c:pt idx="121">
                  <c:v>0.5</c:v>
                </c:pt>
                <c:pt idx="122">
                  <c:v>9.9999999999999645E-2</c:v>
                </c:pt>
                <c:pt idx="123">
                  <c:v>-0.20000000000000018</c:v>
                </c:pt>
                <c:pt idx="124">
                  <c:v>-0.20000000000000018</c:v>
                </c:pt>
                <c:pt idx="125">
                  <c:v>0.20000000000000018</c:v>
                </c:pt>
                <c:pt idx="126">
                  <c:v>0.5</c:v>
                </c:pt>
                <c:pt idx="127">
                  <c:v>1.0000000000000004</c:v>
                </c:pt>
                <c:pt idx="128">
                  <c:v>1.7999999999999998</c:v>
                </c:pt>
                <c:pt idx="129">
                  <c:v>2.4999999999999996</c:v>
                </c:pt>
                <c:pt idx="130">
                  <c:v>2.5999999999999996</c:v>
                </c:pt>
                <c:pt idx="131">
                  <c:v>3.4000000000000004</c:v>
                </c:pt>
                <c:pt idx="132">
                  <c:v>3</c:v>
                </c:pt>
                <c:pt idx="133">
                  <c:v>3.5</c:v>
                </c:pt>
                <c:pt idx="134">
                  <c:v>3.5999999999999996</c:v>
                </c:pt>
                <c:pt idx="135">
                  <c:v>3.6</c:v>
                </c:pt>
                <c:pt idx="136">
                  <c:v>3.8</c:v>
                </c:pt>
                <c:pt idx="137">
                  <c:v>3.5</c:v>
                </c:pt>
                <c:pt idx="138">
                  <c:v>2.6999999999999997</c:v>
                </c:pt>
                <c:pt idx="139">
                  <c:v>2.9</c:v>
                </c:pt>
                <c:pt idx="140">
                  <c:v>3.4</c:v>
                </c:pt>
                <c:pt idx="141">
                  <c:v>3.3</c:v>
                </c:pt>
                <c:pt idx="142">
                  <c:v>2.5</c:v>
                </c:pt>
                <c:pt idx="143">
                  <c:v>2.1</c:v>
                </c:pt>
                <c:pt idx="144">
                  <c:v>2</c:v>
                </c:pt>
                <c:pt idx="145">
                  <c:v>1.7</c:v>
                </c:pt>
                <c:pt idx="146">
                  <c:v>1.5</c:v>
                </c:pt>
                <c:pt idx="147">
                  <c:v>1.5999999999999999</c:v>
                </c:pt>
                <c:pt idx="148">
                  <c:v>1.7999999999999998</c:v>
                </c:pt>
                <c:pt idx="149">
                  <c:v>1.9</c:v>
                </c:pt>
                <c:pt idx="150">
                  <c:v>2.7</c:v>
                </c:pt>
                <c:pt idx="151">
                  <c:v>2.6999999999999997</c:v>
                </c:pt>
                <c:pt idx="152">
                  <c:v>2.8</c:v>
                </c:pt>
                <c:pt idx="153">
                  <c:v>2.7</c:v>
                </c:pt>
                <c:pt idx="154">
                  <c:v>2.5</c:v>
                </c:pt>
                <c:pt idx="155">
                  <c:v>2.2999999999999998</c:v>
                </c:pt>
                <c:pt idx="156">
                  <c:v>2</c:v>
                </c:pt>
                <c:pt idx="157">
                  <c:v>2.2000000000000002</c:v>
                </c:pt>
                <c:pt idx="158">
                  <c:v>2.2999999999999998</c:v>
                </c:pt>
                <c:pt idx="159">
                  <c:v>2.1</c:v>
                </c:pt>
                <c:pt idx="160">
                  <c:v>1.7</c:v>
                </c:pt>
                <c:pt idx="161">
                  <c:v>1.5</c:v>
                </c:pt>
                <c:pt idx="162">
                  <c:v>1.3</c:v>
                </c:pt>
                <c:pt idx="163">
                  <c:v>1.8000000000000003</c:v>
                </c:pt>
                <c:pt idx="164">
                  <c:v>1.9</c:v>
                </c:pt>
                <c:pt idx="165">
                  <c:v>1.9000000000000001</c:v>
                </c:pt>
                <c:pt idx="166">
                  <c:v>1.8000000000000003</c:v>
                </c:pt>
                <c:pt idx="167">
                  <c:v>1.7999999999999998</c:v>
                </c:pt>
                <c:pt idx="168">
                  <c:v>1.7</c:v>
                </c:pt>
                <c:pt idx="169">
                  <c:v>1.6</c:v>
                </c:pt>
                <c:pt idx="170">
                  <c:v>1.5000000000000002</c:v>
                </c:pt>
                <c:pt idx="171">
                  <c:v>1.4</c:v>
                </c:pt>
                <c:pt idx="172">
                  <c:v>1.1999999999999997</c:v>
                </c:pt>
                <c:pt idx="173">
                  <c:v>1</c:v>
                </c:pt>
                <c:pt idx="174">
                  <c:v>0.89999999999999991</c:v>
                </c:pt>
                <c:pt idx="175">
                  <c:v>0.70000000000000018</c:v>
                </c:pt>
                <c:pt idx="176">
                  <c:v>0.60000000000000009</c:v>
                </c:pt>
              </c:numCache>
            </c:numRef>
          </c:val>
          <c:smooth val="0"/>
          <c:extLst>
            <c:ext xmlns:c16="http://schemas.microsoft.com/office/drawing/2014/chart" uri="{C3380CC4-5D6E-409C-BE32-E72D297353CC}">
              <c16:uniqueId val="{00000003-CAF5-496C-8182-2C332F5FCEBB}"/>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PWB'!$AI$2:$AI$178</c:f>
              <c:numCache>
                <c:formatCode>General</c:formatCode>
                <c:ptCount val="177"/>
                <c:pt idx="0">
                  <c:v>2.6999999999999993</c:v>
                </c:pt>
                <c:pt idx="1">
                  <c:v>2.3999999999999995</c:v>
                </c:pt>
                <c:pt idx="2">
                  <c:v>2.3999999999999995</c:v>
                </c:pt>
                <c:pt idx="3">
                  <c:v>2.3999999999999995</c:v>
                </c:pt>
                <c:pt idx="4">
                  <c:v>2.6000000000000005</c:v>
                </c:pt>
                <c:pt idx="5">
                  <c:v>2.5</c:v>
                </c:pt>
                <c:pt idx="6">
                  <c:v>1.7999999999999998</c:v>
                </c:pt>
                <c:pt idx="7">
                  <c:v>1.5</c:v>
                </c:pt>
                <c:pt idx="8">
                  <c:v>1.5999999999999996</c:v>
                </c:pt>
                <c:pt idx="9">
                  <c:v>1.6999999999999993</c:v>
                </c:pt>
                <c:pt idx="10">
                  <c:v>1.1000000000000005</c:v>
                </c:pt>
                <c:pt idx="11">
                  <c:v>9.9999999999999645E-2</c:v>
                </c:pt>
                <c:pt idx="12">
                  <c:v>-0.40000000000000036</c:v>
                </c:pt>
                <c:pt idx="13">
                  <c:v>-0.40000000000000036</c:v>
                </c:pt>
                <c:pt idx="14">
                  <c:v>-0.69999999999999929</c:v>
                </c:pt>
                <c:pt idx="15">
                  <c:v>-1.4000000000000004</c:v>
                </c:pt>
                <c:pt idx="16">
                  <c:v>-1.5</c:v>
                </c:pt>
                <c:pt idx="17">
                  <c:v>0.80000000000000071</c:v>
                </c:pt>
                <c:pt idx="18">
                  <c:v>1.7000000000000011</c:v>
                </c:pt>
                <c:pt idx="19">
                  <c:v>-1.2999999999999989</c:v>
                </c:pt>
                <c:pt idx="20">
                  <c:v>-1.5999999999999996</c:v>
                </c:pt>
                <c:pt idx="21">
                  <c:v>-1.3000000000000007</c:v>
                </c:pt>
                <c:pt idx="22">
                  <c:v>-0.5</c:v>
                </c:pt>
                <c:pt idx="23">
                  <c:v>2.0999999999999996</c:v>
                </c:pt>
                <c:pt idx="24">
                  <c:v>1.2999999999999989</c:v>
                </c:pt>
                <c:pt idx="25">
                  <c:v>1.2999999999999989</c:v>
                </c:pt>
                <c:pt idx="26">
                  <c:v>3.5999999999999996</c:v>
                </c:pt>
                <c:pt idx="27">
                  <c:v>3</c:v>
                </c:pt>
                <c:pt idx="28">
                  <c:v>2.5999999999999996</c:v>
                </c:pt>
                <c:pt idx="29">
                  <c:v>2.2999999999999989</c:v>
                </c:pt>
                <c:pt idx="30">
                  <c:v>2.5999999999999996</c:v>
                </c:pt>
                <c:pt idx="31">
                  <c:v>2.8999999999999986</c:v>
                </c:pt>
                <c:pt idx="32">
                  <c:v>2.7000000000000011</c:v>
                </c:pt>
                <c:pt idx="33">
                  <c:v>3.3999999999999986</c:v>
                </c:pt>
                <c:pt idx="34">
                  <c:v>2.5999999999999996</c:v>
                </c:pt>
                <c:pt idx="35">
                  <c:v>3</c:v>
                </c:pt>
                <c:pt idx="36">
                  <c:v>3.4000000000000004</c:v>
                </c:pt>
                <c:pt idx="37">
                  <c:v>3.4000000000000004</c:v>
                </c:pt>
                <c:pt idx="38">
                  <c:v>3.4000000000000004</c:v>
                </c:pt>
                <c:pt idx="39">
                  <c:v>2.8</c:v>
                </c:pt>
                <c:pt idx="40">
                  <c:v>1.9000000000000004</c:v>
                </c:pt>
                <c:pt idx="41">
                  <c:v>1.8000000000000007</c:v>
                </c:pt>
                <c:pt idx="42">
                  <c:v>2.2000000000000002</c:v>
                </c:pt>
                <c:pt idx="43">
                  <c:v>2.1999999999999993</c:v>
                </c:pt>
                <c:pt idx="44">
                  <c:v>1.9000000000000004</c:v>
                </c:pt>
                <c:pt idx="45">
                  <c:v>2.8</c:v>
                </c:pt>
                <c:pt idx="46">
                  <c:v>3</c:v>
                </c:pt>
                <c:pt idx="47">
                  <c:v>3.2999999999999989</c:v>
                </c:pt>
                <c:pt idx="48">
                  <c:v>2.8999999999999995</c:v>
                </c:pt>
                <c:pt idx="49">
                  <c:v>2.8</c:v>
                </c:pt>
                <c:pt idx="50">
                  <c:v>2.1999999999999993</c:v>
                </c:pt>
                <c:pt idx="51">
                  <c:v>1.2999999999999998</c:v>
                </c:pt>
                <c:pt idx="52">
                  <c:v>0.80000000000000071</c:v>
                </c:pt>
                <c:pt idx="53">
                  <c:v>0.5</c:v>
                </c:pt>
                <c:pt idx="54">
                  <c:v>0.39999999999999947</c:v>
                </c:pt>
                <c:pt idx="55">
                  <c:v>0.29999999999999982</c:v>
                </c:pt>
                <c:pt idx="56">
                  <c:v>0.70000000000000018</c:v>
                </c:pt>
                <c:pt idx="57">
                  <c:v>1.1000000000000005</c:v>
                </c:pt>
                <c:pt idx="58">
                  <c:v>1.3000000000000007</c:v>
                </c:pt>
                <c:pt idx="59">
                  <c:v>1.5</c:v>
                </c:pt>
                <c:pt idx="60">
                  <c:v>2.1999999999999993</c:v>
                </c:pt>
                <c:pt idx="61">
                  <c:v>2.7000000000000011</c:v>
                </c:pt>
                <c:pt idx="62">
                  <c:v>2.6999999999999993</c:v>
                </c:pt>
                <c:pt idx="63">
                  <c:v>3</c:v>
                </c:pt>
                <c:pt idx="64">
                  <c:v>3.6</c:v>
                </c:pt>
                <c:pt idx="65">
                  <c:v>3.8</c:v>
                </c:pt>
                <c:pt idx="66">
                  <c:v>3.8000000000000003</c:v>
                </c:pt>
                <c:pt idx="67">
                  <c:v>3.9</c:v>
                </c:pt>
                <c:pt idx="68">
                  <c:v>3.5</c:v>
                </c:pt>
                <c:pt idx="69">
                  <c:v>3.2</c:v>
                </c:pt>
                <c:pt idx="70">
                  <c:v>2.8</c:v>
                </c:pt>
                <c:pt idx="71">
                  <c:v>2.6999999999999997</c:v>
                </c:pt>
                <c:pt idx="72">
                  <c:v>2.9000000000000004</c:v>
                </c:pt>
                <c:pt idx="73">
                  <c:v>3.2</c:v>
                </c:pt>
                <c:pt idx="74">
                  <c:v>2.9000000000000004</c:v>
                </c:pt>
                <c:pt idx="75">
                  <c:v>2.6000000000000005</c:v>
                </c:pt>
                <c:pt idx="76">
                  <c:v>1.8999999999999995</c:v>
                </c:pt>
                <c:pt idx="77">
                  <c:v>1.1000000000000005</c:v>
                </c:pt>
                <c:pt idx="78">
                  <c:v>1.0999999999999996</c:v>
                </c:pt>
                <c:pt idx="79">
                  <c:v>0.70000000000000018</c:v>
                </c:pt>
                <c:pt idx="80">
                  <c:v>1.0999999999999996</c:v>
                </c:pt>
                <c:pt idx="81">
                  <c:v>1.7999999999999998</c:v>
                </c:pt>
                <c:pt idx="82">
                  <c:v>1.7000000000000002</c:v>
                </c:pt>
                <c:pt idx="83">
                  <c:v>1.4000000000000004</c:v>
                </c:pt>
                <c:pt idx="84">
                  <c:v>1.5</c:v>
                </c:pt>
                <c:pt idx="85">
                  <c:v>1.7999999999999998</c:v>
                </c:pt>
                <c:pt idx="86">
                  <c:v>1.4000000000000004</c:v>
                </c:pt>
                <c:pt idx="87">
                  <c:v>0.90000000000000036</c:v>
                </c:pt>
                <c:pt idx="88">
                  <c:v>0.60000000000000053</c:v>
                </c:pt>
                <c:pt idx="89">
                  <c:v>0.79999999999999982</c:v>
                </c:pt>
                <c:pt idx="90">
                  <c:v>0.60000000000000053</c:v>
                </c:pt>
                <c:pt idx="91">
                  <c:v>0.60000000000000053</c:v>
                </c:pt>
                <c:pt idx="92">
                  <c:v>1</c:v>
                </c:pt>
                <c:pt idx="93">
                  <c:v>1.2999999999999998</c:v>
                </c:pt>
                <c:pt idx="94">
                  <c:v>1.5</c:v>
                </c:pt>
                <c:pt idx="95">
                  <c:v>1.5</c:v>
                </c:pt>
                <c:pt idx="96">
                  <c:v>1.2000000000000002</c:v>
                </c:pt>
                <c:pt idx="97">
                  <c:v>0.70000000000000018</c:v>
                </c:pt>
                <c:pt idx="98">
                  <c:v>9.9999999999999645E-2</c:v>
                </c:pt>
                <c:pt idx="99">
                  <c:v>-0.20000000000000018</c:v>
                </c:pt>
                <c:pt idx="100">
                  <c:v>0.5</c:v>
                </c:pt>
                <c:pt idx="101">
                  <c:v>1.7999999999999998</c:v>
                </c:pt>
                <c:pt idx="102">
                  <c:v>2.0999999999999996</c:v>
                </c:pt>
                <c:pt idx="103">
                  <c:v>3.1999999999999997</c:v>
                </c:pt>
                <c:pt idx="104">
                  <c:v>3.7</c:v>
                </c:pt>
                <c:pt idx="105">
                  <c:v>3.7</c:v>
                </c:pt>
                <c:pt idx="106">
                  <c:v>2.9</c:v>
                </c:pt>
                <c:pt idx="107">
                  <c:v>3</c:v>
                </c:pt>
                <c:pt idx="108">
                  <c:v>3</c:v>
                </c:pt>
                <c:pt idx="109">
                  <c:v>2.8</c:v>
                </c:pt>
                <c:pt idx="110">
                  <c:v>3.5000000000000004</c:v>
                </c:pt>
                <c:pt idx="111">
                  <c:v>3.5000000000000004</c:v>
                </c:pt>
                <c:pt idx="112">
                  <c:v>3.1999999999999997</c:v>
                </c:pt>
                <c:pt idx="113">
                  <c:v>3.6</c:v>
                </c:pt>
                <c:pt idx="114">
                  <c:v>2.9000000000000004</c:v>
                </c:pt>
                <c:pt idx="115">
                  <c:v>2.2999999999999998</c:v>
                </c:pt>
                <c:pt idx="116">
                  <c:v>1.9000000000000004</c:v>
                </c:pt>
                <c:pt idx="117">
                  <c:v>1.3000000000000003</c:v>
                </c:pt>
                <c:pt idx="118">
                  <c:v>0.89999999999999991</c:v>
                </c:pt>
                <c:pt idx="119">
                  <c:v>0.79999999999999982</c:v>
                </c:pt>
                <c:pt idx="120">
                  <c:v>0.29999999999999982</c:v>
                </c:pt>
                <c:pt idx="121">
                  <c:v>0.5</c:v>
                </c:pt>
                <c:pt idx="122">
                  <c:v>9.9999999999999645E-2</c:v>
                </c:pt>
                <c:pt idx="123">
                  <c:v>-0.20000000000000018</c:v>
                </c:pt>
                <c:pt idx="124">
                  <c:v>-0.20000000000000018</c:v>
                </c:pt>
                <c:pt idx="125">
                  <c:v>0.20000000000000018</c:v>
                </c:pt>
                <c:pt idx="126">
                  <c:v>0.5</c:v>
                </c:pt>
                <c:pt idx="127">
                  <c:v>1.0000000000000004</c:v>
                </c:pt>
                <c:pt idx="128">
                  <c:v>1.7999999999999998</c:v>
                </c:pt>
                <c:pt idx="129">
                  <c:v>2.4999999999999996</c:v>
                </c:pt>
                <c:pt idx="130">
                  <c:v>2.5999999999999996</c:v>
                </c:pt>
                <c:pt idx="131">
                  <c:v>3.4000000000000004</c:v>
                </c:pt>
                <c:pt idx="132">
                  <c:v>3</c:v>
                </c:pt>
                <c:pt idx="133">
                  <c:v>3.5</c:v>
                </c:pt>
                <c:pt idx="134">
                  <c:v>3.5999999999999996</c:v>
                </c:pt>
                <c:pt idx="135">
                  <c:v>3.6</c:v>
                </c:pt>
                <c:pt idx="136">
                  <c:v>3.8</c:v>
                </c:pt>
                <c:pt idx="137">
                  <c:v>3.5</c:v>
                </c:pt>
                <c:pt idx="138">
                  <c:v>2.6999999999999997</c:v>
                </c:pt>
                <c:pt idx="139">
                  <c:v>2.9</c:v>
                </c:pt>
                <c:pt idx="140">
                  <c:v>3.4</c:v>
                </c:pt>
                <c:pt idx="141">
                  <c:v>3.3</c:v>
                </c:pt>
                <c:pt idx="142">
                  <c:v>2.5</c:v>
                </c:pt>
                <c:pt idx="143">
                  <c:v>2.1</c:v>
                </c:pt>
                <c:pt idx="144">
                  <c:v>2</c:v>
                </c:pt>
                <c:pt idx="145">
                  <c:v>1.7</c:v>
                </c:pt>
                <c:pt idx="146">
                  <c:v>1.5</c:v>
                </c:pt>
                <c:pt idx="147">
                  <c:v>1.5999999999999999</c:v>
                </c:pt>
                <c:pt idx="148">
                  <c:v>1.7999999999999998</c:v>
                </c:pt>
                <c:pt idx="149">
                  <c:v>1.9</c:v>
                </c:pt>
                <c:pt idx="150">
                  <c:v>2.7</c:v>
                </c:pt>
                <c:pt idx="151">
                  <c:v>2.6999999999999997</c:v>
                </c:pt>
                <c:pt idx="152">
                  <c:v>2.8</c:v>
                </c:pt>
                <c:pt idx="153">
                  <c:v>2.7</c:v>
                </c:pt>
                <c:pt idx="154">
                  <c:v>2.5</c:v>
                </c:pt>
                <c:pt idx="155">
                  <c:v>2.2999999999999998</c:v>
                </c:pt>
                <c:pt idx="156">
                  <c:v>2</c:v>
                </c:pt>
                <c:pt idx="157">
                  <c:v>2.2000000000000002</c:v>
                </c:pt>
                <c:pt idx="158">
                  <c:v>2.2999999999999998</c:v>
                </c:pt>
                <c:pt idx="159">
                  <c:v>2.1</c:v>
                </c:pt>
                <c:pt idx="160">
                  <c:v>1.7</c:v>
                </c:pt>
                <c:pt idx="161">
                  <c:v>1.5</c:v>
                </c:pt>
                <c:pt idx="162">
                  <c:v>1.3</c:v>
                </c:pt>
                <c:pt idx="163">
                  <c:v>1.8000000000000003</c:v>
                </c:pt>
                <c:pt idx="164">
                  <c:v>2.1999999999999997</c:v>
                </c:pt>
                <c:pt idx="165">
                  <c:v>2.2999999999999998</c:v>
                </c:pt>
                <c:pt idx="166">
                  <c:v>2.4</c:v>
                </c:pt>
                <c:pt idx="167">
                  <c:v>2.4</c:v>
                </c:pt>
                <c:pt idx="168">
                  <c:v>2.5</c:v>
                </c:pt>
                <c:pt idx="169">
                  <c:v>2.6</c:v>
                </c:pt>
                <c:pt idx="170">
                  <c:v>2.6</c:v>
                </c:pt>
                <c:pt idx="171">
                  <c:v>2.6</c:v>
                </c:pt>
                <c:pt idx="172">
                  <c:v>2.6</c:v>
                </c:pt>
                <c:pt idx="173">
                  <c:v>2.6</c:v>
                </c:pt>
                <c:pt idx="174">
                  <c:v>2.6</c:v>
                </c:pt>
                <c:pt idx="175">
                  <c:v>2.6</c:v>
                </c:pt>
                <c:pt idx="176">
                  <c:v>2.6</c:v>
                </c:pt>
              </c:numCache>
            </c:numRef>
          </c:val>
          <c:smooth val="0"/>
          <c:extLst>
            <c:ext xmlns:c16="http://schemas.microsoft.com/office/drawing/2014/chart" uri="{C3380CC4-5D6E-409C-BE32-E72D297353CC}">
              <c16:uniqueId val="{00000004-CAF5-496C-8182-2C332F5FCEBB}"/>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PWB'!$AJ$2:$AJ$178</c:f>
              <c:numCache>
                <c:formatCode>General</c:formatCode>
                <c:ptCount val="177"/>
                <c:pt idx="0">
                  <c:v>2.6999999999999993</c:v>
                </c:pt>
                <c:pt idx="1">
                  <c:v>2.3999999999999995</c:v>
                </c:pt>
                <c:pt idx="2">
                  <c:v>2.3999999999999995</c:v>
                </c:pt>
                <c:pt idx="3">
                  <c:v>2.3999999999999995</c:v>
                </c:pt>
                <c:pt idx="4">
                  <c:v>2.6000000000000005</c:v>
                </c:pt>
                <c:pt idx="5">
                  <c:v>2.5</c:v>
                </c:pt>
                <c:pt idx="6">
                  <c:v>1.7999999999999998</c:v>
                </c:pt>
                <c:pt idx="7">
                  <c:v>1.5</c:v>
                </c:pt>
                <c:pt idx="8">
                  <c:v>1.5999999999999996</c:v>
                </c:pt>
                <c:pt idx="9">
                  <c:v>1.6999999999999993</c:v>
                </c:pt>
                <c:pt idx="10">
                  <c:v>1.1000000000000005</c:v>
                </c:pt>
                <c:pt idx="11">
                  <c:v>9.9999999999999645E-2</c:v>
                </c:pt>
                <c:pt idx="12">
                  <c:v>-0.40000000000000036</c:v>
                </c:pt>
                <c:pt idx="13">
                  <c:v>-0.40000000000000036</c:v>
                </c:pt>
                <c:pt idx="14">
                  <c:v>-0.69999999999999929</c:v>
                </c:pt>
                <c:pt idx="15">
                  <c:v>-1.4000000000000004</c:v>
                </c:pt>
                <c:pt idx="16">
                  <c:v>-1.5</c:v>
                </c:pt>
                <c:pt idx="17">
                  <c:v>0.80000000000000071</c:v>
                </c:pt>
                <c:pt idx="18">
                  <c:v>1.7000000000000011</c:v>
                </c:pt>
                <c:pt idx="19">
                  <c:v>-1.2999999999999989</c:v>
                </c:pt>
                <c:pt idx="20">
                  <c:v>-1.5999999999999996</c:v>
                </c:pt>
                <c:pt idx="21">
                  <c:v>-1.3000000000000007</c:v>
                </c:pt>
                <c:pt idx="22">
                  <c:v>-0.5</c:v>
                </c:pt>
                <c:pt idx="23">
                  <c:v>2.0999999999999996</c:v>
                </c:pt>
                <c:pt idx="24">
                  <c:v>1.2999999999999989</c:v>
                </c:pt>
                <c:pt idx="25">
                  <c:v>1.2999999999999989</c:v>
                </c:pt>
                <c:pt idx="26">
                  <c:v>3.5999999999999996</c:v>
                </c:pt>
                <c:pt idx="27">
                  <c:v>3</c:v>
                </c:pt>
                <c:pt idx="28">
                  <c:v>2.5999999999999996</c:v>
                </c:pt>
                <c:pt idx="29">
                  <c:v>2.2999999999999989</c:v>
                </c:pt>
                <c:pt idx="30">
                  <c:v>2.5999999999999996</c:v>
                </c:pt>
                <c:pt idx="31">
                  <c:v>2.8999999999999986</c:v>
                </c:pt>
                <c:pt idx="32">
                  <c:v>2.7000000000000011</c:v>
                </c:pt>
                <c:pt idx="33">
                  <c:v>3.3999999999999986</c:v>
                </c:pt>
                <c:pt idx="34">
                  <c:v>2.5999999999999996</c:v>
                </c:pt>
                <c:pt idx="35">
                  <c:v>3</c:v>
                </c:pt>
                <c:pt idx="36">
                  <c:v>3.4000000000000004</c:v>
                </c:pt>
                <c:pt idx="37">
                  <c:v>3.4000000000000004</c:v>
                </c:pt>
                <c:pt idx="38">
                  <c:v>3.4000000000000004</c:v>
                </c:pt>
                <c:pt idx="39">
                  <c:v>2.8</c:v>
                </c:pt>
                <c:pt idx="40">
                  <c:v>1.9000000000000004</c:v>
                </c:pt>
                <c:pt idx="41">
                  <c:v>1.8000000000000007</c:v>
                </c:pt>
                <c:pt idx="42">
                  <c:v>2.2000000000000002</c:v>
                </c:pt>
                <c:pt idx="43">
                  <c:v>2.1999999999999993</c:v>
                </c:pt>
                <c:pt idx="44">
                  <c:v>1.9000000000000004</c:v>
                </c:pt>
                <c:pt idx="45">
                  <c:v>2.8</c:v>
                </c:pt>
                <c:pt idx="46">
                  <c:v>3</c:v>
                </c:pt>
                <c:pt idx="47">
                  <c:v>3.2999999999999989</c:v>
                </c:pt>
                <c:pt idx="48">
                  <c:v>2.8999999999999995</c:v>
                </c:pt>
                <c:pt idx="49">
                  <c:v>2.8</c:v>
                </c:pt>
                <c:pt idx="50">
                  <c:v>2.1999999999999993</c:v>
                </c:pt>
                <c:pt idx="51">
                  <c:v>1.2999999999999998</c:v>
                </c:pt>
                <c:pt idx="52">
                  <c:v>0.80000000000000071</c:v>
                </c:pt>
                <c:pt idx="53">
                  <c:v>0.5</c:v>
                </c:pt>
                <c:pt idx="54">
                  <c:v>0.39999999999999947</c:v>
                </c:pt>
                <c:pt idx="55">
                  <c:v>0.29999999999999982</c:v>
                </c:pt>
                <c:pt idx="56">
                  <c:v>0.70000000000000018</c:v>
                </c:pt>
                <c:pt idx="57">
                  <c:v>1.1000000000000005</c:v>
                </c:pt>
                <c:pt idx="58">
                  <c:v>1.3000000000000007</c:v>
                </c:pt>
                <c:pt idx="59">
                  <c:v>1.5</c:v>
                </c:pt>
                <c:pt idx="60">
                  <c:v>2.1999999999999993</c:v>
                </c:pt>
                <c:pt idx="61">
                  <c:v>2.7000000000000011</c:v>
                </c:pt>
                <c:pt idx="62">
                  <c:v>2.6999999999999993</c:v>
                </c:pt>
                <c:pt idx="63">
                  <c:v>3</c:v>
                </c:pt>
                <c:pt idx="64">
                  <c:v>3.6</c:v>
                </c:pt>
                <c:pt idx="65">
                  <c:v>3.8</c:v>
                </c:pt>
                <c:pt idx="66">
                  <c:v>3.8000000000000003</c:v>
                </c:pt>
                <c:pt idx="67">
                  <c:v>3.9</c:v>
                </c:pt>
                <c:pt idx="68">
                  <c:v>3.5</c:v>
                </c:pt>
                <c:pt idx="69">
                  <c:v>3.2</c:v>
                </c:pt>
                <c:pt idx="70">
                  <c:v>2.8</c:v>
                </c:pt>
                <c:pt idx="71">
                  <c:v>2.6999999999999997</c:v>
                </c:pt>
                <c:pt idx="72">
                  <c:v>2.9000000000000004</c:v>
                </c:pt>
                <c:pt idx="73">
                  <c:v>3.2</c:v>
                </c:pt>
                <c:pt idx="74">
                  <c:v>2.9000000000000004</c:v>
                </c:pt>
                <c:pt idx="75">
                  <c:v>2.6000000000000005</c:v>
                </c:pt>
                <c:pt idx="76">
                  <c:v>1.8999999999999995</c:v>
                </c:pt>
                <c:pt idx="77">
                  <c:v>1.1000000000000005</c:v>
                </c:pt>
                <c:pt idx="78">
                  <c:v>1.0999999999999996</c:v>
                </c:pt>
                <c:pt idx="79">
                  <c:v>0.70000000000000018</c:v>
                </c:pt>
                <c:pt idx="80">
                  <c:v>1.0999999999999996</c:v>
                </c:pt>
                <c:pt idx="81">
                  <c:v>1.7999999999999998</c:v>
                </c:pt>
                <c:pt idx="82">
                  <c:v>1.7000000000000002</c:v>
                </c:pt>
                <c:pt idx="83">
                  <c:v>1.4000000000000004</c:v>
                </c:pt>
                <c:pt idx="84">
                  <c:v>1.5</c:v>
                </c:pt>
                <c:pt idx="85">
                  <c:v>1.7999999999999998</c:v>
                </c:pt>
                <c:pt idx="86">
                  <c:v>1.4000000000000004</c:v>
                </c:pt>
                <c:pt idx="87">
                  <c:v>0.90000000000000036</c:v>
                </c:pt>
                <c:pt idx="88">
                  <c:v>0.60000000000000053</c:v>
                </c:pt>
                <c:pt idx="89">
                  <c:v>0.79999999999999982</c:v>
                </c:pt>
                <c:pt idx="90">
                  <c:v>0.60000000000000053</c:v>
                </c:pt>
                <c:pt idx="91">
                  <c:v>0.60000000000000053</c:v>
                </c:pt>
                <c:pt idx="92">
                  <c:v>1</c:v>
                </c:pt>
                <c:pt idx="93">
                  <c:v>1.2999999999999998</c:v>
                </c:pt>
                <c:pt idx="94">
                  <c:v>1.5</c:v>
                </c:pt>
                <c:pt idx="95">
                  <c:v>1.5</c:v>
                </c:pt>
                <c:pt idx="96">
                  <c:v>1.2000000000000002</c:v>
                </c:pt>
                <c:pt idx="97">
                  <c:v>0.70000000000000018</c:v>
                </c:pt>
                <c:pt idx="98">
                  <c:v>9.9999999999999645E-2</c:v>
                </c:pt>
                <c:pt idx="99">
                  <c:v>-0.20000000000000018</c:v>
                </c:pt>
                <c:pt idx="100">
                  <c:v>0.5</c:v>
                </c:pt>
                <c:pt idx="101">
                  <c:v>1.7999999999999998</c:v>
                </c:pt>
                <c:pt idx="102">
                  <c:v>2.0999999999999996</c:v>
                </c:pt>
                <c:pt idx="103">
                  <c:v>3.1999999999999997</c:v>
                </c:pt>
                <c:pt idx="104">
                  <c:v>3.7</c:v>
                </c:pt>
                <c:pt idx="105">
                  <c:v>3.7</c:v>
                </c:pt>
                <c:pt idx="106">
                  <c:v>2.9</c:v>
                </c:pt>
                <c:pt idx="107">
                  <c:v>3</c:v>
                </c:pt>
                <c:pt idx="108">
                  <c:v>3</c:v>
                </c:pt>
                <c:pt idx="109">
                  <c:v>2.8</c:v>
                </c:pt>
                <c:pt idx="110">
                  <c:v>3.5000000000000004</c:v>
                </c:pt>
                <c:pt idx="111">
                  <c:v>3.5000000000000004</c:v>
                </c:pt>
                <c:pt idx="112">
                  <c:v>3.1999999999999997</c:v>
                </c:pt>
                <c:pt idx="113">
                  <c:v>3.6</c:v>
                </c:pt>
                <c:pt idx="114">
                  <c:v>2.9000000000000004</c:v>
                </c:pt>
                <c:pt idx="115">
                  <c:v>2.2999999999999998</c:v>
                </c:pt>
                <c:pt idx="116">
                  <c:v>1.9000000000000004</c:v>
                </c:pt>
                <c:pt idx="117">
                  <c:v>1.3000000000000003</c:v>
                </c:pt>
                <c:pt idx="118">
                  <c:v>0.89999999999999991</c:v>
                </c:pt>
                <c:pt idx="119">
                  <c:v>0.79999999999999982</c:v>
                </c:pt>
                <c:pt idx="120">
                  <c:v>0.29999999999999982</c:v>
                </c:pt>
                <c:pt idx="121">
                  <c:v>0.5</c:v>
                </c:pt>
                <c:pt idx="122">
                  <c:v>9.9999999999999645E-2</c:v>
                </c:pt>
                <c:pt idx="123">
                  <c:v>-0.20000000000000018</c:v>
                </c:pt>
                <c:pt idx="124">
                  <c:v>-0.20000000000000018</c:v>
                </c:pt>
                <c:pt idx="125">
                  <c:v>0.20000000000000018</c:v>
                </c:pt>
                <c:pt idx="126">
                  <c:v>0.5</c:v>
                </c:pt>
                <c:pt idx="127">
                  <c:v>1.0000000000000004</c:v>
                </c:pt>
                <c:pt idx="128">
                  <c:v>1.7999999999999998</c:v>
                </c:pt>
                <c:pt idx="129">
                  <c:v>2.4999999999999996</c:v>
                </c:pt>
                <c:pt idx="130">
                  <c:v>2.5999999999999996</c:v>
                </c:pt>
                <c:pt idx="131">
                  <c:v>3.4000000000000004</c:v>
                </c:pt>
                <c:pt idx="132">
                  <c:v>3</c:v>
                </c:pt>
                <c:pt idx="133">
                  <c:v>3.5</c:v>
                </c:pt>
                <c:pt idx="134">
                  <c:v>3.5999999999999996</c:v>
                </c:pt>
                <c:pt idx="135">
                  <c:v>3.6</c:v>
                </c:pt>
                <c:pt idx="136">
                  <c:v>3.8</c:v>
                </c:pt>
                <c:pt idx="137">
                  <c:v>3.5</c:v>
                </c:pt>
                <c:pt idx="138">
                  <c:v>2.6999999999999997</c:v>
                </c:pt>
                <c:pt idx="139">
                  <c:v>2.9</c:v>
                </c:pt>
                <c:pt idx="140">
                  <c:v>3.4</c:v>
                </c:pt>
                <c:pt idx="141">
                  <c:v>3.3</c:v>
                </c:pt>
                <c:pt idx="142">
                  <c:v>2.5</c:v>
                </c:pt>
                <c:pt idx="143">
                  <c:v>2.1</c:v>
                </c:pt>
                <c:pt idx="144">
                  <c:v>2</c:v>
                </c:pt>
                <c:pt idx="145">
                  <c:v>1.7</c:v>
                </c:pt>
                <c:pt idx="146">
                  <c:v>1.5</c:v>
                </c:pt>
                <c:pt idx="147">
                  <c:v>1.5999999999999999</c:v>
                </c:pt>
                <c:pt idx="148">
                  <c:v>1.7999999999999998</c:v>
                </c:pt>
                <c:pt idx="149">
                  <c:v>1.9</c:v>
                </c:pt>
                <c:pt idx="150">
                  <c:v>2.7</c:v>
                </c:pt>
                <c:pt idx="151">
                  <c:v>2.6999999999999997</c:v>
                </c:pt>
                <c:pt idx="152">
                  <c:v>2.8</c:v>
                </c:pt>
                <c:pt idx="153">
                  <c:v>2.7</c:v>
                </c:pt>
                <c:pt idx="154">
                  <c:v>2.5</c:v>
                </c:pt>
                <c:pt idx="155">
                  <c:v>2.2999999999999998</c:v>
                </c:pt>
                <c:pt idx="156">
                  <c:v>2</c:v>
                </c:pt>
                <c:pt idx="157">
                  <c:v>2.2000000000000002</c:v>
                </c:pt>
                <c:pt idx="158">
                  <c:v>2.2999999999999998</c:v>
                </c:pt>
                <c:pt idx="159">
                  <c:v>2.1</c:v>
                </c:pt>
                <c:pt idx="160">
                  <c:v>1.7</c:v>
                </c:pt>
                <c:pt idx="161">
                  <c:v>1.5</c:v>
                </c:pt>
                <c:pt idx="162">
                  <c:v>1.3</c:v>
                </c:pt>
                <c:pt idx="163">
                  <c:v>1.8000000000000003</c:v>
                </c:pt>
                <c:pt idx="164">
                  <c:v>0.70000000000000007</c:v>
                </c:pt>
                <c:pt idx="165">
                  <c:v>0.70000000000000007</c:v>
                </c:pt>
                <c:pt idx="166">
                  <c:v>0.8</c:v>
                </c:pt>
                <c:pt idx="167">
                  <c:v>0.9</c:v>
                </c:pt>
                <c:pt idx="168">
                  <c:v>1</c:v>
                </c:pt>
                <c:pt idx="169">
                  <c:v>1.0999999999999999</c:v>
                </c:pt>
                <c:pt idx="170">
                  <c:v>1.2</c:v>
                </c:pt>
                <c:pt idx="171">
                  <c:v>1.2999999999999998</c:v>
                </c:pt>
                <c:pt idx="172">
                  <c:v>1.4</c:v>
                </c:pt>
                <c:pt idx="173">
                  <c:v>1.5</c:v>
                </c:pt>
                <c:pt idx="174">
                  <c:v>1.5</c:v>
                </c:pt>
                <c:pt idx="175">
                  <c:v>1.5999999999999999</c:v>
                </c:pt>
                <c:pt idx="176">
                  <c:v>1.7</c:v>
                </c:pt>
              </c:numCache>
            </c:numRef>
          </c:val>
          <c:smooth val="0"/>
          <c:extLst>
            <c:ext xmlns:c16="http://schemas.microsoft.com/office/drawing/2014/chart" uri="{C3380CC4-5D6E-409C-BE32-E72D297353CC}">
              <c16:uniqueId val="{00000005-CAF5-496C-8182-2C332F5FCEBB}"/>
            </c:ext>
          </c:extLst>
        </c:ser>
        <c:dLbls>
          <c:showLegendKey val="0"/>
          <c:showVal val="0"/>
          <c:showCatName val="0"/>
          <c:showSerName val="0"/>
          <c:showPercent val="0"/>
          <c:showBubbleSize val="0"/>
        </c:dLbls>
        <c:marker val="1"/>
        <c:smooth val="0"/>
        <c:axId val="1419166208"/>
        <c:axId val="962138624"/>
      </c:lineChart>
      <c:catAx>
        <c:axId val="1419166208"/>
        <c:scaling>
          <c:orientation val="minMax"/>
        </c:scaling>
        <c:delete val="0"/>
        <c:axPos val="b"/>
        <c:numFmt formatCode="yyyy" sourceLinked="0"/>
        <c:majorTickMark val="out"/>
        <c:minorTickMark val="none"/>
        <c:tickLblPos val="nextTo"/>
        <c:txPr>
          <a:bodyPr rot="-2700000"/>
          <a:lstStyle/>
          <a:p>
            <a:pPr>
              <a:defRPr/>
            </a:pPr>
            <a:endParaRPr lang="en-US"/>
          </a:p>
        </c:txPr>
        <c:crossAx val="962138624"/>
        <c:crosses val="autoZero"/>
        <c:auto val="1"/>
        <c:lblAlgn val="ctr"/>
        <c:lblOffset val="100"/>
        <c:tickLblSkip val="8"/>
        <c:tickMarkSkip val="4"/>
        <c:noMultiLvlLbl val="0"/>
      </c:catAx>
      <c:valAx>
        <c:axId val="962138624"/>
        <c:scaling>
          <c:orientation val="minMax"/>
        </c:scaling>
        <c:delete val="0"/>
        <c:axPos val="l"/>
        <c:numFmt formatCode="0.00%" sourceLinked="0"/>
        <c:majorTickMark val="out"/>
        <c:minorTickMark val="none"/>
        <c:tickLblPos val="nextTo"/>
        <c:crossAx val="1419166208"/>
        <c:crosses val="autoZero"/>
        <c:crossBetween val="between"/>
        <c:dispUnits>
          <c:builtInUnit val="hundreds"/>
          <c:dispUnitsLbl>
            <c:layout>
              <c:manualLayout>
                <c:xMode val="edge"/>
                <c:yMode val="edge"/>
                <c:x val="2.0063839489284096E-2"/>
                <c:y val="0.28938471940500354"/>
              </c:manualLayout>
            </c:layout>
            <c:tx>
              <c:rich>
                <a:bodyPr/>
                <a:lstStyle/>
                <a:p>
                  <a:pPr>
                    <a:defRPr/>
                  </a:pPr>
                  <a:r>
                    <a:rPr lang="en-US"/>
                    <a:t>Slope of Yield Curve</a:t>
                  </a:r>
                </a:p>
              </c:rich>
            </c:tx>
          </c:dispUnitsLbl>
        </c:dispUnits>
      </c:valAx>
      <c:valAx>
        <c:axId val="962139200"/>
        <c:scaling>
          <c:orientation val="minMax"/>
          <c:max val="0.1"/>
          <c:min val="0"/>
        </c:scaling>
        <c:delete val="0"/>
        <c:axPos val="r"/>
        <c:numFmt formatCode="General" sourceLinked="1"/>
        <c:majorTickMark val="none"/>
        <c:minorTickMark val="none"/>
        <c:tickLblPos val="none"/>
        <c:crossAx val="1420992512"/>
        <c:crosses val="max"/>
        <c:crossBetween val="between"/>
      </c:valAx>
      <c:catAx>
        <c:axId val="1420992512"/>
        <c:scaling>
          <c:orientation val="minMax"/>
        </c:scaling>
        <c:delete val="1"/>
        <c:axPos val="b"/>
        <c:majorTickMark val="out"/>
        <c:minorTickMark val="none"/>
        <c:tickLblPos val="none"/>
        <c:crossAx val="962139200"/>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Helvetica" panose="020B0604020202020204" pitchFamily="34" charset="0"/>
          <a:cs typeface="Helvetica" panose="020B0604020202020204"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2"/>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74B8-48EB-8C6B-38A4C5156380}"/>
            </c:ext>
          </c:extLst>
        </c:ser>
        <c:ser>
          <c:idx val="5"/>
          <c:order val="6"/>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74B8-48EB-8C6B-38A4C5156380}"/>
            </c:ext>
          </c:extLst>
        </c:ser>
        <c:dLbls>
          <c:showLegendKey val="0"/>
          <c:showVal val="0"/>
          <c:showCatName val="0"/>
          <c:showSerName val="0"/>
          <c:showPercent val="0"/>
          <c:showBubbleSize val="0"/>
        </c:dLbls>
        <c:axId val="905896448"/>
        <c:axId val="962355776"/>
      </c:areaChart>
      <c:lineChart>
        <c:grouping val="standard"/>
        <c:varyColors val="0"/>
        <c:ser>
          <c:idx val="2"/>
          <c:order val="0"/>
          <c:tx>
            <c:v>Modeled Savings Deposit Growth</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PWB'!$BD$2:$BD$178</c:f>
              <c:numCache>
                <c:formatCode>General</c:formatCode>
                <c:ptCount val="177"/>
                <c:pt idx="0">
                  <c:v>2.472791</c:v>
                </c:pt>
                <c:pt idx="1">
                  <c:v>1.982791</c:v>
                </c:pt>
                <c:pt idx="2">
                  <c:v>1.9527909999999999</c:v>
                </c:pt>
                <c:pt idx="3">
                  <c:v>1.9527909999999999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2.8542862896200978</c:v>
                </c:pt>
                <c:pt idx="49">
                  <c:v>2.7725422396419184</c:v>
                </c:pt>
                <c:pt idx="50">
                  <c:v>2.8670530624408705</c:v>
                </c:pt>
                <c:pt idx="51">
                  <c:v>1.9365073336229361</c:v>
                </c:pt>
                <c:pt idx="52">
                  <c:v>1.8683869752321978</c:v>
                </c:pt>
                <c:pt idx="53">
                  <c:v>1.7126593921310032</c:v>
                </c:pt>
                <c:pt idx="54">
                  <c:v>1.3647712711789264</c:v>
                </c:pt>
                <c:pt idx="55">
                  <c:v>1.4686871437335667</c:v>
                </c:pt>
                <c:pt idx="56">
                  <c:v>1.8589528812390657</c:v>
                </c:pt>
                <c:pt idx="57">
                  <c:v>1.945442418552757</c:v>
                </c:pt>
                <c:pt idx="58">
                  <c:v>2.7120275833017184</c:v>
                </c:pt>
                <c:pt idx="59">
                  <c:v>2.5446851343314134</c:v>
                </c:pt>
                <c:pt idx="60">
                  <c:v>2.0485081223461128</c:v>
                </c:pt>
                <c:pt idx="61">
                  <c:v>2.3591994219133281</c:v>
                </c:pt>
                <c:pt idx="62">
                  <c:v>1.641842852880909</c:v>
                </c:pt>
                <c:pt idx="63">
                  <c:v>1.6838144087831304</c:v>
                </c:pt>
                <c:pt idx="64">
                  <c:v>2.3914419752490441</c:v>
                </c:pt>
                <c:pt idx="65">
                  <c:v>2.4621951743054571</c:v>
                </c:pt>
                <c:pt idx="66">
                  <c:v>2.6031115128205129</c:v>
                </c:pt>
                <c:pt idx="67">
                  <c:v>2.7207372893766548</c:v>
                </c:pt>
                <c:pt idx="68">
                  <c:v>2.5472568723747977</c:v>
                </c:pt>
                <c:pt idx="69">
                  <c:v>2.51890904442409</c:v>
                </c:pt>
                <c:pt idx="70">
                  <c:v>2.4723665889076631</c:v>
                </c:pt>
                <c:pt idx="71">
                  <c:v>2.6253604104482831</c:v>
                </c:pt>
                <c:pt idx="72">
                  <c:v>2.8437457060279456</c:v>
                </c:pt>
                <c:pt idx="73">
                  <c:v>2.8569684541531828</c:v>
                </c:pt>
                <c:pt idx="74">
                  <c:v>2.7251833247424924</c:v>
                </c:pt>
                <c:pt idx="75">
                  <c:v>2.7332772810769033</c:v>
                </c:pt>
                <c:pt idx="76">
                  <c:v>2.241397231913318</c:v>
                </c:pt>
                <c:pt idx="77">
                  <c:v>1.8343991179468511</c:v>
                </c:pt>
                <c:pt idx="78">
                  <c:v>1.7006467471014806</c:v>
                </c:pt>
                <c:pt idx="79">
                  <c:v>1.493264836056909</c:v>
                </c:pt>
                <c:pt idx="80">
                  <c:v>1.6239602138850497</c:v>
                </c:pt>
                <c:pt idx="81">
                  <c:v>1.8363469377804365</c:v>
                </c:pt>
                <c:pt idx="82">
                  <c:v>2.0347686633486033</c:v>
                </c:pt>
                <c:pt idx="83">
                  <c:v>1.9451288788879346</c:v>
                </c:pt>
                <c:pt idx="84">
                  <c:v>2.1133502296454543</c:v>
                </c:pt>
                <c:pt idx="85">
                  <c:v>1.6859061705782732</c:v>
                </c:pt>
                <c:pt idx="86">
                  <c:v>1.4221700738578416</c:v>
                </c:pt>
                <c:pt idx="87">
                  <c:v>1.6076260304933108</c:v>
                </c:pt>
                <c:pt idx="88">
                  <c:v>1.0931829733832392</c:v>
                </c:pt>
                <c:pt idx="89">
                  <c:v>1.6329564181900464</c:v>
                </c:pt>
                <c:pt idx="90">
                  <c:v>2.3833477416831883</c:v>
                </c:pt>
                <c:pt idx="91">
                  <c:v>1.7962455395883077</c:v>
                </c:pt>
                <c:pt idx="92">
                  <c:v>2.1435445470284997</c:v>
                </c:pt>
                <c:pt idx="93">
                  <c:v>1.9326357053527894</c:v>
                </c:pt>
                <c:pt idx="94">
                  <c:v>1.7005657464372834</c:v>
                </c:pt>
                <c:pt idx="95">
                  <c:v>1.7714051938220121</c:v>
                </c:pt>
                <c:pt idx="96">
                  <c:v>1.7320095698301121</c:v>
                </c:pt>
                <c:pt idx="97">
                  <c:v>2.0910651028004699</c:v>
                </c:pt>
                <c:pt idx="98">
                  <c:v>1.8213135119090305</c:v>
                </c:pt>
                <c:pt idx="99">
                  <c:v>2.628289924902445</c:v>
                </c:pt>
                <c:pt idx="100">
                  <c:v>3.0337917554455029</c:v>
                </c:pt>
                <c:pt idx="101">
                  <c:v>2.8799151326137236</c:v>
                </c:pt>
                <c:pt idx="102">
                  <c:v>3.4078666429374214</c:v>
                </c:pt>
                <c:pt idx="103">
                  <c:v>2.9470383862301759</c:v>
                </c:pt>
                <c:pt idx="104">
                  <c:v>2.7187135382541632</c:v>
                </c:pt>
                <c:pt idx="105">
                  <c:v>3.3448759989480328</c:v>
                </c:pt>
                <c:pt idx="106">
                  <c:v>3.4091420404684722</c:v>
                </c:pt>
                <c:pt idx="107">
                  <c:v>3.5427581965034505</c:v>
                </c:pt>
                <c:pt idx="108">
                  <c:v>3.6786083250925699</c:v>
                </c:pt>
                <c:pt idx="109">
                  <c:v>2.9485902327365729</c:v>
                </c:pt>
                <c:pt idx="110">
                  <c:v>2.2387635223834517</c:v>
                </c:pt>
                <c:pt idx="111">
                  <c:v>2.0995327777351624</c:v>
                </c:pt>
                <c:pt idx="112">
                  <c:v>1.8671996799388964</c:v>
                </c:pt>
                <c:pt idx="113">
                  <c:v>2.3965746102072272</c:v>
                </c:pt>
                <c:pt idx="114">
                  <c:v>2.5560121364083863</c:v>
                </c:pt>
                <c:pt idx="115">
                  <c:v>2.5653069265157971</c:v>
                </c:pt>
                <c:pt idx="116">
                  <c:v>2.6628093433882274</c:v>
                </c:pt>
                <c:pt idx="117">
                  <c:v>2.5736017513952945</c:v>
                </c:pt>
                <c:pt idx="118">
                  <c:v>2.3302523082670881</c:v>
                </c:pt>
                <c:pt idx="119">
                  <c:v>2.5158123780696982</c:v>
                </c:pt>
                <c:pt idx="120">
                  <c:v>2.2201506968368951</c:v>
                </c:pt>
                <c:pt idx="121">
                  <c:v>2.2868639292298871</c:v>
                </c:pt>
                <c:pt idx="122">
                  <c:v>2.2313770220306277</c:v>
                </c:pt>
                <c:pt idx="123">
                  <c:v>2.0427345873635701</c:v>
                </c:pt>
                <c:pt idx="124">
                  <c:v>2.1585265810267038</c:v>
                </c:pt>
                <c:pt idx="125">
                  <c:v>1.8739087579651645</c:v>
                </c:pt>
                <c:pt idx="126">
                  <c:v>2.003483437605555</c:v>
                </c:pt>
                <c:pt idx="127">
                  <c:v>2.3817975631199086</c:v>
                </c:pt>
                <c:pt idx="128">
                  <c:v>2.8189011435140032</c:v>
                </c:pt>
                <c:pt idx="129">
                  <c:v>3.1625128576676276</c:v>
                </c:pt>
                <c:pt idx="130">
                  <c:v>3.4916620519787434</c:v>
                </c:pt>
                <c:pt idx="131">
                  <c:v>4.0086997951415242</c:v>
                </c:pt>
                <c:pt idx="132">
                  <c:v>4.2061380088301048</c:v>
                </c:pt>
                <c:pt idx="133">
                  <c:v>3.9619767195537938</c:v>
                </c:pt>
                <c:pt idx="134">
                  <c:v>3.4723178899036027</c:v>
                </c:pt>
                <c:pt idx="135">
                  <c:v>2.5340166947894933</c:v>
                </c:pt>
                <c:pt idx="136">
                  <c:v>1.9028963554113527</c:v>
                </c:pt>
                <c:pt idx="137">
                  <c:v>3.0093939455837653</c:v>
                </c:pt>
                <c:pt idx="138">
                  <c:v>3.1575091118674168</c:v>
                </c:pt>
                <c:pt idx="139">
                  <c:v>2.9626105887607492</c:v>
                </c:pt>
                <c:pt idx="140">
                  <c:v>2.9550577774776645</c:v>
                </c:pt>
                <c:pt idx="141">
                  <c:v>2.5016750669559826</c:v>
                </c:pt>
                <c:pt idx="142">
                  <c:v>3.4352072011173185</c:v>
                </c:pt>
                <c:pt idx="143">
                  <c:v>3.413424019837795</c:v>
                </c:pt>
                <c:pt idx="144">
                  <c:v>3.2102059800481717</c:v>
                </c:pt>
                <c:pt idx="145">
                  <c:v>3.2821620044425179</c:v>
                </c:pt>
                <c:pt idx="146">
                  <c:v>2.4884507653406418</c:v>
                </c:pt>
                <c:pt idx="147">
                  <c:v>2.8719274935134758</c:v>
                </c:pt>
                <c:pt idx="148">
                  <c:v>2.9075427518372932</c:v>
                </c:pt>
                <c:pt idx="149">
                  <c:v>2.6869799122140114</c:v>
                </c:pt>
                <c:pt idx="150">
                  <c:v>2.6690786392273766</c:v>
                </c:pt>
                <c:pt idx="151">
                  <c:v>2.3044404718535345</c:v>
                </c:pt>
                <c:pt idx="152">
                  <c:v>2.5912480205291475</c:v>
                </c:pt>
                <c:pt idx="153">
                  <c:v>2.5035234417308141</c:v>
                </c:pt>
                <c:pt idx="154">
                  <c:v>2.6862792155737294</c:v>
                </c:pt>
                <c:pt idx="155">
                  <c:v>2.809461255290215</c:v>
                </c:pt>
                <c:pt idx="156">
                  <c:v>2.786443441251675</c:v>
                </c:pt>
                <c:pt idx="157">
                  <c:v>2.9078662842911802</c:v>
                </c:pt>
                <c:pt idx="158">
                  <c:v>3.1160357650888613</c:v>
                </c:pt>
                <c:pt idx="159">
                  <c:v>3.0656174004928909</c:v>
                </c:pt>
                <c:pt idx="160">
                  <c:v>3.065788475538521</c:v>
                </c:pt>
                <c:pt idx="161">
                  <c:v>2.9565946905537919</c:v>
                </c:pt>
                <c:pt idx="162">
                  <c:v>2.5656284742601194</c:v>
                </c:pt>
                <c:pt idx="163">
                  <c:v>2.6259487444563985</c:v>
                </c:pt>
              </c:numCache>
            </c:numRef>
          </c:val>
          <c:smooth val="0"/>
          <c:extLst>
            <c:ext xmlns:c16="http://schemas.microsoft.com/office/drawing/2014/chart" uri="{C3380CC4-5D6E-409C-BE32-E72D297353CC}">
              <c16:uniqueId val="{00000002-74B8-48EB-8C6B-38A4C5156380}"/>
            </c:ext>
          </c:extLst>
        </c:ser>
        <c:ser>
          <c:idx val="6"/>
          <c:order val="1"/>
          <c:tx>
            <c:v>Industry actual</c:v>
          </c:tx>
          <c:spPr>
            <a:ln>
              <a:solidFill>
                <a:schemeClr val="bg1">
                  <a:lumMod val="75000"/>
                </a:schemeClr>
              </a:solidFill>
            </a:ln>
          </c:spPr>
          <c:marker>
            <c:symbol val="none"/>
          </c:marker>
          <c:val>
            <c:numRef>
              <c:f>'Relevant Scenarios PWB'!$AU$2:$AU$178</c:f>
              <c:numCache>
                <c:formatCode>General</c:formatCode>
                <c:ptCount val="177"/>
                <c:pt idx="57">
                  <c:v>0.58248</c:v>
                </c:pt>
                <c:pt idx="58">
                  <c:v>0.71023000000000003</c:v>
                </c:pt>
                <c:pt idx="59">
                  <c:v>0.28209000000000001</c:v>
                </c:pt>
                <c:pt idx="60">
                  <c:v>2.6506500000000002</c:v>
                </c:pt>
                <c:pt idx="61">
                  <c:v>3.79427</c:v>
                </c:pt>
                <c:pt idx="62">
                  <c:v>2.6096699999999999</c:v>
                </c:pt>
                <c:pt idx="63">
                  <c:v>3.77041</c:v>
                </c:pt>
                <c:pt idx="64">
                  <c:v>5.5597899999999996</c:v>
                </c:pt>
                <c:pt idx="65">
                  <c:v>2.4302100000000002</c:v>
                </c:pt>
                <c:pt idx="66">
                  <c:v>3.17516</c:v>
                </c:pt>
                <c:pt idx="67">
                  <c:v>1.4617899999999999</c:v>
                </c:pt>
                <c:pt idx="68">
                  <c:v>0.11795</c:v>
                </c:pt>
                <c:pt idx="69">
                  <c:v>1.3548800000000001</c:v>
                </c:pt>
                <c:pt idx="70">
                  <c:v>0.68913999999999997</c:v>
                </c:pt>
                <c:pt idx="71">
                  <c:v>0.53598999999999997</c:v>
                </c:pt>
                <c:pt idx="72">
                  <c:v>0.59055000000000002</c:v>
                </c:pt>
                <c:pt idx="73">
                  <c:v>-1.10894</c:v>
                </c:pt>
                <c:pt idx="74">
                  <c:v>-1.69855</c:v>
                </c:pt>
                <c:pt idx="75">
                  <c:v>-3.59</c:v>
                </c:pt>
                <c:pt idx="76">
                  <c:v>-4.4371</c:v>
                </c:pt>
                <c:pt idx="77">
                  <c:v>0.17297999999999999</c:v>
                </c:pt>
                <c:pt idx="78">
                  <c:v>1.62683</c:v>
                </c:pt>
                <c:pt idx="79">
                  <c:v>1.74387</c:v>
                </c:pt>
                <c:pt idx="80">
                  <c:v>3.43676</c:v>
                </c:pt>
                <c:pt idx="81">
                  <c:v>2.4133200000000001</c:v>
                </c:pt>
                <c:pt idx="82">
                  <c:v>2.9372699999999998</c:v>
                </c:pt>
                <c:pt idx="83">
                  <c:v>3.5386099999999998</c:v>
                </c:pt>
                <c:pt idx="84">
                  <c:v>2.28104</c:v>
                </c:pt>
                <c:pt idx="85">
                  <c:v>1.73542</c:v>
                </c:pt>
                <c:pt idx="86">
                  <c:v>2.5437699999999999</c:v>
                </c:pt>
                <c:pt idx="87">
                  <c:v>2.8162799999999999</c:v>
                </c:pt>
                <c:pt idx="88">
                  <c:v>3.3210299999999999</c:v>
                </c:pt>
                <c:pt idx="89">
                  <c:v>2.84341</c:v>
                </c:pt>
                <c:pt idx="90">
                  <c:v>3.0987</c:v>
                </c:pt>
                <c:pt idx="91">
                  <c:v>4.2686900000000003</c:v>
                </c:pt>
                <c:pt idx="92">
                  <c:v>2.7520699999999998</c:v>
                </c:pt>
                <c:pt idx="93">
                  <c:v>3.1620300000000001</c:v>
                </c:pt>
                <c:pt idx="94">
                  <c:v>2.12155</c:v>
                </c:pt>
                <c:pt idx="95">
                  <c:v>-4.0169999999999997E-2</c:v>
                </c:pt>
                <c:pt idx="96">
                  <c:v>1.6592</c:v>
                </c:pt>
                <c:pt idx="97">
                  <c:v>1.1520900000000001</c:v>
                </c:pt>
                <c:pt idx="98">
                  <c:v>2.5570900000000001</c:v>
                </c:pt>
                <c:pt idx="99">
                  <c:v>2.5096599999999998</c:v>
                </c:pt>
                <c:pt idx="100">
                  <c:v>4.9601699999999997</c:v>
                </c:pt>
                <c:pt idx="101">
                  <c:v>4.7257600000000002</c:v>
                </c:pt>
                <c:pt idx="102">
                  <c:v>5.83148</c:v>
                </c:pt>
                <c:pt idx="103">
                  <c:v>6.4551499999999997</c:v>
                </c:pt>
                <c:pt idx="104">
                  <c:v>4.2626200000000001</c:v>
                </c:pt>
                <c:pt idx="105">
                  <c:v>3.8868100000000001</c:v>
                </c:pt>
                <c:pt idx="106">
                  <c:v>5.1389699999999996</c:v>
                </c:pt>
                <c:pt idx="107">
                  <c:v>4.6806700000000001</c:v>
                </c:pt>
                <c:pt idx="108">
                  <c:v>3.8454600000000001</c:v>
                </c:pt>
                <c:pt idx="109">
                  <c:v>4.7873099999999997</c:v>
                </c:pt>
                <c:pt idx="110">
                  <c:v>2.7702499999999999</c:v>
                </c:pt>
                <c:pt idx="111">
                  <c:v>1.90106</c:v>
                </c:pt>
                <c:pt idx="112">
                  <c:v>3.4091999999999998</c:v>
                </c:pt>
                <c:pt idx="113">
                  <c:v>3.1166999999999998</c:v>
                </c:pt>
                <c:pt idx="114">
                  <c:v>2.44523</c:v>
                </c:pt>
                <c:pt idx="115">
                  <c:v>1.3436999999999999</c:v>
                </c:pt>
                <c:pt idx="116">
                  <c:v>5.7000000000000002E-3</c:v>
                </c:pt>
                <c:pt idx="117">
                  <c:v>2.281E-2</c:v>
                </c:pt>
                <c:pt idx="118">
                  <c:v>1.5734999999999999</c:v>
                </c:pt>
                <c:pt idx="119">
                  <c:v>0.95137000000000005</c:v>
                </c:pt>
                <c:pt idx="120">
                  <c:v>0.20571999999999999</c:v>
                </c:pt>
                <c:pt idx="121">
                  <c:v>0.39117000000000002</c:v>
                </c:pt>
                <c:pt idx="122">
                  <c:v>0.35648000000000002</c:v>
                </c:pt>
                <c:pt idx="123">
                  <c:v>1.70448</c:v>
                </c:pt>
                <c:pt idx="124">
                  <c:v>1.43225</c:v>
                </c:pt>
                <c:pt idx="125">
                  <c:v>1.7136499999999999</c:v>
                </c:pt>
                <c:pt idx="126">
                  <c:v>1.26227</c:v>
                </c:pt>
                <c:pt idx="127">
                  <c:v>0.37318000000000001</c:v>
                </c:pt>
                <c:pt idx="128">
                  <c:v>2.5070399999999999</c:v>
                </c:pt>
                <c:pt idx="129">
                  <c:v>1.57423</c:v>
                </c:pt>
                <c:pt idx="130">
                  <c:v>0.93981999999999999</c:v>
                </c:pt>
                <c:pt idx="131">
                  <c:v>1.39537</c:v>
                </c:pt>
                <c:pt idx="132">
                  <c:v>5.2987399999999996</c:v>
                </c:pt>
                <c:pt idx="133">
                  <c:v>2.59083</c:v>
                </c:pt>
                <c:pt idx="134">
                  <c:v>4.36226</c:v>
                </c:pt>
                <c:pt idx="135">
                  <c:v>3.4384899999999998</c:v>
                </c:pt>
                <c:pt idx="136">
                  <c:v>2.6323400000000001</c:v>
                </c:pt>
                <c:pt idx="137">
                  <c:v>2.8158500000000002</c:v>
                </c:pt>
                <c:pt idx="138">
                  <c:v>2.9375900000000001</c:v>
                </c:pt>
                <c:pt idx="139">
                  <c:v>2.1097100000000002</c:v>
                </c:pt>
                <c:pt idx="140">
                  <c:v>2.46699</c:v>
                </c:pt>
                <c:pt idx="141">
                  <c:v>4.22654</c:v>
                </c:pt>
                <c:pt idx="142">
                  <c:v>4.22879</c:v>
                </c:pt>
                <c:pt idx="143">
                  <c:v>1.5229299999999999</c:v>
                </c:pt>
                <c:pt idx="144">
                  <c:v>2.78966</c:v>
                </c:pt>
                <c:pt idx="145">
                  <c:v>2.39466</c:v>
                </c:pt>
                <c:pt idx="146">
                  <c:v>2.3654299999999999</c:v>
                </c:pt>
                <c:pt idx="147">
                  <c:v>3.8830800000000001</c:v>
                </c:pt>
                <c:pt idx="148">
                  <c:v>0.38801000000000002</c:v>
                </c:pt>
                <c:pt idx="149">
                  <c:v>1.46638</c:v>
                </c:pt>
                <c:pt idx="150">
                  <c:v>2.4861900000000001</c:v>
                </c:pt>
                <c:pt idx="151">
                  <c:v>1.62293</c:v>
                </c:pt>
                <c:pt idx="152">
                  <c:v>1.23824</c:v>
                </c:pt>
                <c:pt idx="153">
                  <c:v>1.7346699999999999</c:v>
                </c:pt>
                <c:pt idx="154">
                  <c:v>1.2971200000000001</c:v>
                </c:pt>
                <c:pt idx="155">
                  <c:v>1.8224100000000001</c:v>
                </c:pt>
                <c:pt idx="156">
                  <c:v>2.0697000000000001</c:v>
                </c:pt>
                <c:pt idx="157">
                  <c:v>1.6736800000000001</c:v>
                </c:pt>
                <c:pt idx="158">
                  <c:v>1.96776</c:v>
                </c:pt>
                <c:pt idx="159">
                  <c:v>1.7137100000000001</c:v>
                </c:pt>
                <c:pt idx="160">
                  <c:v>1.8691899999999999</c:v>
                </c:pt>
                <c:pt idx="161">
                  <c:v>2.1429100000000001</c:v>
                </c:pt>
                <c:pt idx="162">
                  <c:v>2.0651000000000002</c:v>
                </c:pt>
                <c:pt idx="163">
                  <c:v>1.5496700000000001</c:v>
                </c:pt>
                <c:pt idx="164">
                  <c:v>1.1479200000000001</c:v>
                </c:pt>
                <c:pt idx="165">
                  <c:v>0.60438000000000003</c:v>
                </c:pt>
                <c:pt idx="166">
                  <c:v>0.81657000000000002</c:v>
                </c:pt>
                <c:pt idx="167">
                  <c:v>0.75919999999999999</c:v>
                </c:pt>
                <c:pt idx="168">
                  <c:v>0.24859999999999999</c:v>
                </c:pt>
                <c:pt idx="169">
                  <c:v>1.29237</c:v>
                </c:pt>
              </c:numCache>
            </c:numRef>
          </c:val>
          <c:smooth val="0"/>
          <c:extLst>
            <c:ext xmlns:c16="http://schemas.microsoft.com/office/drawing/2014/chart" uri="{C3380CC4-5D6E-409C-BE32-E72D297353CC}">
              <c16:uniqueId val="{00000000-6FEC-434F-AEB6-0A570383C6EE}"/>
            </c:ext>
          </c:extLst>
        </c:ser>
        <c:ser>
          <c:idx val="0"/>
          <c:order val="3"/>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PWB'!$BA$2:$BA$178</c:f>
              <c:numCache>
                <c:formatCode>General</c:formatCode>
                <c:ptCount val="177"/>
                <c:pt idx="0">
                  <c:v>2.472791</c:v>
                </c:pt>
                <c:pt idx="1">
                  <c:v>1.982791</c:v>
                </c:pt>
                <c:pt idx="2">
                  <c:v>1.9527909999999999</c:v>
                </c:pt>
                <c:pt idx="3">
                  <c:v>1.9527909999999999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2.8542862896200978</c:v>
                </c:pt>
                <c:pt idx="49">
                  <c:v>2.7725422396419184</c:v>
                </c:pt>
                <c:pt idx="50">
                  <c:v>2.8670530624408705</c:v>
                </c:pt>
                <c:pt idx="51">
                  <c:v>1.9365073336229361</c:v>
                </c:pt>
                <c:pt idx="52">
                  <c:v>1.8683869752321978</c:v>
                </c:pt>
                <c:pt idx="53">
                  <c:v>1.7126593921310032</c:v>
                </c:pt>
                <c:pt idx="54">
                  <c:v>1.3647712711789264</c:v>
                </c:pt>
                <c:pt idx="55">
                  <c:v>1.4686871437335667</c:v>
                </c:pt>
                <c:pt idx="56">
                  <c:v>1.8589528812390657</c:v>
                </c:pt>
                <c:pt idx="57">
                  <c:v>1.945442418552757</c:v>
                </c:pt>
                <c:pt idx="58">
                  <c:v>2.7120275833017184</c:v>
                </c:pt>
                <c:pt idx="59">
                  <c:v>2.5446851343314134</c:v>
                </c:pt>
                <c:pt idx="60">
                  <c:v>2.0485081223461128</c:v>
                </c:pt>
                <c:pt idx="61">
                  <c:v>2.3591994219133281</c:v>
                </c:pt>
                <c:pt idx="62">
                  <c:v>1.641842852880909</c:v>
                </c:pt>
                <c:pt idx="63">
                  <c:v>1.6838144087831304</c:v>
                </c:pt>
                <c:pt idx="64">
                  <c:v>2.3914419752490441</c:v>
                </c:pt>
                <c:pt idx="65">
                  <c:v>2.4621951743054571</c:v>
                </c:pt>
                <c:pt idx="66">
                  <c:v>2.6031115128205129</c:v>
                </c:pt>
                <c:pt idx="67">
                  <c:v>2.7207372893766548</c:v>
                </c:pt>
                <c:pt idx="68">
                  <c:v>2.5472568723747977</c:v>
                </c:pt>
                <c:pt idx="69">
                  <c:v>2.51890904442409</c:v>
                </c:pt>
                <c:pt idx="70">
                  <c:v>2.4723665889076631</c:v>
                </c:pt>
                <c:pt idx="71">
                  <c:v>2.6253604104482831</c:v>
                </c:pt>
                <c:pt idx="72">
                  <c:v>2.8437457060279456</c:v>
                </c:pt>
                <c:pt idx="73">
                  <c:v>2.8569684541531828</c:v>
                </c:pt>
                <c:pt idx="74">
                  <c:v>2.7251833247424924</c:v>
                </c:pt>
                <c:pt idx="75">
                  <c:v>2.7332772810769033</c:v>
                </c:pt>
                <c:pt idx="76">
                  <c:v>2.241397231913318</c:v>
                </c:pt>
                <c:pt idx="77">
                  <c:v>1.8343991179468511</c:v>
                </c:pt>
                <c:pt idx="78">
                  <c:v>1.7006467471014806</c:v>
                </c:pt>
                <c:pt idx="79">
                  <c:v>1.493264836056909</c:v>
                </c:pt>
                <c:pt idx="80">
                  <c:v>1.6239602138850497</c:v>
                </c:pt>
                <c:pt idx="81">
                  <c:v>1.8363469377804365</c:v>
                </c:pt>
                <c:pt idx="82">
                  <c:v>2.0347686633486033</c:v>
                </c:pt>
                <c:pt idx="83">
                  <c:v>1.9451288788879346</c:v>
                </c:pt>
                <c:pt idx="84">
                  <c:v>2.1133502296454543</c:v>
                </c:pt>
                <c:pt idx="85">
                  <c:v>1.6859061705782732</c:v>
                </c:pt>
                <c:pt idx="86">
                  <c:v>1.4221700738578416</c:v>
                </c:pt>
                <c:pt idx="87">
                  <c:v>1.6076260304933108</c:v>
                </c:pt>
                <c:pt idx="88">
                  <c:v>1.0931829733832392</c:v>
                </c:pt>
                <c:pt idx="89">
                  <c:v>1.6329564181900464</c:v>
                </c:pt>
                <c:pt idx="90">
                  <c:v>2.3833477416831883</c:v>
                </c:pt>
                <c:pt idx="91">
                  <c:v>1.7962455395883077</c:v>
                </c:pt>
                <c:pt idx="92">
                  <c:v>2.1435445470284997</c:v>
                </c:pt>
                <c:pt idx="93">
                  <c:v>1.9326357053527894</c:v>
                </c:pt>
                <c:pt idx="94">
                  <c:v>1.7005657464372834</c:v>
                </c:pt>
                <c:pt idx="95">
                  <c:v>1.7714051938220121</c:v>
                </c:pt>
                <c:pt idx="96">
                  <c:v>1.7320095698301121</c:v>
                </c:pt>
                <c:pt idx="97">
                  <c:v>2.0910651028004699</c:v>
                </c:pt>
                <c:pt idx="98">
                  <c:v>1.8213135119090305</c:v>
                </c:pt>
                <c:pt idx="99">
                  <c:v>2.628289924902445</c:v>
                </c:pt>
                <c:pt idx="100">
                  <c:v>3.0337917554455029</c:v>
                </c:pt>
                <c:pt idx="101">
                  <c:v>2.8799151326137236</c:v>
                </c:pt>
                <c:pt idx="102">
                  <c:v>3.4078666429374214</c:v>
                </c:pt>
                <c:pt idx="103">
                  <c:v>2.9470383862301759</c:v>
                </c:pt>
                <c:pt idx="104">
                  <c:v>2.7187135382541632</c:v>
                </c:pt>
                <c:pt idx="105">
                  <c:v>3.3448759989480328</c:v>
                </c:pt>
                <c:pt idx="106">
                  <c:v>3.4091420404684722</c:v>
                </c:pt>
                <c:pt idx="107">
                  <c:v>3.5427581965034505</c:v>
                </c:pt>
                <c:pt idx="108">
                  <c:v>3.6786083250925699</c:v>
                </c:pt>
                <c:pt idx="109">
                  <c:v>2.9485902327365729</c:v>
                </c:pt>
                <c:pt idx="110">
                  <c:v>2.2387635223834517</c:v>
                </c:pt>
                <c:pt idx="111">
                  <c:v>2.0995327777351624</c:v>
                </c:pt>
                <c:pt idx="112">
                  <c:v>1.8671996799388964</c:v>
                </c:pt>
                <c:pt idx="113">
                  <c:v>2.3965746102072272</c:v>
                </c:pt>
                <c:pt idx="114">
                  <c:v>2.5560121364083863</c:v>
                </c:pt>
                <c:pt idx="115">
                  <c:v>2.5653069265157971</c:v>
                </c:pt>
                <c:pt idx="116">
                  <c:v>2.6628093433882274</c:v>
                </c:pt>
                <c:pt idx="117">
                  <c:v>2.5736017513952945</c:v>
                </c:pt>
                <c:pt idx="118">
                  <c:v>2.3302523082670881</c:v>
                </c:pt>
                <c:pt idx="119">
                  <c:v>2.5158123780696982</c:v>
                </c:pt>
                <c:pt idx="120">
                  <c:v>2.2201506968368951</c:v>
                </c:pt>
                <c:pt idx="121">
                  <c:v>2.2868639292298871</c:v>
                </c:pt>
                <c:pt idx="122">
                  <c:v>2.2313770220306277</c:v>
                </c:pt>
                <c:pt idx="123">
                  <c:v>2.0427345873635701</c:v>
                </c:pt>
                <c:pt idx="124">
                  <c:v>2.1585265810267038</c:v>
                </c:pt>
                <c:pt idx="125">
                  <c:v>1.8739087579651645</c:v>
                </c:pt>
                <c:pt idx="126">
                  <c:v>2.003483437605555</c:v>
                </c:pt>
                <c:pt idx="127">
                  <c:v>2.3817975631199086</c:v>
                </c:pt>
                <c:pt idx="128">
                  <c:v>2.8189011435140032</c:v>
                </c:pt>
                <c:pt idx="129">
                  <c:v>3.1625128576676276</c:v>
                </c:pt>
                <c:pt idx="130">
                  <c:v>3.4916620519787434</c:v>
                </c:pt>
                <c:pt idx="131">
                  <c:v>4.0086997951415242</c:v>
                </c:pt>
                <c:pt idx="132">
                  <c:v>4.2061380088301048</c:v>
                </c:pt>
                <c:pt idx="133">
                  <c:v>3.9619767195537938</c:v>
                </c:pt>
                <c:pt idx="134">
                  <c:v>3.4723178899036027</c:v>
                </c:pt>
                <c:pt idx="135">
                  <c:v>2.5340166947894933</c:v>
                </c:pt>
                <c:pt idx="136">
                  <c:v>1.9028963554113527</c:v>
                </c:pt>
                <c:pt idx="137">
                  <c:v>3.0093939455837653</c:v>
                </c:pt>
                <c:pt idx="138">
                  <c:v>3.1575091118674168</c:v>
                </c:pt>
                <c:pt idx="139">
                  <c:v>2.9626105887607492</c:v>
                </c:pt>
                <c:pt idx="140">
                  <c:v>2.9550577774776645</c:v>
                </c:pt>
                <c:pt idx="141">
                  <c:v>2.5016750669559826</c:v>
                </c:pt>
                <c:pt idx="142">
                  <c:v>3.4352072011173185</c:v>
                </c:pt>
                <c:pt idx="143">
                  <c:v>3.413424019837795</c:v>
                </c:pt>
                <c:pt idx="144">
                  <c:v>3.2102059800481717</c:v>
                </c:pt>
                <c:pt idx="145">
                  <c:v>3.2821620044425179</c:v>
                </c:pt>
                <c:pt idx="146">
                  <c:v>2.4884507653406418</c:v>
                </c:pt>
                <c:pt idx="147">
                  <c:v>2.8719274935134758</c:v>
                </c:pt>
                <c:pt idx="148">
                  <c:v>2.9075427518372932</c:v>
                </c:pt>
                <c:pt idx="149">
                  <c:v>2.6869799122140114</c:v>
                </c:pt>
                <c:pt idx="150">
                  <c:v>2.6690786392273766</c:v>
                </c:pt>
                <c:pt idx="151">
                  <c:v>2.3044404718535345</c:v>
                </c:pt>
                <c:pt idx="152">
                  <c:v>2.5912480205291475</c:v>
                </c:pt>
                <c:pt idx="153">
                  <c:v>2.5035234417308141</c:v>
                </c:pt>
                <c:pt idx="154">
                  <c:v>2.6862792155737294</c:v>
                </c:pt>
                <c:pt idx="155">
                  <c:v>2.809461255290215</c:v>
                </c:pt>
                <c:pt idx="156">
                  <c:v>2.786443441251675</c:v>
                </c:pt>
                <c:pt idx="157">
                  <c:v>2.9078662842911802</c:v>
                </c:pt>
                <c:pt idx="158">
                  <c:v>3.1160357650888613</c:v>
                </c:pt>
                <c:pt idx="159">
                  <c:v>3.0656174004928909</c:v>
                </c:pt>
                <c:pt idx="160">
                  <c:v>3.065788475538521</c:v>
                </c:pt>
                <c:pt idx="161">
                  <c:v>2.9565946905537919</c:v>
                </c:pt>
                <c:pt idx="162">
                  <c:v>2.5656284742601194</c:v>
                </c:pt>
                <c:pt idx="163">
                  <c:v>2.6259487444563985</c:v>
                </c:pt>
                <c:pt idx="164">
                  <c:v>2.5817899801410809</c:v>
                </c:pt>
                <c:pt idx="165">
                  <c:v>2.5862905259348334</c:v>
                </c:pt>
                <c:pt idx="166">
                  <c:v>2.6543960621756586</c:v>
                </c:pt>
                <c:pt idx="167">
                  <c:v>2.7002056464060633</c:v>
                </c:pt>
                <c:pt idx="168">
                  <c:v>2.6730807904592067</c:v>
                </c:pt>
                <c:pt idx="169">
                  <c:v>2.6452511875747464</c:v>
                </c:pt>
                <c:pt idx="170">
                  <c:v>2.6221757158313643</c:v>
                </c:pt>
                <c:pt idx="171">
                  <c:v>2.5972555972041373</c:v>
                </c:pt>
                <c:pt idx="172">
                  <c:v>2.5772620192988982</c:v>
                </c:pt>
                <c:pt idx="173">
                  <c:v>2.550871000958383</c:v>
                </c:pt>
                <c:pt idx="174">
                  <c:v>2.5363503511134251</c:v>
                </c:pt>
                <c:pt idx="175">
                  <c:v>2.5242532715018156</c:v>
                </c:pt>
                <c:pt idx="176">
                  <c:v>2.5135438641571199</c:v>
                </c:pt>
              </c:numCache>
            </c:numRef>
          </c:val>
          <c:smooth val="0"/>
          <c:extLst>
            <c:ext xmlns:c16="http://schemas.microsoft.com/office/drawing/2014/chart" uri="{C3380CC4-5D6E-409C-BE32-E72D297353CC}">
              <c16:uniqueId val="{00000003-74B8-48EB-8C6B-38A4C5156380}"/>
            </c:ext>
          </c:extLst>
        </c:ser>
        <c:ser>
          <c:idx val="1"/>
          <c:order val="4"/>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PWB'!$BB$2:$BB$178</c:f>
              <c:numCache>
                <c:formatCode>General</c:formatCode>
                <c:ptCount val="177"/>
                <c:pt idx="0">
                  <c:v>2.472791</c:v>
                </c:pt>
                <c:pt idx="1">
                  <c:v>1.982791</c:v>
                </c:pt>
                <c:pt idx="2">
                  <c:v>1.9527909999999999</c:v>
                </c:pt>
                <c:pt idx="3">
                  <c:v>1.9527909999999999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2.8542862896200978</c:v>
                </c:pt>
                <c:pt idx="49">
                  <c:v>2.7725422396419184</c:v>
                </c:pt>
                <c:pt idx="50">
                  <c:v>2.8670530624408705</c:v>
                </c:pt>
                <c:pt idx="51">
                  <c:v>1.9365073336229361</c:v>
                </c:pt>
                <c:pt idx="52">
                  <c:v>1.8683869752321978</c:v>
                </c:pt>
                <c:pt idx="53">
                  <c:v>1.7126593921310032</c:v>
                </c:pt>
                <c:pt idx="54">
                  <c:v>1.3647712711789264</c:v>
                </c:pt>
                <c:pt idx="55">
                  <c:v>1.4686871437335667</c:v>
                </c:pt>
                <c:pt idx="56">
                  <c:v>1.8589528812390657</c:v>
                </c:pt>
                <c:pt idx="57">
                  <c:v>1.945442418552757</c:v>
                </c:pt>
                <c:pt idx="58">
                  <c:v>2.7120275833017184</c:v>
                </c:pt>
                <c:pt idx="59">
                  <c:v>2.5446851343314134</c:v>
                </c:pt>
                <c:pt idx="60">
                  <c:v>2.0485081223461128</c:v>
                </c:pt>
                <c:pt idx="61">
                  <c:v>2.3591994219133281</c:v>
                </c:pt>
                <c:pt idx="62">
                  <c:v>1.641842852880909</c:v>
                </c:pt>
                <c:pt idx="63">
                  <c:v>1.6838144087831304</c:v>
                </c:pt>
                <c:pt idx="64">
                  <c:v>2.3914419752490441</c:v>
                </c:pt>
                <c:pt idx="65">
                  <c:v>2.4621951743054571</c:v>
                </c:pt>
                <c:pt idx="66">
                  <c:v>2.6031115128205129</c:v>
                </c:pt>
                <c:pt idx="67">
                  <c:v>2.7207372893766548</c:v>
                </c:pt>
                <c:pt idx="68">
                  <c:v>2.5472568723747977</c:v>
                </c:pt>
                <c:pt idx="69">
                  <c:v>2.51890904442409</c:v>
                </c:pt>
                <c:pt idx="70">
                  <c:v>2.4723665889076631</c:v>
                </c:pt>
                <c:pt idx="71">
                  <c:v>2.6253604104482831</c:v>
                </c:pt>
                <c:pt idx="72">
                  <c:v>2.8437457060279456</c:v>
                </c:pt>
                <c:pt idx="73">
                  <c:v>2.8569684541531828</c:v>
                </c:pt>
                <c:pt idx="74">
                  <c:v>2.7251833247424924</c:v>
                </c:pt>
                <c:pt idx="75">
                  <c:v>2.7332772810769033</c:v>
                </c:pt>
                <c:pt idx="76">
                  <c:v>2.241397231913318</c:v>
                </c:pt>
                <c:pt idx="77">
                  <c:v>1.8343991179468511</c:v>
                </c:pt>
                <c:pt idx="78">
                  <c:v>1.7006467471014806</c:v>
                </c:pt>
                <c:pt idx="79">
                  <c:v>1.493264836056909</c:v>
                </c:pt>
                <c:pt idx="80">
                  <c:v>1.6239602138850497</c:v>
                </c:pt>
                <c:pt idx="81">
                  <c:v>1.8363469377804365</c:v>
                </c:pt>
                <c:pt idx="82">
                  <c:v>2.0347686633486033</c:v>
                </c:pt>
                <c:pt idx="83">
                  <c:v>1.9451288788879346</c:v>
                </c:pt>
                <c:pt idx="84">
                  <c:v>2.1133502296454543</c:v>
                </c:pt>
                <c:pt idx="85">
                  <c:v>1.6859061705782732</c:v>
                </c:pt>
                <c:pt idx="86">
                  <c:v>1.4221700738578416</c:v>
                </c:pt>
                <c:pt idx="87">
                  <c:v>1.6076260304933108</c:v>
                </c:pt>
                <c:pt idx="88">
                  <c:v>1.0931829733832392</c:v>
                </c:pt>
                <c:pt idx="89">
                  <c:v>1.6329564181900464</c:v>
                </c:pt>
                <c:pt idx="90">
                  <c:v>2.3833477416831883</c:v>
                </c:pt>
                <c:pt idx="91">
                  <c:v>1.7962455395883077</c:v>
                </c:pt>
                <c:pt idx="92">
                  <c:v>2.1435445470284997</c:v>
                </c:pt>
                <c:pt idx="93">
                  <c:v>1.9326357053527894</c:v>
                </c:pt>
                <c:pt idx="94">
                  <c:v>1.7005657464372834</c:v>
                </c:pt>
                <c:pt idx="95">
                  <c:v>1.7714051938220121</c:v>
                </c:pt>
                <c:pt idx="96">
                  <c:v>1.7320095698301121</c:v>
                </c:pt>
                <c:pt idx="97">
                  <c:v>2.0910651028004699</c:v>
                </c:pt>
                <c:pt idx="98">
                  <c:v>1.8213135119090305</c:v>
                </c:pt>
                <c:pt idx="99">
                  <c:v>2.628289924902445</c:v>
                </c:pt>
                <c:pt idx="100">
                  <c:v>3.0337917554455029</c:v>
                </c:pt>
                <c:pt idx="101">
                  <c:v>2.8799151326137236</c:v>
                </c:pt>
                <c:pt idx="102">
                  <c:v>3.4078666429374214</c:v>
                </c:pt>
                <c:pt idx="103">
                  <c:v>2.9470383862301759</c:v>
                </c:pt>
                <c:pt idx="104">
                  <c:v>2.7187135382541632</c:v>
                </c:pt>
                <c:pt idx="105">
                  <c:v>3.3448759989480328</c:v>
                </c:pt>
                <c:pt idx="106">
                  <c:v>3.4091420404684722</c:v>
                </c:pt>
                <c:pt idx="107">
                  <c:v>3.5427581965034505</c:v>
                </c:pt>
                <c:pt idx="108">
                  <c:v>3.6786083250925699</c:v>
                </c:pt>
                <c:pt idx="109">
                  <c:v>2.9485902327365729</c:v>
                </c:pt>
                <c:pt idx="110">
                  <c:v>2.2387635223834517</c:v>
                </c:pt>
                <c:pt idx="111">
                  <c:v>2.0995327777351624</c:v>
                </c:pt>
                <c:pt idx="112">
                  <c:v>1.8671996799388964</c:v>
                </c:pt>
                <c:pt idx="113">
                  <c:v>2.3965746102072272</c:v>
                </c:pt>
                <c:pt idx="114">
                  <c:v>2.5560121364083863</c:v>
                </c:pt>
                <c:pt idx="115">
                  <c:v>2.5653069265157971</c:v>
                </c:pt>
                <c:pt idx="116">
                  <c:v>2.6628093433882274</c:v>
                </c:pt>
                <c:pt idx="117">
                  <c:v>2.5736017513952945</c:v>
                </c:pt>
                <c:pt idx="118">
                  <c:v>2.3302523082670881</c:v>
                </c:pt>
                <c:pt idx="119">
                  <c:v>2.5158123780696982</c:v>
                </c:pt>
                <c:pt idx="120">
                  <c:v>2.2201506968368951</c:v>
                </c:pt>
                <c:pt idx="121">
                  <c:v>2.2868639292298871</c:v>
                </c:pt>
                <c:pt idx="122">
                  <c:v>2.2313770220306277</c:v>
                </c:pt>
                <c:pt idx="123">
                  <c:v>2.0427345873635701</c:v>
                </c:pt>
                <c:pt idx="124">
                  <c:v>2.1585265810267038</c:v>
                </c:pt>
                <c:pt idx="125">
                  <c:v>1.8739087579651645</c:v>
                </c:pt>
                <c:pt idx="126">
                  <c:v>2.003483437605555</c:v>
                </c:pt>
                <c:pt idx="127">
                  <c:v>2.3817975631199086</c:v>
                </c:pt>
                <c:pt idx="128">
                  <c:v>2.8189011435140032</c:v>
                </c:pt>
                <c:pt idx="129">
                  <c:v>3.1625128576676276</c:v>
                </c:pt>
                <c:pt idx="130">
                  <c:v>3.4916620519787434</c:v>
                </c:pt>
                <c:pt idx="131">
                  <c:v>4.0086997951415242</c:v>
                </c:pt>
                <c:pt idx="132">
                  <c:v>4.2061380088301048</c:v>
                </c:pt>
                <c:pt idx="133">
                  <c:v>3.9619767195537938</c:v>
                </c:pt>
                <c:pt idx="134">
                  <c:v>3.4723178899036027</c:v>
                </c:pt>
                <c:pt idx="135">
                  <c:v>2.5340166947894933</c:v>
                </c:pt>
                <c:pt idx="136">
                  <c:v>1.9028963554113527</c:v>
                </c:pt>
                <c:pt idx="137">
                  <c:v>3.0093939455837653</c:v>
                </c:pt>
                <c:pt idx="138">
                  <c:v>3.1575091118674168</c:v>
                </c:pt>
                <c:pt idx="139">
                  <c:v>2.9626105887607492</c:v>
                </c:pt>
                <c:pt idx="140">
                  <c:v>2.9550577774776645</c:v>
                </c:pt>
                <c:pt idx="141">
                  <c:v>2.5016750669559826</c:v>
                </c:pt>
                <c:pt idx="142">
                  <c:v>3.4352072011173185</c:v>
                </c:pt>
                <c:pt idx="143">
                  <c:v>3.413424019837795</c:v>
                </c:pt>
                <c:pt idx="144">
                  <c:v>3.2102059800481717</c:v>
                </c:pt>
                <c:pt idx="145">
                  <c:v>3.2821620044425179</c:v>
                </c:pt>
                <c:pt idx="146">
                  <c:v>2.4884507653406418</c:v>
                </c:pt>
                <c:pt idx="147">
                  <c:v>2.8719274935134758</c:v>
                </c:pt>
                <c:pt idx="148">
                  <c:v>2.9075427518372932</c:v>
                </c:pt>
                <c:pt idx="149">
                  <c:v>2.6869799122140114</c:v>
                </c:pt>
                <c:pt idx="150">
                  <c:v>2.6690786392273766</c:v>
                </c:pt>
                <c:pt idx="151">
                  <c:v>2.3044404718535345</c:v>
                </c:pt>
                <c:pt idx="152">
                  <c:v>2.5912480205291475</c:v>
                </c:pt>
                <c:pt idx="153">
                  <c:v>2.5035234417308141</c:v>
                </c:pt>
                <c:pt idx="154">
                  <c:v>2.6862792155737294</c:v>
                </c:pt>
                <c:pt idx="155">
                  <c:v>2.809461255290215</c:v>
                </c:pt>
                <c:pt idx="156">
                  <c:v>2.786443441251675</c:v>
                </c:pt>
                <c:pt idx="157">
                  <c:v>2.9078662842911802</c:v>
                </c:pt>
                <c:pt idx="158">
                  <c:v>3.1160357650888613</c:v>
                </c:pt>
                <c:pt idx="159">
                  <c:v>3.0656174004928909</c:v>
                </c:pt>
                <c:pt idx="160">
                  <c:v>3.065788475538521</c:v>
                </c:pt>
                <c:pt idx="161">
                  <c:v>2.9565946905537919</c:v>
                </c:pt>
                <c:pt idx="162">
                  <c:v>2.5656284742601194</c:v>
                </c:pt>
                <c:pt idx="163">
                  <c:v>2.6259487444563985</c:v>
                </c:pt>
                <c:pt idx="164">
                  <c:v>3.6571603872347662</c:v>
                </c:pt>
                <c:pt idx="165">
                  <c:v>3.8681601348888841</c:v>
                </c:pt>
                <c:pt idx="166">
                  <c:v>4.0698083041489008</c:v>
                </c:pt>
                <c:pt idx="167">
                  <c:v>4.2107056528502751</c:v>
                </c:pt>
                <c:pt idx="168">
                  <c:v>3.3645842153688066</c:v>
                </c:pt>
                <c:pt idx="169">
                  <c:v>3.1210277723021083</c:v>
                </c:pt>
                <c:pt idx="170">
                  <c:v>2.8557473013037185</c:v>
                </c:pt>
                <c:pt idx="171">
                  <c:v>2.6154331450129451</c:v>
                </c:pt>
                <c:pt idx="172">
                  <c:v>2.5321134591784178</c:v>
                </c:pt>
                <c:pt idx="173">
                  <c:v>2.4902978328778085</c:v>
                </c:pt>
                <c:pt idx="174">
                  <c:v>2.5091974959312813</c:v>
                </c:pt>
                <c:pt idx="175">
                  <c:v>2.5594403206128939</c:v>
                </c:pt>
                <c:pt idx="176">
                  <c:v>2.5945725862324842</c:v>
                </c:pt>
              </c:numCache>
            </c:numRef>
          </c:val>
          <c:smooth val="0"/>
          <c:extLst>
            <c:ext xmlns:c16="http://schemas.microsoft.com/office/drawing/2014/chart" uri="{C3380CC4-5D6E-409C-BE32-E72D297353CC}">
              <c16:uniqueId val="{00000004-74B8-48EB-8C6B-38A4C5156380}"/>
            </c:ext>
          </c:extLst>
        </c:ser>
        <c:ser>
          <c:idx val="4"/>
          <c:order val="5"/>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 PWB'!$BC$2:$BC$178</c:f>
              <c:numCache>
                <c:formatCode>General</c:formatCode>
                <c:ptCount val="177"/>
                <c:pt idx="0">
                  <c:v>2.472791</c:v>
                </c:pt>
                <c:pt idx="1">
                  <c:v>1.982791</c:v>
                </c:pt>
                <c:pt idx="2">
                  <c:v>1.9527909999999999</c:v>
                </c:pt>
                <c:pt idx="3">
                  <c:v>1.9527909999999999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2.8542862896200978</c:v>
                </c:pt>
                <c:pt idx="49">
                  <c:v>2.7725422396419184</c:v>
                </c:pt>
                <c:pt idx="50">
                  <c:v>2.8670530624408705</c:v>
                </c:pt>
                <c:pt idx="51">
                  <c:v>1.9365073336229361</c:v>
                </c:pt>
                <c:pt idx="52">
                  <c:v>1.8683869752321978</c:v>
                </c:pt>
                <c:pt idx="53">
                  <c:v>1.7126593921310032</c:v>
                </c:pt>
                <c:pt idx="54">
                  <c:v>1.3647712711789264</c:v>
                </c:pt>
                <c:pt idx="55">
                  <c:v>1.4686871437335667</c:v>
                </c:pt>
                <c:pt idx="56">
                  <c:v>1.8589528812390657</c:v>
                </c:pt>
                <c:pt idx="57">
                  <c:v>1.945442418552757</c:v>
                </c:pt>
                <c:pt idx="58">
                  <c:v>2.7120275833017184</c:v>
                </c:pt>
                <c:pt idx="59">
                  <c:v>2.5446851343314134</c:v>
                </c:pt>
                <c:pt idx="60">
                  <c:v>2.0485081223461128</c:v>
                </c:pt>
                <c:pt idx="61">
                  <c:v>2.3591994219133281</c:v>
                </c:pt>
                <c:pt idx="62">
                  <c:v>1.641842852880909</c:v>
                </c:pt>
                <c:pt idx="63">
                  <c:v>1.6838144087831304</c:v>
                </c:pt>
                <c:pt idx="64">
                  <c:v>2.3914419752490441</c:v>
                </c:pt>
                <c:pt idx="65">
                  <c:v>2.4621951743054571</c:v>
                </c:pt>
                <c:pt idx="66">
                  <c:v>2.6031115128205129</c:v>
                </c:pt>
                <c:pt idx="67">
                  <c:v>2.7207372893766548</c:v>
                </c:pt>
                <c:pt idx="68">
                  <c:v>2.5472568723747977</c:v>
                </c:pt>
                <c:pt idx="69">
                  <c:v>2.51890904442409</c:v>
                </c:pt>
                <c:pt idx="70">
                  <c:v>2.4723665889076631</c:v>
                </c:pt>
                <c:pt idx="71">
                  <c:v>2.6253604104482831</c:v>
                </c:pt>
                <c:pt idx="72">
                  <c:v>2.8437457060279456</c:v>
                </c:pt>
                <c:pt idx="73">
                  <c:v>2.8569684541531828</c:v>
                </c:pt>
                <c:pt idx="74">
                  <c:v>2.7251833247424924</c:v>
                </c:pt>
                <c:pt idx="75">
                  <c:v>2.7332772810769033</c:v>
                </c:pt>
                <c:pt idx="76">
                  <c:v>2.241397231913318</c:v>
                </c:pt>
                <c:pt idx="77">
                  <c:v>1.8343991179468511</c:v>
                </c:pt>
                <c:pt idx="78">
                  <c:v>1.7006467471014806</c:v>
                </c:pt>
                <c:pt idx="79">
                  <c:v>1.493264836056909</c:v>
                </c:pt>
                <c:pt idx="80">
                  <c:v>1.6239602138850497</c:v>
                </c:pt>
                <c:pt idx="81">
                  <c:v>1.8363469377804365</c:v>
                </c:pt>
                <c:pt idx="82">
                  <c:v>2.0347686633486033</c:v>
                </c:pt>
                <c:pt idx="83">
                  <c:v>1.9451288788879346</c:v>
                </c:pt>
                <c:pt idx="84">
                  <c:v>2.1133502296454543</c:v>
                </c:pt>
                <c:pt idx="85">
                  <c:v>1.6859061705782732</c:v>
                </c:pt>
                <c:pt idx="86">
                  <c:v>1.4221700738578416</c:v>
                </c:pt>
                <c:pt idx="87">
                  <c:v>1.6076260304933108</c:v>
                </c:pt>
                <c:pt idx="88">
                  <c:v>1.0931829733832392</c:v>
                </c:pt>
                <c:pt idx="89">
                  <c:v>1.6329564181900464</c:v>
                </c:pt>
                <c:pt idx="90">
                  <c:v>2.3833477416831883</c:v>
                </c:pt>
                <c:pt idx="91">
                  <c:v>1.7962455395883077</c:v>
                </c:pt>
                <c:pt idx="92">
                  <c:v>2.1435445470284997</c:v>
                </c:pt>
                <c:pt idx="93">
                  <c:v>1.9326357053527894</c:v>
                </c:pt>
                <c:pt idx="94">
                  <c:v>1.7005657464372834</c:v>
                </c:pt>
                <c:pt idx="95">
                  <c:v>1.7714051938220121</c:v>
                </c:pt>
                <c:pt idx="96">
                  <c:v>1.7320095698301121</c:v>
                </c:pt>
                <c:pt idx="97">
                  <c:v>2.0910651028004699</c:v>
                </c:pt>
                <c:pt idx="98">
                  <c:v>1.8213135119090305</c:v>
                </c:pt>
                <c:pt idx="99">
                  <c:v>2.628289924902445</c:v>
                </c:pt>
                <c:pt idx="100">
                  <c:v>3.0337917554455029</c:v>
                </c:pt>
                <c:pt idx="101">
                  <c:v>2.8799151326137236</c:v>
                </c:pt>
                <c:pt idx="102">
                  <c:v>3.4078666429374214</c:v>
                </c:pt>
                <c:pt idx="103">
                  <c:v>2.9470383862301759</c:v>
                </c:pt>
                <c:pt idx="104">
                  <c:v>2.7187135382541632</c:v>
                </c:pt>
                <c:pt idx="105">
                  <c:v>3.3448759989480328</c:v>
                </c:pt>
                <c:pt idx="106">
                  <c:v>3.4091420404684722</c:v>
                </c:pt>
                <c:pt idx="107">
                  <c:v>3.5427581965034505</c:v>
                </c:pt>
                <c:pt idx="108">
                  <c:v>3.6786083250925699</c:v>
                </c:pt>
                <c:pt idx="109">
                  <c:v>2.9485902327365729</c:v>
                </c:pt>
                <c:pt idx="110">
                  <c:v>2.2387635223834517</c:v>
                </c:pt>
                <c:pt idx="111">
                  <c:v>2.0995327777351624</c:v>
                </c:pt>
                <c:pt idx="112">
                  <c:v>1.8671996799388964</c:v>
                </c:pt>
                <c:pt idx="113">
                  <c:v>2.3965746102072272</c:v>
                </c:pt>
                <c:pt idx="114">
                  <c:v>2.5560121364083863</c:v>
                </c:pt>
                <c:pt idx="115">
                  <c:v>2.5653069265157971</c:v>
                </c:pt>
                <c:pt idx="116">
                  <c:v>2.6628093433882274</c:v>
                </c:pt>
                <c:pt idx="117">
                  <c:v>2.5736017513952945</c:v>
                </c:pt>
                <c:pt idx="118">
                  <c:v>2.3302523082670881</c:v>
                </c:pt>
                <c:pt idx="119">
                  <c:v>2.5158123780696982</c:v>
                </c:pt>
                <c:pt idx="120">
                  <c:v>2.2201506968368951</c:v>
                </c:pt>
                <c:pt idx="121">
                  <c:v>2.2868639292298871</c:v>
                </c:pt>
                <c:pt idx="122">
                  <c:v>2.2313770220306277</c:v>
                </c:pt>
                <c:pt idx="123">
                  <c:v>2.0427345873635701</c:v>
                </c:pt>
                <c:pt idx="124">
                  <c:v>2.1585265810267038</c:v>
                </c:pt>
                <c:pt idx="125">
                  <c:v>1.8739087579651645</c:v>
                </c:pt>
                <c:pt idx="126">
                  <c:v>2.003483437605555</c:v>
                </c:pt>
                <c:pt idx="127">
                  <c:v>2.3817975631199086</c:v>
                </c:pt>
                <c:pt idx="128">
                  <c:v>2.8189011435140032</c:v>
                </c:pt>
                <c:pt idx="129">
                  <c:v>3.1625128576676276</c:v>
                </c:pt>
                <c:pt idx="130">
                  <c:v>3.4916620519787434</c:v>
                </c:pt>
                <c:pt idx="131">
                  <c:v>4.0086997951415242</c:v>
                </c:pt>
                <c:pt idx="132">
                  <c:v>4.2061380088301048</c:v>
                </c:pt>
                <c:pt idx="133">
                  <c:v>3.9619767195537938</c:v>
                </c:pt>
                <c:pt idx="134">
                  <c:v>3.4723178899036027</c:v>
                </c:pt>
                <c:pt idx="135">
                  <c:v>2.5340166947894933</c:v>
                </c:pt>
                <c:pt idx="136">
                  <c:v>1.9028963554113527</c:v>
                </c:pt>
                <c:pt idx="137">
                  <c:v>3.0093939455837653</c:v>
                </c:pt>
                <c:pt idx="138">
                  <c:v>3.1575091118674168</c:v>
                </c:pt>
                <c:pt idx="139">
                  <c:v>2.9626105887607492</c:v>
                </c:pt>
                <c:pt idx="140">
                  <c:v>2.9550577774776645</c:v>
                </c:pt>
                <c:pt idx="141">
                  <c:v>2.5016750669559826</c:v>
                </c:pt>
                <c:pt idx="142">
                  <c:v>3.4352072011173185</c:v>
                </c:pt>
                <c:pt idx="143">
                  <c:v>3.413424019837795</c:v>
                </c:pt>
                <c:pt idx="144">
                  <c:v>3.2102059800481717</c:v>
                </c:pt>
                <c:pt idx="145">
                  <c:v>3.2821620044425179</c:v>
                </c:pt>
                <c:pt idx="146">
                  <c:v>2.4884507653406418</c:v>
                </c:pt>
                <c:pt idx="147">
                  <c:v>2.8719274935134758</c:v>
                </c:pt>
                <c:pt idx="148">
                  <c:v>2.9075427518372932</c:v>
                </c:pt>
                <c:pt idx="149">
                  <c:v>2.6869799122140114</c:v>
                </c:pt>
                <c:pt idx="150">
                  <c:v>2.6690786392273766</c:v>
                </c:pt>
                <c:pt idx="151">
                  <c:v>2.3044404718535345</c:v>
                </c:pt>
                <c:pt idx="152">
                  <c:v>2.5912480205291475</c:v>
                </c:pt>
                <c:pt idx="153">
                  <c:v>2.5035234417308141</c:v>
                </c:pt>
                <c:pt idx="154">
                  <c:v>2.6862792155737294</c:v>
                </c:pt>
                <c:pt idx="155">
                  <c:v>2.809461255290215</c:v>
                </c:pt>
                <c:pt idx="156">
                  <c:v>2.786443441251675</c:v>
                </c:pt>
                <c:pt idx="157">
                  <c:v>2.9078662842911802</c:v>
                </c:pt>
                <c:pt idx="158">
                  <c:v>3.1160357650888613</c:v>
                </c:pt>
                <c:pt idx="159">
                  <c:v>3.0656174004928909</c:v>
                </c:pt>
                <c:pt idx="160">
                  <c:v>3.065788475538521</c:v>
                </c:pt>
                <c:pt idx="161">
                  <c:v>2.9565946905537919</c:v>
                </c:pt>
                <c:pt idx="162">
                  <c:v>2.5656284742601194</c:v>
                </c:pt>
                <c:pt idx="163">
                  <c:v>2.6259487444563985</c:v>
                </c:pt>
                <c:pt idx="164">
                  <c:v>3.7401655715176068</c:v>
                </c:pt>
                <c:pt idx="165">
                  <c:v>4.086938434266818</c:v>
                </c:pt>
                <c:pt idx="166">
                  <c:v>4.3736933926724406</c:v>
                </c:pt>
                <c:pt idx="167">
                  <c:v>4.5842910837747626</c:v>
                </c:pt>
                <c:pt idx="168">
                  <c:v>3.7902156760680645</c:v>
                </c:pt>
                <c:pt idx="169">
                  <c:v>3.3447934228814562</c:v>
                </c:pt>
                <c:pt idx="170">
                  <c:v>2.8692743100172429</c:v>
                </c:pt>
                <c:pt idx="171">
                  <c:v>2.4153526440111754</c:v>
                </c:pt>
                <c:pt idx="172">
                  <c:v>2.2946713545231283</c:v>
                </c:pt>
                <c:pt idx="173">
                  <c:v>2.2316050219879182</c:v>
                </c:pt>
                <c:pt idx="174">
                  <c:v>2.2826422869299772</c:v>
                </c:pt>
                <c:pt idx="175">
                  <c:v>2.3626366000000001</c:v>
                </c:pt>
                <c:pt idx="176">
                  <c:v>2.4423126524016237</c:v>
                </c:pt>
              </c:numCache>
            </c:numRef>
          </c:val>
          <c:smooth val="0"/>
          <c:extLst>
            <c:ext xmlns:c16="http://schemas.microsoft.com/office/drawing/2014/chart" uri="{C3380CC4-5D6E-409C-BE32-E72D297353CC}">
              <c16:uniqueId val="{00000005-74B8-48EB-8C6B-38A4C5156380}"/>
            </c:ext>
          </c:extLst>
        </c:ser>
        <c:dLbls>
          <c:showLegendKey val="0"/>
          <c:showVal val="0"/>
          <c:showCatName val="0"/>
          <c:showSerName val="0"/>
          <c:showPercent val="0"/>
          <c:showBubbleSize val="0"/>
        </c:dLbls>
        <c:marker val="1"/>
        <c:smooth val="0"/>
        <c:axId val="871099904"/>
        <c:axId val="962355200"/>
      </c:lineChart>
      <c:catAx>
        <c:axId val="871099904"/>
        <c:scaling>
          <c:orientation val="minMax"/>
        </c:scaling>
        <c:delete val="0"/>
        <c:axPos val="b"/>
        <c:numFmt formatCode="yyyy" sourceLinked="0"/>
        <c:majorTickMark val="out"/>
        <c:minorTickMark val="none"/>
        <c:tickLblPos val="nextTo"/>
        <c:txPr>
          <a:bodyPr rot="-2700000"/>
          <a:lstStyle/>
          <a:p>
            <a:pPr>
              <a:defRPr/>
            </a:pPr>
            <a:endParaRPr lang="en-US"/>
          </a:p>
        </c:txPr>
        <c:crossAx val="962355200"/>
        <c:crosses val="autoZero"/>
        <c:auto val="1"/>
        <c:lblAlgn val="ctr"/>
        <c:lblOffset val="100"/>
        <c:tickLblSkip val="8"/>
        <c:tickMarkSkip val="4"/>
        <c:noMultiLvlLbl val="0"/>
      </c:catAx>
      <c:valAx>
        <c:axId val="962355200"/>
        <c:scaling>
          <c:orientation val="minMax"/>
        </c:scaling>
        <c:delete val="0"/>
        <c:axPos val="l"/>
        <c:numFmt formatCode="0%" sourceLinked="0"/>
        <c:majorTickMark val="out"/>
        <c:minorTickMark val="none"/>
        <c:tickLblPos val="nextTo"/>
        <c:crossAx val="871099904"/>
        <c:crosses val="autoZero"/>
        <c:crossBetween val="between"/>
        <c:dispUnits>
          <c:builtInUnit val="hundreds"/>
        </c:dispUnits>
      </c:valAx>
      <c:valAx>
        <c:axId val="962355776"/>
        <c:scaling>
          <c:orientation val="minMax"/>
          <c:max val="0.1"/>
          <c:min val="0"/>
        </c:scaling>
        <c:delete val="0"/>
        <c:axPos val="r"/>
        <c:numFmt formatCode="General" sourceLinked="1"/>
        <c:majorTickMark val="none"/>
        <c:minorTickMark val="none"/>
        <c:tickLblPos val="none"/>
        <c:crossAx val="905896448"/>
        <c:crosses val="max"/>
        <c:crossBetween val="between"/>
      </c:valAx>
      <c:catAx>
        <c:axId val="905896448"/>
        <c:scaling>
          <c:orientation val="minMax"/>
        </c:scaling>
        <c:delete val="1"/>
        <c:axPos val="b"/>
        <c:majorTickMark val="out"/>
        <c:minorTickMark val="none"/>
        <c:tickLblPos val="none"/>
        <c:crossAx val="962355776"/>
        <c:crosses val="autoZero"/>
        <c:auto val="1"/>
        <c:lblAlgn val="ctr"/>
        <c:lblOffset val="100"/>
        <c:noMultiLvlLbl val="0"/>
      </c:catAx>
    </c:plotArea>
    <c:legend>
      <c:legendPos val="b"/>
      <c:overlay val="0"/>
    </c:legend>
    <c:plotVisOnly val="1"/>
    <c:dispBlanksAs val="gap"/>
    <c:showDLblsOverMax val="0"/>
  </c:chart>
  <c:spPr>
    <a:solidFill>
      <a:sysClr val="window" lastClr="FFFFFF"/>
    </a:solidFill>
    <a:ln>
      <a:no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CAF5-496C-8182-2C332F5FCEBB}"/>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CAF5-496C-8182-2C332F5FCEBB}"/>
            </c:ext>
          </c:extLst>
        </c:ser>
        <c:dLbls>
          <c:showLegendKey val="0"/>
          <c:showVal val="0"/>
          <c:showCatName val="0"/>
          <c:showSerName val="0"/>
          <c:showPercent val="0"/>
          <c:showBubbleSize val="0"/>
        </c:dLbls>
        <c:axId val="367597056"/>
        <c:axId val="441593216"/>
      </c:areaChart>
      <c:lineChart>
        <c:grouping val="standard"/>
        <c:varyColors val="0"/>
        <c:ser>
          <c:idx val="2"/>
          <c:order val="0"/>
          <c:tx>
            <c:v>Unemployment Rate</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Scenarios'!$E$2:$E$178</c:f>
              <c:numCache>
                <c:formatCode>0.0</c:formatCode>
                <c:ptCount val="177"/>
                <c:pt idx="0">
                  <c:v>7.7</c:v>
                </c:pt>
                <c:pt idx="1">
                  <c:v>7.6</c:v>
                </c:pt>
                <c:pt idx="2">
                  <c:v>7.7</c:v>
                </c:pt>
                <c:pt idx="3">
                  <c:v>7.8</c:v>
                </c:pt>
                <c:pt idx="4">
                  <c:v>7.5</c:v>
                </c:pt>
                <c:pt idx="5">
                  <c:v>7.1</c:v>
                </c:pt>
                <c:pt idx="6">
                  <c:v>6.9</c:v>
                </c:pt>
                <c:pt idx="7">
                  <c:v>6.7</c:v>
                </c:pt>
                <c:pt idx="8">
                  <c:v>6.3</c:v>
                </c:pt>
                <c:pt idx="9">
                  <c:v>6</c:v>
                </c:pt>
                <c:pt idx="10">
                  <c:v>6</c:v>
                </c:pt>
                <c:pt idx="11">
                  <c:v>5.9</c:v>
                </c:pt>
                <c:pt idx="12">
                  <c:v>5.9</c:v>
                </c:pt>
                <c:pt idx="13">
                  <c:v>5.7</c:v>
                </c:pt>
                <c:pt idx="14">
                  <c:v>5.9</c:v>
                </c:pt>
                <c:pt idx="15">
                  <c:v>6</c:v>
                </c:pt>
                <c:pt idx="16">
                  <c:v>6.3</c:v>
                </c:pt>
                <c:pt idx="17">
                  <c:v>7.3</c:v>
                </c:pt>
                <c:pt idx="18">
                  <c:v>7.7</c:v>
                </c:pt>
                <c:pt idx="19">
                  <c:v>7.4</c:v>
                </c:pt>
                <c:pt idx="20">
                  <c:v>7.4</c:v>
                </c:pt>
                <c:pt idx="21">
                  <c:v>7.4</c:v>
                </c:pt>
                <c:pt idx="22">
                  <c:v>7.4</c:v>
                </c:pt>
                <c:pt idx="23">
                  <c:v>8.1999999999999993</c:v>
                </c:pt>
                <c:pt idx="24">
                  <c:v>8.8000000000000007</c:v>
                </c:pt>
                <c:pt idx="25">
                  <c:v>9.4</c:v>
                </c:pt>
                <c:pt idx="26">
                  <c:v>9.9</c:v>
                </c:pt>
                <c:pt idx="27">
                  <c:v>10.7</c:v>
                </c:pt>
                <c:pt idx="28">
                  <c:v>10.4</c:v>
                </c:pt>
                <c:pt idx="29">
                  <c:v>10.1</c:v>
                </c:pt>
                <c:pt idx="30">
                  <c:v>9.4</c:v>
                </c:pt>
                <c:pt idx="31">
                  <c:v>8.5</c:v>
                </c:pt>
                <c:pt idx="32">
                  <c:v>7.9</c:v>
                </c:pt>
                <c:pt idx="33">
                  <c:v>7.4</c:v>
                </c:pt>
                <c:pt idx="34">
                  <c:v>7.4</c:v>
                </c:pt>
                <c:pt idx="35">
                  <c:v>7.3</c:v>
                </c:pt>
                <c:pt idx="36">
                  <c:v>7.2</c:v>
                </c:pt>
                <c:pt idx="37">
                  <c:v>7.3</c:v>
                </c:pt>
                <c:pt idx="38">
                  <c:v>7.2</c:v>
                </c:pt>
                <c:pt idx="39">
                  <c:v>7</c:v>
                </c:pt>
                <c:pt idx="40">
                  <c:v>7</c:v>
                </c:pt>
                <c:pt idx="41">
                  <c:v>7.2</c:v>
                </c:pt>
                <c:pt idx="42">
                  <c:v>7</c:v>
                </c:pt>
                <c:pt idx="43">
                  <c:v>6.8</c:v>
                </c:pt>
                <c:pt idx="44">
                  <c:v>6.6</c:v>
                </c:pt>
                <c:pt idx="45">
                  <c:v>6.3</c:v>
                </c:pt>
                <c:pt idx="46">
                  <c:v>6</c:v>
                </c:pt>
                <c:pt idx="47">
                  <c:v>5.8</c:v>
                </c:pt>
                <c:pt idx="48">
                  <c:v>5.7</c:v>
                </c:pt>
                <c:pt idx="49">
                  <c:v>5.5</c:v>
                </c:pt>
                <c:pt idx="50">
                  <c:v>5.5</c:v>
                </c:pt>
                <c:pt idx="51">
                  <c:v>5.3</c:v>
                </c:pt>
                <c:pt idx="52">
                  <c:v>5.2</c:v>
                </c:pt>
                <c:pt idx="53">
                  <c:v>5.2</c:v>
                </c:pt>
                <c:pt idx="54">
                  <c:v>5.2</c:v>
                </c:pt>
                <c:pt idx="55">
                  <c:v>5.4</c:v>
                </c:pt>
                <c:pt idx="56">
                  <c:v>5.3</c:v>
                </c:pt>
                <c:pt idx="57">
                  <c:v>5.3</c:v>
                </c:pt>
                <c:pt idx="58">
                  <c:v>5.7</c:v>
                </c:pt>
                <c:pt idx="59">
                  <c:v>6.1</c:v>
                </c:pt>
                <c:pt idx="60">
                  <c:v>6.6</c:v>
                </c:pt>
                <c:pt idx="61">
                  <c:v>6.8</c:v>
                </c:pt>
                <c:pt idx="62">
                  <c:v>6.9</c:v>
                </c:pt>
                <c:pt idx="63">
                  <c:v>7.1</c:v>
                </c:pt>
                <c:pt idx="64">
                  <c:v>7.4</c:v>
                </c:pt>
                <c:pt idx="65">
                  <c:v>7.6</c:v>
                </c:pt>
                <c:pt idx="66">
                  <c:v>7.6</c:v>
                </c:pt>
                <c:pt idx="67">
                  <c:v>7.4</c:v>
                </c:pt>
                <c:pt idx="68">
                  <c:v>7.1</c:v>
                </c:pt>
                <c:pt idx="69">
                  <c:v>7.1</c:v>
                </c:pt>
                <c:pt idx="70">
                  <c:v>6.8</c:v>
                </c:pt>
                <c:pt idx="71">
                  <c:v>6.6</c:v>
                </c:pt>
                <c:pt idx="72">
                  <c:v>6.6</c:v>
                </c:pt>
                <c:pt idx="73">
                  <c:v>6.2</c:v>
                </c:pt>
                <c:pt idx="74">
                  <c:v>6</c:v>
                </c:pt>
                <c:pt idx="75">
                  <c:v>5.6</c:v>
                </c:pt>
                <c:pt idx="76">
                  <c:v>5.5</c:v>
                </c:pt>
                <c:pt idx="77">
                  <c:v>5.7</c:v>
                </c:pt>
                <c:pt idx="78">
                  <c:v>5.7</c:v>
                </c:pt>
                <c:pt idx="79">
                  <c:v>5.6</c:v>
                </c:pt>
                <c:pt idx="80">
                  <c:v>5.5</c:v>
                </c:pt>
                <c:pt idx="81">
                  <c:v>5.5</c:v>
                </c:pt>
                <c:pt idx="82">
                  <c:v>5.3</c:v>
                </c:pt>
                <c:pt idx="83">
                  <c:v>5.3</c:v>
                </c:pt>
                <c:pt idx="84">
                  <c:v>5.2</c:v>
                </c:pt>
                <c:pt idx="85">
                  <c:v>5</c:v>
                </c:pt>
                <c:pt idx="86">
                  <c:v>4.9000000000000004</c:v>
                </c:pt>
                <c:pt idx="87">
                  <c:v>4.7</c:v>
                </c:pt>
                <c:pt idx="88">
                  <c:v>4.5999999999999996</c:v>
                </c:pt>
                <c:pt idx="89">
                  <c:v>4.4000000000000004</c:v>
                </c:pt>
                <c:pt idx="90">
                  <c:v>4.5</c:v>
                </c:pt>
                <c:pt idx="91">
                  <c:v>4.4000000000000004</c:v>
                </c:pt>
                <c:pt idx="92">
                  <c:v>4.3</c:v>
                </c:pt>
                <c:pt idx="93">
                  <c:v>4.3</c:v>
                </c:pt>
                <c:pt idx="94">
                  <c:v>4.2</c:v>
                </c:pt>
                <c:pt idx="95">
                  <c:v>4.0999999999999996</c:v>
                </c:pt>
                <c:pt idx="96">
                  <c:v>4</c:v>
                </c:pt>
                <c:pt idx="97">
                  <c:v>3.9</c:v>
                </c:pt>
                <c:pt idx="98">
                  <c:v>4</c:v>
                </c:pt>
                <c:pt idx="99">
                  <c:v>3.9</c:v>
                </c:pt>
                <c:pt idx="100">
                  <c:v>4.2</c:v>
                </c:pt>
                <c:pt idx="101">
                  <c:v>4.4000000000000004</c:v>
                </c:pt>
                <c:pt idx="102">
                  <c:v>4.8</c:v>
                </c:pt>
                <c:pt idx="103">
                  <c:v>5.5</c:v>
                </c:pt>
                <c:pt idx="104">
                  <c:v>5.7</c:v>
                </c:pt>
                <c:pt idx="105">
                  <c:v>5.8</c:v>
                </c:pt>
                <c:pt idx="106">
                  <c:v>5.7</c:v>
                </c:pt>
                <c:pt idx="107">
                  <c:v>5.9</c:v>
                </c:pt>
                <c:pt idx="108">
                  <c:v>5.9</c:v>
                </c:pt>
                <c:pt idx="109">
                  <c:v>6.1</c:v>
                </c:pt>
                <c:pt idx="110">
                  <c:v>6.1</c:v>
                </c:pt>
                <c:pt idx="111">
                  <c:v>5.8</c:v>
                </c:pt>
                <c:pt idx="112">
                  <c:v>5.7</c:v>
                </c:pt>
                <c:pt idx="113">
                  <c:v>5.6</c:v>
                </c:pt>
                <c:pt idx="114">
                  <c:v>5.4</c:v>
                </c:pt>
                <c:pt idx="115">
                  <c:v>5.4</c:v>
                </c:pt>
                <c:pt idx="116">
                  <c:v>5.3</c:v>
                </c:pt>
                <c:pt idx="117">
                  <c:v>5.0999999999999996</c:v>
                </c:pt>
                <c:pt idx="118">
                  <c:v>5</c:v>
                </c:pt>
                <c:pt idx="119">
                  <c:v>5</c:v>
                </c:pt>
                <c:pt idx="120">
                  <c:v>4.7</c:v>
                </c:pt>
                <c:pt idx="121">
                  <c:v>4.5999999999999996</c:v>
                </c:pt>
                <c:pt idx="122">
                  <c:v>4.5999999999999996</c:v>
                </c:pt>
                <c:pt idx="123">
                  <c:v>4.4000000000000004</c:v>
                </c:pt>
                <c:pt idx="124">
                  <c:v>4.5</c:v>
                </c:pt>
                <c:pt idx="125">
                  <c:v>4.5</c:v>
                </c:pt>
                <c:pt idx="126">
                  <c:v>4.7</c:v>
                </c:pt>
                <c:pt idx="127">
                  <c:v>4.8</c:v>
                </c:pt>
                <c:pt idx="128">
                  <c:v>5</c:v>
                </c:pt>
                <c:pt idx="129">
                  <c:v>5.3</c:v>
                </c:pt>
                <c:pt idx="130">
                  <c:v>6</c:v>
                </c:pt>
                <c:pt idx="131">
                  <c:v>6.9</c:v>
                </c:pt>
                <c:pt idx="132">
                  <c:v>8.3000000000000007</c:v>
                </c:pt>
                <c:pt idx="133">
                  <c:v>9.3000000000000007</c:v>
                </c:pt>
                <c:pt idx="134">
                  <c:v>9.6</c:v>
                </c:pt>
                <c:pt idx="135">
                  <c:v>9.9</c:v>
                </c:pt>
                <c:pt idx="136">
                  <c:v>9.8000000000000007</c:v>
                </c:pt>
                <c:pt idx="137">
                  <c:v>9.6</c:v>
                </c:pt>
                <c:pt idx="138">
                  <c:v>9.5</c:v>
                </c:pt>
                <c:pt idx="139">
                  <c:v>9.5</c:v>
                </c:pt>
                <c:pt idx="140">
                  <c:v>9</c:v>
                </c:pt>
                <c:pt idx="141">
                  <c:v>9.1</c:v>
                </c:pt>
                <c:pt idx="142">
                  <c:v>9</c:v>
                </c:pt>
                <c:pt idx="143">
                  <c:v>8.6</c:v>
                </c:pt>
                <c:pt idx="144">
                  <c:v>8.3000000000000007</c:v>
                </c:pt>
                <c:pt idx="145">
                  <c:v>8.1999999999999993</c:v>
                </c:pt>
                <c:pt idx="146">
                  <c:v>8</c:v>
                </c:pt>
                <c:pt idx="147">
                  <c:v>7.8</c:v>
                </c:pt>
                <c:pt idx="148">
                  <c:v>7.7</c:v>
                </c:pt>
                <c:pt idx="149">
                  <c:v>7.5</c:v>
                </c:pt>
                <c:pt idx="150">
                  <c:v>7.3</c:v>
                </c:pt>
                <c:pt idx="151">
                  <c:v>6.9</c:v>
                </c:pt>
                <c:pt idx="152">
                  <c:v>6.7</c:v>
                </c:pt>
                <c:pt idx="153">
                  <c:v>6.2</c:v>
                </c:pt>
                <c:pt idx="154">
                  <c:v>6.1</c:v>
                </c:pt>
                <c:pt idx="155">
                  <c:v>5.7</c:v>
                </c:pt>
                <c:pt idx="156">
                  <c:v>5.6</c:v>
                </c:pt>
                <c:pt idx="157">
                  <c:v>5.4</c:v>
                </c:pt>
                <c:pt idx="158">
                  <c:v>5.2</c:v>
                </c:pt>
                <c:pt idx="159">
                  <c:v>5</c:v>
                </c:pt>
                <c:pt idx="160">
                  <c:v>4.9000000000000004</c:v>
                </c:pt>
                <c:pt idx="161">
                  <c:v>4.9000000000000004</c:v>
                </c:pt>
                <c:pt idx="162">
                  <c:v>4.9000000000000004</c:v>
                </c:pt>
                <c:pt idx="163">
                  <c:v>4.7</c:v>
                </c:pt>
              </c:numCache>
            </c:numRef>
          </c:val>
          <c:smooth val="0"/>
          <c:extLst>
            <c:ext xmlns:c16="http://schemas.microsoft.com/office/drawing/2014/chart" uri="{C3380CC4-5D6E-409C-BE32-E72D297353CC}">
              <c16:uniqueId val="{00000002-CAF5-496C-8182-2C332F5FCEBB}"/>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Scenarios'!$B$2:$B$178</c:f>
              <c:numCache>
                <c:formatCode>0.0</c:formatCode>
                <c:ptCount val="177"/>
                <c:pt idx="159">
                  <c:v>5</c:v>
                </c:pt>
                <c:pt idx="160">
                  <c:v>4.9000000000000004</c:v>
                </c:pt>
                <c:pt idx="161">
                  <c:v>4.9000000000000004</c:v>
                </c:pt>
                <c:pt idx="162">
                  <c:v>4.9000000000000004</c:v>
                </c:pt>
                <c:pt idx="163">
                  <c:v>4.7</c:v>
                </c:pt>
                <c:pt idx="164">
                  <c:v>4.7</c:v>
                </c:pt>
                <c:pt idx="165">
                  <c:v>4.5999999999999996</c:v>
                </c:pt>
                <c:pt idx="166">
                  <c:v>4.5999999999999996</c:v>
                </c:pt>
                <c:pt idx="167">
                  <c:v>4.5</c:v>
                </c:pt>
                <c:pt idx="168">
                  <c:v>4.5</c:v>
                </c:pt>
                <c:pt idx="169">
                  <c:v>4.5</c:v>
                </c:pt>
                <c:pt idx="170">
                  <c:v>4.4000000000000004</c:v>
                </c:pt>
                <c:pt idx="171">
                  <c:v>4.4000000000000004</c:v>
                </c:pt>
                <c:pt idx="172">
                  <c:v>4.5</c:v>
                </c:pt>
                <c:pt idx="173">
                  <c:v>4.5999999999999996</c:v>
                </c:pt>
                <c:pt idx="174">
                  <c:v>4.5999999999999996</c:v>
                </c:pt>
                <c:pt idx="175">
                  <c:v>4.7</c:v>
                </c:pt>
                <c:pt idx="176">
                  <c:v>4.7</c:v>
                </c:pt>
              </c:numCache>
            </c:numRef>
          </c:val>
          <c:smooth val="0"/>
          <c:extLst>
            <c:ext xmlns:c16="http://schemas.microsoft.com/office/drawing/2014/chart" uri="{C3380CC4-5D6E-409C-BE32-E72D297353CC}">
              <c16:uniqueId val="{00000003-CAF5-496C-8182-2C332F5FCEBB}"/>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Scenarios'!$C$2:$C$178</c:f>
              <c:numCache>
                <c:formatCode>0.0</c:formatCode>
                <c:ptCount val="177"/>
                <c:pt idx="159">
                  <c:v>5</c:v>
                </c:pt>
                <c:pt idx="160">
                  <c:v>4.9000000000000004</c:v>
                </c:pt>
                <c:pt idx="161">
                  <c:v>4.9000000000000004</c:v>
                </c:pt>
                <c:pt idx="162">
                  <c:v>4.9000000000000004</c:v>
                </c:pt>
                <c:pt idx="163">
                  <c:v>4.7</c:v>
                </c:pt>
                <c:pt idx="164">
                  <c:v>5.2</c:v>
                </c:pt>
                <c:pt idx="165">
                  <c:v>5.8</c:v>
                </c:pt>
                <c:pt idx="166">
                  <c:v>6.3</c:v>
                </c:pt>
                <c:pt idx="167">
                  <c:v>6.8</c:v>
                </c:pt>
                <c:pt idx="168">
                  <c:v>7.1</c:v>
                </c:pt>
                <c:pt idx="169">
                  <c:v>7.3</c:v>
                </c:pt>
                <c:pt idx="170">
                  <c:v>7.4</c:v>
                </c:pt>
                <c:pt idx="171">
                  <c:v>7.3</c:v>
                </c:pt>
                <c:pt idx="172">
                  <c:v>7.2</c:v>
                </c:pt>
                <c:pt idx="173">
                  <c:v>7.1</c:v>
                </c:pt>
                <c:pt idx="174">
                  <c:v>7</c:v>
                </c:pt>
                <c:pt idx="175">
                  <c:v>6.9</c:v>
                </c:pt>
                <c:pt idx="176">
                  <c:v>6.8</c:v>
                </c:pt>
              </c:numCache>
            </c:numRef>
          </c:val>
          <c:smooth val="0"/>
          <c:extLst>
            <c:ext xmlns:c16="http://schemas.microsoft.com/office/drawing/2014/chart" uri="{C3380CC4-5D6E-409C-BE32-E72D297353CC}">
              <c16:uniqueId val="{00000004-CAF5-496C-8182-2C332F5FCEBB}"/>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Scenarios'!$D$2:$D$178</c:f>
              <c:numCache>
                <c:formatCode>0.0</c:formatCode>
                <c:ptCount val="177"/>
                <c:pt idx="159">
                  <c:v>5</c:v>
                </c:pt>
                <c:pt idx="160">
                  <c:v>4.9000000000000004</c:v>
                </c:pt>
                <c:pt idx="161">
                  <c:v>4.9000000000000004</c:v>
                </c:pt>
                <c:pt idx="162">
                  <c:v>4.9000000000000004</c:v>
                </c:pt>
                <c:pt idx="163">
                  <c:v>4.7</c:v>
                </c:pt>
                <c:pt idx="164">
                  <c:v>5.6</c:v>
                </c:pt>
                <c:pt idx="165">
                  <c:v>6.9</c:v>
                </c:pt>
                <c:pt idx="166">
                  <c:v>8</c:v>
                </c:pt>
                <c:pt idx="167">
                  <c:v>8.9</c:v>
                </c:pt>
                <c:pt idx="168">
                  <c:v>9.6</c:v>
                </c:pt>
                <c:pt idx="169">
                  <c:v>9.8000000000000007</c:v>
                </c:pt>
                <c:pt idx="170">
                  <c:v>10</c:v>
                </c:pt>
                <c:pt idx="171">
                  <c:v>9.9</c:v>
                </c:pt>
                <c:pt idx="172">
                  <c:v>9.8000000000000007</c:v>
                </c:pt>
                <c:pt idx="173">
                  <c:v>9.6</c:v>
                </c:pt>
                <c:pt idx="174">
                  <c:v>9.4</c:v>
                </c:pt>
                <c:pt idx="175">
                  <c:v>9.1</c:v>
                </c:pt>
                <c:pt idx="176">
                  <c:v>8.9</c:v>
                </c:pt>
              </c:numCache>
            </c:numRef>
          </c:val>
          <c:smooth val="0"/>
          <c:extLst>
            <c:ext xmlns:c16="http://schemas.microsoft.com/office/drawing/2014/chart" uri="{C3380CC4-5D6E-409C-BE32-E72D297353CC}">
              <c16:uniqueId val="{00000005-CAF5-496C-8182-2C332F5FCEBB}"/>
            </c:ext>
          </c:extLst>
        </c:ser>
        <c:dLbls>
          <c:showLegendKey val="0"/>
          <c:showVal val="0"/>
          <c:showCatName val="0"/>
          <c:showSerName val="0"/>
          <c:showPercent val="0"/>
          <c:showBubbleSize val="0"/>
        </c:dLbls>
        <c:marker val="1"/>
        <c:smooth val="0"/>
        <c:axId val="367596544"/>
        <c:axId val="441592640"/>
      </c:lineChart>
      <c:catAx>
        <c:axId val="367596544"/>
        <c:scaling>
          <c:orientation val="minMax"/>
        </c:scaling>
        <c:delete val="0"/>
        <c:axPos val="b"/>
        <c:numFmt formatCode="yyyy" sourceLinked="0"/>
        <c:majorTickMark val="out"/>
        <c:minorTickMark val="none"/>
        <c:tickLblPos val="nextTo"/>
        <c:txPr>
          <a:bodyPr rot="-2700000"/>
          <a:lstStyle/>
          <a:p>
            <a:pPr>
              <a:defRPr/>
            </a:pPr>
            <a:endParaRPr lang="en-US"/>
          </a:p>
        </c:txPr>
        <c:crossAx val="441592640"/>
        <c:crosses val="autoZero"/>
        <c:auto val="1"/>
        <c:lblAlgn val="ctr"/>
        <c:lblOffset val="100"/>
        <c:tickLblSkip val="8"/>
        <c:tickMarkSkip val="4"/>
        <c:noMultiLvlLbl val="0"/>
      </c:catAx>
      <c:valAx>
        <c:axId val="441592640"/>
        <c:scaling>
          <c:orientation val="minMax"/>
        </c:scaling>
        <c:delete val="0"/>
        <c:axPos val="l"/>
        <c:numFmt formatCode="0.00%" sourceLinked="0"/>
        <c:majorTickMark val="out"/>
        <c:minorTickMark val="none"/>
        <c:tickLblPos val="nextTo"/>
        <c:crossAx val="367596544"/>
        <c:crosses val="autoZero"/>
        <c:crossBetween val="between"/>
        <c:dispUnits>
          <c:builtInUnit val="hundreds"/>
          <c:dispUnitsLbl>
            <c:layout>
              <c:manualLayout>
                <c:xMode val="edge"/>
                <c:yMode val="edge"/>
                <c:x val="2.0063839489284096E-2"/>
                <c:y val="0.28938471940500354"/>
              </c:manualLayout>
            </c:layout>
            <c:tx>
              <c:rich>
                <a:bodyPr/>
                <a:lstStyle/>
                <a:p>
                  <a:pPr>
                    <a:defRPr/>
                  </a:pPr>
                  <a:r>
                    <a:rPr lang="en-US"/>
                    <a:t>Unemployment Rate</a:t>
                  </a:r>
                </a:p>
              </c:rich>
            </c:tx>
          </c:dispUnitsLbl>
        </c:dispUnits>
      </c:valAx>
      <c:valAx>
        <c:axId val="441593216"/>
        <c:scaling>
          <c:orientation val="minMax"/>
          <c:max val="0.1"/>
          <c:min val="0"/>
        </c:scaling>
        <c:delete val="0"/>
        <c:axPos val="r"/>
        <c:numFmt formatCode="General" sourceLinked="1"/>
        <c:majorTickMark val="none"/>
        <c:minorTickMark val="none"/>
        <c:tickLblPos val="none"/>
        <c:crossAx val="367597056"/>
        <c:crosses val="max"/>
        <c:crossBetween val="between"/>
      </c:valAx>
      <c:catAx>
        <c:axId val="367597056"/>
        <c:scaling>
          <c:orientation val="minMax"/>
        </c:scaling>
        <c:delete val="1"/>
        <c:axPos val="b"/>
        <c:majorTickMark val="out"/>
        <c:minorTickMark val="none"/>
        <c:tickLblPos val="none"/>
        <c:crossAx val="441593216"/>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Helvetica" panose="020B0604020202020204" pitchFamily="34" charset="0"/>
          <a:cs typeface="Helvetica" panose="020B0604020202020204"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3D9D-4572-BE37-B471EBEF4DC7}"/>
            </c:ext>
          </c:extLst>
        </c:ser>
        <c:ser>
          <c:idx val="5"/>
          <c:order val="5"/>
          <c:tx>
            <c:v>Projection Region</c:v>
          </c:tx>
          <c:spPr>
            <a:solidFill>
              <a:schemeClr val="bg2">
                <a:alpha val="42000"/>
              </a:schemeClr>
            </a:solidFill>
          </c:spPr>
          <c:val>
            <c:numRef>
              <c:f>'Relevant Scenarios'!$H$2:$H$178</c:f>
              <c:numCache>
                <c:formatCode>0.0</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val>
          <c:extLst>
            <c:ext xmlns:c16="http://schemas.microsoft.com/office/drawing/2014/chart" uri="{C3380CC4-5D6E-409C-BE32-E72D297353CC}">
              <c16:uniqueId val="{00000001-3D9D-4572-BE37-B471EBEF4DC7}"/>
            </c:ext>
          </c:extLst>
        </c:ser>
        <c:dLbls>
          <c:showLegendKey val="0"/>
          <c:showVal val="0"/>
          <c:showCatName val="0"/>
          <c:showSerName val="0"/>
          <c:showPercent val="0"/>
          <c:showBubbleSize val="0"/>
        </c:dLbls>
        <c:axId val="376054784"/>
        <c:axId val="441596096"/>
      </c:areaChart>
      <c:lineChart>
        <c:grouping val="standard"/>
        <c:varyColors val="0"/>
        <c:ser>
          <c:idx val="2"/>
          <c:order val="0"/>
          <c:tx>
            <c:v>CPI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Scenarios'!$T$2:$T$178</c:f>
              <c:numCache>
                <c:formatCode>General</c:formatCode>
                <c:ptCount val="177"/>
                <c:pt idx="0">
                  <c:v>4.7</c:v>
                </c:pt>
                <c:pt idx="1">
                  <c:v>3.6</c:v>
                </c:pt>
                <c:pt idx="2">
                  <c:v>6.5</c:v>
                </c:pt>
                <c:pt idx="3">
                  <c:v>5.9</c:v>
                </c:pt>
                <c:pt idx="4">
                  <c:v>7.5</c:v>
                </c:pt>
                <c:pt idx="5">
                  <c:v>7.2</c:v>
                </c:pt>
                <c:pt idx="6">
                  <c:v>5.6</c:v>
                </c:pt>
                <c:pt idx="7">
                  <c:v>6</c:v>
                </c:pt>
                <c:pt idx="8">
                  <c:v>7.1</c:v>
                </c:pt>
                <c:pt idx="9">
                  <c:v>9.4</c:v>
                </c:pt>
                <c:pt idx="10">
                  <c:v>9.6</c:v>
                </c:pt>
                <c:pt idx="11">
                  <c:v>9.6</c:v>
                </c:pt>
                <c:pt idx="12">
                  <c:v>10.5</c:v>
                </c:pt>
                <c:pt idx="13">
                  <c:v>13.3</c:v>
                </c:pt>
                <c:pt idx="14">
                  <c:v>13.5</c:v>
                </c:pt>
                <c:pt idx="15">
                  <c:v>13.3</c:v>
                </c:pt>
                <c:pt idx="16">
                  <c:v>16.7</c:v>
                </c:pt>
                <c:pt idx="17">
                  <c:v>14.2</c:v>
                </c:pt>
                <c:pt idx="18">
                  <c:v>7.7</c:v>
                </c:pt>
                <c:pt idx="19">
                  <c:v>11.7</c:v>
                </c:pt>
                <c:pt idx="20">
                  <c:v>11.5</c:v>
                </c:pt>
                <c:pt idx="21">
                  <c:v>8.6</c:v>
                </c:pt>
                <c:pt idx="22">
                  <c:v>11.6</c:v>
                </c:pt>
                <c:pt idx="23">
                  <c:v>6.7</c:v>
                </c:pt>
                <c:pt idx="24">
                  <c:v>3.6</c:v>
                </c:pt>
                <c:pt idx="25">
                  <c:v>5.9</c:v>
                </c:pt>
                <c:pt idx="26">
                  <c:v>7.1</c:v>
                </c:pt>
                <c:pt idx="27">
                  <c:v>1.2</c:v>
                </c:pt>
                <c:pt idx="28">
                  <c:v>0.3</c:v>
                </c:pt>
                <c:pt idx="29">
                  <c:v>4.7</c:v>
                </c:pt>
                <c:pt idx="30">
                  <c:v>4</c:v>
                </c:pt>
                <c:pt idx="31">
                  <c:v>4.0999999999999996</c:v>
                </c:pt>
                <c:pt idx="32">
                  <c:v>5.8</c:v>
                </c:pt>
                <c:pt idx="33">
                  <c:v>3.8</c:v>
                </c:pt>
                <c:pt idx="34">
                  <c:v>3.5</c:v>
                </c:pt>
                <c:pt idx="35">
                  <c:v>3.5</c:v>
                </c:pt>
                <c:pt idx="36">
                  <c:v>3.7</c:v>
                </c:pt>
                <c:pt idx="37">
                  <c:v>3.7</c:v>
                </c:pt>
                <c:pt idx="38">
                  <c:v>2.5</c:v>
                </c:pt>
                <c:pt idx="39">
                  <c:v>4.0999999999999996</c:v>
                </c:pt>
                <c:pt idx="40">
                  <c:v>2.1</c:v>
                </c:pt>
                <c:pt idx="41">
                  <c:v>-1.9</c:v>
                </c:pt>
                <c:pt idx="42">
                  <c:v>2.5</c:v>
                </c:pt>
                <c:pt idx="43">
                  <c:v>2.8</c:v>
                </c:pt>
                <c:pt idx="44">
                  <c:v>4.9000000000000004</c:v>
                </c:pt>
                <c:pt idx="45">
                  <c:v>4.5999999999999996</c:v>
                </c:pt>
                <c:pt idx="46">
                  <c:v>4.3</c:v>
                </c:pt>
                <c:pt idx="47">
                  <c:v>3.8</c:v>
                </c:pt>
                <c:pt idx="48">
                  <c:v>3.2</c:v>
                </c:pt>
                <c:pt idx="49">
                  <c:v>4.7</c:v>
                </c:pt>
                <c:pt idx="50">
                  <c:v>5</c:v>
                </c:pt>
                <c:pt idx="51">
                  <c:v>4.4000000000000004</c:v>
                </c:pt>
                <c:pt idx="52">
                  <c:v>4.5999999999999996</c:v>
                </c:pt>
                <c:pt idx="53">
                  <c:v>6.6</c:v>
                </c:pt>
                <c:pt idx="54">
                  <c:v>3.2</c:v>
                </c:pt>
                <c:pt idx="55">
                  <c:v>4.0999999999999996</c:v>
                </c:pt>
                <c:pt idx="56">
                  <c:v>7.1</c:v>
                </c:pt>
                <c:pt idx="57">
                  <c:v>4</c:v>
                </c:pt>
                <c:pt idx="58">
                  <c:v>7.1</c:v>
                </c:pt>
                <c:pt idx="59">
                  <c:v>7</c:v>
                </c:pt>
                <c:pt idx="60">
                  <c:v>3</c:v>
                </c:pt>
                <c:pt idx="61">
                  <c:v>2.4</c:v>
                </c:pt>
                <c:pt idx="62">
                  <c:v>3.1</c:v>
                </c:pt>
                <c:pt idx="63">
                  <c:v>3.4</c:v>
                </c:pt>
                <c:pt idx="64">
                  <c:v>2.7</c:v>
                </c:pt>
                <c:pt idx="65">
                  <c:v>3.1</c:v>
                </c:pt>
                <c:pt idx="66">
                  <c:v>3.1</c:v>
                </c:pt>
                <c:pt idx="67">
                  <c:v>3.6</c:v>
                </c:pt>
                <c:pt idx="68">
                  <c:v>2.9</c:v>
                </c:pt>
                <c:pt idx="69">
                  <c:v>2.9</c:v>
                </c:pt>
                <c:pt idx="70">
                  <c:v>1.9</c:v>
                </c:pt>
                <c:pt idx="71">
                  <c:v>3.4</c:v>
                </c:pt>
                <c:pt idx="72">
                  <c:v>2</c:v>
                </c:pt>
                <c:pt idx="73">
                  <c:v>2.2999999999999998</c:v>
                </c:pt>
                <c:pt idx="74">
                  <c:v>3.8</c:v>
                </c:pt>
                <c:pt idx="75">
                  <c:v>2.2999999999999998</c:v>
                </c:pt>
                <c:pt idx="76">
                  <c:v>3</c:v>
                </c:pt>
                <c:pt idx="77">
                  <c:v>3.3</c:v>
                </c:pt>
                <c:pt idx="78">
                  <c:v>2</c:v>
                </c:pt>
                <c:pt idx="79">
                  <c:v>2.2000000000000002</c:v>
                </c:pt>
                <c:pt idx="80">
                  <c:v>3.6</c:v>
                </c:pt>
                <c:pt idx="81">
                  <c:v>3.5</c:v>
                </c:pt>
                <c:pt idx="82">
                  <c:v>2.2999999999999998</c:v>
                </c:pt>
                <c:pt idx="83">
                  <c:v>3.5</c:v>
                </c:pt>
                <c:pt idx="84">
                  <c:v>2.5</c:v>
                </c:pt>
                <c:pt idx="85">
                  <c:v>0.9</c:v>
                </c:pt>
                <c:pt idx="86">
                  <c:v>2</c:v>
                </c:pt>
                <c:pt idx="87">
                  <c:v>2.2000000000000002</c:v>
                </c:pt>
                <c:pt idx="88">
                  <c:v>0.8</c:v>
                </c:pt>
                <c:pt idx="89">
                  <c:v>1.3</c:v>
                </c:pt>
                <c:pt idx="90">
                  <c:v>2.1</c:v>
                </c:pt>
                <c:pt idx="91">
                  <c:v>1.9</c:v>
                </c:pt>
                <c:pt idx="92">
                  <c:v>1.5</c:v>
                </c:pt>
                <c:pt idx="93">
                  <c:v>3</c:v>
                </c:pt>
                <c:pt idx="94">
                  <c:v>3</c:v>
                </c:pt>
                <c:pt idx="95">
                  <c:v>3</c:v>
                </c:pt>
                <c:pt idx="96">
                  <c:v>4</c:v>
                </c:pt>
                <c:pt idx="97">
                  <c:v>3.2</c:v>
                </c:pt>
                <c:pt idx="98">
                  <c:v>3.7</c:v>
                </c:pt>
                <c:pt idx="99">
                  <c:v>2.9</c:v>
                </c:pt>
                <c:pt idx="100">
                  <c:v>3.9</c:v>
                </c:pt>
                <c:pt idx="101">
                  <c:v>2.8</c:v>
                </c:pt>
                <c:pt idx="102">
                  <c:v>1.1000000000000001</c:v>
                </c:pt>
                <c:pt idx="103">
                  <c:v>-0.3</c:v>
                </c:pt>
                <c:pt idx="104">
                  <c:v>1.3</c:v>
                </c:pt>
                <c:pt idx="105">
                  <c:v>3.2</c:v>
                </c:pt>
                <c:pt idx="106">
                  <c:v>2.2000000000000002</c:v>
                </c:pt>
                <c:pt idx="107">
                  <c:v>2.4</c:v>
                </c:pt>
                <c:pt idx="108">
                  <c:v>4.2</c:v>
                </c:pt>
                <c:pt idx="109">
                  <c:v>-0.7</c:v>
                </c:pt>
                <c:pt idx="110">
                  <c:v>3</c:v>
                </c:pt>
                <c:pt idx="111">
                  <c:v>1.5</c:v>
                </c:pt>
                <c:pt idx="112">
                  <c:v>3.4</c:v>
                </c:pt>
                <c:pt idx="113">
                  <c:v>3.2</c:v>
                </c:pt>
                <c:pt idx="114">
                  <c:v>2.6</c:v>
                </c:pt>
                <c:pt idx="115">
                  <c:v>4.4000000000000004</c:v>
                </c:pt>
                <c:pt idx="116">
                  <c:v>2</c:v>
                </c:pt>
                <c:pt idx="117">
                  <c:v>2.7</c:v>
                </c:pt>
                <c:pt idx="118">
                  <c:v>6.2</c:v>
                </c:pt>
                <c:pt idx="119">
                  <c:v>3.8</c:v>
                </c:pt>
                <c:pt idx="120">
                  <c:v>2.1</c:v>
                </c:pt>
                <c:pt idx="121">
                  <c:v>3.7</c:v>
                </c:pt>
                <c:pt idx="122">
                  <c:v>3.8</c:v>
                </c:pt>
                <c:pt idx="123">
                  <c:v>-1.6</c:v>
                </c:pt>
                <c:pt idx="124">
                  <c:v>4</c:v>
                </c:pt>
                <c:pt idx="125">
                  <c:v>4.5999999999999996</c:v>
                </c:pt>
                <c:pt idx="126">
                  <c:v>2.6</c:v>
                </c:pt>
                <c:pt idx="127">
                  <c:v>5</c:v>
                </c:pt>
                <c:pt idx="128">
                  <c:v>4.4000000000000004</c:v>
                </c:pt>
                <c:pt idx="129">
                  <c:v>5.3</c:v>
                </c:pt>
                <c:pt idx="130">
                  <c:v>6.3</c:v>
                </c:pt>
                <c:pt idx="131">
                  <c:v>-8.9</c:v>
                </c:pt>
                <c:pt idx="132">
                  <c:v>-2.7</c:v>
                </c:pt>
                <c:pt idx="133">
                  <c:v>2.1</c:v>
                </c:pt>
                <c:pt idx="134">
                  <c:v>3.5</c:v>
                </c:pt>
                <c:pt idx="135">
                  <c:v>3.2</c:v>
                </c:pt>
                <c:pt idx="136">
                  <c:v>0.6</c:v>
                </c:pt>
                <c:pt idx="137">
                  <c:v>-0.1</c:v>
                </c:pt>
                <c:pt idx="138">
                  <c:v>1.2</c:v>
                </c:pt>
                <c:pt idx="139">
                  <c:v>3.3</c:v>
                </c:pt>
                <c:pt idx="140">
                  <c:v>4.3</c:v>
                </c:pt>
                <c:pt idx="141">
                  <c:v>4.5999999999999996</c:v>
                </c:pt>
                <c:pt idx="142">
                  <c:v>2.6</c:v>
                </c:pt>
                <c:pt idx="143">
                  <c:v>1.8</c:v>
                </c:pt>
                <c:pt idx="144">
                  <c:v>2.4</c:v>
                </c:pt>
                <c:pt idx="145">
                  <c:v>0.8</c:v>
                </c:pt>
                <c:pt idx="146">
                  <c:v>1.6</c:v>
                </c:pt>
                <c:pt idx="147">
                  <c:v>2.9</c:v>
                </c:pt>
                <c:pt idx="148">
                  <c:v>1.6</c:v>
                </c:pt>
                <c:pt idx="149">
                  <c:v>-0.5</c:v>
                </c:pt>
                <c:pt idx="150">
                  <c:v>2</c:v>
                </c:pt>
                <c:pt idx="151">
                  <c:v>1.9</c:v>
                </c:pt>
                <c:pt idx="152">
                  <c:v>2.4</c:v>
                </c:pt>
                <c:pt idx="153">
                  <c:v>1.9</c:v>
                </c:pt>
                <c:pt idx="154">
                  <c:v>0.9</c:v>
                </c:pt>
                <c:pt idx="155">
                  <c:v>-0.3</c:v>
                </c:pt>
                <c:pt idx="156">
                  <c:v>-2.9</c:v>
                </c:pt>
                <c:pt idx="157">
                  <c:v>2.4</c:v>
                </c:pt>
                <c:pt idx="158">
                  <c:v>1.4</c:v>
                </c:pt>
                <c:pt idx="159">
                  <c:v>0.8</c:v>
                </c:pt>
                <c:pt idx="160">
                  <c:v>-0.3</c:v>
                </c:pt>
                <c:pt idx="161">
                  <c:v>2.5</c:v>
                </c:pt>
                <c:pt idx="162">
                  <c:v>1.6</c:v>
                </c:pt>
                <c:pt idx="163">
                  <c:v>3.4</c:v>
                </c:pt>
              </c:numCache>
            </c:numRef>
          </c:val>
          <c:smooth val="0"/>
          <c:extLst>
            <c:ext xmlns:c16="http://schemas.microsoft.com/office/drawing/2014/chart" uri="{C3380CC4-5D6E-409C-BE32-E72D297353CC}">
              <c16:uniqueId val="{00000002-3D9D-4572-BE37-B471EBEF4DC7}"/>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Scenarios'!$Q$2:$Q$178</c:f>
              <c:numCache>
                <c:formatCode>General</c:formatCode>
                <c:ptCount val="177"/>
                <c:pt idx="158">
                  <c:v>1.4</c:v>
                </c:pt>
                <c:pt idx="159">
                  <c:v>0.8</c:v>
                </c:pt>
                <c:pt idx="160">
                  <c:v>-0.3</c:v>
                </c:pt>
                <c:pt idx="161">
                  <c:v>2.5</c:v>
                </c:pt>
                <c:pt idx="162">
                  <c:v>1.6</c:v>
                </c:pt>
                <c:pt idx="163">
                  <c:v>3.4</c:v>
                </c:pt>
                <c:pt idx="164">
                  <c:v>2.4</c:v>
                </c:pt>
                <c:pt idx="165">
                  <c:v>2.4</c:v>
                </c:pt>
                <c:pt idx="166">
                  <c:v>2.2999999999999998</c:v>
                </c:pt>
                <c:pt idx="167">
                  <c:v>2.2999999999999998</c:v>
                </c:pt>
                <c:pt idx="168">
                  <c:v>2.2999999999999998</c:v>
                </c:pt>
                <c:pt idx="169">
                  <c:v>2.2999999999999998</c:v>
                </c:pt>
                <c:pt idx="170">
                  <c:v>2.2999999999999998</c:v>
                </c:pt>
                <c:pt idx="171">
                  <c:v>2.4</c:v>
                </c:pt>
                <c:pt idx="172">
                  <c:v>2.2999999999999998</c:v>
                </c:pt>
                <c:pt idx="173">
                  <c:v>2.2999999999999998</c:v>
                </c:pt>
                <c:pt idx="174">
                  <c:v>2.2000000000000002</c:v>
                </c:pt>
                <c:pt idx="175">
                  <c:v>2.2000000000000002</c:v>
                </c:pt>
                <c:pt idx="176">
                  <c:v>2.1</c:v>
                </c:pt>
              </c:numCache>
            </c:numRef>
          </c:val>
          <c:smooth val="0"/>
          <c:extLst>
            <c:ext xmlns:c16="http://schemas.microsoft.com/office/drawing/2014/chart" uri="{C3380CC4-5D6E-409C-BE32-E72D297353CC}">
              <c16:uniqueId val="{00000003-3D9D-4572-BE37-B471EBEF4DC7}"/>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Scenarios'!$R$2:$R$178</c:f>
              <c:numCache>
                <c:formatCode>General</c:formatCode>
                <c:ptCount val="177"/>
                <c:pt idx="158">
                  <c:v>1.4</c:v>
                </c:pt>
                <c:pt idx="159">
                  <c:v>0.8</c:v>
                </c:pt>
                <c:pt idx="160">
                  <c:v>-0.3</c:v>
                </c:pt>
                <c:pt idx="161">
                  <c:v>2.5</c:v>
                </c:pt>
                <c:pt idx="162">
                  <c:v>1.6</c:v>
                </c:pt>
                <c:pt idx="163">
                  <c:v>3.4</c:v>
                </c:pt>
                <c:pt idx="164">
                  <c:v>1.8</c:v>
                </c:pt>
                <c:pt idx="165">
                  <c:v>1.8</c:v>
                </c:pt>
                <c:pt idx="166">
                  <c:v>1.8</c:v>
                </c:pt>
                <c:pt idx="167">
                  <c:v>1.8</c:v>
                </c:pt>
                <c:pt idx="168">
                  <c:v>1.8</c:v>
                </c:pt>
                <c:pt idx="169">
                  <c:v>2</c:v>
                </c:pt>
                <c:pt idx="170">
                  <c:v>2</c:v>
                </c:pt>
                <c:pt idx="171">
                  <c:v>2.1</c:v>
                </c:pt>
                <c:pt idx="172">
                  <c:v>2.1</c:v>
                </c:pt>
                <c:pt idx="173">
                  <c:v>2</c:v>
                </c:pt>
                <c:pt idx="174">
                  <c:v>2</c:v>
                </c:pt>
                <c:pt idx="175">
                  <c:v>1.9</c:v>
                </c:pt>
                <c:pt idx="176">
                  <c:v>1.8</c:v>
                </c:pt>
              </c:numCache>
            </c:numRef>
          </c:val>
          <c:smooth val="0"/>
          <c:extLst>
            <c:ext xmlns:c16="http://schemas.microsoft.com/office/drawing/2014/chart" uri="{C3380CC4-5D6E-409C-BE32-E72D297353CC}">
              <c16:uniqueId val="{00000004-3D9D-4572-BE37-B471EBEF4DC7}"/>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Scenarios'!$S$2:$S$178</c:f>
              <c:numCache>
                <c:formatCode>General</c:formatCode>
                <c:ptCount val="177"/>
                <c:pt idx="158">
                  <c:v>1.4</c:v>
                </c:pt>
                <c:pt idx="159">
                  <c:v>0.8</c:v>
                </c:pt>
                <c:pt idx="160">
                  <c:v>-0.3</c:v>
                </c:pt>
                <c:pt idx="161">
                  <c:v>2.5</c:v>
                </c:pt>
                <c:pt idx="162">
                  <c:v>1.6</c:v>
                </c:pt>
                <c:pt idx="163">
                  <c:v>3.4</c:v>
                </c:pt>
                <c:pt idx="164">
                  <c:v>1.5</c:v>
                </c:pt>
                <c:pt idx="165">
                  <c:v>1.3</c:v>
                </c:pt>
                <c:pt idx="166">
                  <c:v>1.3</c:v>
                </c:pt>
                <c:pt idx="167">
                  <c:v>1.4</c:v>
                </c:pt>
                <c:pt idx="168">
                  <c:v>1.5</c:v>
                </c:pt>
                <c:pt idx="169">
                  <c:v>1.7</c:v>
                </c:pt>
                <c:pt idx="170">
                  <c:v>1.7</c:v>
                </c:pt>
                <c:pt idx="171">
                  <c:v>1.9</c:v>
                </c:pt>
                <c:pt idx="172">
                  <c:v>1.8</c:v>
                </c:pt>
                <c:pt idx="173">
                  <c:v>1.7</c:v>
                </c:pt>
                <c:pt idx="174">
                  <c:v>1.6</c:v>
                </c:pt>
                <c:pt idx="175">
                  <c:v>1.6</c:v>
                </c:pt>
                <c:pt idx="176">
                  <c:v>1.4</c:v>
                </c:pt>
              </c:numCache>
            </c:numRef>
          </c:val>
          <c:smooth val="0"/>
          <c:extLst>
            <c:ext xmlns:c16="http://schemas.microsoft.com/office/drawing/2014/chart" uri="{C3380CC4-5D6E-409C-BE32-E72D297353CC}">
              <c16:uniqueId val="{00000005-3D9D-4572-BE37-B471EBEF4DC7}"/>
            </c:ext>
          </c:extLst>
        </c:ser>
        <c:dLbls>
          <c:showLegendKey val="0"/>
          <c:showVal val="0"/>
          <c:showCatName val="0"/>
          <c:showSerName val="0"/>
          <c:showPercent val="0"/>
          <c:showBubbleSize val="0"/>
        </c:dLbls>
        <c:marker val="1"/>
        <c:smooth val="0"/>
        <c:axId val="376053760"/>
        <c:axId val="441595520"/>
      </c:lineChart>
      <c:catAx>
        <c:axId val="376053760"/>
        <c:scaling>
          <c:orientation val="minMax"/>
        </c:scaling>
        <c:delete val="0"/>
        <c:axPos val="b"/>
        <c:numFmt formatCode="yyyy" sourceLinked="0"/>
        <c:majorTickMark val="out"/>
        <c:minorTickMark val="none"/>
        <c:tickLblPos val="nextTo"/>
        <c:txPr>
          <a:bodyPr rot="-2700000"/>
          <a:lstStyle/>
          <a:p>
            <a:pPr>
              <a:defRPr/>
            </a:pPr>
            <a:endParaRPr lang="en-US"/>
          </a:p>
        </c:txPr>
        <c:crossAx val="441595520"/>
        <c:crosses val="autoZero"/>
        <c:auto val="1"/>
        <c:lblAlgn val="ctr"/>
        <c:lblOffset val="100"/>
        <c:tickLblSkip val="8"/>
        <c:tickMarkSkip val="4"/>
        <c:noMultiLvlLbl val="0"/>
      </c:catAx>
      <c:valAx>
        <c:axId val="441595520"/>
        <c:scaling>
          <c:orientation val="minMax"/>
        </c:scaling>
        <c:delete val="0"/>
        <c:axPos val="l"/>
        <c:numFmt formatCode="0.00%" sourceLinked="0"/>
        <c:majorTickMark val="out"/>
        <c:minorTickMark val="none"/>
        <c:tickLblPos val="nextTo"/>
        <c:crossAx val="376053760"/>
        <c:crosses val="autoZero"/>
        <c:crossBetween val="between"/>
        <c:dispUnits>
          <c:builtInUnit val="hundreds"/>
          <c:dispUnitsLbl>
            <c:layout>
              <c:manualLayout>
                <c:xMode val="edge"/>
                <c:yMode val="edge"/>
                <c:x val="1.459188326493388E-2"/>
                <c:y val="0.36240703177822853"/>
              </c:manualLayout>
            </c:layout>
            <c:tx>
              <c:rich>
                <a:bodyPr/>
                <a:lstStyle/>
                <a:p>
                  <a:pPr>
                    <a:defRPr/>
                  </a:pPr>
                  <a:r>
                    <a:rPr lang="en-US"/>
                    <a:t>CPI rate</a:t>
                  </a:r>
                </a:p>
              </c:rich>
            </c:tx>
          </c:dispUnitsLbl>
        </c:dispUnits>
      </c:valAx>
      <c:valAx>
        <c:axId val="441596096"/>
        <c:scaling>
          <c:orientation val="minMax"/>
          <c:max val="0.1"/>
          <c:min val="0"/>
        </c:scaling>
        <c:delete val="0"/>
        <c:axPos val="r"/>
        <c:numFmt formatCode="General" sourceLinked="1"/>
        <c:majorTickMark val="none"/>
        <c:minorTickMark val="none"/>
        <c:tickLblPos val="none"/>
        <c:crossAx val="376054784"/>
        <c:crosses val="max"/>
        <c:crossBetween val="between"/>
      </c:valAx>
      <c:catAx>
        <c:axId val="376054784"/>
        <c:scaling>
          <c:orientation val="minMax"/>
        </c:scaling>
        <c:delete val="1"/>
        <c:axPos val="b"/>
        <c:majorTickMark val="out"/>
        <c:minorTickMark val="none"/>
        <c:tickLblPos val="none"/>
        <c:crossAx val="441596096"/>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CABB-4EFC-A749-4F6E8F3A09F6}"/>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CABB-4EFC-A749-4F6E8F3A09F6}"/>
            </c:ext>
          </c:extLst>
        </c:ser>
        <c:dLbls>
          <c:showLegendKey val="0"/>
          <c:showVal val="0"/>
          <c:showCatName val="0"/>
          <c:showSerName val="0"/>
          <c:showPercent val="0"/>
          <c:showBubbleSize val="0"/>
        </c:dLbls>
        <c:axId val="376056832"/>
        <c:axId val="443238080"/>
      </c:areaChart>
      <c:lineChart>
        <c:grouping val="standard"/>
        <c:varyColors val="0"/>
        <c:ser>
          <c:idx val="2"/>
          <c:order val="0"/>
          <c:tx>
            <c:v>HPI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Scenarios'!$X$2:$X$178</c:f>
              <c:numCache>
                <c:formatCode>General</c:formatCode>
                <c:ptCount val="177"/>
                <c:pt idx="0">
                  <c:v>23.6</c:v>
                </c:pt>
                <c:pt idx="1">
                  <c:v>23.7</c:v>
                </c:pt>
                <c:pt idx="2">
                  <c:v>24.7</c:v>
                </c:pt>
                <c:pt idx="3">
                  <c:v>25.6</c:v>
                </c:pt>
                <c:pt idx="4">
                  <c:v>26.6</c:v>
                </c:pt>
                <c:pt idx="5">
                  <c:v>27.8</c:v>
                </c:pt>
                <c:pt idx="6">
                  <c:v>28.8</c:v>
                </c:pt>
                <c:pt idx="7">
                  <c:v>29.7</c:v>
                </c:pt>
                <c:pt idx="8">
                  <c:v>30.8</c:v>
                </c:pt>
                <c:pt idx="9">
                  <c:v>31.9</c:v>
                </c:pt>
                <c:pt idx="10">
                  <c:v>33.1</c:v>
                </c:pt>
                <c:pt idx="11">
                  <c:v>34.299999999999997</c:v>
                </c:pt>
                <c:pt idx="12">
                  <c:v>35.700000000000003</c:v>
                </c:pt>
                <c:pt idx="13">
                  <c:v>37.200000000000003</c:v>
                </c:pt>
                <c:pt idx="14">
                  <c:v>38.700000000000003</c:v>
                </c:pt>
                <c:pt idx="15">
                  <c:v>40</c:v>
                </c:pt>
                <c:pt idx="16">
                  <c:v>40.9</c:v>
                </c:pt>
                <c:pt idx="17">
                  <c:v>41.6</c:v>
                </c:pt>
                <c:pt idx="18">
                  <c:v>42.7</c:v>
                </c:pt>
                <c:pt idx="19">
                  <c:v>43.6</c:v>
                </c:pt>
                <c:pt idx="20">
                  <c:v>44.4</c:v>
                </c:pt>
                <c:pt idx="21">
                  <c:v>45</c:v>
                </c:pt>
                <c:pt idx="22">
                  <c:v>45.4</c:v>
                </c:pt>
                <c:pt idx="23">
                  <c:v>45.8</c:v>
                </c:pt>
                <c:pt idx="24">
                  <c:v>46.1</c:v>
                </c:pt>
                <c:pt idx="25">
                  <c:v>46.2</c:v>
                </c:pt>
                <c:pt idx="26">
                  <c:v>46.2</c:v>
                </c:pt>
                <c:pt idx="27">
                  <c:v>46.5</c:v>
                </c:pt>
                <c:pt idx="28">
                  <c:v>46.9</c:v>
                </c:pt>
                <c:pt idx="29">
                  <c:v>47.6</c:v>
                </c:pt>
                <c:pt idx="30">
                  <c:v>48.2</c:v>
                </c:pt>
                <c:pt idx="31">
                  <c:v>48.8</c:v>
                </c:pt>
                <c:pt idx="32">
                  <c:v>49.4</c:v>
                </c:pt>
                <c:pt idx="33">
                  <c:v>50</c:v>
                </c:pt>
                <c:pt idx="34">
                  <c:v>50.6</c:v>
                </c:pt>
                <c:pt idx="35">
                  <c:v>51.1</c:v>
                </c:pt>
                <c:pt idx="36">
                  <c:v>51.7</c:v>
                </c:pt>
                <c:pt idx="37">
                  <c:v>52.6</c:v>
                </c:pt>
                <c:pt idx="38">
                  <c:v>53.4</c:v>
                </c:pt>
                <c:pt idx="39">
                  <c:v>54.4</c:v>
                </c:pt>
                <c:pt idx="40">
                  <c:v>55.4</c:v>
                </c:pt>
                <c:pt idx="41">
                  <c:v>56.5</c:v>
                </c:pt>
                <c:pt idx="42">
                  <c:v>57.8</c:v>
                </c:pt>
                <c:pt idx="43">
                  <c:v>59</c:v>
                </c:pt>
                <c:pt idx="44">
                  <c:v>60.6</c:v>
                </c:pt>
                <c:pt idx="45">
                  <c:v>62</c:v>
                </c:pt>
                <c:pt idx="46">
                  <c:v>63.3</c:v>
                </c:pt>
                <c:pt idx="47">
                  <c:v>64.599999999999994</c:v>
                </c:pt>
                <c:pt idx="48">
                  <c:v>65.599999999999994</c:v>
                </c:pt>
                <c:pt idx="49">
                  <c:v>67.2</c:v>
                </c:pt>
                <c:pt idx="50">
                  <c:v>69.099999999999994</c:v>
                </c:pt>
                <c:pt idx="51">
                  <c:v>70.900000000000006</c:v>
                </c:pt>
                <c:pt idx="52">
                  <c:v>72.400000000000006</c:v>
                </c:pt>
                <c:pt idx="53">
                  <c:v>73.400000000000006</c:v>
                </c:pt>
                <c:pt idx="54">
                  <c:v>74.400000000000006</c:v>
                </c:pt>
                <c:pt idx="55">
                  <c:v>75.400000000000006</c:v>
                </c:pt>
                <c:pt idx="56">
                  <c:v>76.2</c:v>
                </c:pt>
                <c:pt idx="57">
                  <c:v>76.3</c:v>
                </c:pt>
                <c:pt idx="58">
                  <c:v>76</c:v>
                </c:pt>
                <c:pt idx="59">
                  <c:v>75.599999999999994</c:v>
                </c:pt>
                <c:pt idx="60">
                  <c:v>75.2</c:v>
                </c:pt>
                <c:pt idx="61">
                  <c:v>75.400000000000006</c:v>
                </c:pt>
                <c:pt idx="62">
                  <c:v>75.3</c:v>
                </c:pt>
                <c:pt idx="63">
                  <c:v>75.099999999999994</c:v>
                </c:pt>
                <c:pt idx="64">
                  <c:v>75.3</c:v>
                </c:pt>
                <c:pt idx="65">
                  <c:v>75.099999999999994</c:v>
                </c:pt>
                <c:pt idx="66">
                  <c:v>75</c:v>
                </c:pt>
                <c:pt idx="67">
                  <c:v>75.3</c:v>
                </c:pt>
                <c:pt idx="68">
                  <c:v>75.5</c:v>
                </c:pt>
                <c:pt idx="69">
                  <c:v>75.8</c:v>
                </c:pt>
                <c:pt idx="70">
                  <c:v>76.400000000000006</c:v>
                </c:pt>
                <c:pt idx="71">
                  <c:v>77</c:v>
                </c:pt>
                <c:pt idx="72">
                  <c:v>77.400000000000006</c:v>
                </c:pt>
                <c:pt idx="73">
                  <c:v>77.8</c:v>
                </c:pt>
                <c:pt idx="74">
                  <c:v>78.2</c:v>
                </c:pt>
                <c:pt idx="75">
                  <c:v>78.5</c:v>
                </c:pt>
                <c:pt idx="76">
                  <c:v>78.8</c:v>
                </c:pt>
                <c:pt idx="77">
                  <c:v>79.3</c:v>
                </c:pt>
                <c:pt idx="78">
                  <c:v>79.900000000000006</c:v>
                </c:pt>
                <c:pt idx="79">
                  <c:v>80.400000000000006</c:v>
                </c:pt>
                <c:pt idx="80">
                  <c:v>81</c:v>
                </c:pt>
                <c:pt idx="81">
                  <c:v>81.599999999999994</c:v>
                </c:pt>
                <c:pt idx="82">
                  <c:v>82</c:v>
                </c:pt>
                <c:pt idx="83">
                  <c:v>82.5</c:v>
                </c:pt>
                <c:pt idx="84">
                  <c:v>83.2</c:v>
                </c:pt>
                <c:pt idx="85">
                  <c:v>84</c:v>
                </c:pt>
                <c:pt idx="86">
                  <c:v>85.1</c:v>
                </c:pt>
                <c:pt idx="87">
                  <c:v>86.4</c:v>
                </c:pt>
                <c:pt idx="88">
                  <c:v>87.9</c:v>
                </c:pt>
                <c:pt idx="89">
                  <c:v>89.2</c:v>
                </c:pt>
                <c:pt idx="90">
                  <c:v>90.8</c:v>
                </c:pt>
                <c:pt idx="91">
                  <c:v>92.5</c:v>
                </c:pt>
                <c:pt idx="92">
                  <c:v>93.9</c:v>
                </c:pt>
                <c:pt idx="93">
                  <c:v>95.8</c:v>
                </c:pt>
                <c:pt idx="94">
                  <c:v>97.7</c:v>
                </c:pt>
                <c:pt idx="95">
                  <c:v>99.8</c:v>
                </c:pt>
                <c:pt idx="96">
                  <c:v>102.3</c:v>
                </c:pt>
                <c:pt idx="97">
                  <c:v>104.9</c:v>
                </c:pt>
                <c:pt idx="98">
                  <c:v>107.2</c:v>
                </c:pt>
                <c:pt idx="99">
                  <c:v>109.6</c:v>
                </c:pt>
                <c:pt idx="100">
                  <c:v>112.1</c:v>
                </c:pt>
                <c:pt idx="101">
                  <c:v>114.1</c:v>
                </c:pt>
                <c:pt idx="102">
                  <c:v>116.3</c:v>
                </c:pt>
                <c:pt idx="103">
                  <c:v>118.1</c:v>
                </c:pt>
                <c:pt idx="104">
                  <c:v>120.3</c:v>
                </c:pt>
                <c:pt idx="105">
                  <c:v>123.4</c:v>
                </c:pt>
                <c:pt idx="106">
                  <c:v>126.5</c:v>
                </c:pt>
                <c:pt idx="107">
                  <c:v>129.19999999999999</c:v>
                </c:pt>
                <c:pt idx="108">
                  <c:v>131.80000000000001</c:v>
                </c:pt>
                <c:pt idx="109">
                  <c:v>134.6</c:v>
                </c:pt>
                <c:pt idx="110">
                  <c:v>138.5</c:v>
                </c:pt>
                <c:pt idx="111">
                  <c:v>143</c:v>
                </c:pt>
                <c:pt idx="112">
                  <c:v>148</c:v>
                </c:pt>
                <c:pt idx="113">
                  <c:v>153.9</c:v>
                </c:pt>
                <c:pt idx="114">
                  <c:v>159.4</c:v>
                </c:pt>
                <c:pt idx="115">
                  <c:v>165.3</c:v>
                </c:pt>
                <c:pt idx="116">
                  <c:v>172.2</c:v>
                </c:pt>
                <c:pt idx="117">
                  <c:v>179</c:v>
                </c:pt>
                <c:pt idx="118">
                  <c:v>185.2</c:v>
                </c:pt>
                <c:pt idx="119">
                  <c:v>190.7</c:v>
                </c:pt>
                <c:pt idx="120">
                  <c:v>193.9</c:v>
                </c:pt>
                <c:pt idx="121">
                  <c:v>193.1</c:v>
                </c:pt>
                <c:pt idx="122">
                  <c:v>191.6</c:v>
                </c:pt>
                <c:pt idx="123">
                  <c:v>191.2</c:v>
                </c:pt>
                <c:pt idx="124">
                  <c:v>189</c:v>
                </c:pt>
                <c:pt idx="125">
                  <c:v>183.4</c:v>
                </c:pt>
                <c:pt idx="126">
                  <c:v>177.7</c:v>
                </c:pt>
                <c:pt idx="127">
                  <c:v>171.8</c:v>
                </c:pt>
                <c:pt idx="128">
                  <c:v>164.5</c:v>
                </c:pt>
                <c:pt idx="129">
                  <c:v>156.6</c:v>
                </c:pt>
                <c:pt idx="130">
                  <c:v>149.19999999999999</c:v>
                </c:pt>
                <c:pt idx="131">
                  <c:v>141.5</c:v>
                </c:pt>
                <c:pt idx="132">
                  <c:v>137.19999999999999</c:v>
                </c:pt>
                <c:pt idx="133">
                  <c:v>137.1</c:v>
                </c:pt>
                <c:pt idx="134">
                  <c:v>137.69999999999999</c:v>
                </c:pt>
                <c:pt idx="135">
                  <c:v>138.19999999999999</c:v>
                </c:pt>
                <c:pt idx="136">
                  <c:v>138.30000000000001</c:v>
                </c:pt>
                <c:pt idx="137">
                  <c:v>137.4</c:v>
                </c:pt>
                <c:pt idx="138">
                  <c:v>134.69999999999999</c:v>
                </c:pt>
                <c:pt idx="139">
                  <c:v>133.5</c:v>
                </c:pt>
                <c:pt idx="140">
                  <c:v>132.30000000000001</c:v>
                </c:pt>
                <c:pt idx="141">
                  <c:v>131.69999999999999</c:v>
                </c:pt>
                <c:pt idx="142">
                  <c:v>132.30000000000001</c:v>
                </c:pt>
                <c:pt idx="143">
                  <c:v>132.4</c:v>
                </c:pt>
                <c:pt idx="144">
                  <c:v>133.80000000000001</c:v>
                </c:pt>
                <c:pt idx="145">
                  <c:v>137.19999999999999</c:v>
                </c:pt>
                <c:pt idx="146">
                  <c:v>139.9</c:v>
                </c:pt>
                <c:pt idx="147">
                  <c:v>142.9</c:v>
                </c:pt>
                <c:pt idx="148">
                  <c:v>146.6</c:v>
                </c:pt>
                <c:pt idx="149">
                  <c:v>150.6</c:v>
                </c:pt>
                <c:pt idx="150">
                  <c:v>154.4</c:v>
                </c:pt>
                <c:pt idx="151">
                  <c:v>157.5</c:v>
                </c:pt>
                <c:pt idx="152">
                  <c:v>159.6</c:v>
                </c:pt>
                <c:pt idx="153">
                  <c:v>160.80000000000001</c:v>
                </c:pt>
                <c:pt idx="154">
                  <c:v>162.9</c:v>
                </c:pt>
                <c:pt idx="155">
                  <c:v>165.4</c:v>
                </c:pt>
                <c:pt idx="156">
                  <c:v>167.8</c:v>
                </c:pt>
                <c:pt idx="157">
                  <c:v>169.9</c:v>
                </c:pt>
                <c:pt idx="158">
                  <c:v>172.1</c:v>
                </c:pt>
                <c:pt idx="159">
                  <c:v>174.2</c:v>
                </c:pt>
                <c:pt idx="160">
                  <c:v>176.6</c:v>
                </c:pt>
                <c:pt idx="161">
                  <c:v>178.8</c:v>
                </c:pt>
                <c:pt idx="162">
                  <c:v>182</c:v>
                </c:pt>
                <c:pt idx="163">
                  <c:v>183.3</c:v>
                </c:pt>
              </c:numCache>
            </c:numRef>
          </c:val>
          <c:smooth val="0"/>
          <c:extLst>
            <c:ext xmlns:c16="http://schemas.microsoft.com/office/drawing/2014/chart" uri="{C3380CC4-5D6E-409C-BE32-E72D297353CC}">
              <c16:uniqueId val="{00000002-CABB-4EFC-A749-4F6E8F3A09F6}"/>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Scenarios'!$U$2:$U$178</c:f>
              <c:numCache>
                <c:formatCode>General</c:formatCode>
                <c:ptCount val="177"/>
                <c:pt idx="163">
                  <c:v>183.3</c:v>
                </c:pt>
                <c:pt idx="164">
                  <c:v>184.3</c:v>
                </c:pt>
                <c:pt idx="165">
                  <c:v>185.4</c:v>
                </c:pt>
                <c:pt idx="166">
                  <c:v>186.6</c:v>
                </c:pt>
                <c:pt idx="167">
                  <c:v>187.8</c:v>
                </c:pt>
                <c:pt idx="168">
                  <c:v>188.9</c:v>
                </c:pt>
                <c:pt idx="169">
                  <c:v>190.1</c:v>
                </c:pt>
                <c:pt idx="170">
                  <c:v>191.3</c:v>
                </c:pt>
                <c:pt idx="171">
                  <c:v>192.5</c:v>
                </c:pt>
                <c:pt idx="172">
                  <c:v>194</c:v>
                </c:pt>
                <c:pt idx="173">
                  <c:v>195.4</c:v>
                </c:pt>
                <c:pt idx="174">
                  <c:v>196.9</c:v>
                </c:pt>
                <c:pt idx="175">
                  <c:v>198.4</c:v>
                </c:pt>
                <c:pt idx="176">
                  <c:v>199.9</c:v>
                </c:pt>
              </c:numCache>
            </c:numRef>
          </c:val>
          <c:smooth val="0"/>
          <c:extLst>
            <c:ext xmlns:c16="http://schemas.microsoft.com/office/drawing/2014/chart" uri="{C3380CC4-5D6E-409C-BE32-E72D297353CC}">
              <c16:uniqueId val="{00000003-CABB-4EFC-A749-4F6E8F3A09F6}"/>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Scenarios'!$V$2:$V$178</c:f>
              <c:numCache>
                <c:formatCode>General</c:formatCode>
                <c:ptCount val="177"/>
                <c:pt idx="163">
                  <c:v>183.3</c:v>
                </c:pt>
                <c:pt idx="164">
                  <c:v>181.4</c:v>
                </c:pt>
                <c:pt idx="165">
                  <c:v>179</c:v>
                </c:pt>
                <c:pt idx="166">
                  <c:v>176.1</c:v>
                </c:pt>
                <c:pt idx="167">
                  <c:v>173</c:v>
                </c:pt>
                <c:pt idx="168">
                  <c:v>170.1</c:v>
                </c:pt>
                <c:pt idx="169">
                  <c:v>166.3</c:v>
                </c:pt>
                <c:pt idx="170">
                  <c:v>163.1</c:v>
                </c:pt>
                <c:pt idx="171">
                  <c:v>160.9</c:v>
                </c:pt>
                <c:pt idx="172">
                  <c:v>160.6</c:v>
                </c:pt>
                <c:pt idx="173">
                  <c:v>161</c:v>
                </c:pt>
                <c:pt idx="174">
                  <c:v>161.80000000000001</c:v>
                </c:pt>
                <c:pt idx="175">
                  <c:v>162.9</c:v>
                </c:pt>
                <c:pt idx="176">
                  <c:v>164.5</c:v>
                </c:pt>
              </c:numCache>
            </c:numRef>
          </c:val>
          <c:smooth val="0"/>
          <c:extLst>
            <c:ext xmlns:c16="http://schemas.microsoft.com/office/drawing/2014/chart" uri="{C3380CC4-5D6E-409C-BE32-E72D297353CC}">
              <c16:uniqueId val="{00000004-CABB-4EFC-A749-4F6E8F3A09F6}"/>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Scenarios'!$W$2:$W$178</c:f>
              <c:numCache>
                <c:formatCode>General</c:formatCode>
                <c:ptCount val="177"/>
                <c:pt idx="163">
                  <c:v>183.3</c:v>
                </c:pt>
                <c:pt idx="164">
                  <c:v>179.2</c:v>
                </c:pt>
                <c:pt idx="165">
                  <c:v>174</c:v>
                </c:pt>
                <c:pt idx="166">
                  <c:v>168</c:v>
                </c:pt>
                <c:pt idx="167">
                  <c:v>161.69999999999999</c:v>
                </c:pt>
                <c:pt idx="168">
                  <c:v>155.69999999999999</c:v>
                </c:pt>
                <c:pt idx="169">
                  <c:v>148.30000000000001</c:v>
                </c:pt>
                <c:pt idx="170">
                  <c:v>142.1</c:v>
                </c:pt>
                <c:pt idx="171">
                  <c:v>138</c:v>
                </c:pt>
                <c:pt idx="172">
                  <c:v>137.5</c:v>
                </c:pt>
                <c:pt idx="173">
                  <c:v>138.19999999999999</c:v>
                </c:pt>
                <c:pt idx="174">
                  <c:v>139.6</c:v>
                </c:pt>
                <c:pt idx="175">
                  <c:v>141.80000000000001</c:v>
                </c:pt>
                <c:pt idx="176">
                  <c:v>144.6</c:v>
                </c:pt>
              </c:numCache>
            </c:numRef>
          </c:val>
          <c:smooth val="0"/>
          <c:extLst>
            <c:ext xmlns:c16="http://schemas.microsoft.com/office/drawing/2014/chart" uri="{C3380CC4-5D6E-409C-BE32-E72D297353CC}">
              <c16:uniqueId val="{00000005-CABB-4EFC-A749-4F6E8F3A09F6}"/>
            </c:ext>
          </c:extLst>
        </c:ser>
        <c:dLbls>
          <c:showLegendKey val="0"/>
          <c:showVal val="0"/>
          <c:showCatName val="0"/>
          <c:showSerName val="0"/>
          <c:showPercent val="0"/>
          <c:showBubbleSize val="0"/>
        </c:dLbls>
        <c:marker val="1"/>
        <c:smooth val="0"/>
        <c:axId val="376056320"/>
        <c:axId val="443237504"/>
      </c:lineChart>
      <c:catAx>
        <c:axId val="376056320"/>
        <c:scaling>
          <c:orientation val="minMax"/>
        </c:scaling>
        <c:delete val="0"/>
        <c:axPos val="b"/>
        <c:numFmt formatCode="yyyy" sourceLinked="0"/>
        <c:majorTickMark val="out"/>
        <c:minorTickMark val="none"/>
        <c:tickLblPos val="nextTo"/>
        <c:txPr>
          <a:bodyPr rot="-2700000"/>
          <a:lstStyle/>
          <a:p>
            <a:pPr>
              <a:defRPr/>
            </a:pPr>
            <a:endParaRPr lang="en-US"/>
          </a:p>
        </c:txPr>
        <c:crossAx val="443237504"/>
        <c:crosses val="autoZero"/>
        <c:auto val="1"/>
        <c:lblAlgn val="ctr"/>
        <c:lblOffset val="100"/>
        <c:tickLblSkip val="8"/>
        <c:tickMarkSkip val="4"/>
        <c:noMultiLvlLbl val="0"/>
      </c:catAx>
      <c:valAx>
        <c:axId val="443237504"/>
        <c:scaling>
          <c:orientation val="minMax"/>
        </c:scaling>
        <c:delete val="0"/>
        <c:axPos val="l"/>
        <c:title>
          <c:tx>
            <c:rich>
              <a:bodyPr/>
              <a:lstStyle/>
              <a:p>
                <a:pPr>
                  <a:defRPr/>
                </a:pPr>
                <a:r>
                  <a:rPr lang="en-US"/>
                  <a:t>HPI</a:t>
                </a:r>
              </a:p>
            </c:rich>
          </c:tx>
          <c:layout/>
          <c:overlay val="0"/>
        </c:title>
        <c:numFmt formatCode="General" sourceLinked="0"/>
        <c:majorTickMark val="out"/>
        <c:minorTickMark val="none"/>
        <c:tickLblPos val="nextTo"/>
        <c:crossAx val="376056320"/>
        <c:crosses val="autoZero"/>
        <c:crossBetween val="between"/>
      </c:valAx>
      <c:valAx>
        <c:axId val="443238080"/>
        <c:scaling>
          <c:orientation val="minMax"/>
          <c:max val="0.1"/>
          <c:min val="0"/>
        </c:scaling>
        <c:delete val="0"/>
        <c:axPos val="r"/>
        <c:numFmt formatCode="General" sourceLinked="1"/>
        <c:majorTickMark val="none"/>
        <c:minorTickMark val="none"/>
        <c:tickLblPos val="none"/>
        <c:crossAx val="376056832"/>
        <c:crosses val="max"/>
        <c:crossBetween val="between"/>
      </c:valAx>
      <c:catAx>
        <c:axId val="376056832"/>
        <c:scaling>
          <c:orientation val="minMax"/>
        </c:scaling>
        <c:delete val="1"/>
        <c:axPos val="b"/>
        <c:majorTickMark val="out"/>
        <c:minorTickMark val="none"/>
        <c:tickLblPos val="none"/>
        <c:crossAx val="443238080"/>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2AFE-4BBC-8D73-1415FBD4C75B}"/>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2AFE-4BBC-8D73-1415FBD4C75B}"/>
            </c:ext>
          </c:extLst>
        </c:ser>
        <c:dLbls>
          <c:showLegendKey val="0"/>
          <c:showVal val="0"/>
          <c:showCatName val="0"/>
          <c:showSerName val="0"/>
          <c:showPercent val="0"/>
          <c:showBubbleSize val="0"/>
        </c:dLbls>
        <c:axId val="411997184"/>
        <c:axId val="443240960"/>
      </c:areaChart>
      <c:lineChart>
        <c:grouping val="standard"/>
        <c:varyColors val="0"/>
        <c:ser>
          <c:idx val="2"/>
          <c:order val="0"/>
          <c:tx>
            <c:v>Disp. Inc -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Scenarios'!$AB$2:$AB$178</c:f>
              <c:numCache>
                <c:formatCode>General</c:formatCode>
                <c:ptCount val="177"/>
                <c:pt idx="0">
                  <c:v>14</c:v>
                </c:pt>
                <c:pt idx="1">
                  <c:v>7.3</c:v>
                </c:pt>
                <c:pt idx="2">
                  <c:v>7.4</c:v>
                </c:pt>
                <c:pt idx="3">
                  <c:v>10.5</c:v>
                </c:pt>
                <c:pt idx="4">
                  <c:v>11.6</c:v>
                </c:pt>
                <c:pt idx="5">
                  <c:v>14.3</c:v>
                </c:pt>
                <c:pt idx="6">
                  <c:v>12.6</c:v>
                </c:pt>
                <c:pt idx="7">
                  <c:v>9</c:v>
                </c:pt>
                <c:pt idx="8">
                  <c:v>7.6</c:v>
                </c:pt>
                <c:pt idx="9">
                  <c:v>25.2</c:v>
                </c:pt>
                <c:pt idx="10">
                  <c:v>11.1</c:v>
                </c:pt>
                <c:pt idx="11">
                  <c:v>14.6</c:v>
                </c:pt>
                <c:pt idx="12">
                  <c:v>8.1999999999999993</c:v>
                </c:pt>
                <c:pt idx="13">
                  <c:v>10.6</c:v>
                </c:pt>
                <c:pt idx="14">
                  <c:v>12</c:v>
                </c:pt>
                <c:pt idx="15">
                  <c:v>9.3000000000000007</c:v>
                </c:pt>
                <c:pt idx="16">
                  <c:v>10</c:v>
                </c:pt>
                <c:pt idx="17">
                  <c:v>0.5</c:v>
                </c:pt>
                <c:pt idx="18">
                  <c:v>8.9</c:v>
                </c:pt>
                <c:pt idx="19">
                  <c:v>20</c:v>
                </c:pt>
                <c:pt idx="20">
                  <c:v>19.8</c:v>
                </c:pt>
                <c:pt idx="21">
                  <c:v>4.5999999999999996</c:v>
                </c:pt>
                <c:pt idx="22">
                  <c:v>12.4</c:v>
                </c:pt>
                <c:pt idx="23">
                  <c:v>2.8</c:v>
                </c:pt>
                <c:pt idx="24">
                  <c:v>-1.2</c:v>
                </c:pt>
                <c:pt idx="25">
                  <c:v>7.2</c:v>
                </c:pt>
                <c:pt idx="26">
                  <c:v>4.4000000000000004</c:v>
                </c:pt>
                <c:pt idx="27">
                  <c:v>4.9000000000000004</c:v>
                </c:pt>
                <c:pt idx="28">
                  <c:v>8.8000000000000007</c:v>
                </c:pt>
                <c:pt idx="29">
                  <c:v>12.4</c:v>
                </c:pt>
                <c:pt idx="30">
                  <c:v>12.7</c:v>
                </c:pt>
                <c:pt idx="31">
                  <c:v>11.7</c:v>
                </c:pt>
                <c:pt idx="32">
                  <c:v>12.9</c:v>
                </c:pt>
                <c:pt idx="33">
                  <c:v>10.9</c:v>
                </c:pt>
                <c:pt idx="34">
                  <c:v>7.4</c:v>
                </c:pt>
                <c:pt idx="35">
                  <c:v>6</c:v>
                </c:pt>
                <c:pt idx="36">
                  <c:v>8.9</c:v>
                </c:pt>
                <c:pt idx="37">
                  <c:v>6.3</c:v>
                </c:pt>
                <c:pt idx="38">
                  <c:v>8.9</c:v>
                </c:pt>
                <c:pt idx="39">
                  <c:v>5.4</c:v>
                </c:pt>
                <c:pt idx="40">
                  <c:v>5.8</c:v>
                </c:pt>
                <c:pt idx="41">
                  <c:v>3.5</c:v>
                </c:pt>
                <c:pt idx="42">
                  <c:v>5.8</c:v>
                </c:pt>
                <c:pt idx="43">
                  <c:v>4.4000000000000004</c:v>
                </c:pt>
                <c:pt idx="44">
                  <c:v>5.8</c:v>
                </c:pt>
                <c:pt idx="45">
                  <c:v>7.4</c:v>
                </c:pt>
                <c:pt idx="46">
                  <c:v>6.7</c:v>
                </c:pt>
                <c:pt idx="47">
                  <c:v>10.4</c:v>
                </c:pt>
                <c:pt idx="48">
                  <c:v>5.5</c:v>
                </c:pt>
                <c:pt idx="49">
                  <c:v>9.5</c:v>
                </c:pt>
                <c:pt idx="50">
                  <c:v>7.2</c:v>
                </c:pt>
                <c:pt idx="51">
                  <c:v>8.8000000000000007</c:v>
                </c:pt>
                <c:pt idx="52">
                  <c:v>8.6999999999999993</c:v>
                </c:pt>
                <c:pt idx="53">
                  <c:v>7.5</c:v>
                </c:pt>
                <c:pt idx="54">
                  <c:v>6</c:v>
                </c:pt>
                <c:pt idx="55">
                  <c:v>3.7</c:v>
                </c:pt>
                <c:pt idx="56">
                  <c:v>9.1</c:v>
                </c:pt>
                <c:pt idx="57">
                  <c:v>5.8</c:v>
                </c:pt>
                <c:pt idx="58">
                  <c:v>3.7</c:v>
                </c:pt>
                <c:pt idx="59">
                  <c:v>-0.4</c:v>
                </c:pt>
                <c:pt idx="60">
                  <c:v>2.1</c:v>
                </c:pt>
                <c:pt idx="61">
                  <c:v>6</c:v>
                </c:pt>
                <c:pt idx="62">
                  <c:v>5</c:v>
                </c:pt>
                <c:pt idx="63">
                  <c:v>4</c:v>
                </c:pt>
                <c:pt idx="64">
                  <c:v>6.6</c:v>
                </c:pt>
                <c:pt idx="65">
                  <c:v>7.2</c:v>
                </c:pt>
                <c:pt idx="66">
                  <c:v>5.9</c:v>
                </c:pt>
                <c:pt idx="67">
                  <c:v>6.9</c:v>
                </c:pt>
                <c:pt idx="68">
                  <c:v>3.1</c:v>
                </c:pt>
                <c:pt idx="69">
                  <c:v>4.9000000000000004</c:v>
                </c:pt>
                <c:pt idx="70">
                  <c:v>4.4000000000000004</c:v>
                </c:pt>
                <c:pt idx="71">
                  <c:v>7.7</c:v>
                </c:pt>
                <c:pt idx="72">
                  <c:v>6</c:v>
                </c:pt>
                <c:pt idx="73">
                  <c:v>7.7</c:v>
                </c:pt>
                <c:pt idx="74">
                  <c:v>4.5999999999999996</c:v>
                </c:pt>
                <c:pt idx="75">
                  <c:v>6.9</c:v>
                </c:pt>
                <c:pt idx="76">
                  <c:v>3.7</c:v>
                </c:pt>
                <c:pt idx="77">
                  <c:v>3.2</c:v>
                </c:pt>
                <c:pt idx="78">
                  <c:v>5.5</c:v>
                </c:pt>
                <c:pt idx="79">
                  <c:v>4.9000000000000004</c:v>
                </c:pt>
                <c:pt idx="80">
                  <c:v>4.9000000000000004</c:v>
                </c:pt>
                <c:pt idx="81">
                  <c:v>8.8000000000000007</c:v>
                </c:pt>
                <c:pt idx="82">
                  <c:v>4.9000000000000004</c:v>
                </c:pt>
                <c:pt idx="83">
                  <c:v>6.4</c:v>
                </c:pt>
                <c:pt idx="84">
                  <c:v>5.7</c:v>
                </c:pt>
                <c:pt idx="85">
                  <c:v>7.3</c:v>
                </c:pt>
                <c:pt idx="86">
                  <c:v>6.7</c:v>
                </c:pt>
                <c:pt idx="87">
                  <c:v>4.5</c:v>
                </c:pt>
                <c:pt idx="88">
                  <c:v>4.7</c:v>
                </c:pt>
                <c:pt idx="89">
                  <c:v>4.8</c:v>
                </c:pt>
                <c:pt idx="90">
                  <c:v>6.9</c:v>
                </c:pt>
                <c:pt idx="91">
                  <c:v>8.1</c:v>
                </c:pt>
                <c:pt idx="92">
                  <c:v>5.3</c:v>
                </c:pt>
                <c:pt idx="93">
                  <c:v>4.7</c:v>
                </c:pt>
                <c:pt idx="94">
                  <c:v>6.7</c:v>
                </c:pt>
                <c:pt idx="95">
                  <c:v>9.1</c:v>
                </c:pt>
                <c:pt idx="96">
                  <c:v>4.3</c:v>
                </c:pt>
                <c:pt idx="97">
                  <c:v>10.199999999999999</c:v>
                </c:pt>
                <c:pt idx="98">
                  <c:v>3.1</c:v>
                </c:pt>
                <c:pt idx="99">
                  <c:v>4.5</c:v>
                </c:pt>
                <c:pt idx="100">
                  <c:v>1.4</c:v>
                </c:pt>
                <c:pt idx="101">
                  <c:v>5.0999999999999996</c:v>
                </c:pt>
                <c:pt idx="102">
                  <c:v>0</c:v>
                </c:pt>
                <c:pt idx="103">
                  <c:v>2.2999999999999998</c:v>
                </c:pt>
                <c:pt idx="104">
                  <c:v>5.0999999999999996</c:v>
                </c:pt>
                <c:pt idx="105">
                  <c:v>3.8</c:v>
                </c:pt>
                <c:pt idx="106">
                  <c:v>3.8</c:v>
                </c:pt>
                <c:pt idx="107">
                  <c:v>2.4</c:v>
                </c:pt>
                <c:pt idx="108">
                  <c:v>4.5999999999999996</c:v>
                </c:pt>
                <c:pt idx="109">
                  <c:v>5.0999999999999996</c:v>
                </c:pt>
                <c:pt idx="110">
                  <c:v>9.3000000000000007</c:v>
                </c:pt>
                <c:pt idx="111">
                  <c:v>6.8</c:v>
                </c:pt>
                <c:pt idx="112">
                  <c:v>5.9</c:v>
                </c:pt>
                <c:pt idx="113">
                  <c:v>6.6</c:v>
                </c:pt>
                <c:pt idx="114">
                  <c:v>6.3</c:v>
                </c:pt>
                <c:pt idx="115">
                  <c:v>6.4</c:v>
                </c:pt>
                <c:pt idx="116">
                  <c:v>8.3000000000000007</c:v>
                </c:pt>
                <c:pt idx="117">
                  <c:v>5.0999999999999996</c:v>
                </c:pt>
                <c:pt idx="118">
                  <c:v>7.3</c:v>
                </c:pt>
                <c:pt idx="119">
                  <c:v>5.4</c:v>
                </c:pt>
                <c:pt idx="120">
                  <c:v>8.1999999999999993</c:v>
                </c:pt>
                <c:pt idx="121">
                  <c:v>4.5</c:v>
                </c:pt>
                <c:pt idx="122">
                  <c:v>3.2</c:v>
                </c:pt>
                <c:pt idx="123">
                  <c:v>4.5999999999999996</c:v>
                </c:pt>
                <c:pt idx="124">
                  <c:v>4.8</c:v>
                </c:pt>
                <c:pt idx="125">
                  <c:v>5.4</c:v>
                </c:pt>
                <c:pt idx="126">
                  <c:v>4.2</c:v>
                </c:pt>
                <c:pt idx="127">
                  <c:v>3.2</c:v>
                </c:pt>
                <c:pt idx="128">
                  <c:v>-0.5</c:v>
                </c:pt>
                <c:pt idx="129">
                  <c:v>4</c:v>
                </c:pt>
                <c:pt idx="130">
                  <c:v>0.8</c:v>
                </c:pt>
                <c:pt idx="131">
                  <c:v>-7.7</c:v>
                </c:pt>
                <c:pt idx="132">
                  <c:v>-4.5</c:v>
                </c:pt>
                <c:pt idx="133">
                  <c:v>-1.2</c:v>
                </c:pt>
                <c:pt idx="134">
                  <c:v>1.2</c:v>
                </c:pt>
                <c:pt idx="135">
                  <c:v>5.2</c:v>
                </c:pt>
                <c:pt idx="136">
                  <c:v>3.2</c:v>
                </c:pt>
                <c:pt idx="137">
                  <c:v>5.8</c:v>
                </c:pt>
                <c:pt idx="138">
                  <c:v>4.5999999999999996</c:v>
                </c:pt>
                <c:pt idx="139">
                  <c:v>4.7</c:v>
                </c:pt>
                <c:pt idx="140">
                  <c:v>0.2</c:v>
                </c:pt>
                <c:pt idx="141">
                  <c:v>6</c:v>
                </c:pt>
                <c:pt idx="142">
                  <c:v>3.3</c:v>
                </c:pt>
                <c:pt idx="143">
                  <c:v>5.2</c:v>
                </c:pt>
                <c:pt idx="144">
                  <c:v>4.9000000000000004</c:v>
                </c:pt>
                <c:pt idx="145">
                  <c:v>3.8</c:v>
                </c:pt>
                <c:pt idx="146">
                  <c:v>2.7</c:v>
                </c:pt>
                <c:pt idx="147">
                  <c:v>1.7</c:v>
                </c:pt>
                <c:pt idx="148">
                  <c:v>4.4000000000000004</c:v>
                </c:pt>
                <c:pt idx="149">
                  <c:v>1.6</c:v>
                </c:pt>
                <c:pt idx="150">
                  <c:v>5.0999999999999996</c:v>
                </c:pt>
                <c:pt idx="151">
                  <c:v>6.1</c:v>
                </c:pt>
                <c:pt idx="152">
                  <c:v>0.6</c:v>
                </c:pt>
                <c:pt idx="153">
                  <c:v>6.3</c:v>
                </c:pt>
                <c:pt idx="154">
                  <c:v>6.7</c:v>
                </c:pt>
                <c:pt idx="155">
                  <c:v>2.8</c:v>
                </c:pt>
                <c:pt idx="156">
                  <c:v>2.1</c:v>
                </c:pt>
                <c:pt idx="157">
                  <c:v>4.9000000000000004</c:v>
                </c:pt>
                <c:pt idx="158">
                  <c:v>3.2</c:v>
                </c:pt>
                <c:pt idx="159">
                  <c:v>1.8</c:v>
                </c:pt>
                <c:pt idx="160">
                  <c:v>1.3</c:v>
                </c:pt>
                <c:pt idx="161">
                  <c:v>3.7</c:v>
                </c:pt>
                <c:pt idx="162">
                  <c:v>5</c:v>
                </c:pt>
                <c:pt idx="163">
                  <c:v>6.1</c:v>
                </c:pt>
              </c:numCache>
            </c:numRef>
          </c:val>
          <c:smooth val="0"/>
          <c:extLst>
            <c:ext xmlns:c16="http://schemas.microsoft.com/office/drawing/2014/chart" uri="{C3380CC4-5D6E-409C-BE32-E72D297353CC}">
              <c16:uniqueId val="{00000002-2AFE-4BBC-8D73-1415FBD4C75B}"/>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Scenarios'!$Y$2:$Y$178</c:f>
              <c:numCache>
                <c:formatCode>General</c:formatCode>
                <c:ptCount val="177"/>
                <c:pt idx="162">
                  <c:v>5</c:v>
                </c:pt>
                <c:pt idx="163">
                  <c:v>6.1</c:v>
                </c:pt>
                <c:pt idx="164">
                  <c:v>4.3</c:v>
                </c:pt>
                <c:pt idx="165">
                  <c:v>4.3</c:v>
                </c:pt>
                <c:pt idx="166">
                  <c:v>4.5</c:v>
                </c:pt>
                <c:pt idx="167">
                  <c:v>4.5</c:v>
                </c:pt>
                <c:pt idx="168">
                  <c:v>4.5999999999999996</c:v>
                </c:pt>
                <c:pt idx="169">
                  <c:v>4.7</c:v>
                </c:pt>
                <c:pt idx="170">
                  <c:v>4.5999999999999996</c:v>
                </c:pt>
                <c:pt idx="171">
                  <c:v>4.5</c:v>
                </c:pt>
                <c:pt idx="172">
                  <c:v>4.2</c:v>
                </c:pt>
                <c:pt idx="173">
                  <c:v>4.2</c:v>
                </c:pt>
                <c:pt idx="174">
                  <c:v>4.0999999999999996</c:v>
                </c:pt>
                <c:pt idx="175">
                  <c:v>4.0999999999999996</c:v>
                </c:pt>
                <c:pt idx="176">
                  <c:v>4</c:v>
                </c:pt>
              </c:numCache>
            </c:numRef>
          </c:val>
          <c:smooth val="0"/>
          <c:extLst>
            <c:ext xmlns:c16="http://schemas.microsoft.com/office/drawing/2014/chart" uri="{C3380CC4-5D6E-409C-BE32-E72D297353CC}">
              <c16:uniqueId val="{00000003-2AFE-4BBC-8D73-1415FBD4C75B}"/>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Scenarios'!$Z$2:$Z$178</c:f>
              <c:numCache>
                <c:formatCode>General</c:formatCode>
                <c:ptCount val="177"/>
                <c:pt idx="162">
                  <c:v>5</c:v>
                </c:pt>
                <c:pt idx="163">
                  <c:v>6.1</c:v>
                </c:pt>
                <c:pt idx="164">
                  <c:v>0.9</c:v>
                </c:pt>
                <c:pt idx="165">
                  <c:v>-0.7</c:v>
                </c:pt>
                <c:pt idx="166">
                  <c:v>0</c:v>
                </c:pt>
                <c:pt idx="167">
                  <c:v>0.5</c:v>
                </c:pt>
                <c:pt idx="168">
                  <c:v>1.4</c:v>
                </c:pt>
                <c:pt idx="169">
                  <c:v>3</c:v>
                </c:pt>
                <c:pt idx="170">
                  <c:v>3.3</c:v>
                </c:pt>
                <c:pt idx="171">
                  <c:v>4.4000000000000004</c:v>
                </c:pt>
                <c:pt idx="172">
                  <c:v>4.3</c:v>
                </c:pt>
                <c:pt idx="173">
                  <c:v>1.68568355961823</c:v>
                </c:pt>
                <c:pt idx="174">
                  <c:v>1.6382198200536799</c:v>
                </c:pt>
                <c:pt idx="175">
                  <c:v>1.5907560804891301</c:v>
                </c:pt>
                <c:pt idx="176">
                  <c:v>1.54329234092458</c:v>
                </c:pt>
              </c:numCache>
            </c:numRef>
          </c:val>
          <c:smooth val="0"/>
          <c:extLst>
            <c:ext xmlns:c16="http://schemas.microsoft.com/office/drawing/2014/chart" uri="{C3380CC4-5D6E-409C-BE32-E72D297353CC}">
              <c16:uniqueId val="{00000004-2AFE-4BBC-8D73-1415FBD4C75B}"/>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Scenarios'!$AA$2:$AA$178</c:f>
              <c:numCache>
                <c:formatCode>General</c:formatCode>
                <c:ptCount val="177"/>
                <c:pt idx="162">
                  <c:v>5</c:v>
                </c:pt>
                <c:pt idx="163">
                  <c:v>6.1</c:v>
                </c:pt>
                <c:pt idx="164">
                  <c:v>-2.7</c:v>
                </c:pt>
                <c:pt idx="165">
                  <c:v>-5.5</c:v>
                </c:pt>
                <c:pt idx="166">
                  <c:v>-4.0999999999999996</c:v>
                </c:pt>
                <c:pt idx="167">
                  <c:v>-3.3</c:v>
                </c:pt>
                <c:pt idx="168">
                  <c:v>-1.4</c:v>
                </c:pt>
                <c:pt idx="169">
                  <c:v>1.6</c:v>
                </c:pt>
                <c:pt idx="170">
                  <c:v>2.2999999999999998</c:v>
                </c:pt>
                <c:pt idx="171">
                  <c:v>4.5</c:v>
                </c:pt>
                <c:pt idx="172">
                  <c:v>4.4000000000000004</c:v>
                </c:pt>
                <c:pt idx="173">
                  <c:v>5.0999999999999996</c:v>
                </c:pt>
                <c:pt idx="174">
                  <c:v>5</c:v>
                </c:pt>
                <c:pt idx="175">
                  <c:v>4.9000000000000004</c:v>
                </c:pt>
                <c:pt idx="176">
                  <c:v>4.8</c:v>
                </c:pt>
              </c:numCache>
            </c:numRef>
          </c:val>
          <c:smooth val="0"/>
          <c:extLst>
            <c:ext xmlns:c16="http://schemas.microsoft.com/office/drawing/2014/chart" uri="{C3380CC4-5D6E-409C-BE32-E72D297353CC}">
              <c16:uniqueId val="{00000005-2AFE-4BBC-8D73-1415FBD4C75B}"/>
            </c:ext>
          </c:extLst>
        </c:ser>
        <c:dLbls>
          <c:showLegendKey val="0"/>
          <c:showVal val="0"/>
          <c:showCatName val="0"/>
          <c:showSerName val="0"/>
          <c:showPercent val="0"/>
          <c:showBubbleSize val="0"/>
        </c:dLbls>
        <c:marker val="1"/>
        <c:smooth val="0"/>
        <c:axId val="411996672"/>
        <c:axId val="443240384"/>
      </c:lineChart>
      <c:catAx>
        <c:axId val="411996672"/>
        <c:scaling>
          <c:orientation val="minMax"/>
        </c:scaling>
        <c:delete val="0"/>
        <c:axPos val="b"/>
        <c:numFmt formatCode="yyyy" sourceLinked="0"/>
        <c:majorTickMark val="out"/>
        <c:minorTickMark val="none"/>
        <c:tickLblPos val="nextTo"/>
        <c:txPr>
          <a:bodyPr rot="-2700000"/>
          <a:lstStyle/>
          <a:p>
            <a:pPr>
              <a:defRPr/>
            </a:pPr>
            <a:endParaRPr lang="en-US"/>
          </a:p>
        </c:txPr>
        <c:crossAx val="443240384"/>
        <c:crosses val="autoZero"/>
        <c:auto val="1"/>
        <c:lblAlgn val="ctr"/>
        <c:lblOffset val="100"/>
        <c:tickLblSkip val="8"/>
        <c:tickMarkSkip val="4"/>
        <c:noMultiLvlLbl val="0"/>
      </c:catAx>
      <c:valAx>
        <c:axId val="443240384"/>
        <c:scaling>
          <c:orientation val="minMax"/>
        </c:scaling>
        <c:delete val="0"/>
        <c:axPos val="l"/>
        <c:numFmt formatCode="0.00%" sourceLinked="0"/>
        <c:majorTickMark val="out"/>
        <c:minorTickMark val="none"/>
        <c:tickLblPos val="nextTo"/>
        <c:crossAx val="411996672"/>
        <c:crosses val="autoZero"/>
        <c:crossBetween val="between"/>
        <c:dispUnits>
          <c:builtInUnit val="hundreds"/>
          <c:dispUnitsLbl>
            <c:layout>
              <c:manualLayout>
                <c:xMode val="edge"/>
                <c:yMode val="edge"/>
                <c:x val="1.459188326493388E-2"/>
                <c:y val="0.36240703177822853"/>
              </c:manualLayout>
            </c:layout>
            <c:tx>
              <c:rich>
                <a:bodyPr/>
                <a:lstStyle/>
                <a:p>
                  <a:pPr>
                    <a:defRPr/>
                  </a:pPr>
                  <a:r>
                    <a:rPr lang="en-US"/>
                    <a:t>Disposable Income</a:t>
                  </a:r>
                </a:p>
              </c:rich>
            </c:tx>
          </c:dispUnitsLbl>
        </c:dispUnits>
      </c:valAx>
      <c:valAx>
        <c:axId val="443240960"/>
        <c:scaling>
          <c:orientation val="minMax"/>
          <c:max val="0.1"/>
          <c:min val="0"/>
        </c:scaling>
        <c:delete val="0"/>
        <c:axPos val="r"/>
        <c:numFmt formatCode="General" sourceLinked="1"/>
        <c:majorTickMark val="none"/>
        <c:minorTickMark val="none"/>
        <c:tickLblPos val="none"/>
        <c:crossAx val="411997184"/>
        <c:crosses val="max"/>
        <c:crossBetween val="between"/>
      </c:valAx>
      <c:catAx>
        <c:axId val="411997184"/>
        <c:scaling>
          <c:orientation val="minMax"/>
        </c:scaling>
        <c:delete val="1"/>
        <c:axPos val="b"/>
        <c:majorTickMark val="out"/>
        <c:minorTickMark val="none"/>
        <c:tickLblPos val="none"/>
        <c:crossAx val="443240960"/>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CFA9-4CB5-8F57-41A6D869544C}"/>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CFA9-4CB5-8F57-41A6D869544C}"/>
            </c:ext>
          </c:extLst>
        </c:ser>
        <c:dLbls>
          <c:showLegendKey val="0"/>
          <c:showVal val="0"/>
          <c:showCatName val="0"/>
          <c:showSerName val="0"/>
          <c:showPercent val="0"/>
          <c:showBubbleSize val="0"/>
        </c:dLbls>
        <c:axId val="411999232"/>
        <c:axId val="443243840"/>
      </c:areaChart>
      <c:lineChart>
        <c:grouping val="standard"/>
        <c:varyColors val="0"/>
        <c:ser>
          <c:idx val="2"/>
          <c:order val="0"/>
          <c:tx>
            <c:v>Comm RE -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Scenarios'!$AF$2:$AF$178</c:f>
              <c:numCache>
                <c:formatCode>General</c:formatCode>
                <c:ptCount val="177"/>
                <c:pt idx="0">
                  <c:v>50.9</c:v>
                </c:pt>
                <c:pt idx="1">
                  <c:v>51.8</c:v>
                </c:pt>
                <c:pt idx="2">
                  <c:v>52.6</c:v>
                </c:pt>
                <c:pt idx="3">
                  <c:v>53.4</c:v>
                </c:pt>
                <c:pt idx="4">
                  <c:v>55</c:v>
                </c:pt>
                <c:pt idx="5">
                  <c:v>56</c:v>
                </c:pt>
                <c:pt idx="6">
                  <c:v>57.3</c:v>
                </c:pt>
                <c:pt idx="7">
                  <c:v>58.4</c:v>
                </c:pt>
                <c:pt idx="8">
                  <c:v>59.7</c:v>
                </c:pt>
                <c:pt idx="9">
                  <c:v>61.4</c:v>
                </c:pt>
                <c:pt idx="10">
                  <c:v>62.9</c:v>
                </c:pt>
                <c:pt idx="11">
                  <c:v>64.599999999999994</c:v>
                </c:pt>
                <c:pt idx="12">
                  <c:v>66.5</c:v>
                </c:pt>
                <c:pt idx="13">
                  <c:v>68.5</c:v>
                </c:pt>
                <c:pt idx="14">
                  <c:v>70.599999999999994</c:v>
                </c:pt>
                <c:pt idx="15">
                  <c:v>72.099999999999994</c:v>
                </c:pt>
                <c:pt idx="16">
                  <c:v>73.3</c:v>
                </c:pt>
                <c:pt idx="17">
                  <c:v>74.900000000000006</c:v>
                </c:pt>
                <c:pt idx="18">
                  <c:v>76.400000000000006</c:v>
                </c:pt>
                <c:pt idx="19">
                  <c:v>78.8</c:v>
                </c:pt>
                <c:pt idx="20">
                  <c:v>82.3</c:v>
                </c:pt>
                <c:pt idx="21">
                  <c:v>85.1</c:v>
                </c:pt>
                <c:pt idx="22">
                  <c:v>87.6</c:v>
                </c:pt>
                <c:pt idx="23">
                  <c:v>90.6</c:v>
                </c:pt>
                <c:pt idx="24">
                  <c:v>92.6</c:v>
                </c:pt>
                <c:pt idx="25">
                  <c:v>93.5</c:v>
                </c:pt>
                <c:pt idx="26">
                  <c:v>93.8</c:v>
                </c:pt>
                <c:pt idx="27">
                  <c:v>93.3</c:v>
                </c:pt>
                <c:pt idx="28">
                  <c:v>91.7</c:v>
                </c:pt>
                <c:pt idx="29">
                  <c:v>90.7</c:v>
                </c:pt>
                <c:pt idx="30">
                  <c:v>90.5</c:v>
                </c:pt>
                <c:pt idx="31">
                  <c:v>90.4</c:v>
                </c:pt>
                <c:pt idx="32">
                  <c:v>90.5</c:v>
                </c:pt>
                <c:pt idx="33">
                  <c:v>91.4</c:v>
                </c:pt>
                <c:pt idx="34">
                  <c:v>92</c:v>
                </c:pt>
                <c:pt idx="35">
                  <c:v>92.5</c:v>
                </c:pt>
                <c:pt idx="36">
                  <c:v>93.2</c:v>
                </c:pt>
                <c:pt idx="37">
                  <c:v>93.4</c:v>
                </c:pt>
                <c:pt idx="38">
                  <c:v>93.9</c:v>
                </c:pt>
                <c:pt idx="39">
                  <c:v>92.3</c:v>
                </c:pt>
                <c:pt idx="40">
                  <c:v>94.1</c:v>
                </c:pt>
                <c:pt idx="41">
                  <c:v>95.9</c:v>
                </c:pt>
                <c:pt idx="42">
                  <c:v>97.3</c:v>
                </c:pt>
                <c:pt idx="43">
                  <c:v>98.7</c:v>
                </c:pt>
                <c:pt idx="44">
                  <c:v>100.6</c:v>
                </c:pt>
                <c:pt idx="45">
                  <c:v>102.6</c:v>
                </c:pt>
                <c:pt idx="46">
                  <c:v>103.2</c:v>
                </c:pt>
                <c:pt idx="47">
                  <c:v>103.8</c:v>
                </c:pt>
                <c:pt idx="48">
                  <c:v>104.9</c:v>
                </c:pt>
                <c:pt idx="49">
                  <c:v>106.1</c:v>
                </c:pt>
                <c:pt idx="50">
                  <c:v>106.4</c:v>
                </c:pt>
                <c:pt idx="51">
                  <c:v>106.6</c:v>
                </c:pt>
                <c:pt idx="52">
                  <c:v>107.6</c:v>
                </c:pt>
                <c:pt idx="53">
                  <c:v>108.6</c:v>
                </c:pt>
                <c:pt idx="54">
                  <c:v>109</c:v>
                </c:pt>
                <c:pt idx="55">
                  <c:v>109.4</c:v>
                </c:pt>
                <c:pt idx="56">
                  <c:v>108.4</c:v>
                </c:pt>
                <c:pt idx="57">
                  <c:v>107.5</c:v>
                </c:pt>
                <c:pt idx="58">
                  <c:v>107</c:v>
                </c:pt>
                <c:pt idx="59">
                  <c:v>106.6</c:v>
                </c:pt>
                <c:pt idx="60">
                  <c:v>105.6</c:v>
                </c:pt>
                <c:pt idx="61">
                  <c:v>104.6</c:v>
                </c:pt>
                <c:pt idx="62">
                  <c:v>101</c:v>
                </c:pt>
                <c:pt idx="63">
                  <c:v>97.6</c:v>
                </c:pt>
                <c:pt idx="64">
                  <c:v>95.4</c:v>
                </c:pt>
                <c:pt idx="65">
                  <c:v>93.2</c:v>
                </c:pt>
                <c:pt idx="66">
                  <c:v>90.7</c:v>
                </c:pt>
                <c:pt idx="67">
                  <c:v>88.3</c:v>
                </c:pt>
                <c:pt idx="68">
                  <c:v>87.4</c:v>
                </c:pt>
                <c:pt idx="69">
                  <c:v>86.5</c:v>
                </c:pt>
                <c:pt idx="70">
                  <c:v>86.4</c:v>
                </c:pt>
                <c:pt idx="71">
                  <c:v>86.4</c:v>
                </c:pt>
                <c:pt idx="72">
                  <c:v>87.4</c:v>
                </c:pt>
                <c:pt idx="73">
                  <c:v>88.4</c:v>
                </c:pt>
                <c:pt idx="74">
                  <c:v>89.3</c:v>
                </c:pt>
                <c:pt idx="75">
                  <c:v>90.4</c:v>
                </c:pt>
                <c:pt idx="76">
                  <c:v>90.6</c:v>
                </c:pt>
                <c:pt idx="77">
                  <c:v>90.5</c:v>
                </c:pt>
                <c:pt idx="78">
                  <c:v>91.2</c:v>
                </c:pt>
                <c:pt idx="79">
                  <c:v>92.1</c:v>
                </c:pt>
                <c:pt idx="80">
                  <c:v>92.5</c:v>
                </c:pt>
                <c:pt idx="81">
                  <c:v>90.8</c:v>
                </c:pt>
                <c:pt idx="82">
                  <c:v>89.4</c:v>
                </c:pt>
                <c:pt idx="83">
                  <c:v>91.3</c:v>
                </c:pt>
                <c:pt idx="84">
                  <c:v>101.7</c:v>
                </c:pt>
                <c:pt idx="85">
                  <c:v>102.1</c:v>
                </c:pt>
                <c:pt idx="86">
                  <c:v>104.9</c:v>
                </c:pt>
                <c:pt idx="87">
                  <c:v>111.9</c:v>
                </c:pt>
                <c:pt idx="88">
                  <c:v>119.7</c:v>
                </c:pt>
                <c:pt idx="89">
                  <c:v>118.2</c:v>
                </c:pt>
                <c:pt idx="90">
                  <c:v>121.6</c:v>
                </c:pt>
                <c:pt idx="91">
                  <c:v>124.3</c:v>
                </c:pt>
                <c:pt idx="92">
                  <c:v>125.8</c:v>
                </c:pt>
                <c:pt idx="93">
                  <c:v>121.1</c:v>
                </c:pt>
                <c:pt idx="94">
                  <c:v>123.2</c:v>
                </c:pt>
                <c:pt idx="95">
                  <c:v>127</c:v>
                </c:pt>
                <c:pt idx="96">
                  <c:v>125.4</c:v>
                </c:pt>
                <c:pt idx="97">
                  <c:v>123.8</c:v>
                </c:pt>
                <c:pt idx="98">
                  <c:v>136.80000000000001</c:v>
                </c:pt>
                <c:pt idx="99">
                  <c:v>141.5</c:v>
                </c:pt>
                <c:pt idx="100">
                  <c:v>139.5</c:v>
                </c:pt>
                <c:pt idx="101">
                  <c:v>138.6</c:v>
                </c:pt>
                <c:pt idx="102">
                  <c:v>141</c:v>
                </c:pt>
                <c:pt idx="103">
                  <c:v>135.6</c:v>
                </c:pt>
                <c:pt idx="104">
                  <c:v>137.4</c:v>
                </c:pt>
                <c:pt idx="105">
                  <c:v>135.80000000000001</c:v>
                </c:pt>
                <c:pt idx="106">
                  <c:v>138.69999999999999</c:v>
                </c:pt>
                <c:pt idx="107">
                  <c:v>142.5</c:v>
                </c:pt>
                <c:pt idx="108">
                  <c:v>147.9</c:v>
                </c:pt>
                <c:pt idx="109">
                  <c:v>149.19999999999999</c:v>
                </c:pt>
                <c:pt idx="110">
                  <c:v>147.30000000000001</c:v>
                </c:pt>
                <c:pt idx="111">
                  <c:v>145.69999999999999</c:v>
                </c:pt>
                <c:pt idx="112">
                  <c:v>152.9</c:v>
                </c:pt>
                <c:pt idx="113">
                  <c:v>160.4</c:v>
                </c:pt>
                <c:pt idx="114">
                  <c:v>171.8</c:v>
                </c:pt>
                <c:pt idx="115">
                  <c:v>175.8</c:v>
                </c:pt>
                <c:pt idx="116">
                  <c:v>175.8</c:v>
                </c:pt>
                <c:pt idx="117">
                  <c:v>182.3</c:v>
                </c:pt>
                <c:pt idx="118">
                  <c:v>187.1</c:v>
                </c:pt>
                <c:pt idx="119">
                  <c:v>195.4</c:v>
                </c:pt>
                <c:pt idx="120">
                  <c:v>200</c:v>
                </c:pt>
                <c:pt idx="121">
                  <c:v>209</c:v>
                </c:pt>
                <c:pt idx="122">
                  <c:v>218.6</c:v>
                </c:pt>
                <c:pt idx="123">
                  <c:v>217.3</c:v>
                </c:pt>
                <c:pt idx="124">
                  <c:v>227.1</c:v>
                </c:pt>
                <c:pt idx="125">
                  <c:v>236.4</c:v>
                </c:pt>
                <c:pt idx="126">
                  <c:v>249.1</c:v>
                </c:pt>
                <c:pt idx="127">
                  <c:v>251.5</c:v>
                </c:pt>
                <c:pt idx="128">
                  <c:v>239.9</c:v>
                </c:pt>
                <c:pt idx="129">
                  <c:v>223.9</c:v>
                </c:pt>
                <c:pt idx="130">
                  <c:v>233.4</c:v>
                </c:pt>
                <c:pt idx="131">
                  <c:v>222.5</c:v>
                </c:pt>
                <c:pt idx="132">
                  <c:v>208.9</c:v>
                </c:pt>
                <c:pt idx="133">
                  <c:v>178.5</c:v>
                </c:pt>
                <c:pt idx="134">
                  <c:v>154</c:v>
                </c:pt>
                <c:pt idx="135">
                  <c:v>155.19999999999999</c:v>
                </c:pt>
                <c:pt idx="136">
                  <c:v>149.80000000000001</c:v>
                </c:pt>
                <c:pt idx="137">
                  <c:v>164.5</c:v>
                </c:pt>
                <c:pt idx="138">
                  <c:v>166.9</c:v>
                </c:pt>
                <c:pt idx="139">
                  <c:v>172.7</c:v>
                </c:pt>
                <c:pt idx="140">
                  <c:v>179.6</c:v>
                </c:pt>
                <c:pt idx="141">
                  <c:v>177</c:v>
                </c:pt>
                <c:pt idx="142">
                  <c:v>177</c:v>
                </c:pt>
                <c:pt idx="143">
                  <c:v>188.4</c:v>
                </c:pt>
                <c:pt idx="144">
                  <c:v>188.2</c:v>
                </c:pt>
                <c:pt idx="145">
                  <c:v>189.4</c:v>
                </c:pt>
                <c:pt idx="146">
                  <c:v>196.6</c:v>
                </c:pt>
                <c:pt idx="147">
                  <c:v>198.3</c:v>
                </c:pt>
                <c:pt idx="148">
                  <c:v>202</c:v>
                </c:pt>
                <c:pt idx="149">
                  <c:v>212.6</c:v>
                </c:pt>
                <c:pt idx="150">
                  <c:v>223.9</c:v>
                </c:pt>
                <c:pt idx="151">
                  <c:v>229.2</c:v>
                </c:pt>
                <c:pt idx="152">
                  <c:v>229.4</c:v>
                </c:pt>
                <c:pt idx="153">
                  <c:v>239.3</c:v>
                </c:pt>
                <c:pt idx="154">
                  <c:v>244.8</c:v>
                </c:pt>
                <c:pt idx="155">
                  <c:v>253</c:v>
                </c:pt>
                <c:pt idx="156">
                  <c:v>261.60000000000002</c:v>
                </c:pt>
                <c:pt idx="157">
                  <c:v>265.5</c:v>
                </c:pt>
                <c:pt idx="158">
                  <c:v>272.10000000000002</c:v>
                </c:pt>
                <c:pt idx="159">
                  <c:v>277.3</c:v>
                </c:pt>
                <c:pt idx="160">
                  <c:v>277.60000000000002</c:v>
                </c:pt>
                <c:pt idx="161">
                  <c:v>283</c:v>
                </c:pt>
                <c:pt idx="162">
                  <c:v>290.3</c:v>
                </c:pt>
                <c:pt idx="163">
                  <c:v>293.89999999999998</c:v>
                </c:pt>
              </c:numCache>
            </c:numRef>
          </c:val>
          <c:smooth val="0"/>
          <c:extLst>
            <c:ext xmlns:c16="http://schemas.microsoft.com/office/drawing/2014/chart" uri="{C3380CC4-5D6E-409C-BE32-E72D297353CC}">
              <c16:uniqueId val="{00000002-CFA9-4CB5-8F57-41A6D869544C}"/>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Scenarios'!$AC$2:$AC$178</c:f>
              <c:numCache>
                <c:formatCode>General</c:formatCode>
                <c:ptCount val="177"/>
                <c:pt idx="162">
                  <c:v>290.3</c:v>
                </c:pt>
                <c:pt idx="163">
                  <c:v>293.89999999999998</c:v>
                </c:pt>
                <c:pt idx="164">
                  <c:v>297.60000000000002</c:v>
                </c:pt>
                <c:pt idx="165">
                  <c:v>301.39999999999998</c:v>
                </c:pt>
                <c:pt idx="166">
                  <c:v>305.2</c:v>
                </c:pt>
                <c:pt idx="167">
                  <c:v>309</c:v>
                </c:pt>
                <c:pt idx="168">
                  <c:v>312.89999999999998</c:v>
                </c:pt>
                <c:pt idx="169">
                  <c:v>316.8</c:v>
                </c:pt>
                <c:pt idx="170">
                  <c:v>320.8</c:v>
                </c:pt>
                <c:pt idx="171">
                  <c:v>324.89999999999998</c:v>
                </c:pt>
                <c:pt idx="172">
                  <c:v>327.3</c:v>
                </c:pt>
                <c:pt idx="173">
                  <c:v>329.8</c:v>
                </c:pt>
                <c:pt idx="174">
                  <c:v>332.3</c:v>
                </c:pt>
                <c:pt idx="175">
                  <c:v>334.8</c:v>
                </c:pt>
                <c:pt idx="176">
                  <c:v>337.3</c:v>
                </c:pt>
              </c:numCache>
            </c:numRef>
          </c:val>
          <c:smooth val="0"/>
          <c:extLst>
            <c:ext xmlns:c16="http://schemas.microsoft.com/office/drawing/2014/chart" uri="{C3380CC4-5D6E-409C-BE32-E72D297353CC}">
              <c16:uniqueId val="{00000003-CFA9-4CB5-8F57-41A6D869544C}"/>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Scenarios'!$AD$2:$AD$178</c:f>
              <c:numCache>
                <c:formatCode>General</c:formatCode>
                <c:ptCount val="177"/>
                <c:pt idx="162">
                  <c:v>290.3</c:v>
                </c:pt>
                <c:pt idx="163">
                  <c:v>293.89999999999998</c:v>
                </c:pt>
                <c:pt idx="164">
                  <c:v>291.2</c:v>
                </c:pt>
                <c:pt idx="165">
                  <c:v>283.10000000000002</c:v>
                </c:pt>
                <c:pt idx="166">
                  <c:v>275.2</c:v>
                </c:pt>
                <c:pt idx="167">
                  <c:v>267.10000000000002</c:v>
                </c:pt>
                <c:pt idx="168">
                  <c:v>259.39999999999998</c:v>
                </c:pt>
                <c:pt idx="169">
                  <c:v>254.2</c:v>
                </c:pt>
                <c:pt idx="170">
                  <c:v>249.5</c:v>
                </c:pt>
                <c:pt idx="171">
                  <c:v>249.1</c:v>
                </c:pt>
                <c:pt idx="172">
                  <c:v>249.3</c:v>
                </c:pt>
                <c:pt idx="173">
                  <c:v>251.4</c:v>
                </c:pt>
                <c:pt idx="174">
                  <c:v>254.9</c:v>
                </c:pt>
                <c:pt idx="175">
                  <c:v>258.60000000000002</c:v>
                </c:pt>
                <c:pt idx="176">
                  <c:v>262.2</c:v>
                </c:pt>
              </c:numCache>
            </c:numRef>
          </c:val>
          <c:smooth val="0"/>
          <c:extLst>
            <c:ext xmlns:c16="http://schemas.microsoft.com/office/drawing/2014/chart" uri="{C3380CC4-5D6E-409C-BE32-E72D297353CC}">
              <c16:uniqueId val="{00000004-CFA9-4CB5-8F57-41A6D869544C}"/>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Scenarios'!$AE$2:$AE$178</c:f>
              <c:numCache>
                <c:formatCode>General</c:formatCode>
                <c:ptCount val="177"/>
                <c:pt idx="162">
                  <c:v>290.3</c:v>
                </c:pt>
                <c:pt idx="163">
                  <c:v>293.89999999999998</c:v>
                </c:pt>
                <c:pt idx="164">
                  <c:v>288</c:v>
                </c:pt>
                <c:pt idx="165">
                  <c:v>269.60000000000002</c:v>
                </c:pt>
                <c:pt idx="166">
                  <c:v>251.5</c:v>
                </c:pt>
                <c:pt idx="167">
                  <c:v>234</c:v>
                </c:pt>
                <c:pt idx="168">
                  <c:v>217.8</c:v>
                </c:pt>
                <c:pt idx="169">
                  <c:v>206.4</c:v>
                </c:pt>
                <c:pt idx="170">
                  <c:v>196.2</c:v>
                </c:pt>
                <c:pt idx="171">
                  <c:v>193.4</c:v>
                </c:pt>
                <c:pt idx="172">
                  <c:v>192.1</c:v>
                </c:pt>
                <c:pt idx="173">
                  <c:v>194</c:v>
                </c:pt>
                <c:pt idx="174">
                  <c:v>198</c:v>
                </c:pt>
                <c:pt idx="175">
                  <c:v>202.6</c:v>
                </c:pt>
                <c:pt idx="176">
                  <c:v>207.3</c:v>
                </c:pt>
              </c:numCache>
            </c:numRef>
          </c:val>
          <c:smooth val="0"/>
          <c:extLst>
            <c:ext xmlns:c16="http://schemas.microsoft.com/office/drawing/2014/chart" uri="{C3380CC4-5D6E-409C-BE32-E72D297353CC}">
              <c16:uniqueId val="{00000005-CFA9-4CB5-8F57-41A6D869544C}"/>
            </c:ext>
          </c:extLst>
        </c:ser>
        <c:dLbls>
          <c:showLegendKey val="0"/>
          <c:showVal val="0"/>
          <c:showCatName val="0"/>
          <c:showSerName val="0"/>
          <c:showPercent val="0"/>
          <c:showBubbleSize val="0"/>
        </c:dLbls>
        <c:marker val="1"/>
        <c:smooth val="0"/>
        <c:axId val="411998720"/>
        <c:axId val="443243264"/>
      </c:lineChart>
      <c:catAx>
        <c:axId val="411998720"/>
        <c:scaling>
          <c:orientation val="minMax"/>
        </c:scaling>
        <c:delete val="0"/>
        <c:axPos val="b"/>
        <c:numFmt formatCode="yyyy" sourceLinked="0"/>
        <c:majorTickMark val="out"/>
        <c:minorTickMark val="none"/>
        <c:tickLblPos val="nextTo"/>
        <c:txPr>
          <a:bodyPr rot="-2700000"/>
          <a:lstStyle/>
          <a:p>
            <a:pPr>
              <a:defRPr/>
            </a:pPr>
            <a:endParaRPr lang="en-US"/>
          </a:p>
        </c:txPr>
        <c:crossAx val="443243264"/>
        <c:crosses val="autoZero"/>
        <c:auto val="1"/>
        <c:lblAlgn val="ctr"/>
        <c:lblOffset val="100"/>
        <c:tickLblSkip val="8"/>
        <c:tickMarkSkip val="4"/>
        <c:noMultiLvlLbl val="0"/>
      </c:catAx>
      <c:valAx>
        <c:axId val="443243264"/>
        <c:scaling>
          <c:orientation val="minMax"/>
        </c:scaling>
        <c:delete val="0"/>
        <c:axPos val="l"/>
        <c:title>
          <c:tx>
            <c:rich>
              <a:bodyPr/>
              <a:lstStyle/>
              <a:p>
                <a:pPr>
                  <a:defRPr/>
                </a:pPr>
                <a:r>
                  <a:rPr lang="en-US"/>
                  <a:t>Commercial Real Estate</a:t>
                </a:r>
              </a:p>
            </c:rich>
          </c:tx>
          <c:layout/>
          <c:overlay val="0"/>
        </c:title>
        <c:numFmt formatCode="#,##0" sourceLinked="0"/>
        <c:majorTickMark val="out"/>
        <c:minorTickMark val="none"/>
        <c:tickLblPos val="nextTo"/>
        <c:crossAx val="411998720"/>
        <c:crosses val="autoZero"/>
        <c:crossBetween val="between"/>
      </c:valAx>
      <c:valAx>
        <c:axId val="443243840"/>
        <c:scaling>
          <c:orientation val="minMax"/>
          <c:max val="0.1"/>
          <c:min val="0"/>
        </c:scaling>
        <c:delete val="0"/>
        <c:axPos val="r"/>
        <c:numFmt formatCode="General" sourceLinked="1"/>
        <c:majorTickMark val="none"/>
        <c:minorTickMark val="none"/>
        <c:tickLblPos val="none"/>
        <c:crossAx val="411999232"/>
        <c:crosses val="max"/>
        <c:crossBetween val="between"/>
      </c:valAx>
      <c:catAx>
        <c:axId val="411999232"/>
        <c:scaling>
          <c:orientation val="minMax"/>
        </c:scaling>
        <c:delete val="1"/>
        <c:axPos val="b"/>
        <c:majorTickMark val="out"/>
        <c:minorTickMark val="none"/>
        <c:tickLblPos val="none"/>
        <c:crossAx val="443243840"/>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1"/>
          <c:tx>
            <c:v>recession</c:v>
          </c:tx>
          <c:spPr>
            <a:solidFill>
              <a:srgbClr val="EEECE1"/>
            </a:solidFill>
            <a:ln>
              <a:noFill/>
            </a:ln>
          </c:spPr>
          <c:val>
            <c:numRef>
              <c:f>'Relevant Scenarios'!$F$2:$F$178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0</c:v>
                </c:pt>
                <c:pt idx="20">
                  <c:v>0</c:v>
                </c:pt>
                <c:pt idx="21">
                  <c:v>0</c:v>
                </c:pt>
                <c:pt idx="22">
                  <c:v>0</c:v>
                </c:pt>
                <c:pt idx="23">
                  <c:v>1</c:v>
                </c:pt>
                <c:pt idx="24">
                  <c:v>1</c:v>
                </c:pt>
                <c:pt idx="25">
                  <c:v>1</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1</c:v>
                </c:pt>
                <c:pt idx="130">
                  <c:v>1</c:v>
                </c:pt>
                <c:pt idx="131">
                  <c:v>1</c:v>
                </c:pt>
                <c:pt idx="132">
                  <c:v>1</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formatCode="0.0">
                  <c:v>0</c:v>
                </c:pt>
                <c:pt idx="166" formatCode="0.0">
                  <c:v>0</c:v>
                </c:pt>
                <c:pt idx="167" formatCode="0.0">
                  <c:v>0</c:v>
                </c:pt>
                <c:pt idx="168" formatCode="0.0">
                  <c:v>0</c:v>
                </c:pt>
                <c:pt idx="169" formatCode="0.0">
                  <c:v>0</c:v>
                </c:pt>
                <c:pt idx="170" formatCode="0.0">
                  <c:v>0</c:v>
                </c:pt>
                <c:pt idx="171" formatCode="0.0">
                  <c:v>0</c:v>
                </c:pt>
                <c:pt idx="172" formatCode="0.0">
                  <c:v>0</c:v>
                </c:pt>
                <c:pt idx="173" formatCode="0.0">
                  <c:v>0</c:v>
                </c:pt>
                <c:pt idx="174" formatCode="0.0">
                  <c:v>0</c:v>
                </c:pt>
                <c:pt idx="175" formatCode="0.0">
                  <c:v>0</c:v>
                </c:pt>
                <c:pt idx="176" formatCode="0.0">
                  <c:v>0</c:v>
                </c:pt>
              </c:numCache>
            </c:numRef>
          </c:val>
          <c:extLst>
            <c:ext xmlns:c16="http://schemas.microsoft.com/office/drawing/2014/chart" uri="{C3380CC4-5D6E-409C-BE32-E72D297353CC}">
              <c16:uniqueId val="{00000000-FA6D-4355-A875-8B964CAEA02A}"/>
            </c:ext>
          </c:extLst>
        </c:ser>
        <c:ser>
          <c:idx val="5"/>
          <c:order val="5"/>
          <c:tx>
            <c:v>Projection Region</c:v>
          </c:tx>
          <c:spPr>
            <a:solidFill>
              <a:schemeClr val="bg2">
                <a:alpha val="42000"/>
              </a:schemeClr>
            </a:solidFill>
          </c:spPr>
          <c:val>
            <c:numRef>
              <c:f>'Relevant Scenarios'!$G$2:$G$178</c:f>
              <c:numCache>
                <c:formatCode>General</c:formatCode>
                <c:ptCount val="1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formatCode="0.0">
                  <c:v>1</c:v>
                </c:pt>
                <c:pt idx="165" formatCode="0.0">
                  <c:v>1</c:v>
                </c:pt>
                <c:pt idx="166" formatCode="0.0">
                  <c:v>1</c:v>
                </c:pt>
                <c:pt idx="167" formatCode="0.0">
                  <c:v>1</c:v>
                </c:pt>
                <c:pt idx="168" formatCode="0.0">
                  <c:v>1</c:v>
                </c:pt>
                <c:pt idx="169" formatCode="0.0">
                  <c:v>1</c:v>
                </c:pt>
                <c:pt idx="170" formatCode="0.0">
                  <c:v>1</c:v>
                </c:pt>
                <c:pt idx="171" formatCode="0.0">
                  <c:v>1</c:v>
                </c:pt>
                <c:pt idx="172" formatCode="0.0">
                  <c:v>1</c:v>
                </c:pt>
                <c:pt idx="173" formatCode="0.0">
                  <c:v>1</c:v>
                </c:pt>
                <c:pt idx="174" formatCode="0.0">
                  <c:v>1</c:v>
                </c:pt>
                <c:pt idx="175" formatCode="0.0">
                  <c:v>1</c:v>
                </c:pt>
                <c:pt idx="176" formatCode="0.0">
                  <c:v>1</c:v>
                </c:pt>
              </c:numCache>
            </c:numRef>
          </c:val>
          <c:extLst>
            <c:ext xmlns:c16="http://schemas.microsoft.com/office/drawing/2014/chart" uri="{C3380CC4-5D6E-409C-BE32-E72D297353CC}">
              <c16:uniqueId val="{00000001-FA6D-4355-A875-8B964CAEA02A}"/>
            </c:ext>
          </c:extLst>
        </c:ser>
        <c:dLbls>
          <c:showLegendKey val="0"/>
          <c:showVal val="0"/>
          <c:showCatName val="0"/>
          <c:showSerName val="0"/>
          <c:showPercent val="0"/>
          <c:showBubbleSize val="0"/>
        </c:dLbls>
        <c:axId val="413800960"/>
        <c:axId val="569387264"/>
      </c:areaChart>
      <c:lineChart>
        <c:grouping val="standard"/>
        <c:varyColors val="0"/>
        <c:ser>
          <c:idx val="2"/>
          <c:order val="0"/>
          <c:tx>
            <c:v>real GDP growth - actual</c:v>
          </c:tx>
          <c:spPr>
            <a:ln>
              <a:solidFill>
                <a:srgbClr val="12395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Scenarios'!$L$2:$L$178</c:f>
              <c:numCache>
                <c:formatCode>General</c:formatCode>
                <c:ptCount val="177"/>
                <c:pt idx="0">
                  <c:v>9.3000000000000007</c:v>
                </c:pt>
                <c:pt idx="1">
                  <c:v>3.1</c:v>
                </c:pt>
                <c:pt idx="2">
                  <c:v>2</c:v>
                </c:pt>
                <c:pt idx="3">
                  <c:v>3</c:v>
                </c:pt>
                <c:pt idx="4">
                  <c:v>4.7</c:v>
                </c:pt>
                <c:pt idx="5">
                  <c:v>8.1</c:v>
                </c:pt>
                <c:pt idx="6">
                  <c:v>7.3</c:v>
                </c:pt>
                <c:pt idx="7">
                  <c:v>0</c:v>
                </c:pt>
                <c:pt idx="8">
                  <c:v>1.4</c:v>
                </c:pt>
                <c:pt idx="9">
                  <c:v>16.5</c:v>
                </c:pt>
                <c:pt idx="10">
                  <c:v>4</c:v>
                </c:pt>
                <c:pt idx="11">
                  <c:v>5.5</c:v>
                </c:pt>
                <c:pt idx="12">
                  <c:v>0.8</c:v>
                </c:pt>
                <c:pt idx="13">
                  <c:v>0.5</c:v>
                </c:pt>
                <c:pt idx="14">
                  <c:v>2.9</c:v>
                </c:pt>
                <c:pt idx="15">
                  <c:v>1</c:v>
                </c:pt>
                <c:pt idx="16">
                  <c:v>1.3</c:v>
                </c:pt>
                <c:pt idx="17">
                  <c:v>-7.9</c:v>
                </c:pt>
                <c:pt idx="18">
                  <c:v>-0.6</c:v>
                </c:pt>
                <c:pt idx="19">
                  <c:v>7.6</c:v>
                </c:pt>
                <c:pt idx="20">
                  <c:v>8.5</c:v>
                </c:pt>
                <c:pt idx="21">
                  <c:v>-2.9</c:v>
                </c:pt>
                <c:pt idx="22">
                  <c:v>4.7</c:v>
                </c:pt>
                <c:pt idx="23">
                  <c:v>-4.5999999999999996</c:v>
                </c:pt>
                <c:pt idx="24">
                  <c:v>-6.5</c:v>
                </c:pt>
                <c:pt idx="25">
                  <c:v>2.2000000000000002</c:v>
                </c:pt>
                <c:pt idx="26">
                  <c:v>-1.4</c:v>
                </c:pt>
                <c:pt idx="27">
                  <c:v>0.4</c:v>
                </c:pt>
                <c:pt idx="28">
                  <c:v>5.3</c:v>
                </c:pt>
                <c:pt idx="29">
                  <c:v>9.4</c:v>
                </c:pt>
                <c:pt idx="30">
                  <c:v>8.1</c:v>
                </c:pt>
                <c:pt idx="31">
                  <c:v>8.5</c:v>
                </c:pt>
                <c:pt idx="32">
                  <c:v>8.1999999999999993</c:v>
                </c:pt>
                <c:pt idx="33">
                  <c:v>7.2</c:v>
                </c:pt>
                <c:pt idx="34">
                  <c:v>4</c:v>
                </c:pt>
                <c:pt idx="35">
                  <c:v>3.2</c:v>
                </c:pt>
                <c:pt idx="36">
                  <c:v>4</c:v>
                </c:pt>
                <c:pt idx="37">
                  <c:v>3.7</c:v>
                </c:pt>
                <c:pt idx="38">
                  <c:v>6.4</c:v>
                </c:pt>
                <c:pt idx="39">
                  <c:v>3</c:v>
                </c:pt>
                <c:pt idx="40">
                  <c:v>3.8</c:v>
                </c:pt>
                <c:pt idx="41">
                  <c:v>1.8</c:v>
                </c:pt>
                <c:pt idx="42">
                  <c:v>4.0999999999999996</c:v>
                </c:pt>
                <c:pt idx="43">
                  <c:v>2.1</c:v>
                </c:pt>
                <c:pt idx="44">
                  <c:v>2.8</c:v>
                </c:pt>
                <c:pt idx="45">
                  <c:v>4.5999999999999996</c:v>
                </c:pt>
                <c:pt idx="46">
                  <c:v>3.7</c:v>
                </c:pt>
                <c:pt idx="47">
                  <c:v>6.8</c:v>
                </c:pt>
                <c:pt idx="48">
                  <c:v>2.2999999999999998</c:v>
                </c:pt>
                <c:pt idx="49">
                  <c:v>5.4</c:v>
                </c:pt>
                <c:pt idx="50">
                  <c:v>2.2999999999999998</c:v>
                </c:pt>
                <c:pt idx="51">
                  <c:v>5.4</c:v>
                </c:pt>
                <c:pt idx="52">
                  <c:v>4.0999999999999996</c:v>
                </c:pt>
                <c:pt idx="53">
                  <c:v>3.2</c:v>
                </c:pt>
                <c:pt idx="54">
                  <c:v>3</c:v>
                </c:pt>
                <c:pt idx="55">
                  <c:v>0.8</c:v>
                </c:pt>
                <c:pt idx="56">
                  <c:v>4.5</c:v>
                </c:pt>
                <c:pt idx="57">
                  <c:v>1.6</c:v>
                </c:pt>
                <c:pt idx="58">
                  <c:v>0.1</c:v>
                </c:pt>
                <c:pt idx="59">
                  <c:v>-3.4</c:v>
                </c:pt>
                <c:pt idx="60">
                  <c:v>-1.9</c:v>
                </c:pt>
                <c:pt idx="61">
                  <c:v>3.1</c:v>
                </c:pt>
                <c:pt idx="62">
                  <c:v>1.9</c:v>
                </c:pt>
                <c:pt idx="63">
                  <c:v>1.8</c:v>
                </c:pt>
                <c:pt idx="64">
                  <c:v>4.8</c:v>
                </c:pt>
                <c:pt idx="65">
                  <c:v>4.5</c:v>
                </c:pt>
                <c:pt idx="66">
                  <c:v>3.9</c:v>
                </c:pt>
                <c:pt idx="67">
                  <c:v>4.0999999999999996</c:v>
                </c:pt>
                <c:pt idx="68">
                  <c:v>0.7</c:v>
                </c:pt>
                <c:pt idx="69">
                  <c:v>2.4</c:v>
                </c:pt>
                <c:pt idx="70">
                  <c:v>2</c:v>
                </c:pt>
                <c:pt idx="71">
                  <c:v>5.4</c:v>
                </c:pt>
                <c:pt idx="72">
                  <c:v>4</c:v>
                </c:pt>
                <c:pt idx="73">
                  <c:v>5.6</c:v>
                </c:pt>
                <c:pt idx="74">
                  <c:v>2.4</c:v>
                </c:pt>
                <c:pt idx="75">
                  <c:v>4.5999999999999996</c:v>
                </c:pt>
                <c:pt idx="76">
                  <c:v>1.4</c:v>
                </c:pt>
                <c:pt idx="77">
                  <c:v>1.4</c:v>
                </c:pt>
                <c:pt idx="78">
                  <c:v>3.5</c:v>
                </c:pt>
                <c:pt idx="79">
                  <c:v>2.9</c:v>
                </c:pt>
                <c:pt idx="80">
                  <c:v>2.6</c:v>
                </c:pt>
                <c:pt idx="81">
                  <c:v>7.2</c:v>
                </c:pt>
                <c:pt idx="82">
                  <c:v>3.8</c:v>
                </c:pt>
                <c:pt idx="83">
                  <c:v>4.3</c:v>
                </c:pt>
                <c:pt idx="84">
                  <c:v>3.1</c:v>
                </c:pt>
                <c:pt idx="85">
                  <c:v>6.2</c:v>
                </c:pt>
                <c:pt idx="86">
                  <c:v>5.2</c:v>
                </c:pt>
                <c:pt idx="87">
                  <c:v>3.1</c:v>
                </c:pt>
                <c:pt idx="88">
                  <c:v>4</c:v>
                </c:pt>
                <c:pt idx="89">
                  <c:v>3.9</c:v>
                </c:pt>
                <c:pt idx="90">
                  <c:v>5.3</c:v>
                </c:pt>
                <c:pt idx="91">
                  <c:v>6.7</c:v>
                </c:pt>
                <c:pt idx="92">
                  <c:v>3.2</c:v>
                </c:pt>
                <c:pt idx="93">
                  <c:v>3.3</c:v>
                </c:pt>
                <c:pt idx="94">
                  <c:v>5.0999999999999996</c:v>
                </c:pt>
                <c:pt idx="95">
                  <c:v>7.1</c:v>
                </c:pt>
                <c:pt idx="96">
                  <c:v>1.2</c:v>
                </c:pt>
                <c:pt idx="97">
                  <c:v>7.8</c:v>
                </c:pt>
                <c:pt idx="98">
                  <c:v>0.5</c:v>
                </c:pt>
                <c:pt idx="99">
                  <c:v>2.2999999999999998</c:v>
                </c:pt>
                <c:pt idx="100">
                  <c:v>-1.1000000000000001</c:v>
                </c:pt>
                <c:pt idx="101">
                  <c:v>2.1</c:v>
                </c:pt>
                <c:pt idx="102">
                  <c:v>-1.3</c:v>
                </c:pt>
                <c:pt idx="103">
                  <c:v>1.1000000000000001</c:v>
                </c:pt>
                <c:pt idx="104">
                  <c:v>3.7</c:v>
                </c:pt>
                <c:pt idx="105">
                  <c:v>2.2000000000000002</c:v>
                </c:pt>
                <c:pt idx="106">
                  <c:v>2</c:v>
                </c:pt>
                <c:pt idx="107">
                  <c:v>0.3</c:v>
                </c:pt>
                <c:pt idx="108">
                  <c:v>2.1</c:v>
                </c:pt>
                <c:pt idx="109">
                  <c:v>3.8</c:v>
                </c:pt>
                <c:pt idx="110">
                  <c:v>6.9</c:v>
                </c:pt>
                <c:pt idx="111">
                  <c:v>4.8</c:v>
                </c:pt>
                <c:pt idx="112">
                  <c:v>2.2999999999999998</c:v>
                </c:pt>
                <c:pt idx="113">
                  <c:v>3</c:v>
                </c:pt>
                <c:pt idx="114">
                  <c:v>3.7</c:v>
                </c:pt>
                <c:pt idx="115">
                  <c:v>3.5</c:v>
                </c:pt>
                <c:pt idx="116">
                  <c:v>4.3</c:v>
                </c:pt>
                <c:pt idx="117">
                  <c:v>2.1</c:v>
                </c:pt>
                <c:pt idx="118">
                  <c:v>3.4</c:v>
                </c:pt>
                <c:pt idx="119">
                  <c:v>2.2999999999999998</c:v>
                </c:pt>
                <c:pt idx="120">
                  <c:v>4.9000000000000004</c:v>
                </c:pt>
                <c:pt idx="121">
                  <c:v>1.2</c:v>
                </c:pt>
                <c:pt idx="122">
                  <c:v>0.4</c:v>
                </c:pt>
                <c:pt idx="123">
                  <c:v>3.2</c:v>
                </c:pt>
                <c:pt idx="124">
                  <c:v>0.2</c:v>
                </c:pt>
                <c:pt idx="125">
                  <c:v>3.1</c:v>
                </c:pt>
                <c:pt idx="126">
                  <c:v>2.7</c:v>
                </c:pt>
                <c:pt idx="127">
                  <c:v>1.4</c:v>
                </c:pt>
                <c:pt idx="128">
                  <c:v>-2.7</c:v>
                </c:pt>
                <c:pt idx="129">
                  <c:v>2</c:v>
                </c:pt>
                <c:pt idx="130">
                  <c:v>-1.9</c:v>
                </c:pt>
                <c:pt idx="131">
                  <c:v>-8.1999999999999993</c:v>
                </c:pt>
                <c:pt idx="132">
                  <c:v>-5.4</c:v>
                </c:pt>
                <c:pt idx="133">
                  <c:v>-0.5</c:v>
                </c:pt>
                <c:pt idx="134">
                  <c:v>1.3</c:v>
                </c:pt>
                <c:pt idx="135">
                  <c:v>3.9</c:v>
                </c:pt>
                <c:pt idx="136">
                  <c:v>1.7</c:v>
                </c:pt>
                <c:pt idx="137">
                  <c:v>3.9</c:v>
                </c:pt>
                <c:pt idx="138">
                  <c:v>2.7</c:v>
                </c:pt>
                <c:pt idx="139">
                  <c:v>2.5</c:v>
                </c:pt>
                <c:pt idx="140">
                  <c:v>-1.5</c:v>
                </c:pt>
                <c:pt idx="141">
                  <c:v>2.9</c:v>
                </c:pt>
                <c:pt idx="142">
                  <c:v>0.8</c:v>
                </c:pt>
                <c:pt idx="143">
                  <c:v>4.5999999999999996</c:v>
                </c:pt>
                <c:pt idx="144">
                  <c:v>2.7</c:v>
                </c:pt>
                <c:pt idx="145">
                  <c:v>1.9</c:v>
                </c:pt>
                <c:pt idx="146">
                  <c:v>0.5</c:v>
                </c:pt>
                <c:pt idx="147">
                  <c:v>0.1</c:v>
                </c:pt>
                <c:pt idx="148">
                  <c:v>2.8</c:v>
                </c:pt>
                <c:pt idx="149">
                  <c:v>0.8</c:v>
                </c:pt>
                <c:pt idx="150">
                  <c:v>3.1</c:v>
                </c:pt>
                <c:pt idx="151">
                  <c:v>4</c:v>
                </c:pt>
                <c:pt idx="152">
                  <c:v>-1.2</c:v>
                </c:pt>
                <c:pt idx="153">
                  <c:v>4</c:v>
                </c:pt>
                <c:pt idx="154">
                  <c:v>5</c:v>
                </c:pt>
                <c:pt idx="155">
                  <c:v>2.2999999999999998</c:v>
                </c:pt>
                <c:pt idx="156">
                  <c:v>2</c:v>
                </c:pt>
                <c:pt idx="157">
                  <c:v>2.6</c:v>
                </c:pt>
                <c:pt idx="158">
                  <c:v>2</c:v>
                </c:pt>
                <c:pt idx="159">
                  <c:v>0.9</c:v>
                </c:pt>
                <c:pt idx="160">
                  <c:v>0.8</c:v>
                </c:pt>
                <c:pt idx="161">
                  <c:v>1.4</c:v>
                </c:pt>
                <c:pt idx="162">
                  <c:v>3.5</c:v>
                </c:pt>
                <c:pt idx="163">
                  <c:v>3.1</c:v>
                </c:pt>
              </c:numCache>
            </c:numRef>
          </c:val>
          <c:smooth val="0"/>
          <c:extLst>
            <c:ext xmlns:c16="http://schemas.microsoft.com/office/drawing/2014/chart" uri="{C3380CC4-5D6E-409C-BE32-E72D297353CC}">
              <c16:uniqueId val="{00000002-FA6D-4355-A875-8B964CAEA02A}"/>
            </c:ext>
          </c:extLst>
        </c:ser>
        <c:ser>
          <c:idx val="0"/>
          <c:order val="2"/>
          <c:tx>
            <c:v>Sup. Base.</c:v>
          </c:tx>
          <c:spPr>
            <a:ln>
              <a:solidFill>
                <a:srgbClr val="87864A"/>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Scenarios'!$I$2:$I$178</c:f>
              <c:numCache>
                <c:formatCode>General</c:formatCode>
                <c:ptCount val="177"/>
                <c:pt idx="158">
                  <c:v>2</c:v>
                </c:pt>
                <c:pt idx="159">
                  <c:v>0.9</c:v>
                </c:pt>
                <c:pt idx="160">
                  <c:v>0.8</c:v>
                </c:pt>
                <c:pt idx="161">
                  <c:v>1.4</c:v>
                </c:pt>
                <c:pt idx="162">
                  <c:v>3.5</c:v>
                </c:pt>
                <c:pt idx="163">
                  <c:v>3.1</c:v>
                </c:pt>
                <c:pt idx="164">
                  <c:v>2.2000000000000002</c:v>
                </c:pt>
                <c:pt idx="165">
                  <c:v>2.2999999999999998</c:v>
                </c:pt>
                <c:pt idx="166">
                  <c:v>2.4</c:v>
                </c:pt>
                <c:pt idx="167">
                  <c:v>2.2999999999999998</c:v>
                </c:pt>
                <c:pt idx="168">
                  <c:v>2.4</c:v>
                </c:pt>
                <c:pt idx="169">
                  <c:v>2.4</c:v>
                </c:pt>
                <c:pt idx="170">
                  <c:v>2.4</c:v>
                </c:pt>
                <c:pt idx="171">
                  <c:v>2.2999999999999998</c:v>
                </c:pt>
                <c:pt idx="172">
                  <c:v>2</c:v>
                </c:pt>
                <c:pt idx="173">
                  <c:v>2.1</c:v>
                </c:pt>
                <c:pt idx="174">
                  <c:v>2.1</c:v>
                </c:pt>
                <c:pt idx="175">
                  <c:v>2</c:v>
                </c:pt>
                <c:pt idx="176">
                  <c:v>2</c:v>
                </c:pt>
              </c:numCache>
            </c:numRef>
          </c:val>
          <c:smooth val="0"/>
          <c:extLst>
            <c:ext xmlns:c16="http://schemas.microsoft.com/office/drawing/2014/chart" uri="{C3380CC4-5D6E-409C-BE32-E72D297353CC}">
              <c16:uniqueId val="{00000003-FA6D-4355-A875-8B964CAEA02A}"/>
            </c:ext>
          </c:extLst>
        </c:ser>
        <c:ser>
          <c:idx val="1"/>
          <c:order val="3"/>
          <c:tx>
            <c:v>Sup. Adv.</c:v>
          </c:tx>
          <c:spPr>
            <a:ln>
              <a:solidFill>
                <a:srgbClr val="FAC705"/>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Scenarios'!$J$2:$J$178</c:f>
              <c:numCache>
                <c:formatCode>General</c:formatCode>
                <c:ptCount val="177"/>
                <c:pt idx="158">
                  <c:v>2</c:v>
                </c:pt>
                <c:pt idx="159">
                  <c:v>0.9</c:v>
                </c:pt>
                <c:pt idx="160">
                  <c:v>0.8</c:v>
                </c:pt>
                <c:pt idx="161">
                  <c:v>1.4</c:v>
                </c:pt>
                <c:pt idx="162">
                  <c:v>3.5</c:v>
                </c:pt>
                <c:pt idx="163">
                  <c:v>3.1</c:v>
                </c:pt>
                <c:pt idx="164">
                  <c:v>-1.5</c:v>
                </c:pt>
                <c:pt idx="165">
                  <c:v>-2.8</c:v>
                </c:pt>
                <c:pt idx="166">
                  <c:v>-2</c:v>
                </c:pt>
                <c:pt idx="167">
                  <c:v>-1.5</c:v>
                </c:pt>
                <c:pt idx="168">
                  <c:v>-0.5</c:v>
                </c:pt>
                <c:pt idx="169">
                  <c:v>1</c:v>
                </c:pt>
                <c:pt idx="170">
                  <c:v>1.4</c:v>
                </c:pt>
                <c:pt idx="171">
                  <c:v>2.6</c:v>
                </c:pt>
                <c:pt idx="172">
                  <c:v>2.6</c:v>
                </c:pt>
                <c:pt idx="173">
                  <c:v>3</c:v>
                </c:pt>
                <c:pt idx="174">
                  <c:v>3</c:v>
                </c:pt>
                <c:pt idx="175">
                  <c:v>3</c:v>
                </c:pt>
                <c:pt idx="176">
                  <c:v>3</c:v>
                </c:pt>
              </c:numCache>
            </c:numRef>
          </c:val>
          <c:smooth val="0"/>
          <c:extLst>
            <c:ext xmlns:c16="http://schemas.microsoft.com/office/drawing/2014/chart" uri="{C3380CC4-5D6E-409C-BE32-E72D297353CC}">
              <c16:uniqueId val="{00000004-FA6D-4355-A875-8B964CAEA02A}"/>
            </c:ext>
          </c:extLst>
        </c:ser>
        <c:ser>
          <c:idx val="4"/>
          <c:order val="4"/>
          <c:tx>
            <c:v>Sup. Sev. Adv.</c:v>
          </c:tx>
          <c:spPr>
            <a:ln>
              <a:solidFill>
                <a:srgbClr val="80000B"/>
              </a:solidFill>
            </a:ln>
          </c:spPr>
          <c:marker>
            <c:symbol val="none"/>
          </c:marker>
          <c:cat>
            <c:strRef>
              <c:f>'Relevant Scenarios'!$A$2:$A$178</c:f>
              <c:strCache>
                <c:ptCount val="177"/>
                <c:pt idx="0">
                  <c:v>Q1 1976</c:v>
                </c:pt>
                <c:pt idx="1">
                  <c:v>Q2 1976</c:v>
                </c:pt>
                <c:pt idx="2">
                  <c:v>Q3 1976</c:v>
                </c:pt>
                <c:pt idx="3">
                  <c:v>Q4 1976</c:v>
                </c:pt>
                <c:pt idx="4">
                  <c:v>Q1 1977</c:v>
                </c:pt>
                <c:pt idx="5">
                  <c:v>Q2 1977</c:v>
                </c:pt>
                <c:pt idx="6">
                  <c:v>Q3 1977</c:v>
                </c:pt>
                <c:pt idx="7">
                  <c:v>Q4 1977</c:v>
                </c:pt>
                <c:pt idx="8">
                  <c:v>Q1 1978</c:v>
                </c:pt>
                <c:pt idx="9">
                  <c:v>Q2 1978</c:v>
                </c:pt>
                <c:pt idx="10">
                  <c:v>Q3 1978</c:v>
                </c:pt>
                <c:pt idx="11">
                  <c:v>Q4 1978</c:v>
                </c:pt>
                <c:pt idx="12">
                  <c:v>Q1 1979</c:v>
                </c:pt>
                <c:pt idx="13">
                  <c:v>Q2 1979</c:v>
                </c:pt>
                <c:pt idx="14">
                  <c:v>Q3 1979</c:v>
                </c:pt>
                <c:pt idx="15">
                  <c:v>Q4 1979</c:v>
                </c:pt>
                <c:pt idx="16">
                  <c:v>Q1 1980</c:v>
                </c:pt>
                <c:pt idx="17">
                  <c:v>Q2 1980</c:v>
                </c:pt>
                <c:pt idx="18">
                  <c:v>Q3 1980</c:v>
                </c:pt>
                <c:pt idx="19">
                  <c:v>Q4 1980</c:v>
                </c:pt>
                <c:pt idx="20">
                  <c:v>Q1 1981</c:v>
                </c:pt>
                <c:pt idx="21">
                  <c:v>Q2 1981</c:v>
                </c:pt>
                <c:pt idx="22">
                  <c:v>Q3 1981</c:v>
                </c:pt>
                <c:pt idx="23">
                  <c:v>Q4 1981</c:v>
                </c:pt>
                <c:pt idx="24">
                  <c:v>Q1 1982</c:v>
                </c:pt>
                <c:pt idx="25">
                  <c:v>Q2 1982</c:v>
                </c:pt>
                <c:pt idx="26">
                  <c:v>Q3 1982</c:v>
                </c:pt>
                <c:pt idx="27">
                  <c:v>Q4 1982</c:v>
                </c:pt>
                <c:pt idx="28">
                  <c:v>Q1 1983</c:v>
                </c:pt>
                <c:pt idx="29">
                  <c:v>Q2 1983</c:v>
                </c:pt>
                <c:pt idx="30">
                  <c:v>Q3 1983</c:v>
                </c:pt>
                <c:pt idx="31">
                  <c:v>Q4 1983</c:v>
                </c:pt>
                <c:pt idx="32">
                  <c:v>Q1 1984</c:v>
                </c:pt>
                <c:pt idx="33">
                  <c:v>Q2 1984</c:v>
                </c:pt>
                <c:pt idx="34">
                  <c:v>Q3 1984</c:v>
                </c:pt>
                <c:pt idx="35">
                  <c:v>Q4 1984</c:v>
                </c:pt>
                <c:pt idx="36">
                  <c:v>Q1 1985</c:v>
                </c:pt>
                <c:pt idx="37">
                  <c:v>Q2 1985</c:v>
                </c:pt>
                <c:pt idx="38">
                  <c:v>Q3 1985</c:v>
                </c:pt>
                <c:pt idx="39">
                  <c:v>Q4 1985</c:v>
                </c:pt>
                <c:pt idx="40">
                  <c:v>Q1 1986</c:v>
                </c:pt>
                <c:pt idx="41">
                  <c:v>Q2 1986</c:v>
                </c:pt>
                <c:pt idx="42">
                  <c:v>Q3 1986</c:v>
                </c:pt>
                <c:pt idx="43">
                  <c:v>Q4 1986</c:v>
                </c:pt>
                <c:pt idx="44">
                  <c:v>Q1 1987</c:v>
                </c:pt>
                <c:pt idx="45">
                  <c:v>Q2 1987</c:v>
                </c:pt>
                <c:pt idx="46">
                  <c:v>Q3 1987</c:v>
                </c:pt>
                <c:pt idx="47">
                  <c:v>Q4 1987</c:v>
                </c:pt>
                <c:pt idx="48">
                  <c:v>Q1 1988</c:v>
                </c:pt>
                <c:pt idx="49">
                  <c:v>Q2 1988</c:v>
                </c:pt>
                <c:pt idx="50">
                  <c:v>Q3 1988</c:v>
                </c:pt>
                <c:pt idx="51">
                  <c:v>Q4 1988</c:v>
                </c:pt>
                <c:pt idx="52">
                  <c:v>Q1 1989</c:v>
                </c:pt>
                <c:pt idx="53">
                  <c:v>Q2 1989</c:v>
                </c:pt>
                <c:pt idx="54">
                  <c:v>Q3 1989</c:v>
                </c:pt>
                <c:pt idx="55">
                  <c:v>Q4 1989</c:v>
                </c:pt>
                <c:pt idx="56">
                  <c:v>Q1 1990</c:v>
                </c:pt>
                <c:pt idx="57">
                  <c:v>Q2 1990</c:v>
                </c:pt>
                <c:pt idx="58">
                  <c:v>Q3 1990</c:v>
                </c:pt>
                <c:pt idx="59">
                  <c:v>Q4 1990</c:v>
                </c:pt>
                <c:pt idx="60">
                  <c:v>Q1 1991</c:v>
                </c:pt>
                <c:pt idx="61">
                  <c:v>Q2 1991</c:v>
                </c:pt>
                <c:pt idx="62">
                  <c:v>Q3 1991</c:v>
                </c:pt>
                <c:pt idx="63">
                  <c:v>Q4 1991</c:v>
                </c:pt>
                <c:pt idx="64">
                  <c:v>Q1 1992</c:v>
                </c:pt>
                <c:pt idx="65">
                  <c:v>Q2 1992</c:v>
                </c:pt>
                <c:pt idx="66">
                  <c:v>Q3 1992</c:v>
                </c:pt>
                <c:pt idx="67">
                  <c:v>Q4 1992</c:v>
                </c:pt>
                <c:pt idx="68">
                  <c:v>Q1 1993</c:v>
                </c:pt>
                <c:pt idx="69">
                  <c:v>Q2 1993</c:v>
                </c:pt>
                <c:pt idx="70">
                  <c:v>Q3 1993</c:v>
                </c:pt>
                <c:pt idx="71">
                  <c:v>Q4 1993</c:v>
                </c:pt>
                <c:pt idx="72">
                  <c:v>Q1 1994</c:v>
                </c:pt>
                <c:pt idx="73">
                  <c:v>Q2 1994</c:v>
                </c:pt>
                <c:pt idx="74">
                  <c:v>Q3 1994</c:v>
                </c:pt>
                <c:pt idx="75">
                  <c:v>Q4 1994</c:v>
                </c:pt>
                <c:pt idx="76">
                  <c:v>Q1 1995</c:v>
                </c:pt>
                <c:pt idx="77">
                  <c:v>Q2 1995</c:v>
                </c:pt>
                <c:pt idx="78">
                  <c:v>Q3 1995</c:v>
                </c:pt>
                <c:pt idx="79">
                  <c:v>Q4 1995</c:v>
                </c:pt>
                <c:pt idx="80">
                  <c:v>Q1 1996</c:v>
                </c:pt>
                <c:pt idx="81">
                  <c:v>Q2 1996</c:v>
                </c:pt>
                <c:pt idx="82">
                  <c:v>Q3 1996</c:v>
                </c:pt>
                <c:pt idx="83">
                  <c:v>Q4 1996</c:v>
                </c:pt>
                <c:pt idx="84">
                  <c:v>Q1 1997</c:v>
                </c:pt>
                <c:pt idx="85">
                  <c:v>Q2 1997</c:v>
                </c:pt>
                <c:pt idx="86">
                  <c:v>Q3 1997</c:v>
                </c:pt>
                <c:pt idx="87">
                  <c:v>Q4 1997</c:v>
                </c:pt>
                <c:pt idx="88">
                  <c:v>Q1 1998</c:v>
                </c:pt>
                <c:pt idx="89">
                  <c:v>Q2 1998</c:v>
                </c:pt>
                <c:pt idx="90">
                  <c:v>Q3 1998</c:v>
                </c:pt>
                <c:pt idx="91">
                  <c:v>Q4 1998</c:v>
                </c:pt>
                <c:pt idx="92">
                  <c:v>Q1 1999</c:v>
                </c:pt>
                <c:pt idx="93">
                  <c:v>Q2 1999</c:v>
                </c:pt>
                <c:pt idx="94">
                  <c:v>Q3 1999</c:v>
                </c:pt>
                <c:pt idx="95">
                  <c:v>Q4 1999</c:v>
                </c:pt>
                <c:pt idx="96">
                  <c:v>Q1 2000</c:v>
                </c:pt>
                <c:pt idx="97">
                  <c:v>Q2 2000</c:v>
                </c:pt>
                <c:pt idx="98">
                  <c:v>Q3 2000</c:v>
                </c:pt>
                <c:pt idx="99">
                  <c:v>Q4 2000</c:v>
                </c:pt>
                <c:pt idx="100">
                  <c:v>Q1 2001</c:v>
                </c:pt>
                <c:pt idx="101">
                  <c:v>Q2 2001</c:v>
                </c:pt>
                <c:pt idx="102">
                  <c:v>Q3 2001</c:v>
                </c:pt>
                <c:pt idx="103">
                  <c:v>Q4 2001</c:v>
                </c:pt>
                <c:pt idx="104">
                  <c:v>Q1 2002</c:v>
                </c:pt>
                <c:pt idx="105">
                  <c:v>Q2 2002</c:v>
                </c:pt>
                <c:pt idx="106">
                  <c:v>Q3 2002</c:v>
                </c:pt>
                <c:pt idx="107">
                  <c:v>Q4 2002</c:v>
                </c:pt>
                <c:pt idx="108">
                  <c:v>Q1 2003</c:v>
                </c:pt>
                <c:pt idx="109">
                  <c:v>Q2 2003</c:v>
                </c:pt>
                <c:pt idx="110">
                  <c:v>Q3 2003</c:v>
                </c:pt>
                <c:pt idx="111">
                  <c:v>Q4 2003</c:v>
                </c:pt>
                <c:pt idx="112">
                  <c:v>Q1 2004</c:v>
                </c:pt>
                <c:pt idx="113">
                  <c:v>Q2 2004</c:v>
                </c:pt>
                <c:pt idx="114">
                  <c:v>Q3 2004</c:v>
                </c:pt>
                <c:pt idx="115">
                  <c:v>Q4 2004</c:v>
                </c:pt>
                <c:pt idx="116">
                  <c:v>Q1 2005</c:v>
                </c:pt>
                <c:pt idx="117">
                  <c:v>Q2 2005</c:v>
                </c:pt>
                <c:pt idx="118">
                  <c:v>Q3 2005</c:v>
                </c:pt>
                <c:pt idx="119">
                  <c:v>Q4 2005</c:v>
                </c:pt>
                <c:pt idx="120">
                  <c:v>Q1 2006</c:v>
                </c:pt>
                <c:pt idx="121">
                  <c:v>Q2 2006</c:v>
                </c:pt>
                <c:pt idx="122">
                  <c:v>Q3 2006</c:v>
                </c:pt>
                <c:pt idx="123">
                  <c:v>Q4 2006</c:v>
                </c:pt>
                <c:pt idx="124">
                  <c:v>Q1 2007</c:v>
                </c:pt>
                <c:pt idx="125">
                  <c:v>Q2 2007</c:v>
                </c:pt>
                <c:pt idx="126">
                  <c:v>Q3 2007</c:v>
                </c:pt>
                <c:pt idx="127">
                  <c:v>Q4 2007</c:v>
                </c:pt>
                <c:pt idx="128">
                  <c:v>Q1 2008</c:v>
                </c:pt>
                <c:pt idx="129">
                  <c:v>Q2 2008</c:v>
                </c:pt>
                <c:pt idx="130">
                  <c:v>Q3 2008</c:v>
                </c:pt>
                <c:pt idx="131">
                  <c:v>Q4 2008</c:v>
                </c:pt>
                <c:pt idx="132">
                  <c:v>Q1 2009</c:v>
                </c:pt>
                <c:pt idx="133">
                  <c:v>Q2 2009</c:v>
                </c:pt>
                <c:pt idx="134">
                  <c:v>Q3 2009</c:v>
                </c:pt>
                <c:pt idx="135">
                  <c:v>Q4 2009</c:v>
                </c:pt>
                <c:pt idx="136">
                  <c:v>Q1 2010</c:v>
                </c:pt>
                <c:pt idx="137">
                  <c:v>Q2 2010</c:v>
                </c:pt>
                <c:pt idx="138">
                  <c:v>Q3 2010</c:v>
                </c:pt>
                <c:pt idx="139">
                  <c:v>Q4 2010</c:v>
                </c:pt>
                <c:pt idx="140">
                  <c:v>Q1 2011</c:v>
                </c:pt>
                <c:pt idx="141">
                  <c:v>Q2 2011</c:v>
                </c:pt>
                <c:pt idx="142">
                  <c:v>Q3 2011</c:v>
                </c:pt>
                <c:pt idx="143">
                  <c:v>Q4 2011</c:v>
                </c:pt>
                <c:pt idx="144">
                  <c:v>Q1 2012</c:v>
                </c:pt>
                <c:pt idx="145">
                  <c:v>Q2 2012</c:v>
                </c:pt>
                <c:pt idx="146">
                  <c:v>Q3 2012</c:v>
                </c:pt>
                <c:pt idx="147">
                  <c:v>Q4 2012</c:v>
                </c:pt>
                <c:pt idx="148">
                  <c:v>Q1 2013</c:v>
                </c:pt>
                <c:pt idx="149">
                  <c:v>Q2 2013</c:v>
                </c:pt>
                <c:pt idx="150">
                  <c:v>Q3 2013</c:v>
                </c:pt>
                <c:pt idx="151">
                  <c:v>Q4 2013</c:v>
                </c:pt>
                <c:pt idx="152">
                  <c:v>Q1 2014</c:v>
                </c:pt>
                <c:pt idx="153">
                  <c:v>Q2 2014</c:v>
                </c:pt>
                <c:pt idx="154">
                  <c:v>Q3 2014</c:v>
                </c:pt>
                <c:pt idx="155">
                  <c:v>Q4 2014</c:v>
                </c:pt>
                <c:pt idx="156">
                  <c:v>Q1 2015</c:v>
                </c:pt>
                <c:pt idx="157">
                  <c:v>Q2 2015</c:v>
                </c:pt>
                <c:pt idx="158">
                  <c:v>Q3 2015</c:v>
                </c:pt>
                <c:pt idx="159">
                  <c:v>Q4 2015</c:v>
                </c:pt>
                <c:pt idx="160">
                  <c:v>Q1 2016</c:v>
                </c:pt>
                <c:pt idx="161">
                  <c:v>Q2 2016</c:v>
                </c:pt>
                <c:pt idx="162">
                  <c:v>Q3 2016</c:v>
                </c:pt>
                <c:pt idx="163">
                  <c:v>Q4 2016</c:v>
                </c:pt>
                <c:pt idx="164">
                  <c:v>Q1 2017</c:v>
                </c:pt>
                <c:pt idx="165">
                  <c:v>Q2 2017</c:v>
                </c:pt>
                <c:pt idx="166">
                  <c:v>Q3 2017</c:v>
                </c:pt>
                <c:pt idx="167">
                  <c:v>Q4 2017</c:v>
                </c:pt>
                <c:pt idx="168">
                  <c:v>Q1 2018</c:v>
                </c:pt>
                <c:pt idx="169">
                  <c:v>Q2 2018</c:v>
                </c:pt>
                <c:pt idx="170">
                  <c:v>Q3 2018</c:v>
                </c:pt>
                <c:pt idx="171">
                  <c:v>Q4 2018</c:v>
                </c:pt>
                <c:pt idx="172">
                  <c:v>Q1 2019</c:v>
                </c:pt>
                <c:pt idx="173">
                  <c:v>Q2 2019</c:v>
                </c:pt>
                <c:pt idx="174">
                  <c:v>Q3 2019</c:v>
                </c:pt>
                <c:pt idx="175">
                  <c:v>Q4 2019</c:v>
                </c:pt>
                <c:pt idx="176">
                  <c:v>Q1 2020</c:v>
                </c:pt>
              </c:strCache>
            </c:strRef>
          </c:cat>
          <c:val>
            <c:numRef>
              <c:f>'Relevant Scenarios'!$K$2:$K$178</c:f>
              <c:numCache>
                <c:formatCode>General</c:formatCode>
                <c:ptCount val="177"/>
                <c:pt idx="158">
                  <c:v>2</c:v>
                </c:pt>
                <c:pt idx="159">
                  <c:v>0.9</c:v>
                </c:pt>
                <c:pt idx="160">
                  <c:v>0.8</c:v>
                </c:pt>
                <c:pt idx="161">
                  <c:v>1.4</c:v>
                </c:pt>
                <c:pt idx="162">
                  <c:v>3.5</c:v>
                </c:pt>
                <c:pt idx="163">
                  <c:v>3.1</c:v>
                </c:pt>
                <c:pt idx="164">
                  <c:v>-5.0999999999999996</c:v>
                </c:pt>
                <c:pt idx="165">
                  <c:v>-7.5</c:v>
                </c:pt>
                <c:pt idx="166">
                  <c:v>-5.9</c:v>
                </c:pt>
                <c:pt idx="167">
                  <c:v>-5.0999999999999996</c:v>
                </c:pt>
                <c:pt idx="168">
                  <c:v>-3</c:v>
                </c:pt>
                <c:pt idx="169">
                  <c:v>0</c:v>
                </c:pt>
                <c:pt idx="170">
                  <c:v>0.7</c:v>
                </c:pt>
                <c:pt idx="171">
                  <c:v>3</c:v>
                </c:pt>
                <c:pt idx="172">
                  <c:v>3</c:v>
                </c:pt>
                <c:pt idx="173">
                  <c:v>3.9</c:v>
                </c:pt>
                <c:pt idx="174">
                  <c:v>3.9</c:v>
                </c:pt>
                <c:pt idx="175">
                  <c:v>3.9</c:v>
                </c:pt>
                <c:pt idx="176">
                  <c:v>3.9</c:v>
                </c:pt>
              </c:numCache>
            </c:numRef>
          </c:val>
          <c:smooth val="0"/>
          <c:extLst>
            <c:ext xmlns:c16="http://schemas.microsoft.com/office/drawing/2014/chart" uri="{C3380CC4-5D6E-409C-BE32-E72D297353CC}">
              <c16:uniqueId val="{00000005-FA6D-4355-A875-8B964CAEA02A}"/>
            </c:ext>
          </c:extLst>
        </c:ser>
        <c:dLbls>
          <c:showLegendKey val="0"/>
          <c:showVal val="0"/>
          <c:showCatName val="0"/>
          <c:showSerName val="0"/>
          <c:showPercent val="0"/>
          <c:showBubbleSize val="0"/>
        </c:dLbls>
        <c:marker val="1"/>
        <c:smooth val="0"/>
        <c:axId val="413800448"/>
        <c:axId val="569386688"/>
      </c:lineChart>
      <c:catAx>
        <c:axId val="413800448"/>
        <c:scaling>
          <c:orientation val="minMax"/>
        </c:scaling>
        <c:delete val="0"/>
        <c:axPos val="b"/>
        <c:numFmt formatCode="yyyy" sourceLinked="0"/>
        <c:majorTickMark val="out"/>
        <c:minorTickMark val="none"/>
        <c:tickLblPos val="nextTo"/>
        <c:txPr>
          <a:bodyPr rot="-2700000"/>
          <a:lstStyle/>
          <a:p>
            <a:pPr>
              <a:defRPr>
                <a:latin typeface="Helvetica" panose="020B0604020202020204" pitchFamily="34" charset="0"/>
                <a:cs typeface="Helvetica" panose="020B0604020202020204" pitchFamily="34" charset="0"/>
              </a:defRPr>
            </a:pPr>
            <a:endParaRPr lang="en-US"/>
          </a:p>
        </c:txPr>
        <c:crossAx val="569386688"/>
        <c:crosses val="autoZero"/>
        <c:auto val="1"/>
        <c:lblAlgn val="ctr"/>
        <c:lblOffset val="100"/>
        <c:tickLblSkip val="8"/>
        <c:tickMarkSkip val="4"/>
        <c:noMultiLvlLbl val="0"/>
      </c:catAx>
      <c:valAx>
        <c:axId val="569386688"/>
        <c:scaling>
          <c:orientation val="minMax"/>
          <c:max val="17"/>
          <c:min val="-8"/>
        </c:scaling>
        <c:delete val="0"/>
        <c:axPos val="l"/>
        <c:numFmt formatCode="0%" sourceLinked="0"/>
        <c:majorTickMark val="out"/>
        <c:minorTickMark val="none"/>
        <c:tickLblPos val="nextTo"/>
        <c:crossAx val="413800448"/>
        <c:crosses val="autoZero"/>
        <c:crossBetween val="between"/>
        <c:dispUnits>
          <c:builtInUnit val="hundreds"/>
          <c:dispUnitsLbl>
            <c:layout>
              <c:manualLayout>
                <c:xMode val="edge"/>
                <c:yMode val="edge"/>
                <c:x val="1.459188326493388E-2"/>
                <c:y val="0.36240703177822853"/>
              </c:manualLayout>
            </c:layout>
            <c:tx>
              <c:rich>
                <a:bodyPr/>
                <a:lstStyle/>
                <a:p>
                  <a:pPr>
                    <a:defRPr/>
                  </a:pPr>
                  <a:r>
                    <a:rPr lang="en-US"/>
                    <a:t>real GDP</a:t>
                  </a:r>
                  <a:r>
                    <a:rPr lang="en-US" baseline="0"/>
                    <a:t> growth</a:t>
                  </a:r>
                  <a:endParaRPr lang="en-US"/>
                </a:p>
              </c:rich>
            </c:tx>
          </c:dispUnitsLbl>
        </c:dispUnits>
      </c:valAx>
      <c:valAx>
        <c:axId val="569387264"/>
        <c:scaling>
          <c:orientation val="minMax"/>
          <c:max val="0.1"/>
          <c:min val="0"/>
        </c:scaling>
        <c:delete val="0"/>
        <c:axPos val="r"/>
        <c:numFmt formatCode="General" sourceLinked="1"/>
        <c:majorTickMark val="none"/>
        <c:minorTickMark val="none"/>
        <c:tickLblPos val="none"/>
        <c:crossAx val="413800960"/>
        <c:crosses val="max"/>
        <c:crossBetween val="between"/>
      </c:valAx>
      <c:catAx>
        <c:axId val="413800960"/>
        <c:scaling>
          <c:orientation val="minMax"/>
        </c:scaling>
        <c:delete val="1"/>
        <c:axPos val="b"/>
        <c:majorTickMark val="out"/>
        <c:minorTickMark val="none"/>
        <c:tickLblPos val="none"/>
        <c:crossAx val="569387264"/>
        <c:crosses val="autoZero"/>
        <c:auto val="1"/>
        <c:lblAlgn val="ctr"/>
        <c:lblOffset val="100"/>
        <c:noMultiLvlLbl val="0"/>
      </c:catAx>
    </c:plotArea>
    <c:legend>
      <c:legendPos val="b"/>
      <c:layout/>
      <c:overlay val="0"/>
    </c:legend>
    <c:plotVisOnly val="1"/>
    <c:dispBlanksAs val="gap"/>
    <c:showDLblsOverMax val="0"/>
  </c:chart>
  <c:spPr>
    <a:solidFill>
      <a:sysClr val="window" lastClr="FFFFFF"/>
    </a:solidFill>
    <a:ln>
      <a:solidFill>
        <a:schemeClr val="accent2">
          <a:lumMod val="40000"/>
          <a:lumOff val="60000"/>
        </a:schemeClr>
      </a:solidFill>
    </a:ln>
  </c:spPr>
  <c:txPr>
    <a:bodyPr/>
    <a:lstStyle/>
    <a:p>
      <a:pPr>
        <a:defRPr sz="1000">
          <a:latin typeface="Arial" pitchFamily="34" charset="0"/>
          <a:cs typeface="Arial" pitchFamily="34" charset="0"/>
        </a:defRPr>
      </a:pPr>
      <a:endParaRPr lang="en-US"/>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36</xdr:col>
      <xdr:colOff>0</xdr:colOff>
      <xdr:row>180</xdr:row>
      <xdr:rowOff>0</xdr:rowOff>
    </xdr:from>
    <xdr:to>
      <xdr:col>47</xdr:col>
      <xdr:colOff>236444</xdr:colOff>
      <xdr:row>204</xdr:row>
      <xdr:rowOff>123825</xdr:rowOff>
    </xdr:to>
    <xdr:graphicFrame macro="">
      <xdr:nvGraphicFramePr>
        <xdr:cNvPr id="2" name="Chart 1">
          <a:extLst>
            <a:ext uri="{FF2B5EF4-FFF2-40B4-BE49-F238E27FC236}">
              <a16:creationId xmlns:a16="http://schemas.microsoft.com/office/drawing/2014/main" id="{8C420DCD-69F6-4241-8506-167353A62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181</xdr:row>
      <xdr:rowOff>0</xdr:rowOff>
    </xdr:from>
    <xdr:to>
      <xdr:col>34</xdr:col>
      <xdr:colOff>93569</xdr:colOff>
      <xdr:row>205</xdr:row>
      <xdr:rowOff>123825</xdr:rowOff>
    </xdr:to>
    <xdr:graphicFrame macro="">
      <xdr:nvGraphicFramePr>
        <xdr:cNvPr id="3" name="Chart 2">
          <a:extLst>
            <a:ext uri="{FF2B5EF4-FFF2-40B4-BE49-F238E27FC236}">
              <a16:creationId xmlns:a16="http://schemas.microsoft.com/office/drawing/2014/main" id="{8C420DCD-69F6-4241-8506-167353A62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0</xdr:colOff>
      <xdr:row>205</xdr:row>
      <xdr:rowOff>0</xdr:rowOff>
    </xdr:from>
    <xdr:to>
      <xdr:col>46</xdr:col>
      <xdr:colOff>236444</xdr:colOff>
      <xdr:row>229</xdr:row>
      <xdr:rowOff>123825</xdr:rowOff>
    </xdr:to>
    <xdr:graphicFrame macro="">
      <xdr:nvGraphicFramePr>
        <xdr:cNvPr id="4" name="Chart 3">
          <a:extLst>
            <a:ext uri="{FF2B5EF4-FFF2-40B4-BE49-F238E27FC236}">
              <a16:creationId xmlns:a16="http://schemas.microsoft.com/office/drawing/2014/main" id="{8C420DCD-69F6-4241-8506-167353A62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24</xdr:row>
      <xdr:rowOff>123825</xdr:rowOff>
    </xdr:to>
    <xdr:graphicFrame macro="">
      <xdr:nvGraphicFramePr>
        <xdr:cNvPr id="2" name="Chart 1">
          <a:extLst>
            <a:ext uri="{FF2B5EF4-FFF2-40B4-BE49-F238E27FC236}">
              <a16:creationId xmlns:a16="http://schemas.microsoft.com/office/drawing/2014/main" id="{43047738-77C5-4245-BEF1-683C590D7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49</xdr:row>
      <xdr:rowOff>38100</xdr:rowOff>
    </xdr:from>
    <xdr:to>
      <xdr:col>11</xdr:col>
      <xdr:colOff>523875</xdr:colOff>
      <xdr:row>73</xdr:row>
      <xdr:rowOff>161925</xdr:rowOff>
    </xdr:to>
    <xdr:graphicFrame macro="">
      <xdr:nvGraphicFramePr>
        <xdr:cNvPr id="4" name="Chart 3">
          <a:extLst>
            <a:ext uri="{FF2B5EF4-FFF2-40B4-BE49-F238E27FC236}">
              <a16:creationId xmlns:a16="http://schemas.microsoft.com/office/drawing/2014/main" id="{9436ADF2-D5F5-4B86-B8E5-2DECB0C49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0</xdr:rowOff>
    </xdr:from>
    <xdr:to>
      <xdr:col>11</xdr:col>
      <xdr:colOff>257175</xdr:colOff>
      <xdr:row>99</xdr:row>
      <xdr:rowOff>123825</xdr:rowOff>
    </xdr:to>
    <xdr:graphicFrame macro="">
      <xdr:nvGraphicFramePr>
        <xdr:cNvPr id="6" name="Chart 5">
          <a:extLst>
            <a:ext uri="{FF2B5EF4-FFF2-40B4-BE49-F238E27FC236}">
              <a16:creationId xmlns:a16="http://schemas.microsoft.com/office/drawing/2014/main" id="{644151A2-087D-4000-AD04-5C446751D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0</xdr:rowOff>
    </xdr:from>
    <xdr:to>
      <xdr:col>11</xdr:col>
      <xdr:colOff>257175</xdr:colOff>
      <xdr:row>124</xdr:row>
      <xdr:rowOff>123825</xdr:rowOff>
    </xdr:to>
    <xdr:graphicFrame macro="">
      <xdr:nvGraphicFramePr>
        <xdr:cNvPr id="7" name="Chart 6">
          <a:extLst>
            <a:ext uri="{FF2B5EF4-FFF2-40B4-BE49-F238E27FC236}">
              <a16:creationId xmlns:a16="http://schemas.microsoft.com/office/drawing/2014/main" id="{027BC407-2BB9-4C11-BCF3-C2538565F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125</xdr:row>
      <xdr:rowOff>0</xdr:rowOff>
    </xdr:from>
    <xdr:to>
      <xdr:col>11</xdr:col>
      <xdr:colOff>257175</xdr:colOff>
      <xdr:row>149</xdr:row>
      <xdr:rowOff>123825</xdr:rowOff>
    </xdr:to>
    <xdr:graphicFrame macro="">
      <xdr:nvGraphicFramePr>
        <xdr:cNvPr id="8" name="Chart 7">
          <a:extLst>
            <a:ext uri="{FF2B5EF4-FFF2-40B4-BE49-F238E27FC236}">
              <a16:creationId xmlns:a16="http://schemas.microsoft.com/office/drawing/2014/main" id="{E9A07B85-5255-4A36-A787-6B7738C7D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25</xdr:row>
      <xdr:rowOff>0</xdr:rowOff>
    </xdr:from>
    <xdr:to>
      <xdr:col>11</xdr:col>
      <xdr:colOff>257175</xdr:colOff>
      <xdr:row>49</xdr:row>
      <xdr:rowOff>123825</xdr:rowOff>
    </xdr:to>
    <xdr:graphicFrame macro="">
      <xdr:nvGraphicFramePr>
        <xdr:cNvPr id="10" name="Chart 9">
          <a:extLst>
            <a:ext uri="{FF2B5EF4-FFF2-40B4-BE49-F238E27FC236}">
              <a16:creationId xmlns:a16="http://schemas.microsoft.com/office/drawing/2014/main" id="{6B95FB18-CD4B-4992-BC38-19F940C02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224118</xdr:colOff>
      <xdr:row>176</xdr:row>
      <xdr:rowOff>11206</xdr:rowOff>
    </xdr:from>
    <xdr:to>
      <xdr:col>11</xdr:col>
      <xdr:colOff>481293</xdr:colOff>
      <xdr:row>200</xdr:row>
      <xdr:rowOff>135031</xdr:rowOff>
    </xdr:to>
    <xdr:graphicFrame macro="">
      <xdr:nvGraphicFramePr>
        <xdr:cNvPr id="9" name="Chart 8">
          <a:extLst>
            <a:ext uri="{FF2B5EF4-FFF2-40B4-BE49-F238E27FC236}">
              <a16:creationId xmlns:a16="http://schemas.microsoft.com/office/drawing/2014/main" id="{8C420DCD-69F6-4241-8506-167353A62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403413</xdr:colOff>
      <xdr:row>202</xdr:row>
      <xdr:rowOff>67235</xdr:rowOff>
    </xdr:from>
    <xdr:to>
      <xdr:col>12</xdr:col>
      <xdr:colOff>55470</xdr:colOff>
      <xdr:row>227</xdr:row>
      <xdr:rowOff>560</xdr:rowOff>
    </xdr:to>
    <xdr:graphicFrame macro="">
      <xdr:nvGraphicFramePr>
        <xdr:cNvPr id="11" name="Chart 10">
          <a:extLst>
            <a:ext uri="{FF2B5EF4-FFF2-40B4-BE49-F238E27FC236}">
              <a16:creationId xmlns:a16="http://schemas.microsoft.com/office/drawing/2014/main" id="{A1283424-173E-46D9-B6D0-DF41FE322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11206</xdr:colOff>
      <xdr:row>147</xdr:row>
      <xdr:rowOff>56029</xdr:rowOff>
    </xdr:from>
    <xdr:to>
      <xdr:col>11</xdr:col>
      <xdr:colOff>268381</xdr:colOff>
      <xdr:row>171</xdr:row>
      <xdr:rowOff>179854</xdr:rowOff>
    </xdr:to>
    <xdr:graphicFrame macro="">
      <xdr:nvGraphicFramePr>
        <xdr:cNvPr id="12" name="Chart 11">
          <a:extLst>
            <a:ext uri="{FF2B5EF4-FFF2-40B4-BE49-F238E27FC236}">
              <a16:creationId xmlns:a16="http://schemas.microsoft.com/office/drawing/2014/main" id="{230DAA86-5DB1-4784-8A73-294AA1E9B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100853</xdr:colOff>
      <xdr:row>81</xdr:row>
      <xdr:rowOff>33619</xdr:rowOff>
    </xdr:from>
    <xdr:to>
      <xdr:col>23</xdr:col>
      <xdr:colOff>358028</xdr:colOff>
      <xdr:row>105</xdr:row>
      <xdr:rowOff>157444</xdr:rowOff>
    </xdr:to>
    <xdr:graphicFrame macro="">
      <xdr:nvGraphicFramePr>
        <xdr:cNvPr id="13" name="Chart 12">
          <a:extLst>
            <a:ext uri="{FF2B5EF4-FFF2-40B4-BE49-F238E27FC236}">
              <a16:creationId xmlns:a16="http://schemas.microsoft.com/office/drawing/2014/main" id="{390BE7DB-5160-499F-9D1F-7FFDBA3B3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111</xdr:row>
      <xdr:rowOff>0</xdr:rowOff>
    </xdr:from>
    <xdr:to>
      <xdr:col>28</xdr:col>
      <xdr:colOff>257175</xdr:colOff>
      <xdr:row>135</xdr:row>
      <xdr:rowOff>123825</xdr:rowOff>
    </xdr:to>
    <xdr:graphicFrame macro="">
      <xdr:nvGraphicFramePr>
        <xdr:cNvPr id="15" name="Chart 14">
          <a:extLst>
            <a:ext uri="{FF2B5EF4-FFF2-40B4-BE49-F238E27FC236}">
              <a16:creationId xmlns:a16="http://schemas.microsoft.com/office/drawing/2014/main" id="{0F4C3CA1-55AF-4EBB-B3D0-A65B78495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176</xdr:row>
      <xdr:rowOff>0</xdr:rowOff>
    </xdr:from>
    <xdr:to>
      <xdr:col>24</xdr:col>
      <xdr:colOff>257174</xdr:colOff>
      <xdr:row>200</xdr:row>
      <xdr:rowOff>123825</xdr:rowOff>
    </xdr:to>
    <xdr:graphicFrame macro="">
      <xdr:nvGraphicFramePr>
        <xdr:cNvPr id="14" name="Chart 13">
          <a:extLst>
            <a:ext uri="{FF2B5EF4-FFF2-40B4-BE49-F238E27FC236}">
              <a16:creationId xmlns:a16="http://schemas.microsoft.com/office/drawing/2014/main" id="{652C5892-288A-438D-BBB6-3BE41CB6B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33618</xdr:colOff>
      <xdr:row>202</xdr:row>
      <xdr:rowOff>11205</xdr:rowOff>
    </xdr:from>
    <xdr:to>
      <xdr:col>24</xdr:col>
      <xdr:colOff>290792</xdr:colOff>
      <xdr:row>226</xdr:row>
      <xdr:rowOff>135030</xdr:rowOff>
    </xdr:to>
    <xdr:graphicFrame macro="">
      <xdr:nvGraphicFramePr>
        <xdr:cNvPr id="16" name="Chart 15">
          <a:extLst>
            <a:ext uri="{FF2B5EF4-FFF2-40B4-BE49-F238E27FC236}">
              <a16:creationId xmlns:a16="http://schemas.microsoft.com/office/drawing/2014/main" id="{02BF5A3D-2FD1-4ABA-B33B-0399D877A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229</xdr:row>
      <xdr:rowOff>0</xdr:rowOff>
    </xdr:from>
    <xdr:to>
      <xdr:col>11</xdr:col>
      <xdr:colOff>257175</xdr:colOff>
      <xdr:row>253</xdr:row>
      <xdr:rowOff>123825</xdr:rowOff>
    </xdr:to>
    <xdr:graphicFrame macro="">
      <xdr:nvGraphicFramePr>
        <xdr:cNvPr id="17" name="Chart 16">
          <a:extLst>
            <a:ext uri="{FF2B5EF4-FFF2-40B4-BE49-F238E27FC236}">
              <a16:creationId xmlns:a16="http://schemas.microsoft.com/office/drawing/2014/main" id="{B77DD8ED-194C-46E8-A821-55AF0F96A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229</xdr:row>
      <xdr:rowOff>0</xdr:rowOff>
    </xdr:from>
    <xdr:to>
      <xdr:col>23</xdr:col>
      <xdr:colOff>257175</xdr:colOff>
      <xdr:row>253</xdr:row>
      <xdr:rowOff>123825</xdr:rowOff>
    </xdr:to>
    <xdr:graphicFrame macro="">
      <xdr:nvGraphicFramePr>
        <xdr:cNvPr id="18" name="Chart 17">
          <a:extLst>
            <a:ext uri="{FF2B5EF4-FFF2-40B4-BE49-F238E27FC236}">
              <a16:creationId xmlns:a16="http://schemas.microsoft.com/office/drawing/2014/main" id="{A6F8C23F-ED40-41A7-BE4F-45E76533A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0</xdr:colOff>
      <xdr:row>176</xdr:row>
      <xdr:rowOff>0</xdr:rowOff>
    </xdr:from>
    <xdr:to>
      <xdr:col>36</xdr:col>
      <xdr:colOff>257175</xdr:colOff>
      <xdr:row>200</xdr:row>
      <xdr:rowOff>123825</xdr:rowOff>
    </xdr:to>
    <xdr:graphicFrame macro="">
      <xdr:nvGraphicFramePr>
        <xdr:cNvPr id="19" name="Chart 18">
          <a:extLst>
            <a:ext uri="{FF2B5EF4-FFF2-40B4-BE49-F238E27FC236}">
              <a16:creationId xmlns:a16="http://schemas.microsoft.com/office/drawing/2014/main" id="{EED201A0-46E1-4130-B11D-6F3C7AA15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0</xdr:colOff>
      <xdr:row>202</xdr:row>
      <xdr:rowOff>0</xdr:rowOff>
    </xdr:from>
    <xdr:to>
      <xdr:col>36</xdr:col>
      <xdr:colOff>257175</xdr:colOff>
      <xdr:row>226</xdr:row>
      <xdr:rowOff>123825</xdr:rowOff>
    </xdr:to>
    <xdr:graphicFrame macro="">
      <xdr:nvGraphicFramePr>
        <xdr:cNvPr id="20" name="Chart 19">
          <a:extLst>
            <a:ext uri="{FF2B5EF4-FFF2-40B4-BE49-F238E27FC236}">
              <a16:creationId xmlns:a16="http://schemas.microsoft.com/office/drawing/2014/main" id="{1C999594-AE54-46F3-A7C8-CD0D6BD8E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0</xdr:colOff>
      <xdr:row>81</xdr:row>
      <xdr:rowOff>0</xdr:rowOff>
    </xdr:from>
    <xdr:to>
      <xdr:col>36</xdr:col>
      <xdr:colOff>257175</xdr:colOff>
      <xdr:row>105</xdr:row>
      <xdr:rowOff>123825</xdr:rowOff>
    </xdr:to>
    <xdr:graphicFrame macro="">
      <xdr:nvGraphicFramePr>
        <xdr:cNvPr id="21" name="Chart 20">
          <a:extLst>
            <a:ext uri="{FF2B5EF4-FFF2-40B4-BE49-F238E27FC236}">
              <a16:creationId xmlns:a16="http://schemas.microsoft.com/office/drawing/2014/main" id="{FBD55EB8-5290-47C6-A875-21A05F82C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0</xdr:colOff>
      <xdr:row>0</xdr:row>
      <xdr:rowOff>0</xdr:rowOff>
    </xdr:from>
    <xdr:to>
      <xdr:col>23</xdr:col>
      <xdr:colOff>257175</xdr:colOff>
      <xdr:row>24</xdr:row>
      <xdr:rowOff>123825</xdr:rowOff>
    </xdr:to>
    <xdr:graphicFrame macro="">
      <xdr:nvGraphicFramePr>
        <xdr:cNvPr id="22" name="Chart 21">
          <a:extLst>
            <a:ext uri="{FF2B5EF4-FFF2-40B4-BE49-F238E27FC236}">
              <a16:creationId xmlns:a16="http://schemas.microsoft.com/office/drawing/2014/main" id="{43047738-77C5-4245-BEF1-683C590D7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8"/>
  <sheetViews>
    <sheetView workbookViewId="0">
      <pane xSplit="1" ySplit="1" topLeftCell="N2" activePane="bottomRight" state="frozen"/>
      <selection pane="topRight" activeCell="B1" sqref="B1"/>
      <selection pane="bottomLeft" activeCell="A2" sqref="A2"/>
      <selection pane="bottomRight" activeCell="O165" sqref="O1:Q165"/>
    </sheetView>
  </sheetViews>
  <sheetFormatPr defaultRowHeight="15" x14ac:dyDescent="0.25"/>
  <cols>
    <col min="2" max="2" width="15.42578125" customWidth="1"/>
    <col min="16" max="16" width="32.7109375" bestFit="1" customWidth="1"/>
    <col min="18" max="28" width="9.140625" customWidth="1"/>
    <col min="29" max="29" width="9.140625" style="14"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s="14" t="s">
        <v>28</v>
      </c>
    </row>
    <row r="2" spans="1:29" x14ac:dyDescent="0.25">
      <c r="A2" t="s">
        <v>185</v>
      </c>
      <c r="B2" s="10">
        <v>9.3000000000000007</v>
      </c>
      <c r="C2" s="10">
        <v>14</v>
      </c>
      <c r="D2" s="10">
        <v>4.8</v>
      </c>
      <c r="E2" s="10">
        <v>9.5</v>
      </c>
      <c r="F2" s="10">
        <v>7.7</v>
      </c>
      <c r="G2" s="10">
        <v>4.7</v>
      </c>
      <c r="H2" s="10">
        <v>4.9000000000000004</v>
      </c>
      <c r="I2" s="10">
        <v>7.4</v>
      </c>
      <c r="J2" s="10">
        <v>7.6</v>
      </c>
      <c r="K2" s="10">
        <v>9.4</v>
      </c>
      <c r="L2" s="10">
        <v>8.8000000000000007</v>
      </c>
      <c r="M2" s="10">
        <v>6.8</v>
      </c>
      <c r="N2" s="10"/>
      <c r="O2" s="10">
        <v>23.6</v>
      </c>
      <c r="P2" s="10">
        <v>50.9</v>
      </c>
      <c r="Q2" s="10"/>
      <c r="R2" s="10">
        <v>6.7</v>
      </c>
      <c r="S2" s="10"/>
      <c r="T2" s="14"/>
      <c r="U2" s="10"/>
      <c r="V2" s="10"/>
      <c r="W2" s="10"/>
      <c r="X2" s="10">
        <v>3.4</v>
      </c>
      <c r="Y2" s="10">
        <v>9.6</v>
      </c>
      <c r="Z2" s="10">
        <v>299.60000000000002</v>
      </c>
      <c r="AA2" s="10">
        <v>6.6</v>
      </c>
      <c r="AB2" s="10">
        <v>14.9</v>
      </c>
      <c r="AC2" s="14">
        <v>1.9159999999999999</v>
      </c>
    </row>
    <row r="3" spans="1:29" x14ac:dyDescent="0.25">
      <c r="A3" t="s">
        <v>186</v>
      </c>
      <c r="B3" s="10">
        <v>3.1</v>
      </c>
      <c r="C3" s="10">
        <v>7.3</v>
      </c>
      <c r="D3" s="10">
        <v>2.1</v>
      </c>
      <c r="E3" s="10">
        <v>5.6</v>
      </c>
      <c r="F3" s="10">
        <v>7.6</v>
      </c>
      <c r="G3" s="10">
        <v>3.6</v>
      </c>
      <c r="H3" s="10">
        <v>5.2</v>
      </c>
      <c r="I3" s="10">
        <v>7.4</v>
      </c>
      <c r="J3" s="10">
        <v>7.6</v>
      </c>
      <c r="K3" s="10">
        <v>9.4</v>
      </c>
      <c r="L3" s="10">
        <v>8.8000000000000007</v>
      </c>
      <c r="M3" s="10">
        <v>6.9</v>
      </c>
      <c r="N3" s="10"/>
      <c r="O3" s="10">
        <v>23.7</v>
      </c>
      <c r="P3" s="10">
        <v>51.8</v>
      </c>
      <c r="Q3" s="10"/>
      <c r="R3" s="10">
        <v>5.2</v>
      </c>
      <c r="S3" s="10"/>
      <c r="T3" s="14"/>
      <c r="U3" s="10"/>
      <c r="V3" s="10"/>
      <c r="W3" s="10"/>
      <c r="X3" s="10">
        <v>2.4</v>
      </c>
      <c r="Y3" s="10">
        <v>13.6</v>
      </c>
      <c r="Z3" s="10">
        <v>298</v>
      </c>
      <c r="AA3" s="10">
        <v>-0.7</v>
      </c>
      <c r="AB3" s="10">
        <v>9.5</v>
      </c>
      <c r="AC3" s="14">
        <v>1.7849999999999999</v>
      </c>
    </row>
    <row r="4" spans="1:29" x14ac:dyDescent="0.25">
      <c r="A4" t="s">
        <v>187</v>
      </c>
      <c r="B4" s="10">
        <v>2</v>
      </c>
      <c r="C4" s="10">
        <v>7.4</v>
      </c>
      <c r="D4" s="10">
        <v>3</v>
      </c>
      <c r="E4" s="10">
        <v>9.4</v>
      </c>
      <c r="F4" s="10">
        <v>7.7</v>
      </c>
      <c r="G4" s="10">
        <v>6.5</v>
      </c>
      <c r="H4" s="10">
        <v>5.2</v>
      </c>
      <c r="I4" s="10">
        <v>7.3</v>
      </c>
      <c r="J4" s="10">
        <v>7.6</v>
      </c>
      <c r="K4" s="10">
        <v>9.1</v>
      </c>
      <c r="L4" s="10">
        <v>9</v>
      </c>
      <c r="M4" s="10">
        <v>7.1</v>
      </c>
      <c r="N4" s="10"/>
      <c r="O4" s="10">
        <v>24.7</v>
      </c>
      <c r="P4" s="10">
        <v>52.6</v>
      </c>
      <c r="Q4" s="10"/>
      <c r="R4" s="10">
        <v>3.4</v>
      </c>
      <c r="S4" s="10"/>
      <c r="T4" s="14"/>
      <c r="U4" s="10"/>
      <c r="V4" s="10"/>
      <c r="W4" s="10"/>
      <c r="X4" s="10">
        <v>5.7</v>
      </c>
      <c r="Y4" s="10">
        <v>5.0999999999999996</v>
      </c>
      <c r="Z4" s="10">
        <v>286.89999999999998</v>
      </c>
      <c r="AA4" s="10">
        <v>5.0999999999999996</v>
      </c>
      <c r="AB4" s="10">
        <v>13.7</v>
      </c>
      <c r="AC4" s="14">
        <v>1.66</v>
      </c>
    </row>
    <row r="5" spans="1:29" x14ac:dyDescent="0.25">
      <c r="A5" t="s">
        <v>188</v>
      </c>
      <c r="B5" s="10">
        <v>3</v>
      </c>
      <c r="C5" s="10">
        <v>10.5</v>
      </c>
      <c r="D5" s="10">
        <v>2.4</v>
      </c>
      <c r="E5" s="10">
        <v>9</v>
      </c>
      <c r="F5" s="10">
        <v>7.8</v>
      </c>
      <c r="G5" s="10">
        <v>5.9</v>
      </c>
      <c r="H5" s="10">
        <v>4.7</v>
      </c>
      <c r="I5" s="10">
        <v>6.5</v>
      </c>
      <c r="J5" s="10">
        <v>7.1</v>
      </c>
      <c r="K5" s="10">
        <v>8.8000000000000007</v>
      </c>
      <c r="L5" s="10">
        <v>8.8000000000000007</v>
      </c>
      <c r="M5" s="10">
        <v>6.5</v>
      </c>
      <c r="N5" s="10"/>
      <c r="O5" s="10">
        <v>25.6</v>
      </c>
      <c r="P5" s="10">
        <v>53.4</v>
      </c>
      <c r="Q5" s="10"/>
      <c r="R5" s="10">
        <v>6.6</v>
      </c>
      <c r="S5" s="10"/>
      <c r="T5" s="14"/>
      <c r="U5" s="10"/>
      <c r="V5" s="10"/>
      <c r="W5" s="10"/>
      <c r="X5" s="10">
        <v>0.5</v>
      </c>
      <c r="Y5" s="10">
        <v>10</v>
      </c>
      <c r="Z5" s="10">
        <v>293.10000000000002</v>
      </c>
      <c r="AA5" s="10">
        <v>8.6999999999999993</v>
      </c>
      <c r="AB5" s="10">
        <v>21.7</v>
      </c>
      <c r="AC5" s="14">
        <v>1.7010000000000001</v>
      </c>
    </row>
    <row r="6" spans="1:29" x14ac:dyDescent="0.25">
      <c r="A6" t="s">
        <v>189</v>
      </c>
      <c r="B6" s="10">
        <v>4.7</v>
      </c>
      <c r="C6" s="10">
        <v>11.6</v>
      </c>
      <c r="D6" s="10">
        <v>-0.1</v>
      </c>
      <c r="E6" s="10">
        <v>7.3</v>
      </c>
      <c r="F6" s="10">
        <v>7.5</v>
      </c>
      <c r="G6" s="10">
        <v>7.5</v>
      </c>
      <c r="H6" s="10">
        <v>4.5999999999999996</v>
      </c>
      <c r="I6" s="10">
        <v>6.8</v>
      </c>
      <c r="J6" s="10">
        <v>7.2</v>
      </c>
      <c r="K6" s="10">
        <v>8.8000000000000007</v>
      </c>
      <c r="L6" s="10">
        <v>8.6999999999999993</v>
      </c>
      <c r="M6" s="10">
        <v>6.3</v>
      </c>
      <c r="N6" s="10"/>
      <c r="O6" s="10">
        <v>26.6</v>
      </c>
      <c r="P6" s="10">
        <v>55</v>
      </c>
      <c r="Q6" s="10"/>
      <c r="R6" s="10">
        <v>1.7</v>
      </c>
      <c r="S6" s="10"/>
      <c r="T6" s="14"/>
      <c r="U6" s="10"/>
      <c r="V6" s="10"/>
      <c r="W6" s="10"/>
      <c r="X6" s="10">
        <v>9</v>
      </c>
      <c r="Y6" s="10">
        <v>9.1999999999999993</v>
      </c>
      <c r="Z6" s="10">
        <v>277.60000000000002</v>
      </c>
      <c r="AA6" s="10">
        <v>0.3</v>
      </c>
      <c r="AB6" s="10">
        <v>21.3</v>
      </c>
      <c r="AC6" s="14">
        <v>1.72</v>
      </c>
    </row>
    <row r="7" spans="1:29" x14ac:dyDescent="0.25">
      <c r="A7" t="s">
        <v>190</v>
      </c>
      <c r="B7" s="10">
        <v>8.1</v>
      </c>
      <c r="C7" s="10">
        <v>14.3</v>
      </c>
      <c r="D7" s="10">
        <v>5.0999999999999996</v>
      </c>
      <c r="E7" s="10">
        <v>12.5</v>
      </c>
      <c r="F7" s="10">
        <v>7.1</v>
      </c>
      <c r="G7" s="10">
        <v>7.2</v>
      </c>
      <c r="H7" s="10">
        <v>4.8</v>
      </c>
      <c r="I7" s="10">
        <v>6.8</v>
      </c>
      <c r="J7" s="10">
        <v>7.3</v>
      </c>
      <c r="K7" s="10">
        <v>8.6999999999999993</v>
      </c>
      <c r="L7" s="10">
        <v>8.8000000000000007</v>
      </c>
      <c r="M7" s="10">
        <v>6.5</v>
      </c>
      <c r="N7" s="10"/>
      <c r="O7" s="10">
        <v>27.8</v>
      </c>
      <c r="P7" s="10">
        <v>56</v>
      </c>
      <c r="Q7" s="10"/>
      <c r="R7" s="10">
        <v>0.5</v>
      </c>
      <c r="S7" s="10"/>
      <c r="T7" s="14"/>
      <c r="U7" s="10"/>
      <c r="V7" s="10"/>
      <c r="W7" s="10"/>
      <c r="X7" s="10">
        <v>2.8</v>
      </c>
      <c r="Y7" s="10">
        <v>11.2</v>
      </c>
      <c r="Z7" s="10">
        <v>267.60000000000002</v>
      </c>
      <c r="AA7" s="10">
        <v>-2.9</v>
      </c>
      <c r="AB7" s="10">
        <v>13.9</v>
      </c>
      <c r="AC7" s="14">
        <v>1.72</v>
      </c>
    </row>
    <row r="8" spans="1:29" x14ac:dyDescent="0.25">
      <c r="A8" t="s">
        <v>191</v>
      </c>
      <c r="B8" s="10">
        <v>7.3</v>
      </c>
      <c r="C8" s="10">
        <v>12.6</v>
      </c>
      <c r="D8" s="10">
        <v>6.3</v>
      </c>
      <c r="E8" s="10">
        <v>12.8</v>
      </c>
      <c r="F8" s="10">
        <v>6.9</v>
      </c>
      <c r="G8" s="10">
        <v>5.6</v>
      </c>
      <c r="H8" s="10">
        <v>5.5</v>
      </c>
      <c r="I8" s="10">
        <v>7</v>
      </c>
      <c r="J8" s="10">
        <v>7.3</v>
      </c>
      <c r="K8" s="10">
        <v>8.6</v>
      </c>
      <c r="L8" s="10">
        <v>8.9</v>
      </c>
      <c r="M8" s="10">
        <v>6.9</v>
      </c>
      <c r="N8" s="10"/>
      <c r="O8" s="10">
        <v>28.8</v>
      </c>
      <c r="P8" s="10">
        <v>57.3</v>
      </c>
      <c r="Q8" s="10"/>
      <c r="R8" s="10">
        <v>0.3</v>
      </c>
      <c r="S8" s="10"/>
      <c r="T8" s="14"/>
      <c r="U8" s="10"/>
      <c r="V8" s="10"/>
      <c r="W8" s="10"/>
      <c r="X8" s="10">
        <v>2.8</v>
      </c>
      <c r="Y8" s="10">
        <v>1.8</v>
      </c>
      <c r="Z8" s="10">
        <v>263.7</v>
      </c>
      <c r="AA8" s="10">
        <v>2.8</v>
      </c>
      <c r="AB8" s="10">
        <v>9.5</v>
      </c>
      <c r="AC8" s="14">
        <v>1.748</v>
      </c>
    </row>
    <row r="9" spans="1:29" x14ac:dyDescent="0.25">
      <c r="A9" t="s">
        <v>192</v>
      </c>
      <c r="B9" s="10">
        <v>0</v>
      </c>
      <c r="C9" s="10">
        <v>9</v>
      </c>
      <c r="D9" s="10">
        <v>7.9</v>
      </c>
      <c r="E9" s="10">
        <v>14.3</v>
      </c>
      <c r="F9" s="10">
        <v>6.7</v>
      </c>
      <c r="G9" s="10">
        <v>6</v>
      </c>
      <c r="H9" s="10">
        <v>6.1</v>
      </c>
      <c r="I9" s="10">
        <v>7.4</v>
      </c>
      <c r="J9" s="10">
        <v>7.6</v>
      </c>
      <c r="K9" s="10">
        <v>8.9</v>
      </c>
      <c r="L9" s="10">
        <v>8.9</v>
      </c>
      <c r="M9" s="10">
        <v>7.7</v>
      </c>
      <c r="N9" s="10"/>
      <c r="O9" s="10">
        <v>29.7</v>
      </c>
      <c r="P9" s="10">
        <v>58.4</v>
      </c>
      <c r="Q9" s="10"/>
      <c r="R9" s="10">
        <v>4.9000000000000004</v>
      </c>
      <c r="S9" s="10"/>
      <c r="T9" s="14"/>
      <c r="U9" s="10"/>
      <c r="V9" s="10"/>
      <c r="W9" s="10"/>
      <c r="X9" s="10">
        <v>5.5</v>
      </c>
      <c r="Y9" s="10">
        <v>3.9</v>
      </c>
      <c r="Z9" s="10">
        <v>240</v>
      </c>
      <c r="AA9" s="10">
        <v>7.1</v>
      </c>
      <c r="AB9" s="10">
        <v>8.4</v>
      </c>
      <c r="AC9" s="14">
        <v>1.917</v>
      </c>
    </row>
    <row r="10" spans="1:29" x14ac:dyDescent="0.25">
      <c r="A10" t="s">
        <v>193</v>
      </c>
      <c r="B10" s="10">
        <v>1.4</v>
      </c>
      <c r="C10" s="10">
        <v>7.6</v>
      </c>
      <c r="D10" s="10">
        <v>2.9</v>
      </c>
      <c r="E10" s="10">
        <v>9.9</v>
      </c>
      <c r="F10" s="10">
        <v>6.3</v>
      </c>
      <c r="G10" s="10">
        <v>7.1</v>
      </c>
      <c r="H10" s="10">
        <v>6.4</v>
      </c>
      <c r="I10" s="10">
        <v>7.8</v>
      </c>
      <c r="J10" s="10">
        <v>8</v>
      </c>
      <c r="K10" s="10">
        <v>9</v>
      </c>
      <c r="L10" s="10">
        <v>9.1999999999999993</v>
      </c>
      <c r="M10" s="10">
        <v>8</v>
      </c>
      <c r="N10" s="10"/>
      <c r="O10" s="10">
        <v>30.8</v>
      </c>
      <c r="P10" s="10">
        <v>59.7</v>
      </c>
      <c r="Q10" s="10"/>
      <c r="R10" s="10">
        <v>2.6</v>
      </c>
      <c r="S10" s="10"/>
      <c r="T10" s="14"/>
      <c r="U10" s="10"/>
      <c r="V10" s="10"/>
      <c r="W10" s="10"/>
      <c r="X10" s="10">
        <v>7.8</v>
      </c>
      <c r="Y10" s="10">
        <v>2</v>
      </c>
      <c r="Z10" s="10">
        <v>229.9</v>
      </c>
      <c r="AA10" s="10">
        <v>3.5</v>
      </c>
      <c r="AB10" s="10">
        <v>6.3</v>
      </c>
      <c r="AC10" s="14">
        <v>1.8620000000000001</v>
      </c>
    </row>
    <row r="11" spans="1:29" x14ac:dyDescent="0.25">
      <c r="A11" t="s">
        <v>194</v>
      </c>
      <c r="B11" s="10">
        <v>16.5</v>
      </c>
      <c r="C11" s="10">
        <v>25.2</v>
      </c>
      <c r="D11" s="10">
        <v>4</v>
      </c>
      <c r="E11" s="10">
        <v>12.9</v>
      </c>
      <c r="F11" s="10">
        <v>6</v>
      </c>
      <c r="G11" s="10">
        <v>9.4</v>
      </c>
      <c r="H11" s="10">
        <v>6.5</v>
      </c>
      <c r="I11" s="10">
        <v>8.1999999999999993</v>
      </c>
      <c r="J11" s="10">
        <v>8.1999999999999993</v>
      </c>
      <c r="K11" s="10">
        <v>9.5</v>
      </c>
      <c r="L11" s="10">
        <v>9.6</v>
      </c>
      <c r="M11" s="10">
        <v>8.3000000000000007</v>
      </c>
      <c r="N11" s="10"/>
      <c r="O11" s="10">
        <v>31.9</v>
      </c>
      <c r="P11" s="10">
        <v>61.4</v>
      </c>
      <c r="Q11" s="10"/>
      <c r="R11" s="10">
        <v>4.5999999999999996</v>
      </c>
      <c r="S11" s="10"/>
      <c r="T11" s="14"/>
      <c r="U11" s="10"/>
      <c r="V11" s="10"/>
      <c r="W11" s="10"/>
      <c r="X11" s="10">
        <v>3.9</v>
      </c>
      <c r="Y11" s="10">
        <v>8.6</v>
      </c>
      <c r="Z11" s="10">
        <v>203.7</v>
      </c>
      <c r="AA11" s="10">
        <v>4.9000000000000004</v>
      </c>
      <c r="AB11" s="10">
        <v>6.8</v>
      </c>
      <c r="AC11" s="14">
        <v>1.861</v>
      </c>
    </row>
    <row r="12" spans="1:29" x14ac:dyDescent="0.25">
      <c r="A12" t="s">
        <v>195</v>
      </c>
      <c r="B12" s="10">
        <v>4</v>
      </c>
      <c r="C12" s="10">
        <v>11.1</v>
      </c>
      <c r="D12" s="10">
        <v>2.9</v>
      </c>
      <c r="E12" s="10">
        <v>10.4</v>
      </c>
      <c r="F12" s="10">
        <v>6</v>
      </c>
      <c r="G12" s="10">
        <v>9.6</v>
      </c>
      <c r="H12" s="10">
        <v>7.3</v>
      </c>
      <c r="I12" s="10">
        <v>8.4</v>
      </c>
      <c r="J12" s="10">
        <v>8.4</v>
      </c>
      <c r="K12" s="10">
        <v>9.3000000000000007</v>
      </c>
      <c r="L12" s="10">
        <v>9.8000000000000007</v>
      </c>
      <c r="M12" s="10">
        <v>9.1</v>
      </c>
      <c r="N12" s="10"/>
      <c r="O12" s="10">
        <v>33.1</v>
      </c>
      <c r="P12" s="10">
        <v>62.9</v>
      </c>
      <c r="Q12" s="10"/>
      <c r="R12" s="10">
        <v>1.9</v>
      </c>
      <c r="S12" s="10"/>
      <c r="T12" s="14"/>
      <c r="U12" s="10"/>
      <c r="V12" s="10"/>
      <c r="W12" s="10"/>
      <c r="X12" s="10">
        <v>5.3</v>
      </c>
      <c r="Y12" s="10">
        <v>3.1</v>
      </c>
      <c r="Z12" s="10">
        <v>189.2</v>
      </c>
      <c r="AA12" s="10">
        <v>5.5</v>
      </c>
      <c r="AB12" s="10">
        <v>9.1999999999999993</v>
      </c>
      <c r="AC12" s="14">
        <v>1.9750000000000001</v>
      </c>
    </row>
    <row r="13" spans="1:29" x14ac:dyDescent="0.25">
      <c r="A13" t="s">
        <v>196</v>
      </c>
      <c r="B13" s="10">
        <v>5.5</v>
      </c>
      <c r="C13" s="10">
        <v>14.6</v>
      </c>
      <c r="D13" s="10">
        <v>3.2</v>
      </c>
      <c r="E13" s="10">
        <v>11.2</v>
      </c>
      <c r="F13" s="10">
        <v>5.9</v>
      </c>
      <c r="G13" s="10">
        <v>9.6</v>
      </c>
      <c r="H13" s="10">
        <v>8.6</v>
      </c>
      <c r="I13" s="10">
        <v>8.9</v>
      </c>
      <c r="J13" s="10">
        <v>8.6999999999999993</v>
      </c>
      <c r="K13" s="10">
        <v>10.1</v>
      </c>
      <c r="L13" s="10">
        <v>10.199999999999999</v>
      </c>
      <c r="M13" s="10">
        <v>10.8</v>
      </c>
      <c r="N13" s="10"/>
      <c r="O13" s="10">
        <v>34.299999999999997</v>
      </c>
      <c r="P13" s="10">
        <v>64.599999999999994</v>
      </c>
      <c r="Q13" s="10"/>
      <c r="R13" s="10">
        <v>4.8</v>
      </c>
      <c r="S13" s="10"/>
      <c r="T13" s="14"/>
      <c r="U13" s="10"/>
      <c r="V13" s="10"/>
      <c r="W13" s="10"/>
      <c r="X13" s="10">
        <v>5.9</v>
      </c>
      <c r="Y13" s="10">
        <v>1.2</v>
      </c>
      <c r="Z13" s="10">
        <v>194.3</v>
      </c>
      <c r="AA13" s="10">
        <v>3.7</v>
      </c>
      <c r="AB13" s="10">
        <v>9.8000000000000007</v>
      </c>
      <c r="AC13" s="14">
        <v>2.0419999999999998</v>
      </c>
    </row>
    <row r="14" spans="1:29" x14ac:dyDescent="0.25">
      <c r="A14" t="s">
        <v>197</v>
      </c>
      <c r="B14" s="10">
        <v>0.8</v>
      </c>
      <c r="C14" s="10">
        <v>8.1999999999999993</v>
      </c>
      <c r="D14" s="10">
        <v>4.3</v>
      </c>
      <c r="E14" s="10">
        <v>12.4</v>
      </c>
      <c r="F14" s="10">
        <v>5.9</v>
      </c>
      <c r="G14" s="10">
        <v>10.5</v>
      </c>
      <c r="H14" s="10">
        <v>9.4</v>
      </c>
      <c r="I14" s="10">
        <v>9.1999999999999993</v>
      </c>
      <c r="J14" s="10">
        <v>9</v>
      </c>
      <c r="K14" s="10">
        <v>10.3</v>
      </c>
      <c r="L14" s="10">
        <v>10.4</v>
      </c>
      <c r="M14" s="10">
        <v>11.8</v>
      </c>
      <c r="N14" s="10"/>
      <c r="O14" s="10">
        <v>35.700000000000003</v>
      </c>
      <c r="P14" s="10">
        <v>66.5</v>
      </c>
      <c r="Q14" s="10"/>
      <c r="R14" s="10">
        <v>2.1</v>
      </c>
      <c r="S14" s="10"/>
      <c r="T14" s="14"/>
      <c r="U14" s="10"/>
      <c r="V14" s="10"/>
      <c r="W14" s="10"/>
      <c r="X14" s="10">
        <v>6.1</v>
      </c>
      <c r="Y14" s="10">
        <v>-0.5</v>
      </c>
      <c r="Z14" s="10">
        <v>209.6</v>
      </c>
      <c r="AA14" s="10">
        <v>-1.6</v>
      </c>
      <c r="AB14" s="10">
        <v>13.1</v>
      </c>
      <c r="AC14" s="14">
        <v>2.0630000000000002</v>
      </c>
    </row>
    <row r="15" spans="1:29" x14ac:dyDescent="0.25">
      <c r="A15" t="s">
        <v>198</v>
      </c>
      <c r="B15" s="10">
        <v>0.5</v>
      </c>
      <c r="C15" s="10">
        <v>10.6</v>
      </c>
      <c r="D15" s="10">
        <v>-3.4</v>
      </c>
      <c r="E15" s="10">
        <v>7.6</v>
      </c>
      <c r="F15" s="10">
        <v>5.7</v>
      </c>
      <c r="G15" s="10">
        <v>13.3</v>
      </c>
      <c r="H15" s="10">
        <v>9.4</v>
      </c>
      <c r="I15" s="10">
        <v>9.1</v>
      </c>
      <c r="J15" s="10">
        <v>9</v>
      </c>
      <c r="K15" s="10">
        <v>10.3</v>
      </c>
      <c r="L15" s="10">
        <v>10.8</v>
      </c>
      <c r="M15" s="10">
        <v>11.7</v>
      </c>
      <c r="N15" s="10"/>
      <c r="O15" s="10">
        <v>37.200000000000003</v>
      </c>
      <c r="P15" s="10">
        <v>68.5</v>
      </c>
      <c r="Q15" s="10"/>
      <c r="R15" s="10">
        <v>6.6</v>
      </c>
      <c r="S15" s="10"/>
      <c r="T15" s="14"/>
      <c r="U15" s="10"/>
      <c r="V15" s="10"/>
      <c r="W15" s="10"/>
      <c r="X15" s="10">
        <v>7.5</v>
      </c>
      <c r="Y15" s="10">
        <v>9.6999999999999993</v>
      </c>
      <c r="Z15" s="10">
        <v>217.8</v>
      </c>
      <c r="AA15" s="10">
        <v>18.899999999999999</v>
      </c>
      <c r="AB15" s="10">
        <v>10.3</v>
      </c>
      <c r="AC15" s="14">
        <v>2.181</v>
      </c>
    </row>
    <row r="16" spans="1:29" x14ac:dyDescent="0.25">
      <c r="A16" t="s">
        <v>199</v>
      </c>
      <c r="B16" s="10">
        <v>2.9</v>
      </c>
      <c r="C16" s="10">
        <v>12</v>
      </c>
      <c r="D16" s="10">
        <v>1.9</v>
      </c>
      <c r="E16" s="10">
        <v>12.4</v>
      </c>
      <c r="F16" s="10">
        <v>5.9</v>
      </c>
      <c r="G16" s="10">
        <v>13.5</v>
      </c>
      <c r="H16" s="10">
        <v>9.6999999999999993</v>
      </c>
      <c r="I16" s="10">
        <v>9.1</v>
      </c>
      <c r="J16" s="10">
        <v>9</v>
      </c>
      <c r="K16" s="10">
        <v>10.3</v>
      </c>
      <c r="L16" s="10">
        <v>11.2</v>
      </c>
      <c r="M16" s="10">
        <v>12.1</v>
      </c>
      <c r="N16" s="10"/>
      <c r="O16" s="10">
        <v>38.700000000000003</v>
      </c>
      <c r="P16" s="10">
        <v>70.599999999999994</v>
      </c>
      <c r="Q16" s="10"/>
      <c r="R16" s="10">
        <v>2.1</v>
      </c>
      <c r="S16" s="10"/>
      <c r="T16" s="14"/>
      <c r="U16" s="10"/>
      <c r="V16" s="10"/>
      <c r="W16" s="10"/>
      <c r="X16" s="10">
        <v>3.1</v>
      </c>
      <c r="Y16" s="10">
        <v>4.2</v>
      </c>
      <c r="Z16" s="10">
        <v>224.5</v>
      </c>
      <c r="AA16" s="10">
        <v>-8.5</v>
      </c>
      <c r="AB16" s="10">
        <v>32.1</v>
      </c>
      <c r="AC16" s="14">
        <v>2.2029999999999998</v>
      </c>
    </row>
    <row r="17" spans="1:29" x14ac:dyDescent="0.25">
      <c r="A17" t="s">
        <v>200</v>
      </c>
      <c r="B17" s="10">
        <v>1</v>
      </c>
      <c r="C17" s="10">
        <v>9.3000000000000007</v>
      </c>
      <c r="D17" s="10">
        <v>1.8</v>
      </c>
      <c r="E17" s="10">
        <v>12</v>
      </c>
      <c r="F17" s="10">
        <v>6</v>
      </c>
      <c r="G17" s="10">
        <v>13.3</v>
      </c>
      <c r="H17" s="10">
        <v>11.8</v>
      </c>
      <c r="I17" s="10">
        <v>10.6</v>
      </c>
      <c r="J17" s="10">
        <v>10.4</v>
      </c>
      <c r="K17" s="10">
        <v>12.6</v>
      </c>
      <c r="L17" s="10">
        <v>12.6</v>
      </c>
      <c r="M17" s="10">
        <v>15.1</v>
      </c>
      <c r="N17" s="10"/>
      <c r="O17" s="10">
        <v>40</v>
      </c>
      <c r="P17" s="10">
        <v>72.099999999999994</v>
      </c>
      <c r="Q17" s="10"/>
      <c r="R17" s="10">
        <v>3.9</v>
      </c>
      <c r="S17" s="10"/>
      <c r="T17" s="14"/>
      <c r="U17" s="10"/>
      <c r="V17" s="10"/>
      <c r="W17" s="10"/>
      <c r="X17" s="10">
        <v>1.7</v>
      </c>
      <c r="Y17" s="10">
        <v>6.9</v>
      </c>
      <c r="Z17" s="10">
        <v>240.3</v>
      </c>
      <c r="AA17" s="10">
        <v>4.3</v>
      </c>
      <c r="AB17" s="10">
        <v>14.5</v>
      </c>
      <c r="AC17" s="14">
        <v>2.2189999999999999</v>
      </c>
    </row>
    <row r="18" spans="1:29" x14ac:dyDescent="0.25">
      <c r="A18" t="s">
        <v>201</v>
      </c>
      <c r="B18" s="10">
        <v>1.3</v>
      </c>
      <c r="C18" s="10">
        <v>10</v>
      </c>
      <c r="D18" s="10">
        <v>1.4</v>
      </c>
      <c r="E18" s="10">
        <v>14.1</v>
      </c>
      <c r="F18" s="10">
        <v>6.3</v>
      </c>
      <c r="G18" s="10">
        <v>16.7</v>
      </c>
      <c r="H18" s="10">
        <v>13.3</v>
      </c>
      <c r="I18" s="10">
        <v>12</v>
      </c>
      <c r="J18" s="10">
        <v>11.8</v>
      </c>
      <c r="K18" s="10">
        <v>14.8</v>
      </c>
      <c r="L18" s="10">
        <v>13.9</v>
      </c>
      <c r="M18" s="10">
        <v>16.399999999999999</v>
      </c>
      <c r="N18" s="10"/>
      <c r="O18" s="10">
        <v>40.9</v>
      </c>
      <c r="P18" s="10">
        <v>73.3</v>
      </c>
      <c r="Q18" s="10"/>
      <c r="R18" s="10">
        <v>3.8</v>
      </c>
      <c r="S18" s="10"/>
      <c r="T18" s="14"/>
      <c r="U18" s="10"/>
      <c r="V18" s="10"/>
      <c r="W18" s="10"/>
      <c r="X18" s="10">
        <v>4.5999999999999996</v>
      </c>
      <c r="Y18" s="10">
        <v>8.3000000000000007</v>
      </c>
      <c r="Z18" s="10">
        <v>250</v>
      </c>
      <c r="AA18" s="10">
        <v>-3.9</v>
      </c>
      <c r="AB18" s="10">
        <v>20.8</v>
      </c>
      <c r="AC18" s="14">
        <v>2.16</v>
      </c>
    </row>
    <row r="19" spans="1:29" x14ac:dyDescent="0.25">
      <c r="A19" t="s">
        <v>202</v>
      </c>
      <c r="B19" s="10">
        <v>-7.9</v>
      </c>
      <c r="C19" s="10">
        <v>0.5</v>
      </c>
      <c r="D19" s="10">
        <v>-5.7</v>
      </c>
      <c r="E19" s="10">
        <v>3.9</v>
      </c>
      <c r="F19" s="10">
        <v>7.3</v>
      </c>
      <c r="G19" s="10">
        <v>14.2</v>
      </c>
      <c r="H19" s="10">
        <v>9.6</v>
      </c>
      <c r="I19" s="10">
        <v>10.1</v>
      </c>
      <c r="J19" s="10">
        <v>10.4</v>
      </c>
      <c r="K19" s="10">
        <v>12.6</v>
      </c>
      <c r="L19" s="10">
        <v>14.1</v>
      </c>
      <c r="M19" s="10">
        <v>16.3</v>
      </c>
      <c r="N19" s="10"/>
      <c r="O19" s="10">
        <v>41.6</v>
      </c>
      <c r="P19" s="10">
        <v>74.900000000000006</v>
      </c>
      <c r="Q19" s="10"/>
      <c r="R19" s="10">
        <v>-1.9</v>
      </c>
      <c r="S19" s="10"/>
      <c r="T19" s="14"/>
      <c r="U19" s="10"/>
      <c r="V19" s="10"/>
      <c r="W19" s="10"/>
      <c r="X19" s="10">
        <v>-1.9</v>
      </c>
      <c r="Y19" s="10">
        <v>13.4</v>
      </c>
      <c r="Z19" s="10">
        <v>219.9</v>
      </c>
      <c r="AA19" s="10">
        <v>-7.7</v>
      </c>
      <c r="AB19" s="10">
        <v>19.5</v>
      </c>
      <c r="AC19" s="14">
        <v>2.3559999999999999</v>
      </c>
    </row>
    <row r="20" spans="1:29" x14ac:dyDescent="0.25">
      <c r="A20" t="s">
        <v>203</v>
      </c>
      <c r="B20" s="10">
        <v>-0.6</v>
      </c>
      <c r="C20" s="10">
        <v>8.9</v>
      </c>
      <c r="D20" s="10">
        <v>5</v>
      </c>
      <c r="E20" s="10">
        <v>15.1</v>
      </c>
      <c r="F20" s="10">
        <v>7.7</v>
      </c>
      <c r="G20" s="10">
        <v>7.7</v>
      </c>
      <c r="H20" s="10">
        <v>9.1</v>
      </c>
      <c r="I20" s="10">
        <v>10.6</v>
      </c>
      <c r="J20" s="10">
        <v>10.8</v>
      </c>
      <c r="K20" s="10">
        <v>13.3</v>
      </c>
      <c r="L20" s="10">
        <v>12.8</v>
      </c>
      <c r="M20" s="10">
        <v>11.6</v>
      </c>
      <c r="N20" s="10"/>
      <c r="O20" s="10">
        <v>42.7</v>
      </c>
      <c r="P20" s="10">
        <v>76.400000000000006</v>
      </c>
      <c r="Q20" s="10"/>
      <c r="R20" s="10">
        <v>-0.2</v>
      </c>
      <c r="S20" s="10"/>
      <c r="T20" s="14"/>
      <c r="U20" s="10"/>
      <c r="V20" s="10"/>
      <c r="W20" s="10"/>
      <c r="X20" s="10">
        <v>9.8000000000000007</v>
      </c>
      <c r="Y20" s="10">
        <v>4.2</v>
      </c>
      <c r="Z20" s="10">
        <v>210.9</v>
      </c>
      <c r="AA20" s="10">
        <v>-0.6</v>
      </c>
      <c r="AB20" s="10">
        <v>11</v>
      </c>
      <c r="AC20" s="14">
        <v>2.387</v>
      </c>
    </row>
    <row r="21" spans="1:29" x14ac:dyDescent="0.25">
      <c r="A21" t="s">
        <v>204</v>
      </c>
      <c r="B21" s="10">
        <v>7.6</v>
      </c>
      <c r="C21" s="10">
        <v>20</v>
      </c>
      <c r="D21" s="10">
        <v>8.1</v>
      </c>
      <c r="E21" s="10">
        <v>19.2</v>
      </c>
      <c r="F21" s="10">
        <v>7.4</v>
      </c>
      <c r="G21" s="10">
        <v>11.7</v>
      </c>
      <c r="H21" s="10">
        <v>13.6</v>
      </c>
      <c r="I21" s="10">
        <v>12.5</v>
      </c>
      <c r="J21" s="10">
        <v>12.3</v>
      </c>
      <c r="K21" s="10">
        <v>14.3</v>
      </c>
      <c r="L21" s="10">
        <v>14.4</v>
      </c>
      <c r="M21" s="10">
        <v>16.7</v>
      </c>
      <c r="N21" s="10"/>
      <c r="O21" s="10">
        <v>43.6</v>
      </c>
      <c r="P21" s="10">
        <v>78.8</v>
      </c>
      <c r="Q21" s="10"/>
      <c r="R21" s="10">
        <v>0.2</v>
      </c>
      <c r="S21" s="10"/>
      <c r="T21" s="14"/>
      <c r="U21" s="10"/>
      <c r="V21" s="10"/>
      <c r="W21" s="10"/>
      <c r="X21" s="10">
        <v>9.3000000000000007</v>
      </c>
      <c r="Y21" s="10">
        <v>5.3</v>
      </c>
      <c r="Z21" s="10">
        <v>203.1</v>
      </c>
      <c r="AA21" s="10">
        <v>-4.2</v>
      </c>
      <c r="AB21" s="10">
        <v>10</v>
      </c>
      <c r="AC21" s="14">
        <v>2.3889999999999998</v>
      </c>
    </row>
    <row r="22" spans="1:29" x14ac:dyDescent="0.25">
      <c r="A22" t="s">
        <v>205</v>
      </c>
      <c r="B22" s="10">
        <v>8.5</v>
      </c>
      <c r="C22" s="10">
        <v>19.8</v>
      </c>
      <c r="D22" s="10">
        <v>-1.5</v>
      </c>
      <c r="E22" s="10">
        <v>9.1</v>
      </c>
      <c r="F22" s="10">
        <v>7.4</v>
      </c>
      <c r="G22" s="10">
        <v>11.5</v>
      </c>
      <c r="H22" s="10">
        <v>14.4</v>
      </c>
      <c r="I22" s="10">
        <v>12.9</v>
      </c>
      <c r="J22" s="10">
        <v>12.8</v>
      </c>
      <c r="K22" s="10">
        <v>14.8</v>
      </c>
      <c r="L22" s="10">
        <v>15.2</v>
      </c>
      <c r="M22" s="10">
        <v>19.2</v>
      </c>
      <c r="N22" s="10"/>
      <c r="O22" s="10">
        <v>44.4</v>
      </c>
      <c r="P22" s="10">
        <v>82.3</v>
      </c>
      <c r="Q22" s="10"/>
      <c r="R22" s="10">
        <v>0.4</v>
      </c>
      <c r="S22" s="10"/>
      <c r="T22" s="14"/>
      <c r="U22" s="10"/>
      <c r="V22" s="10"/>
      <c r="W22" s="10"/>
      <c r="X22" s="10">
        <v>3.3</v>
      </c>
      <c r="Y22" s="10">
        <v>3.6</v>
      </c>
      <c r="Z22" s="10">
        <v>211.3</v>
      </c>
      <c r="AA22" s="10">
        <v>-0.7</v>
      </c>
      <c r="AB22" s="10">
        <v>10.8</v>
      </c>
      <c r="AC22" s="14">
        <v>2.2330000000000001</v>
      </c>
    </row>
    <row r="23" spans="1:29" x14ac:dyDescent="0.25">
      <c r="A23" t="s">
        <v>206</v>
      </c>
      <c r="B23" s="10">
        <v>-2.9</v>
      </c>
      <c r="C23" s="10">
        <v>4.5999999999999996</v>
      </c>
      <c r="D23" s="10">
        <v>-0.1</v>
      </c>
      <c r="E23" s="10">
        <v>6.7</v>
      </c>
      <c r="F23" s="10">
        <v>7.4</v>
      </c>
      <c r="G23" s="10">
        <v>8.6</v>
      </c>
      <c r="H23" s="10">
        <v>14.9</v>
      </c>
      <c r="I23" s="10">
        <v>13.8</v>
      </c>
      <c r="J23" s="10">
        <v>13.6</v>
      </c>
      <c r="K23" s="10">
        <v>16.100000000000001</v>
      </c>
      <c r="L23" s="10">
        <v>16.3</v>
      </c>
      <c r="M23" s="10">
        <v>18.899999999999999</v>
      </c>
      <c r="N23" s="10"/>
      <c r="O23" s="10">
        <v>45</v>
      </c>
      <c r="P23" s="10">
        <v>85.1</v>
      </c>
      <c r="Q23" s="10"/>
      <c r="R23" s="10">
        <v>1.2</v>
      </c>
      <c r="S23" s="10"/>
      <c r="T23" s="14"/>
      <c r="U23" s="10"/>
      <c r="V23" s="10"/>
      <c r="W23" s="10"/>
      <c r="X23" s="10">
        <v>4.5</v>
      </c>
      <c r="Y23" s="10">
        <v>6.7</v>
      </c>
      <c r="Z23" s="10">
        <v>226.9</v>
      </c>
      <c r="AA23" s="10">
        <v>1</v>
      </c>
      <c r="AB23" s="10">
        <v>15.3</v>
      </c>
      <c r="AC23" s="14">
        <v>1.93</v>
      </c>
    </row>
    <row r="24" spans="1:29" x14ac:dyDescent="0.25">
      <c r="A24" t="s">
        <v>207</v>
      </c>
      <c r="B24" s="10">
        <v>4.7</v>
      </c>
      <c r="C24" s="10">
        <v>12.4</v>
      </c>
      <c r="D24" s="10">
        <v>8.4</v>
      </c>
      <c r="E24" s="10">
        <v>15.7</v>
      </c>
      <c r="F24" s="10">
        <v>7.4</v>
      </c>
      <c r="G24" s="10">
        <v>11.6</v>
      </c>
      <c r="H24" s="10">
        <v>15.1</v>
      </c>
      <c r="I24" s="10">
        <v>15</v>
      </c>
      <c r="J24" s="10">
        <v>14.6</v>
      </c>
      <c r="K24" s="10">
        <v>17.600000000000001</v>
      </c>
      <c r="L24" s="10">
        <v>17.600000000000001</v>
      </c>
      <c r="M24" s="10">
        <v>20.3</v>
      </c>
      <c r="N24" s="10"/>
      <c r="O24" s="10">
        <v>45.4</v>
      </c>
      <c r="P24" s="10">
        <v>87.6</v>
      </c>
      <c r="Q24" s="10"/>
      <c r="R24" s="10">
        <v>1.1000000000000001</v>
      </c>
      <c r="S24" s="10"/>
      <c r="T24" s="14"/>
      <c r="U24" s="10"/>
      <c r="V24" s="10"/>
      <c r="W24" s="10"/>
      <c r="X24" s="10">
        <v>-0.8</v>
      </c>
      <c r="Y24" s="10">
        <v>1.3</v>
      </c>
      <c r="Z24" s="10">
        <v>232.3</v>
      </c>
      <c r="AA24" s="10">
        <v>4.4000000000000004</v>
      </c>
      <c r="AB24" s="10">
        <v>9.1</v>
      </c>
      <c r="AC24" s="14">
        <v>1.8029999999999999</v>
      </c>
    </row>
    <row r="25" spans="1:29" x14ac:dyDescent="0.25">
      <c r="A25" t="s">
        <v>208</v>
      </c>
      <c r="B25" s="10">
        <v>-4.5999999999999996</v>
      </c>
      <c r="C25" s="10">
        <v>2.8</v>
      </c>
      <c r="D25" s="10">
        <v>0.8</v>
      </c>
      <c r="E25" s="10">
        <v>7.1</v>
      </c>
      <c r="F25" s="10">
        <v>8.1999999999999993</v>
      </c>
      <c r="G25" s="10">
        <v>6.7</v>
      </c>
      <c r="H25" s="10">
        <v>11.8</v>
      </c>
      <c r="I25" s="10">
        <v>13.9</v>
      </c>
      <c r="J25" s="10">
        <v>13.9</v>
      </c>
      <c r="K25" s="10">
        <v>16.8</v>
      </c>
      <c r="L25" s="10">
        <v>17.600000000000001</v>
      </c>
      <c r="M25" s="10">
        <v>17</v>
      </c>
      <c r="N25" s="10"/>
      <c r="O25" s="10">
        <v>45.8</v>
      </c>
      <c r="P25" s="10">
        <v>90.6</v>
      </c>
      <c r="Q25" s="10"/>
      <c r="R25" s="10">
        <v>0.9</v>
      </c>
      <c r="S25" s="10"/>
      <c r="T25" s="14"/>
      <c r="U25" s="10"/>
      <c r="V25" s="10"/>
      <c r="W25" s="10"/>
      <c r="X25" s="10">
        <v>2.9</v>
      </c>
      <c r="Y25" s="10">
        <v>4.5999999999999996</v>
      </c>
      <c r="Z25" s="10">
        <v>219.8</v>
      </c>
      <c r="AA25" s="10">
        <v>0.5</v>
      </c>
      <c r="AB25" s="10">
        <v>12.3</v>
      </c>
      <c r="AC25" s="14">
        <v>1.915</v>
      </c>
    </row>
    <row r="26" spans="1:29" x14ac:dyDescent="0.25">
      <c r="A26" t="s">
        <v>209</v>
      </c>
      <c r="B26" s="10">
        <v>-6.5</v>
      </c>
      <c r="C26" s="10">
        <v>-1.2</v>
      </c>
      <c r="D26" s="10">
        <v>0.5</v>
      </c>
      <c r="E26" s="10">
        <v>5.7</v>
      </c>
      <c r="F26" s="10">
        <v>8.8000000000000007</v>
      </c>
      <c r="G26" s="10">
        <v>3.6</v>
      </c>
      <c r="H26" s="10">
        <v>12.8</v>
      </c>
      <c r="I26" s="10">
        <v>14.2</v>
      </c>
      <c r="J26" s="10">
        <v>14.1</v>
      </c>
      <c r="K26" s="10">
        <v>16.7</v>
      </c>
      <c r="L26" s="10">
        <v>17.3</v>
      </c>
      <c r="M26" s="10">
        <v>16.3</v>
      </c>
      <c r="N26" s="10"/>
      <c r="O26" s="10">
        <v>46.1</v>
      </c>
      <c r="P26" s="10">
        <v>92.6</v>
      </c>
      <c r="Q26" s="10"/>
      <c r="R26" s="10">
        <v>1.7</v>
      </c>
      <c r="S26" s="10"/>
      <c r="T26" s="14"/>
      <c r="U26" s="10"/>
      <c r="V26" s="10"/>
      <c r="W26" s="10"/>
      <c r="X26" s="10">
        <v>8</v>
      </c>
      <c r="Y26" s="10">
        <v>0</v>
      </c>
      <c r="Z26" s="10">
        <v>248.3</v>
      </c>
      <c r="AA26" s="10">
        <v>0.6</v>
      </c>
      <c r="AB26" s="10">
        <v>8</v>
      </c>
      <c r="AC26" s="14">
        <v>1.7809999999999999</v>
      </c>
    </row>
    <row r="27" spans="1:29" x14ac:dyDescent="0.25">
      <c r="A27" t="s">
        <v>210</v>
      </c>
      <c r="B27" s="10">
        <v>2.2000000000000002</v>
      </c>
      <c r="C27" s="10">
        <v>7.2</v>
      </c>
      <c r="D27" s="10">
        <v>2.2999999999999998</v>
      </c>
      <c r="E27" s="10">
        <v>6.3</v>
      </c>
      <c r="F27" s="10">
        <v>9.4</v>
      </c>
      <c r="G27" s="10">
        <v>5.9</v>
      </c>
      <c r="H27" s="10">
        <v>12.4</v>
      </c>
      <c r="I27" s="10">
        <v>13.9</v>
      </c>
      <c r="J27" s="10">
        <v>13.7</v>
      </c>
      <c r="K27" s="10">
        <v>16.600000000000001</v>
      </c>
      <c r="L27" s="10">
        <v>16.8</v>
      </c>
      <c r="M27" s="10">
        <v>16.5</v>
      </c>
      <c r="N27" s="10"/>
      <c r="O27" s="10">
        <v>46.2</v>
      </c>
      <c r="P27" s="10">
        <v>93.5</v>
      </c>
      <c r="Q27" s="10"/>
      <c r="R27" s="10">
        <v>0.5</v>
      </c>
      <c r="S27" s="10"/>
      <c r="T27" s="14"/>
      <c r="U27" s="10"/>
      <c r="V27" s="10"/>
      <c r="W27" s="10"/>
      <c r="X27" s="10">
        <v>1.7</v>
      </c>
      <c r="Y27" s="10">
        <v>4.5</v>
      </c>
      <c r="Z27" s="10">
        <v>255</v>
      </c>
      <c r="AA27" s="10">
        <v>4.5999999999999996</v>
      </c>
      <c r="AB27" s="10">
        <v>7.8</v>
      </c>
      <c r="AC27" s="14">
        <v>1.736</v>
      </c>
    </row>
    <row r="28" spans="1:29" x14ac:dyDescent="0.25">
      <c r="A28" t="s">
        <v>211</v>
      </c>
      <c r="B28" s="10">
        <v>-1.4</v>
      </c>
      <c r="C28" s="10">
        <v>4.4000000000000004</v>
      </c>
      <c r="D28" s="10">
        <v>2.1</v>
      </c>
      <c r="E28" s="10">
        <v>8.6999999999999993</v>
      </c>
      <c r="F28" s="10">
        <v>9.9</v>
      </c>
      <c r="G28" s="10">
        <v>7.1</v>
      </c>
      <c r="H28" s="10">
        <v>9.3000000000000007</v>
      </c>
      <c r="I28" s="10">
        <v>12.9</v>
      </c>
      <c r="J28" s="10">
        <v>12.9</v>
      </c>
      <c r="K28" s="10">
        <v>15.6</v>
      </c>
      <c r="L28" s="10">
        <v>15.9</v>
      </c>
      <c r="M28" s="10">
        <v>14.7</v>
      </c>
      <c r="N28" s="10"/>
      <c r="O28" s="10">
        <v>46.2</v>
      </c>
      <c r="P28" s="10">
        <v>93.8</v>
      </c>
      <c r="Q28" s="10"/>
      <c r="R28" s="10">
        <v>-2.1</v>
      </c>
      <c r="S28" s="10"/>
      <c r="T28" s="14"/>
      <c r="U28" s="10"/>
      <c r="V28" s="10"/>
      <c r="W28" s="10"/>
      <c r="X28" s="10">
        <v>1.7</v>
      </c>
      <c r="Y28" s="10">
        <v>2.1</v>
      </c>
      <c r="Z28" s="10">
        <v>268.3</v>
      </c>
      <c r="AA28" s="10">
        <v>1.1000000000000001</v>
      </c>
      <c r="AB28" s="10">
        <v>4.3</v>
      </c>
      <c r="AC28" s="14">
        <v>1.6950000000000001</v>
      </c>
    </row>
    <row r="29" spans="1:29" x14ac:dyDescent="0.25">
      <c r="A29" t="s">
        <v>212</v>
      </c>
      <c r="B29" s="10">
        <v>0.4</v>
      </c>
      <c r="C29" s="10">
        <v>4.9000000000000004</v>
      </c>
      <c r="D29" s="10">
        <v>1.8</v>
      </c>
      <c r="E29" s="10">
        <v>6.4</v>
      </c>
      <c r="F29" s="10">
        <v>10.7</v>
      </c>
      <c r="G29" s="10">
        <v>1.2</v>
      </c>
      <c r="H29" s="10">
        <v>7.9</v>
      </c>
      <c r="I29" s="10">
        <v>10.7</v>
      </c>
      <c r="J29" s="10">
        <v>10.9</v>
      </c>
      <c r="K29" s="10">
        <v>13.6</v>
      </c>
      <c r="L29" s="10">
        <v>13.8</v>
      </c>
      <c r="M29" s="10">
        <v>12</v>
      </c>
      <c r="N29" s="10"/>
      <c r="O29" s="10">
        <v>46.5</v>
      </c>
      <c r="P29" s="10">
        <v>93.3</v>
      </c>
      <c r="Q29" s="10"/>
      <c r="R29" s="10">
        <v>0.2</v>
      </c>
      <c r="S29" s="10"/>
      <c r="T29" s="14"/>
      <c r="U29" s="10"/>
      <c r="V29" s="10"/>
      <c r="W29" s="10"/>
      <c r="X29" s="10">
        <v>5.7</v>
      </c>
      <c r="Y29" s="10">
        <v>3.6</v>
      </c>
      <c r="Z29" s="10">
        <v>234.7</v>
      </c>
      <c r="AA29" s="10">
        <v>2.8</v>
      </c>
      <c r="AB29" s="10">
        <v>4.4000000000000004</v>
      </c>
      <c r="AC29" s="14">
        <v>1.6180000000000001</v>
      </c>
    </row>
    <row r="30" spans="1:29" x14ac:dyDescent="0.25">
      <c r="A30" t="s">
        <v>113</v>
      </c>
      <c r="B30" s="10">
        <v>5.3</v>
      </c>
      <c r="C30" s="10">
        <v>8.8000000000000007</v>
      </c>
      <c r="D30" s="10">
        <v>3.5</v>
      </c>
      <c r="E30" s="10">
        <v>7.1</v>
      </c>
      <c r="F30" s="10">
        <v>10.4</v>
      </c>
      <c r="G30" s="10">
        <v>0.3</v>
      </c>
      <c r="H30" s="10">
        <v>8.1</v>
      </c>
      <c r="I30" s="10">
        <v>10.4</v>
      </c>
      <c r="J30" s="10">
        <v>10.7</v>
      </c>
      <c r="K30" s="10">
        <v>12.9</v>
      </c>
      <c r="L30" s="10">
        <v>13</v>
      </c>
      <c r="M30" s="10">
        <v>10.9</v>
      </c>
      <c r="N30" s="10"/>
      <c r="O30" s="10">
        <v>46.9</v>
      </c>
      <c r="P30" s="10">
        <v>91.7</v>
      </c>
      <c r="Q30" s="10"/>
      <c r="R30" s="10">
        <v>2.7</v>
      </c>
      <c r="S30" s="10"/>
      <c r="T30" s="14"/>
      <c r="U30" s="10"/>
      <c r="V30" s="10"/>
      <c r="W30" s="10"/>
      <c r="X30" s="10">
        <v>-0.2</v>
      </c>
      <c r="Y30" s="10">
        <v>-1.2</v>
      </c>
      <c r="Z30" s="10">
        <v>239</v>
      </c>
      <c r="AA30" s="10">
        <v>7.4</v>
      </c>
      <c r="AB30" s="10">
        <v>3.3</v>
      </c>
      <c r="AC30" s="14">
        <v>1.4830000000000001</v>
      </c>
    </row>
    <row r="31" spans="1:29" x14ac:dyDescent="0.25">
      <c r="A31" t="s">
        <v>114</v>
      </c>
      <c r="B31" s="10">
        <v>9.4</v>
      </c>
      <c r="C31" s="10">
        <v>12.4</v>
      </c>
      <c r="D31" s="10">
        <v>2.9</v>
      </c>
      <c r="E31" s="10">
        <v>6.7</v>
      </c>
      <c r="F31" s="10">
        <v>10.1</v>
      </c>
      <c r="G31" s="10">
        <v>4.7</v>
      </c>
      <c r="H31" s="10">
        <v>8.4</v>
      </c>
      <c r="I31" s="10">
        <v>10.4</v>
      </c>
      <c r="J31" s="10">
        <v>10.7</v>
      </c>
      <c r="K31" s="10">
        <v>12.3</v>
      </c>
      <c r="L31" s="10">
        <v>12.8</v>
      </c>
      <c r="M31" s="10">
        <v>10.5</v>
      </c>
      <c r="N31" s="10"/>
      <c r="O31" s="10">
        <v>47.6</v>
      </c>
      <c r="P31" s="10">
        <v>90.7</v>
      </c>
      <c r="Q31" s="10"/>
      <c r="R31" s="10">
        <v>2.6</v>
      </c>
      <c r="S31" s="10"/>
      <c r="T31" s="14"/>
      <c r="U31" s="10"/>
      <c r="V31" s="10"/>
      <c r="W31" s="10"/>
      <c r="X31" s="10">
        <v>4.0999999999999996</v>
      </c>
      <c r="Y31" s="10">
        <v>4.7</v>
      </c>
      <c r="Z31" s="10">
        <v>239.3</v>
      </c>
      <c r="AA31" s="10">
        <v>3.5</v>
      </c>
      <c r="AB31" s="10">
        <v>3.1</v>
      </c>
      <c r="AC31" s="14">
        <v>1.5329999999999999</v>
      </c>
    </row>
    <row r="32" spans="1:29" x14ac:dyDescent="0.25">
      <c r="A32" t="s">
        <v>115</v>
      </c>
      <c r="B32" s="10">
        <v>8.1</v>
      </c>
      <c r="C32" s="10">
        <v>12.7</v>
      </c>
      <c r="D32" s="10">
        <v>6.2</v>
      </c>
      <c r="E32" s="10">
        <v>11.9</v>
      </c>
      <c r="F32" s="10">
        <v>9.4</v>
      </c>
      <c r="G32" s="10">
        <v>4</v>
      </c>
      <c r="H32" s="10">
        <v>9.1</v>
      </c>
      <c r="I32" s="10">
        <v>11.5</v>
      </c>
      <c r="J32" s="10">
        <v>11.7</v>
      </c>
      <c r="K32" s="10">
        <v>13.2</v>
      </c>
      <c r="L32" s="10">
        <v>13.7</v>
      </c>
      <c r="M32" s="10">
        <v>10.8</v>
      </c>
      <c r="N32" s="10"/>
      <c r="O32" s="10">
        <v>48.2</v>
      </c>
      <c r="P32" s="10">
        <v>90.5</v>
      </c>
      <c r="Q32" s="10"/>
      <c r="R32" s="10">
        <v>1</v>
      </c>
      <c r="S32" s="10"/>
      <c r="T32" s="14"/>
      <c r="U32" s="10"/>
      <c r="V32" s="10"/>
      <c r="W32" s="10"/>
      <c r="X32" s="10">
        <v>5.7</v>
      </c>
      <c r="Y32" s="10">
        <v>-1.2</v>
      </c>
      <c r="Z32" s="10">
        <v>235.7</v>
      </c>
      <c r="AA32" s="10">
        <v>4.5</v>
      </c>
      <c r="AB32" s="10">
        <v>8</v>
      </c>
      <c r="AC32" s="14">
        <v>1.498</v>
      </c>
    </row>
    <row r="33" spans="1:29" x14ac:dyDescent="0.25">
      <c r="A33" t="s">
        <v>116</v>
      </c>
      <c r="B33" s="10">
        <v>8.5</v>
      </c>
      <c r="C33" s="10">
        <v>11.7</v>
      </c>
      <c r="D33" s="10">
        <v>8.9</v>
      </c>
      <c r="E33" s="10">
        <v>11.8</v>
      </c>
      <c r="F33" s="10">
        <v>8.5</v>
      </c>
      <c r="G33" s="10">
        <v>4.0999999999999996</v>
      </c>
      <c r="H33" s="10">
        <v>8.8000000000000007</v>
      </c>
      <c r="I33" s="10">
        <v>11.4</v>
      </c>
      <c r="J33" s="10">
        <v>11.7</v>
      </c>
      <c r="K33" s="10">
        <v>13.2</v>
      </c>
      <c r="L33" s="10">
        <v>13.4</v>
      </c>
      <c r="M33" s="10">
        <v>11</v>
      </c>
      <c r="N33" s="10"/>
      <c r="O33" s="10">
        <v>48.8</v>
      </c>
      <c r="P33" s="10">
        <v>90.4</v>
      </c>
      <c r="Q33" s="10"/>
      <c r="R33" s="10">
        <v>4.4000000000000004</v>
      </c>
      <c r="S33" s="10"/>
      <c r="T33" s="14"/>
      <c r="U33" s="10"/>
      <c r="V33" s="10"/>
      <c r="W33" s="10"/>
      <c r="X33" s="10">
        <v>3.6</v>
      </c>
      <c r="Y33" s="10">
        <v>4.5</v>
      </c>
      <c r="Z33" s="10">
        <v>231.7</v>
      </c>
      <c r="AA33" s="10">
        <v>3.5</v>
      </c>
      <c r="AB33" s="10">
        <v>5.6</v>
      </c>
      <c r="AC33" s="14">
        <v>1.452</v>
      </c>
    </row>
    <row r="34" spans="1:29" x14ac:dyDescent="0.25">
      <c r="A34" t="s">
        <v>117</v>
      </c>
      <c r="B34" s="10">
        <v>8.1999999999999993</v>
      </c>
      <c r="C34" s="10">
        <v>12.9</v>
      </c>
      <c r="D34" s="10">
        <v>8.4</v>
      </c>
      <c r="E34" s="10">
        <v>13.2</v>
      </c>
      <c r="F34" s="10">
        <v>7.9</v>
      </c>
      <c r="G34" s="10">
        <v>5.8</v>
      </c>
      <c r="H34" s="10">
        <v>9.1999999999999993</v>
      </c>
      <c r="I34" s="10">
        <v>11.7</v>
      </c>
      <c r="J34" s="10">
        <v>11.9</v>
      </c>
      <c r="K34" s="10">
        <v>13.3</v>
      </c>
      <c r="L34" s="10">
        <v>13.3</v>
      </c>
      <c r="M34" s="10">
        <v>11.1</v>
      </c>
      <c r="N34" s="10"/>
      <c r="O34" s="10">
        <v>49.4</v>
      </c>
      <c r="P34" s="10">
        <v>90.5</v>
      </c>
      <c r="Q34" s="10"/>
      <c r="R34" s="10">
        <v>3.5</v>
      </c>
      <c r="S34" s="10"/>
      <c r="T34" s="14"/>
      <c r="U34" s="10"/>
      <c r="V34" s="10"/>
      <c r="W34" s="10"/>
      <c r="X34" s="10">
        <v>4.5999999999999996</v>
      </c>
      <c r="Y34" s="10">
        <v>1.7</v>
      </c>
      <c r="Z34" s="10">
        <v>224.8</v>
      </c>
      <c r="AA34" s="10">
        <v>2.8</v>
      </c>
      <c r="AB34" s="10">
        <v>3.7</v>
      </c>
      <c r="AC34" s="14">
        <v>1.4379999999999999</v>
      </c>
    </row>
    <row r="35" spans="1:29" x14ac:dyDescent="0.25">
      <c r="A35" t="s">
        <v>118</v>
      </c>
      <c r="B35" s="10">
        <v>7.2</v>
      </c>
      <c r="C35" s="10">
        <v>10.9</v>
      </c>
      <c r="D35" s="10">
        <v>6.8</v>
      </c>
      <c r="E35" s="10">
        <v>11</v>
      </c>
      <c r="F35" s="10">
        <v>7.4</v>
      </c>
      <c r="G35" s="10">
        <v>3.8</v>
      </c>
      <c r="H35" s="10">
        <v>9.8000000000000007</v>
      </c>
      <c r="I35" s="10">
        <v>13</v>
      </c>
      <c r="J35" s="10">
        <v>13.2</v>
      </c>
      <c r="K35" s="10">
        <v>14.9</v>
      </c>
      <c r="L35" s="10">
        <v>14.1</v>
      </c>
      <c r="M35" s="10">
        <v>12.3</v>
      </c>
      <c r="N35" s="10"/>
      <c r="O35" s="10">
        <v>50</v>
      </c>
      <c r="P35" s="10">
        <v>91.4</v>
      </c>
      <c r="Q35" s="10"/>
      <c r="R35" s="10">
        <v>-1.9</v>
      </c>
      <c r="S35" s="10"/>
      <c r="T35" s="14"/>
      <c r="U35" s="10"/>
      <c r="V35" s="10"/>
      <c r="W35" s="10"/>
      <c r="X35" s="10">
        <v>6.7</v>
      </c>
      <c r="Y35" s="10">
        <v>3</v>
      </c>
      <c r="Z35" s="10">
        <v>237.3</v>
      </c>
      <c r="AA35" s="10">
        <v>-3.4</v>
      </c>
      <c r="AB35" s="10">
        <v>3.6</v>
      </c>
      <c r="AC35" s="14">
        <v>1.3580000000000001</v>
      </c>
    </row>
    <row r="36" spans="1:29" x14ac:dyDescent="0.25">
      <c r="A36" t="s">
        <v>119</v>
      </c>
      <c r="B36" s="10">
        <v>4</v>
      </c>
      <c r="C36" s="10">
        <v>7.4</v>
      </c>
      <c r="D36" s="10">
        <v>5.6</v>
      </c>
      <c r="E36" s="10">
        <v>8.9</v>
      </c>
      <c r="F36" s="10">
        <v>7.4</v>
      </c>
      <c r="G36" s="10">
        <v>3.5</v>
      </c>
      <c r="H36" s="10">
        <v>10.3</v>
      </c>
      <c r="I36" s="10">
        <v>12.8</v>
      </c>
      <c r="J36" s="10">
        <v>12.9</v>
      </c>
      <c r="K36" s="10">
        <v>14.3</v>
      </c>
      <c r="L36" s="10">
        <v>14.5</v>
      </c>
      <c r="M36" s="10">
        <v>13</v>
      </c>
      <c r="N36" s="10"/>
      <c r="O36" s="10">
        <v>50.6</v>
      </c>
      <c r="P36" s="10">
        <v>92</v>
      </c>
      <c r="Q36" s="10"/>
      <c r="R36" s="10">
        <v>4.2</v>
      </c>
      <c r="S36" s="10"/>
      <c r="T36" s="14"/>
      <c r="U36" s="10"/>
      <c r="V36" s="10"/>
      <c r="W36" s="10"/>
      <c r="X36" s="10">
        <v>4.5</v>
      </c>
      <c r="Y36" s="10">
        <v>-0.4</v>
      </c>
      <c r="Z36" s="10">
        <v>246.9</v>
      </c>
      <c r="AA36" s="10">
        <v>2.6</v>
      </c>
      <c r="AB36" s="10">
        <v>6</v>
      </c>
      <c r="AC36" s="14">
        <v>1.234</v>
      </c>
    </row>
    <row r="37" spans="1:29" x14ac:dyDescent="0.25">
      <c r="A37" t="s">
        <v>120</v>
      </c>
      <c r="B37" s="10">
        <v>3.2</v>
      </c>
      <c r="C37" s="10">
        <v>6</v>
      </c>
      <c r="D37" s="10">
        <v>3.3</v>
      </c>
      <c r="E37" s="10">
        <v>5.9</v>
      </c>
      <c r="F37" s="10">
        <v>7.3</v>
      </c>
      <c r="G37" s="10">
        <v>3.5</v>
      </c>
      <c r="H37" s="10">
        <v>8.8000000000000007</v>
      </c>
      <c r="I37" s="10">
        <v>11.5</v>
      </c>
      <c r="J37" s="10">
        <v>11.8</v>
      </c>
      <c r="K37" s="10">
        <v>13.1</v>
      </c>
      <c r="L37" s="10">
        <v>13.6</v>
      </c>
      <c r="M37" s="10">
        <v>11.8</v>
      </c>
      <c r="N37" s="10"/>
      <c r="O37" s="10">
        <v>51.1</v>
      </c>
      <c r="P37" s="10">
        <v>92.5</v>
      </c>
      <c r="Q37" s="10"/>
      <c r="R37" s="10">
        <v>2.1</v>
      </c>
      <c r="S37" s="10"/>
      <c r="T37" s="14"/>
      <c r="U37" s="10"/>
      <c r="V37" s="10"/>
      <c r="W37" s="10"/>
      <c r="X37" s="10">
        <v>0.4</v>
      </c>
      <c r="Y37" s="10">
        <v>5.0999999999999996</v>
      </c>
      <c r="Z37" s="10">
        <v>251.6</v>
      </c>
      <c r="AA37" s="10">
        <v>8.1999999999999993</v>
      </c>
      <c r="AB37" s="10">
        <v>6</v>
      </c>
      <c r="AC37" s="14">
        <v>1.1579999999999999</v>
      </c>
    </row>
    <row r="38" spans="1:29" x14ac:dyDescent="0.25">
      <c r="A38" t="s">
        <v>121</v>
      </c>
      <c r="B38" s="10">
        <v>4</v>
      </c>
      <c r="C38" s="10">
        <v>8.9</v>
      </c>
      <c r="D38" s="10">
        <v>-1</v>
      </c>
      <c r="E38" s="10">
        <v>3.9</v>
      </c>
      <c r="F38" s="10">
        <v>7.2</v>
      </c>
      <c r="G38" s="10">
        <v>3.7</v>
      </c>
      <c r="H38" s="10">
        <v>8.1999999999999993</v>
      </c>
      <c r="I38" s="10">
        <v>11.3</v>
      </c>
      <c r="J38" s="10">
        <v>11.6</v>
      </c>
      <c r="K38" s="10">
        <v>13</v>
      </c>
      <c r="L38" s="10">
        <v>13.1</v>
      </c>
      <c r="M38" s="10">
        <v>10.5</v>
      </c>
      <c r="N38" s="10"/>
      <c r="O38" s="10">
        <v>51.7</v>
      </c>
      <c r="P38" s="10">
        <v>93.2</v>
      </c>
      <c r="Q38" s="10"/>
      <c r="R38" s="10">
        <v>0.9</v>
      </c>
      <c r="S38" s="10"/>
      <c r="T38" s="14"/>
      <c r="U38" s="10"/>
      <c r="V38" s="10"/>
      <c r="W38" s="10"/>
      <c r="X38" s="10">
        <v>10.1</v>
      </c>
      <c r="Y38" s="10">
        <v>0.6</v>
      </c>
      <c r="Z38" s="10">
        <v>251</v>
      </c>
      <c r="AA38" s="10">
        <v>3.4</v>
      </c>
      <c r="AB38" s="10">
        <v>6.3</v>
      </c>
      <c r="AC38" s="14">
        <v>1.236</v>
      </c>
    </row>
    <row r="39" spans="1:29" x14ac:dyDescent="0.25">
      <c r="A39" t="s">
        <v>122</v>
      </c>
      <c r="B39" s="10">
        <v>3.7</v>
      </c>
      <c r="C39" s="10">
        <v>6.3</v>
      </c>
      <c r="D39" s="10">
        <v>7.9</v>
      </c>
      <c r="E39" s="10">
        <v>11.6</v>
      </c>
      <c r="F39" s="10">
        <v>7.3</v>
      </c>
      <c r="G39" s="10">
        <v>3.7</v>
      </c>
      <c r="H39" s="10">
        <v>7.5</v>
      </c>
      <c r="I39" s="10">
        <v>10.5</v>
      </c>
      <c r="J39" s="10">
        <v>10.9</v>
      </c>
      <c r="K39" s="10">
        <v>12.3</v>
      </c>
      <c r="L39" s="10">
        <v>12.7</v>
      </c>
      <c r="M39" s="10">
        <v>10.199999999999999</v>
      </c>
      <c r="N39" s="10"/>
      <c r="O39" s="10">
        <v>52.6</v>
      </c>
      <c r="P39" s="10">
        <v>93.4</v>
      </c>
      <c r="Q39" s="10"/>
      <c r="R39" s="10">
        <v>3.9</v>
      </c>
      <c r="S39" s="10"/>
      <c r="T39" s="14"/>
      <c r="U39" s="10"/>
      <c r="V39" s="10"/>
      <c r="W39" s="10"/>
      <c r="X39" s="10">
        <v>5.7</v>
      </c>
      <c r="Y39" s="10">
        <v>3.5</v>
      </c>
      <c r="Z39" s="10">
        <v>248.4</v>
      </c>
      <c r="AA39" s="10">
        <v>8.8000000000000007</v>
      </c>
      <c r="AB39" s="10">
        <v>9.8000000000000007</v>
      </c>
      <c r="AC39" s="14">
        <v>1.31</v>
      </c>
    </row>
    <row r="40" spans="1:29" x14ac:dyDescent="0.25">
      <c r="A40" t="s">
        <v>123</v>
      </c>
      <c r="B40" s="10">
        <v>6.4</v>
      </c>
      <c r="C40" s="10">
        <v>8.9</v>
      </c>
      <c r="D40" s="10">
        <v>-1.3</v>
      </c>
      <c r="E40" s="10">
        <v>1.8</v>
      </c>
      <c r="F40" s="10">
        <v>7.2</v>
      </c>
      <c r="G40" s="10">
        <v>2.5</v>
      </c>
      <c r="H40" s="10">
        <v>7.1</v>
      </c>
      <c r="I40" s="10">
        <v>10</v>
      </c>
      <c r="J40" s="10">
        <v>10.5</v>
      </c>
      <c r="K40" s="10">
        <v>11.8</v>
      </c>
      <c r="L40" s="10">
        <v>12.1</v>
      </c>
      <c r="M40" s="10">
        <v>9.5</v>
      </c>
      <c r="N40" s="10"/>
      <c r="O40" s="10">
        <v>53.4</v>
      </c>
      <c r="P40" s="10">
        <v>93.9</v>
      </c>
      <c r="Q40" s="10"/>
      <c r="R40" s="10">
        <v>3.4</v>
      </c>
      <c r="S40" s="10"/>
      <c r="T40" s="14"/>
      <c r="U40" s="10"/>
      <c r="V40" s="10"/>
      <c r="W40" s="10"/>
      <c r="X40" s="10">
        <v>8.6</v>
      </c>
      <c r="Y40" s="10">
        <v>0.5</v>
      </c>
      <c r="Z40" s="10">
        <v>216.5</v>
      </c>
      <c r="AA40" s="10">
        <v>0.4</v>
      </c>
      <c r="AB40" s="10">
        <v>3.5</v>
      </c>
      <c r="AC40" s="14">
        <v>1.409</v>
      </c>
    </row>
    <row r="41" spans="1:29" x14ac:dyDescent="0.25">
      <c r="A41" t="s">
        <v>124</v>
      </c>
      <c r="B41" s="10">
        <v>3</v>
      </c>
      <c r="C41" s="10">
        <v>5.4</v>
      </c>
      <c r="D41" s="10">
        <v>4.7</v>
      </c>
      <c r="E41" s="10">
        <v>7.6</v>
      </c>
      <c r="F41" s="10">
        <v>7</v>
      </c>
      <c r="G41" s="10">
        <v>4.0999999999999996</v>
      </c>
      <c r="H41" s="10">
        <v>7.2</v>
      </c>
      <c r="I41" s="10">
        <v>9.4</v>
      </c>
      <c r="J41" s="10">
        <v>10</v>
      </c>
      <c r="K41" s="10">
        <v>11.2</v>
      </c>
      <c r="L41" s="10">
        <v>11.6</v>
      </c>
      <c r="M41" s="10">
        <v>9.5</v>
      </c>
      <c r="N41" s="10"/>
      <c r="O41" s="10">
        <v>54.4</v>
      </c>
      <c r="P41" s="10">
        <v>92.3</v>
      </c>
      <c r="Q41" s="10"/>
      <c r="R41" s="10">
        <v>2.4</v>
      </c>
      <c r="S41" s="10"/>
      <c r="T41" s="14"/>
      <c r="U41" s="10"/>
      <c r="V41" s="10"/>
      <c r="W41" s="10"/>
      <c r="X41" s="10">
        <v>5.9</v>
      </c>
      <c r="Y41" s="10">
        <v>1.5</v>
      </c>
      <c r="Z41" s="10">
        <v>200.3</v>
      </c>
      <c r="AA41" s="10">
        <v>1</v>
      </c>
      <c r="AB41" s="10">
        <v>2.2999999999999998</v>
      </c>
      <c r="AC41" s="14">
        <v>1.4450000000000001</v>
      </c>
    </row>
    <row r="42" spans="1:29" x14ac:dyDescent="0.25">
      <c r="A42" t="s">
        <v>125</v>
      </c>
      <c r="B42" s="10">
        <v>3.8</v>
      </c>
      <c r="C42" s="10">
        <v>5.8</v>
      </c>
      <c r="D42" s="10">
        <v>5.0999999999999996</v>
      </c>
      <c r="E42" s="10">
        <v>8.1</v>
      </c>
      <c r="F42" s="10">
        <v>7</v>
      </c>
      <c r="G42" s="10">
        <v>2.1</v>
      </c>
      <c r="H42" s="10">
        <v>6.9</v>
      </c>
      <c r="I42" s="10">
        <v>8.4</v>
      </c>
      <c r="J42" s="10">
        <v>8.8000000000000007</v>
      </c>
      <c r="K42" s="10">
        <v>10.4</v>
      </c>
      <c r="L42" s="10">
        <v>10.5</v>
      </c>
      <c r="M42" s="10">
        <v>9.4</v>
      </c>
      <c r="N42" s="10"/>
      <c r="O42" s="10">
        <v>55.4</v>
      </c>
      <c r="P42" s="10">
        <v>94.1</v>
      </c>
      <c r="Q42" s="10"/>
      <c r="R42" s="10">
        <v>-1.4</v>
      </c>
      <c r="S42" s="10"/>
      <c r="T42" s="14"/>
      <c r="U42" s="10"/>
      <c r="V42" s="10"/>
      <c r="W42" s="10"/>
      <c r="X42" s="10">
        <v>1.2</v>
      </c>
      <c r="Y42" s="10">
        <v>0.6</v>
      </c>
      <c r="Z42" s="10">
        <v>177.6</v>
      </c>
      <c r="AA42" s="10">
        <v>4.5999999999999996</v>
      </c>
      <c r="AB42" s="10">
        <v>4.0999999999999996</v>
      </c>
      <c r="AC42" s="14">
        <v>1.474</v>
      </c>
    </row>
    <row r="43" spans="1:29" x14ac:dyDescent="0.25">
      <c r="A43" t="s">
        <v>126</v>
      </c>
      <c r="B43" s="10">
        <v>1.8</v>
      </c>
      <c r="C43" s="10">
        <v>3.5</v>
      </c>
      <c r="D43" s="10">
        <v>5.4</v>
      </c>
      <c r="E43" s="10">
        <v>4.9000000000000004</v>
      </c>
      <c r="F43" s="10">
        <v>7.2</v>
      </c>
      <c r="G43" s="10">
        <v>-1.9</v>
      </c>
      <c r="H43" s="10">
        <v>6.1</v>
      </c>
      <c r="I43" s="10">
        <v>7.7</v>
      </c>
      <c r="J43" s="10">
        <v>7.9</v>
      </c>
      <c r="K43" s="10">
        <v>10.1</v>
      </c>
      <c r="L43" s="10">
        <v>10.3</v>
      </c>
      <c r="M43" s="10">
        <v>8.6</v>
      </c>
      <c r="N43" s="10"/>
      <c r="O43" s="10">
        <v>56.5</v>
      </c>
      <c r="P43" s="10">
        <v>95.9</v>
      </c>
      <c r="Q43" s="10"/>
      <c r="R43" s="10">
        <v>7.5</v>
      </c>
      <c r="S43" s="10"/>
      <c r="T43" s="14"/>
      <c r="U43" s="10"/>
      <c r="V43" s="10"/>
      <c r="W43" s="10"/>
      <c r="X43" s="10">
        <v>-1.1000000000000001</v>
      </c>
      <c r="Y43" s="10">
        <v>0.9</v>
      </c>
      <c r="Z43" s="10">
        <v>163.80000000000001</v>
      </c>
      <c r="AA43" s="10">
        <v>3</v>
      </c>
      <c r="AB43" s="10">
        <v>1.3</v>
      </c>
      <c r="AC43" s="14">
        <v>1.532</v>
      </c>
    </row>
    <row r="44" spans="1:29" x14ac:dyDescent="0.25">
      <c r="A44" t="s">
        <v>127</v>
      </c>
      <c r="B44" s="10">
        <v>4.0999999999999996</v>
      </c>
      <c r="C44" s="10">
        <v>5.8</v>
      </c>
      <c r="D44" s="10">
        <v>2.9</v>
      </c>
      <c r="E44" s="10">
        <v>5</v>
      </c>
      <c r="F44" s="10">
        <v>7</v>
      </c>
      <c r="G44" s="10">
        <v>2.5</v>
      </c>
      <c r="H44" s="10">
        <v>5.5</v>
      </c>
      <c r="I44" s="10">
        <v>7.3</v>
      </c>
      <c r="J44" s="10">
        <v>7.7</v>
      </c>
      <c r="K44" s="10">
        <v>9.8000000000000007</v>
      </c>
      <c r="L44" s="10">
        <v>10.199999999999999</v>
      </c>
      <c r="M44" s="10">
        <v>7.9</v>
      </c>
      <c r="N44" s="10"/>
      <c r="O44" s="10">
        <v>57.8</v>
      </c>
      <c r="P44" s="10">
        <v>97.3</v>
      </c>
      <c r="Q44" s="10"/>
      <c r="R44" s="10">
        <v>2</v>
      </c>
      <c r="S44" s="10"/>
      <c r="T44" s="14"/>
      <c r="U44" s="10"/>
      <c r="V44" s="10"/>
      <c r="W44" s="10"/>
      <c r="X44" s="10">
        <v>3.1</v>
      </c>
      <c r="Y44" s="10">
        <v>-2.1</v>
      </c>
      <c r="Z44" s="10">
        <v>154.4</v>
      </c>
      <c r="AA44" s="10">
        <v>1.8</v>
      </c>
      <c r="AB44" s="10">
        <v>2.9</v>
      </c>
      <c r="AC44" s="14">
        <v>1.4470000000000001</v>
      </c>
    </row>
    <row r="45" spans="1:29" x14ac:dyDescent="0.25">
      <c r="A45" t="s">
        <v>128</v>
      </c>
      <c r="B45" s="10">
        <v>2.1</v>
      </c>
      <c r="C45" s="10">
        <v>4.4000000000000004</v>
      </c>
      <c r="D45" s="10">
        <v>0.7</v>
      </c>
      <c r="E45" s="10">
        <v>3.2</v>
      </c>
      <c r="F45" s="10">
        <v>6.8</v>
      </c>
      <c r="G45" s="10">
        <v>2.8</v>
      </c>
      <c r="H45" s="10">
        <v>5.4</v>
      </c>
      <c r="I45" s="10">
        <v>7</v>
      </c>
      <c r="J45" s="10">
        <v>7.6</v>
      </c>
      <c r="K45" s="10">
        <v>9.6</v>
      </c>
      <c r="L45" s="10">
        <v>9.6</v>
      </c>
      <c r="M45" s="10">
        <v>7.5</v>
      </c>
      <c r="N45" s="10"/>
      <c r="O45" s="10">
        <v>59</v>
      </c>
      <c r="P45" s="10">
        <v>98.7</v>
      </c>
      <c r="Q45" s="10"/>
      <c r="R45" s="10">
        <v>1</v>
      </c>
      <c r="S45" s="10"/>
      <c r="T45" s="14"/>
      <c r="U45" s="10"/>
      <c r="V45" s="10"/>
      <c r="W45" s="10"/>
      <c r="X45" s="10">
        <v>4.3</v>
      </c>
      <c r="Y45" s="10">
        <v>0</v>
      </c>
      <c r="Z45" s="10">
        <v>158.30000000000001</v>
      </c>
      <c r="AA45" s="10">
        <v>7.3</v>
      </c>
      <c r="AB45" s="10">
        <v>5.4</v>
      </c>
      <c r="AC45" s="14">
        <v>1.4830000000000001</v>
      </c>
    </row>
    <row r="46" spans="1:29" x14ac:dyDescent="0.25">
      <c r="A46" t="s">
        <v>129</v>
      </c>
      <c r="B46" s="10">
        <v>2.8</v>
      </c>
      <c r="C46" s="10">
        <v>5.8</v>
      </c>
      <c r="D46" s="10">
        <v>3.9</v>
      </c>
      <c r="E46" s="10">
        <v>7.8</v>
      </c>
      <c r="F46" s="10">
        <v>6.6</v>
      </c>
      <c r="G46" s="10">
        <v>4.9000000000000004</v>
      </c>
      <c r="H46" s="10">
        <v>5.5</v>
      </c>
      <c r="I46" s="10">
        <v>6.9</v>
      </c>
      <c r="J46" s="10">
        <v>7.4</v>
      </c>
      <c r="K46" s="10">
        <v>9.1</v>
      </c>
      <c r="L46" s="10">
        <v>9.1</v>
      </c>
      <c r="M46" s="10">
        <v>7.5</v>
      </c>
      <c r="N46" s="10">
        <v>2929.7</v>
      </c>
      <c r="O46" s="10">
        <v>60.6</v>
      </c>
      <c r="P46" s="10">
        <v>100.6</v>
      </c>
      <c r="Q46" s="10"/>
      <c r="R46" s="10">
        <v>-1.9</v>
      </c>
      <c r="S46" s="10"/>
      <c r="T46" s="14"/>
      <c r="U46" s="10"/>
      <c r="V46" s="10"/>
      <c r="W46" s="10"/>
      <c r="X46" s="10">
        <v>-1.5</v>
      </c>
      <c r="Y46" s="10">
        <v>-2.2000000000000002</v>
      </c>
      <c r="Z46" s="10">
        <v>145.69999999999999</v>
      </c>
      <c r="AA46" s="10">
        <v>3.7</v>
      </c>
      <c r="AB46" s="10">
        <v>6.5</v>
      </c>
      <c r="AC46" s="14">
        <v>1.607</v>
      </c>
    </row>
    <row r="47" spans="1:29" x14ac:dyDescent="0.25">
      <c r="A47" t="s">
        <v>130</v>
      </c>
      <c r="B47" s="10">
        <v>4.5999999999999996</v>
      </c>
      <c r="C47" s="10">
        <v>7.4</v>
      </c>
      <c r="D47" s="10">
        <v>-3.8</v>
      </c>
      <c r="E47" s="10">
        <v>-0.1</v>
      </c>
      <c r="F47" s="10">
        <v>6.3</v>
      </c>
      <c r="G47" s="10">
        <v>4.5999999999999996</v>
      </c>
      <c r="H47" s="10">
        <v>5.7</v>
      </c>
      <c r="I47" s="10">
        <v>8.1</v>
      </c>
      <c r="J47" s="10">
        <v>8.5</v>
      </c>
      <c r="K47" s="10">
        <v>9.9</v>
      </c>
      <c r="L47" s="10">
        <v>10.4</v>
      </c>
      <c r="M47" s="10">
        <v>8</v>
      </c>
      <c r="N47" s="10">
        <v>3004.9</v>
      </c>
      <c r="O47" s="10">
        <v>62</v>
      </c>
      <c r="P47" s="10">
        <v>102.6</v>
      </c>
      <c r="Q47" s="10"/>
      <c r="R47" s="10">
        <v>6.9</v>
      </c>
      <c r="S47" s="10"/>
      <c r="T47" s="14"/>
      <c r="U47" s="10"/>
      <c r="V47" s="10"/>
      <c r="W47" s="10"/>
      <c r="X47" s="10">
        <v>8.5</v>
      </c>
      <c r="Y47" s="10">
        <v>5.0999999999999996</v>
      </c>
      <c r="Z47" s="10">
        <v>146.80000000000001</v>
      </c>
      <c r="AA47" s="10">
        <v>6</v>
      </c>
      <c r="AB47" s="10">
        <v>1.5</v>
      </c>
      <c r="AC47" s="14">
        <v>1.613</v>
      </c>
    </row>
    <row r="48" spans="1:29" x14ac:dyDescent="0.25">
      <c r="A48" t="s">
        <v>131</v>
      </c>
      <c r="B48" s="10">
        <v>3.7</v>
      </c>
      <c r="C48" s="10">
        <v>6.7</v>
      </c>
      <c r="D48" s="10">
        <v>7.5</v>
      </c>
      <c r="E48" s="10">
        <v>11.6</v>
      </c>
      <c r="F48" s="10">
        <v>6</v>
      </c>
      <c r="G48" s="10">
        <v>4.3</v>
      </c>
      <c r="H48" s="10">
        <v>6</v>
      </c>
      <c r="I48" s="10">
        <v>8.5</v>
      </c>
      <c r="J48" s="10">
        <v>9</v>
      </c>
      <c r="K48" s="10">
        <v>10.5</v>
      </c>
      <c r="L48" s="10">
        <v>10.6</v>
      </c>
      <c r="M48" s="10">
        <v>8.4</v>
      </c>
      <c r="N48" s="10">
        <v>3171</v>
      </c>
      <c r="O48" s="10">
        <v>63.3</v>
      </c>
      <c r="P48" s="10">
        <v>103.2</v>
      </c>
      <c r="Q48" s="10"/>
      <c r="R48" s="10">
        <v>4.4000000000000004</v>
      </c>
      <c r="S48" s="10"/>
      <c r="T48" s="14"/>
      <c r="U48" s="10"/>
      <c r="V48" s="10"/>
      <c r="W48" s="10"/>
      <c r="X48" s="10">
        <v>8</v>
      </c>
      <c r="Y48" s="10">
        <v>-0.9</v>
      </c>
      <c r="Z48" s="10">
        <v>146.5</v>
      </c>
      <c r="AA48" s="10">
        <v>10.1</v>
      </c>
      <c r="AB48" s="10">
        <v>3.6</v>
      </c>
      <c r="AC48" s="14">
        <v>1.625</v>
      </c>
    </row>
    <row r="49" spans="1:29" x14ac:dyDescent="0.25">
      <c r="A49" t="s">
        <v>132</v>
      </c>
      <c r="B49" s="10">
        <v>6.8</v>
      </c>
      <c r="C49" s="10">
        <v>10.4</v>
      </c>
      <c r="D49" s="10">
        <v>5.5</v>
      </c>
      <c r="E49" s="10">
        <v>9.1999999999999993</v>
      </c>
      <c r="F49" s="10">
        <v>5.8</v>
      </c>
      <c r="G49" s="10">
        <v>3.8</v>
      </c>
      <c r="H49" s="10">
        <v>5.9</v>
      </c>
      <c r="I49" s="10">
        <v>8.8000000000000007</v>
      </c>
      <c r="J49" s="10">
        <v>9.1999999999999993</v>
      </c>
      <c r="K49" s="10">
        <v>10.5</v>
      </c>
      <c r="L49" s="10">
        <v>10.8</v>
      </c>
      <c r="M49" s="10">
        <v>8.9</v>
      </c>
      <c r="N49" s="10">
        <v>2417.1</v>
      </c>
      <c r="O49" s="10">
        <v>64.599999999999994</v>
      </c>
      <c r="P49" s="10">
        <v>103.8</v>
      </c>
      <c r="Q49" s="10"/>
      <c r="R49" s="10">
        <v>5.2</v>
      </c>
      <c r="S49" s="10"/>
      <c r="T49" s="14"/>
      <c r="U49" s="10"/>
      <c r="V49" s="10"/>
      <c r="W49" s="10"/>
      <c r="X49" s="10">
        <v>10.7</v>
      </c>
      <c r="Y49" s="10">
        <v>1.2</v>
      </c>
      <c r="Z49" s="10">
        <v>121.3</v>
      </c>
      <c r="AA49" s="10">
        <v>4.7</v>
      </c>
      <c r="AB49" s="10">
        <v>5.2</v>
      </c>
      <c r="AC49" s="14">
        <v>1.8859999999999999</v>
      </c>
    </row>
    <row r="50" spans="1:29" x14ac:dyDescent="0.25">
      <c r="A50" t="s">
        <v>133</v>
      </c>
      <c r="B50" s="10">
        <v>2.2999999999999998</v>
      </c>
      <c r="C50" s="10">
        <v>5.5</v>
      </c>
      <c r="D50" s="10">
        <v>6</v>
      </c>
      <c r="E50" s="10">
        <v>9.3000000000000007</v>
      </c>
      <c r="F50" s="10">
        <v>5.7</v>
      </c>
      <c r="G50" s="10">
        <v>3.2</v>
      </c>
      <c r="H50" s="10">
        <v>5.7</v>
      </c>
      <c r="I50" s="10">
        <v>8</v>
      </c>
      <c r="J50" s="10">
        <v>8.6</v>
      </c>
      <c r="K50" s="10">
        <v>9.8000000000000007</v>
      </c>
      <c r="L50" s="10">
        <v>10</v>
      </c>
      <c r="M50" s="10">
        <v>8.6</v>
      </c>
      <c r="N50" s="10">
        <v>2584</v>
      </c>
      <c r="O50" s="10">
        <v>65.599999999999994</v>
      </c>
      <c r="P50" s="10">
        <v>104.9</v>
      </c>
      <c r="Q50" s="10"/>
      <c r="R50" s="10">
        <v>2.2000000000000002</v>
      </c>
      <c r="S50" s="10"/>
      <c r="T50" s="14"/>
      <c r="U50" s="10"/>
      <c r="V50" s="10"/>
      <c r="W50" s="10"/>
      <c r="X50" s="10">
        <v>9.3000000000000007</v>
      </c>
      <c r="Y50" s="10">
        <v>-2.2000000000000002</v>
      </c>
      <c r="Z50" s="10">
        <v>124.1</v>
      </c>
      <c r="AA50" s="10">
        <v>7.4</v>
      </c>
      <c r="AB50" s="10">
        <v>4.3</v>
      </c>
      <c r="AC50" s="14">
        <v>1.887</v>
      </c>
    </row>
    <row r="51" spans="1:29" x14ac:dyDescent="0.25">
      <c r="A51" t="s">
        <v>134</v>
      </c>
      <c r="B51" s="10">
        <v>5.4</v>
      </c>
      <c r="C51" s="10">
        <v>9.5</v>
      </c>
      <c r="D51" s="10">
        <v>4.2</v>
      </c>
      <c r="E51" s="10">
        <v>8.8000000000000007</v>
      </c>
      <c r="F51" s="10">
        <v>5.5</v>
      </c>
      <c r="G51" s="10">
        <v>4.7</v>
      </c>
      <c r="H51" s="10">
        <v>6.2</v>
      </c>
      <c r="I51" s="10">
        <v>8.5</v>
      </c>
      <c r="J51" s="10">
        <v>9</v>
      </c>
      <c r="K51" s="10">
        <v>10.3</v>
      </c>
      <c r="L51" s="10">
        <v>10.4</v>
      </c>
      <c r="M51" s="10">
        <v>8.8000000000000007</v>
      </c>
      <c r="N51" s="10">
        <v>2729.7</v>
      </c>
      <c r="O51" s="10">
        <v>67.2</v>
      </c>
      <c r="P51" s="10">
        <v>106.1</v>
      </c>
      <c r="Q51" s="10"/>
      <c r="R51" s="10">
        <v>3.7</v>
      </c>
      <c r="S51" s="10"/>
      <c r="T51" s="14"/>
      <c r="U51" s="10"/>
      <c r="V51" s="10"/>
      <c r="W51" s="10"/>
      <c r="X51" s="10">
        <v>0.5</v>
      </c>
      <c r="Y51" s="10">
        <v>2.7</v>
      </c>
      <c r="Z51" s="10">
        <v>133.5</v>
      </c>
      <c r="AA51" s="10">
        <v>2.5</v>
      </c>
      <c r="AB51" s="10">
        <v>2.7</v>
      </c>
      <c r="AC51" s="14">
        <v>1.7090000000000001</v>
      </c>
    </row>
    <row r="52" spans="1:29" x14ac:dyDescent="0.25">
      <c r="A52" t="s">
        <v>135</v>
      </c>
      <c r="B52" s="10">
        <v>2.2999999999999998</v>
      </c>
      <c r="C52" s="10">
        <v>7.2</v>
      </c>
      <c r="D52" s="10">
        <v>3.9</v>
      </c>
      <c r="E52" s="10">
        <v>9.1</v>
      </c>
      <c r="F52" s="10">
        <v>5.5</v>
      </c>
      <c r="G52" s="10">
        <v>5</v>
      </c>
      <c r="H52" s="10">
        <v>7</v>
      </c>
      <c r="I52" s="10">
        <v>8.8000000000000007</v>
      </c>
      <c r="J52" s="10">
        <v>9.1999999999999993</v>
      </c>
      <c r="K52" s="10">
        <v>10.3</v>
      </c>
      <c r="L52" s="10">
        <v>10.5</v>
      </c>
      <c r="M52" s="10">
        <v>9.6999999999999993</v>
      </c>
      <c r="N52" s="10">
        <v>2706.7</v>
      </c>
      <c r="O52" s="10">
        <v>69.099999999999994</v>
      </c>
      <c r="P52" s="10">
        <v>106.4</v>
      </c>
      <c r="Q52" s="10"/>
      <c r="R52" s="10">
        <v>5</v>
      </c>
      <c r="S52" s="10"/>
      <c r="T52" s="14"/>
      <c r="U52" s="10"/>
      <c r="V52" s="10"/>
      <c r="W52" s="10"/>
      <c r="X52" s="10">
        <v>8.3000000000000007</v>
      </c>
      <c r="Y52" s="10">
        <v>0.7</v>
      </c>
      <c r="Z52" s="10">
        <v>133.9</v>
      </c>
      <c r="AA52" s="10">
        <v>6.3</v>
      </c>
      <c r="AB52" s="10">
        <v>5.8</v>
      </c>
      <c r="AC52" s="14">
        <v>1.6910000000000001</v>
      </c>
    </row>
    <row r="53" spans="1:29" x14ac:dyDescent="0.25">
      <c r="A53" t="s">
        <v>136</v>
      </c>
      <c r="B53" s="10">
        <v>5.4</v>
      </c>
      <c r="C53" s="10">
        <v>8.8000000000000007</v>
      </c>
      <c r="D53" s="10">
        <v>3.9</v>
      </c>
      <c r="E53" s="10">
        <v>8.1</v>
      </c>
      <c r="F53" s="10">
        <v>5.3</v>
      </c>
      <c r="G53" s="10">
        <v>4.4000000000000004</v>
      </c>
      <c r="H53" s="10">
        <v>7.7</v>
      </c>
      <c r="I53" s="10">
        <v>8.8000000000000007</v>
      </c>
      <c r="J53" s="10">
        <v>9</v>
      </c>
      <c r="K53" s="10">
        <v>10.1</v>
      </c>
      <c r="L53" s="10">
        <v>10.4</v>
      </c>
      <c r="M53" s="10">
        <v>10.199999999999999</v>
      </c>
      <c r="N53" s="10">
        <v>2738.4</v>
      </c>
      <c r="O53" s="10">
        <v>70.900000000000006</v>
      </c>
      <c r="P53" s="10">
        <v>106.6</v>
      </c>
      <c r="Q53" s="10"/>
      <c r="R53" s="10">
        <v>3.8</v>
      </c>
      <c r="S53" s="10"/>
      <c r="T53" s="14"/>
      <c r="U53" s="10"/>
      <c r="V53" s="10"/>
      <c r="W53" s="10"/>
      <c r="X53" s="10">
        <v>4.5999999999999996</v>
      </c>
      <c r="Y53" s="10">
        <v>3</v>
      </c>
      <c r="Z53" s="10">
        <v>125.1</v>
      </c>
      <c r="AA53" s="10">
        <v>3.5</v>
      </c>
      <c r="AB53" s="10">
        <v>4.8</v>
      </c>
      <c r="AC53" s="14">
        <v>1.8089999999999999</v>
      </c>
    </row>
    <row r="54" spans="1:29" x14ac:dyDescent="0.25">
      <c r="A54" t="s">
        <v>137</v>
      </c>
      <c r="B54" s="10">
        <v>4.0999999999999996</v>
      </c>
      <c r="C54" s="10">
        <v>8.6999999999999993</v>
      </c>
      <c r="D54" s="10">
        <v>5</v>
      </c>
      <c r="E54" s="10">
        <v>9.8000000000000007</v>
      </c>
      <c r="F54" s="10">
        <v>5.2</v>
      </c>
      <c r="G54" s="10">
        <v>4.5999999999999996</v>
      </c>
      <c r="H54" s="10">
        <v>8.5</v>
      </c>
      <c r="I54" s="10">
        <v>9.4</v>
      </c>
      <c r="J54" s="10">
        <v>9.3000000000000007</v>
      </c>
      <c r="K54" s="10">
        <v>10.4</v>
      </c>
      <c r="L54" s="10">
        <v>10.8</v>
      </c>
      <c r="M54" s="10">
        <v>11</v>
      </c>
      <c r="N54" s="10">
        <v>2915.1</v>
      </c>
      <c r="O54" s="10">
        <v>72.400000000000006</v>
      </c>
      <c r="P54" s="10">
        <v>107.6</v>
      </c>
      <c r="Q54" s="10"/>
      <c r="R54" s="10">
        <v>4.8</v>
      </c>
      <c r="S54" s="10"/>
      <c r="T54" s="14"/>
      <c r="U54" s="10"/>
      <c r="V54" s="10"/>
      <c r="W54" s="10"/>
      <c r="X54" s="10">
        <v>11.5</v>
      </c>
      <c r="Y54" s="10">
        <v>-2.2000000000000002</v>
      </c>
      <c r="Z54" s="10">
        <v>132.80000000000001</v>
      </c>
      <c r="AA54" s="10">
        <v>1.8</v>
      </c>
      <c r="AB54" s="10">
        <v>6.3</v>
      </c>
      <c r="AC54" s="14">
        <v>1.6850000000000001</v>
      </c>
    </row>
    <row r="55" spans="1:29" x14ac:dyDescent="0.25">
      <c r="A55" t="s">
        <v>138</v>
      </c>
      <c r="B55" s="10">
        <v>3.2</v>
      </c>
      <c r="C55" s="10">
        <v>7.5</v>
      </c>
      <c r="D55" s="10">
        <v>-1.2</v>
      </c>
      <c r="E55" s="10">
        <v>4.2</v>
      </c>
      <c r="F55" s="10">
        <v>5.2</v>
      </c>
      <c r="G55" s="10">
        <v>6.6</v>
      </c>
      <c r="H55" s="10">
        <v>8.4</v>
      </c>
      <c r="I55" s="10">
        <v>8.9</v>
      </c>
      <c r="J55" s="10">
        <v>8.9</v>
      </c>
      <c r="K55" s="10">
        <v>10</v>
      </c>
      <c r="L55" s="10">
        <v>10.6</v>
      </c>
      <c r="M55" s="10">
        <v>11.4</v>
      </c>
      <c r="N55" s="10">
        <v>3137</v>
      </c>
      <c r="O55" s="10">
        <v>73.400000000000006</v>
      </c>
      <c r="P55" s="10">
        <v>108.6</v>
      </c>
      <c r="Q55" s="10"/>
      <c r="R55" s="10">
        <v>3.9</v>
      </c>
      <c r="S55" s="10"/>
      <c r="T55" s="14"/>
      <c r="U55" s="10"/>
      <c r="V55" s="10"/>
      <c r="W55" s="10"/>
      <c r="X55" s="10">
        <v>-5.0999999999999996</v>
      </c>
      <c r="Y55" s="10">
        <v>9.9</v>
      </c>
      <c r="Z55" s="10">
        <v>144</v>
      </c>
      <c r="AA55" s="10">
        <v>2.6</v>
      </c>
      <c r="AB55" s="10">
        <v>3.9</v>
      </c>
      <c r="AC55" s="14">
        <v>1.5489999999999999</v>
      </c>
    </row>
    <row r="56" spans="1:29" x14ac:dyDescent="0.25">
      <c r="A56" t="s">
        <v>139</v>
      </c>
      <c r="B56" s="10">
        <v>3</v>
      </c>
      <c r="C56" s="10">
        <v>6</v>
      </c>
      <c r="D56" s="10">
        <v>2.8</v>
      </c>
      <c r="E56" s="10">
        <v>5.0999999999999996</v>
      </c>
      <c r="F56" s="10">
        <v>5.2</v>
      </c>
      <c r="G56" s="10">
        <v>3.2</v>
      </c>
      <c r="H56" s="10">
        <v>7.8</v>
      </c>
      <c r="I56" s="10">
        <v>8.1</v>
      </c>
      <c r="J56" s="10">
        <v>8.1999999999999993</v>
      </c>
      <c r="K56" s="10">
        <v>9.6</v>
      </c>
      <c r="L56" s="10">
        <v>10</v>
      </c>
      <c r="M56" s="10">
        <v>10.7</v>
      </c>
      <c r="N56" s="10">
        <v>3426.7</v>
      </c>
      <c r="O56" s="10">
        <v>74.400000000000006</v>
      </c>
      <c r="P56" s="10">
        <v>109</v>
      </c>
      <c r="Q56" s="10"/>
      <c r="R56" s="10">
        <v>2.4</v>
      </c>
      <c r="S56" s="10"/>
      <c r="T56" s="14"/>
      <c r="U56" s="10"/>
      <c r="V56" s="10"/>
      <c r="W56" s="10"/>
      <c r="X56" s="10">
        <v>7</v>
      </c>
      <c r="Y56" s="10">
        <v>0.5</v>
      </c>
      <c r="Z56" s="10">
        <v>139.6</v>
      </c>
      <c r="AA56" s="10">
        <v>0.4</v>
      </c>
      <c r="AB56" s="10">
        <v>5.4</v>
      </c>
      <c r="AC56" s="14">
        <v>1.615</v>
      </c>
    </row>
    <row r="57" spans="1:29" x14ac:dyDescent="0.25">
      <c r="A57" t="s">
        <v>140</v>
      </c>
      <c r="B57" s="10">
        <v>0.8</v>
      </c>
      <c r="C57" s="10">
        <v>3.7</v>
      </c>
      <c r="D57" s="10">
        <v>3.3</v>
      </c>
      <c r="E57" s="10">
        <v>6.5</v>
      </c>
      <c r="F57" s="10">
        <v>5.4</v>
      </c>
      <c r="G57" s="10">
        <v>4.0999999999999996</v>
      </c>
      <c r="H57" s="10">
        <v>7.7</v>
      </c>
      <c r="I57" s="10">
        <v>8</v>
      </c>
      <c r="J57" s="10">
        <v>8</v>
      </c>
      <c r="K57" s="10">
        <v>9.5</v>
      </c>
      <c r="L57" s="10">
        <v>9.8000000000000007</v>
      </c>
      <c r="M57" s="10">
        <v>10.5</v>
      </c>
      <c r="N57" s="10">
        <v>3419.9</v>
      </c>
      <c r="O57" s="10">
        <v>75.400000000000006</v>
      </c>
      <c r="P57" s="10">
        <v>109.4</v>
      </c>
      <c r="Q57" s="10"/>
      <c r="R57" s="10">
        <v>4.2</v>
      </c>
      <c r="S57" s="10"/>
      <c r="T57" s="14"/>
      <c r="U57" s="10"/>
      <c r="V57" s="10"/>
      <c r="W57" s="10"/>
      <c r="X57" s="10">
        <v>12.9</v>
      </c>
      <c r="Y57" s="10">
        <v>2.5</v>
      </c>
      <c r="Z57" s="10">
        <v>143.80000000000001</v>
      </c>
      <c r="AA57" s="10">
        <v>0.3</v>
      </c>
      <c r="AB57" s="10">
        <v>6.7</v>
      </c>
      <c r="AC57" s="14">
        <v>1.615</v>
      </c>
    </row>
    <row r="58" spans="1:29" x14ac:dyDescent="0.25">
      <c r="A58" t="s">
        <v>141</v>
      </c>
      <c r="B58" s="10">
        <v>4.5</v>
      </c>
      <c r="C58" s="10">
        <v>9.1</v>
      </c>
      <c r="D58" s="10">
        <v>3.4</v>
      </c>
      <c r="E58" s="10">
        <v>9.4</v>
      </c>
      <c r="F58" s="10">
        <v>5.3</v>
      </c>
      <c r="G58" s="10">
        <v>7.1</v>
      </c>
      <c r="H58" s="10">
        <v>7.8</v>
      </c>
      <c r="I58" s="10">
        <v>8.5</v>
      </c>
      <c r="J58" s="10">
        <v>8.5</v>
      </c>
      <c r="K58" s="10">
        <v>10.1</v>
      </c>
      <c r="L58" s="10">
        <v>10.199999999999999</v>
      </c>
      <c r="M58" s="10">
        <v>10</v>
      </c>
      <c r="N58" s="10">
        <v>3273.5</v>
      </c>
      <c r="O58" s="10">
        <v>76.2</v>
      </c>
      <c r="P58" s="10">
        <v>108.4</v>
      </c>
      <c r="Q58" s="10">
        <v>27.3</v>
      </c>
      <c r="R58" s="10">
        <v>5.5</v>
      </c>
      <c r="S58" s="10"/>
      <c r="T58" s="14"/>
      <c r="U58" s="10"/>
      <c r="V58" s="10"/>
      <c r="W58" s="10"/>
      <c r="X58" s="10">
        <v>-2.8</v>
      </c>
      <c r="Y58" s="10">
        <v>1.4</v>
      </c>
      <c r="Z58" s="10">
        <v>157.80000000000001</v>
      </c>
      <c r="AA58" s="10">
        <v>2.7</v>
      </c>
      <c r="AB58" s="10">
        <v>7.7</v>
      </c>
      <c r="AC58" s="14">
        <v>1.6479999999999999</v>
      </c>
    </row>
    <row r="59" spans="1:29" x14ac:dyDescent="0.25">
      <c r="A59" t="s">
        <v>142</v>
      </c>
      <c r="B59" s="10">
        <v>1.6</v>
      </c>
      <c r="C59" s="10">
        <v>5.8</v>
      </c>
      <c r="D59" s="10">
        <v>2.4</v>
      </c>
      <c r="E59" s="10">
        <v>6.2</v>
      </c>
      <c r="F59" s="10">
        <v>5.3</v>
      </c>
      <c r="G59" s="10">
        <v>4</v>
      </c>
      <c r="H59" s="10">
        <v>7.7</v>
      </c>
      <c r="I59" s="10">
        <v>8.6999999999999993</v>
      </c>
      <c r="J59" s="10">
        <v>8.8000000000000007</v>
      </c>
      <c r="K59" s="10">
        <v>10.199999999999999</v>
      </c>
      <c r="L59" s="10">
        <v>10.3</v>
      </c>
      <c r="M59" s="10">
        <v>10</v>
      </c>
      <c r="N59" s="10">
        <v>3424.4</v>
      </c>
      <c r="O59" s="10">
        <v>76.3</v>
      </c>
      <c r="P59" s="10">
        <v>107.5</v>
      </c>
      <c r="Q59" s="10">
        <v>24.2</v>
      </c>
      <c r="R59" s="10">
        <v>1.8</v>
      </c>
      <c r="S59" s="10">
        <v>3.1</v>
      </c>
      <c r="T59" s="14"/>
      <c r="U59" s="10"/>
      <c r="V59" s="10"/>
      <c r="W59" s="10"/>
      <c r="X59" s="10">
        <v>12.6</v>
      </c>
      <c r="Y59" s="10">
        <v>5.6</v>
      </c>
      <c r="Z59" s="10">
        <v>152.4</v>
      </c>
      <c r="AA59" s="10">
        <v>2.1</v>
      </c>
      <c r="AB59" s="10">
        <v>7.4</v>
      </c>
      <c r="AC59" s="14">
        <v>1.7450000000000001</v>
      </c>
    </row>
    <row r="60" spans="1:29" x14ac:dyDescent="0.25">
      <c r="A60" t="s">
        <v>143</v>
      </c>
      <c r="B60" s="10">
        <v>0.1</v>
      </c>
      <c r="C60" s="10">
        <v>3.7</v>
      </c>
      <c r="D60" s="10">
        <v>0.1</v>
      </c>
      <c r="E60" s="10">
        <v>5.3</v>
      </c>
      <c r="F60" s="10">
        <v>5.7</v>
      </c>
      <c r="G60" s="10">
        <v>7.1</v>
      </c>
      <c r="H60" s="10">
        <v>7.5</v>
      </c>
      <c r="I60" s="10">
        <v>8.5</v>
      </c>
      <c r="J60" s="10">
        <v>8.8000000000000007</v>
      </c>
      <c r="K60" s="10">
        <v>10.199999999999999</v>
      </c>
      <c r="L60" s="10">
        <v>10.1</v>
      </c>
      <c r="M60" s="10">
        <v>10</v>
      </c>
      <c r="N60" s="10">
        <v>2879.3</v>
      </c>
      <c r="O60" s="10">
        <v>76</v>
      </c>
      <c r="P60" s="10">
        <v>107</v>
      </c>
      <c r="Q60" s="10">
        <v>36.5</v>
      </c>
      <c r="R60" s="10">
        <v>3.8</v>
      </c>
      <c r="S60" s="10">
        <v>3.7</v>
      </c>
      <c r="T60" s="14"/>
      <c r="U60" s="10"/>
      <c r="V60" s="10"/>
      <c r="W60" s="10"/>
      <c r="X60" s="10">
        <v>7.7</v>
      </c>
      <c r="Y60" s="10">
        <v>1</v>
      </c>
      <c r="Z60" s="10">
        <v>138.30000000000001</v>
      </c>
      <c r="AA60" s="10">
        <v>-4.0999999999999996</v>
      </c>
      <c r="AB60" s="10">
        <v>8.5</v>
      </c>
      <c r="AC60" s="14">
        <v>1.8740000000000001</v>
      </c>
    </row>
    <row r="61" spans="1:29" x14ac:dyDescent="0.25">
      <c r="A61" t="s">
        <v>144</v>
      </c>
      <c r="B61" s="10">
        <v>-3.4</v>
      </c>
      <c r="C61" s="10">
        <v>-0.4</v>
      </c>
      <c r="D61" s="10">
        <v>-3.1</v>
      </c>
      <c r="E61" s="10">
        <v>2</v>
      </c>
      <c r="F61" s="10">
        <v>6.1</v>
      </c>
      <c r="G61" s="10">
        <v>7</v>
      </c>
      <c r="H61" s="10">
        <v>7</v>
      </c>
      <c r="I61" s="10">
        <v>8.1</v>
      </c>
      <c r="J61" s="10">
        <v>8.5</v>
      </c>
      <c r="K61" s="10">
        <v>10.3</v>
      </c>
      <c r="L61" s="10">
        <v>9.9</v>
      </c>
      <c r="M61" s="10">
        <v>10</v>
      </c>
      <c r="N61" s="10">
        <v>3101.4</v>
      </c>
      <c r="O61" s="10">
        <v>75.599999999999994</v>
      </c>
      <c r="P61" s="10">
        <v>106.6</v>
      </c>
      <c r="Q61" s="10">
        <v>34</v>
      </c>
      <c r="R61" s="10">
        <v>2.2999999999999998</v>
      </c>
      <c r="S61" s="10">
        <v>5.7</v>
      </c>
      <c r="T61" s="14"/>
      <c r="U61" s="10"/>
      <c r="V61" s="10"/>
      <c r="W61" s="10"/>
      <c r="X61" s="10">
        <v>-0.9</v>
      </c>
      <c r="Y61" s="10">
        <v>6.6</v>
      </c>
      <c r="Z61" s="10">
        <v>135.80000000000001</v>
      </c>
      <c r="AA61" s="10">
        <v>-1.4</v>
      </c>
      <c r="AB61" s="10">
        <v>7.8</v>
      </c>
      <c r="AC61" s="14">
        <v>1.929</v>
      </c>
    </row>
    <row r="62" spans="1:29" x14ac:dyDescent="0.25">
      <c r="A62" t="s">
        <v>145</v>
      </c>
      <c r="B62" s="10">
        <v>-1.9</v>
      </c>
      <c r="C62" s="10">
        <v>2.1</v>
      </c>
      <c r="D62" s="10">
        <v>0.8</v>
      </c>
      <c r="E62" s="10">
        <v>2.9</v>
      </c>
      <c r="F62" s="10">
        <v>6.6</v>
      </c>
      <c r="G62" s="10">
        <v>3</v>
      </c>
      <c r="H62" s="10">
        <v>6</v>
      </c>
      <c r="I62" s="10">
        <v>7.7</v>
      </c>
      <c r="J62" s="10">
        <v>8.1999999999999993</v>
      </c>
      <c r="K62" s="10">
        <v>9.9</v>
      </c>
      <c r="L62" s="10">
        <v>9.5</v>
      </c>
      <c r="M62" s="10">
        <v>9.1999999999999993</v>
      </c>
      <c r="N62" s="10">
        <v>3583.7</v>
      </c>
      <c r="O62" s="10">
        <v>75.2</v>
      </c>
      <c r="P62" s="10">
        <v>105.6</v>
      </c>
      <c r="Q62" s="10">
        <v>36.200000000000003</v>
      </c>
      <c r="R62" s="10">
        <v>2.8</v>
      </c>
      <c r="S62" s="10">
        <v>3.5</v>
      </c>
      <c r="T62" s="14"/>
      <c r="U62" s="10"/>
      <c r="V62" s="10"/>
      <c r="W62" s="10"/>
      <c r="X62" s="10">
        <v>3.6</v>
      </c>
      <c r="Y62" s="10">
        <v>2</v>
      </c>
      <c r="Z62" s="10">
        <v>140.6</v>
      </c>
      <c r="AA62" s="10">
        <v>-1.2</v>
      </c>
      <c r="AB62" s="10">
        <v>4.3</v>
      </c>
      <c r="AC62" s="14">
        <v>1.7490000000000001</v>
      </c>
    </row>
    <row r="63" spans="1:29" x14ac:dyDescent="0.25">
      <c r="A63" t="s">
        <v>146</v>
      </c>
      <c r="B63" s="10">
        <v>3.1</v>
      </c>
      <c r="C63" s="10">
        <v>6</v>
      </c>
      <c r="D63" s="10">
        <v>2.8</v>
      </c>
      <c r="E63" s="10">
        <v>5</v>
      </c>
      <c r="F63" s="10">
        <v>6.8</v>
      </c>
      <c r="G63" s="10">
        <v>2.4</v>
      </c>
      <c r="H63" s="10">
        <v>5.6</v>
      </c>
      <c r="I63" s="10">
        <v>7.8</v>
      </c>
      <c r="J63" s="10">
        <v>8.3000000000000007</v>
      </c>
      <c r="K63" s="10">
        <v>9.6999999999999993</v>
      </c>
      <c r="L63" s="10">
        <v>9.5</v>
      </c>
      <c r="M63" s="10">
        <v>8.6999999999999993</v>
      </c>
      <c r="N63" s="10">
        <v>3545.5</v>
      </c>
      <c r="O63" s="10">
        <v>75.400000000000006</v>
      </c>
      <c r="P63" s="10">
        <v>104.6</v>
      </c>
      <c r="Q63" s="10">
        <v>20.100000000000001</v>
      </c>
      <c r="R63" s="10">
        <v>1.2</v>
      </c>
      <c r="S63" s="10">
        <v>3.5</v>
      </c>
      <c r="T63" s="14"/>
      <c r="U63" s="10"/>
      <c r="V63" s="10"/>
      <c r="W63" s="10"/>
      <c r="X63" s="10">
        <v>4.8</v>
      </c>
      <c r="Y63" s="10">
        <v>4.2</v>
      </c>
      <c r="Z63" s="10">
        <v>137.9</v>
      </c>
      <c r="AA63" s="10">
        <v>-0.5</v>
      </c>
      <c r="AB63" s="10">
        <v>13.2</v>
      </c>
      <c r="AC63" s="14">
        <v>1.6180000000000001</v>
      </c>
    </row>
    <row r="64" spans="1:29" x14ac:dyDescent="0.25">
      <c r="A64" t="s">
        <v>147</v>
      </c>
      <c r="B64" s="10">
        <v>1.9</v>
      </c>
      <c r="C64" s="10">
        <v>5</v>
      </c>
      <c r="D64" s="10">
        <v>1.5</v>
      </c>
      <c r="E64" s="10">
        <v>4.2</v>
      </c>
      <c r="F64" s="10">
        <v>6.9</v>
      </c>
      <c r="G64" s="10">
        <v>3.1</v>
      </c>
      <c r="H64" s="10">
        <v>5.4</v>
      </c>
      <c r="I64" s="10">
        <v>7.5</v>
      </c>
      <c r="J64" s="10">
        <v>8.1</v>
      </c>
      <c r="K64" s="10">
        <v>9.3000000000000007</v>
      </c>
      <c r="L64" s="10">
        <v>9.1999999999999993</v>
      </c>
      <c r="M64" s="10">
        <v>8.4</v>
      </c>
      <c r="N64" s="10">
        <v>3744</v>
      </c>
      <c r="O64" s="10">
        <v>75.3</v>
      </c>
      <c r="P64" s="10">
        <v>101</v>
      </c>
      <c r="Q64" s="10">
        <v>21.2</v>
      </c>
      <c r="R64" s="10">
        <v>-0.1</v>
      </c>
      <c r="S64" s="10">
        <v>5.2</v>
      </c>
      <c r="T64" s="14"/>
      <c r="U64" s="10"/>
      <c r="V64" s="10"/>
      <c r="W64" s="10"/>
      <c r="X64" s="10">
        <v>0</v>
      </c>
      <c r="Y64" s="10">
        <v>0</v>
      </c>
      <c r="Z64" s="10">
        <v>132.9</v>
      </c>
      <c r="AA64" s="10">
        <v>-0.9</v>
      </c>
      <c r="AB64" s="10">
        <v>5.5</v>
      </c>
      <c r="AC64" s="14">
        <v>1.752</v>
      </c>
    </row>
    <row r="65" spans="1:29" x14ac:dyDescent="0.25">
      <c r="A65" t="s">
        <v>148</v>
      </c>
      <c r="B65" s="10">
        <v>1.8</v>
      </c>
      <c r="C65" s="10">
        <v>4</v>
      </c>
      <c r="D65" s="10">
        <v>3.5</v>
      </c>
      <c r="E65" s="10">
        <v>6.5</v>
      </c>
      <c r="F65" s="10">
        <v>7.1</v>
      </c>
      <c r="G65" s="10">
        <v>3.4</v>
      </c>
      <c r="H65" s="10">
        <v>4.5</v>
      </c>
      <c r="I65" s="10">
        <v>6.7</v>
      </c>
      <c r="J65" s="10">
        <v>7.5</v>
      </c>
      <c r="K65" s="10">
        <v>8.8000000000000007</v>
      </c>
      <c r="L65" s="10">
        <v>8.6</v>
      </c>
      <c r="M65" s="10">
        <v>7.6</v>
      </c>
      <c r="N65" s="10">
        <v>4041.1</v>
      </c>
      <c r="O65" s="10">
        <v>75.099999999999994</v>
      </c>
      <c r="P65" s="10">
        <v>97.6</v>
      </c>
      <c r="Q65" s="10">
        <v>21.9</v>
      </c>
      <c r="R65" s="10">
        <v>3.9</v>
      </c>
      <c r="S65" s="10">
        <v>4</v>
      </c>
      <c r="T65" s="14"/>
      <c r="U65" s="10"/>
      <c r="V65" s="10"/>
      <c r="W65" s="10"/>
      <c r="X65" s="10">
        <v>2.5</v>
      </c>
      <c r="Y65" s="10">
        <v>5</v>
      </c>
      <c r="Z65" s="10">
        <v>124.9</v>
      </c>
      <c r="AA65" s="10">
        <v>0.6</v>
      </c>
      <c r="AB65" s="10">
        <v>5.4</v>
      </c>
      <c r="AC65" s="14">
        <v>1.8660000000000001</v>
      </c>
    </row>
    <row r="66" spans="1:29" x14ac:dyDescent="0.25">
      <c r="A66" t="s">
        <v>149</v>
      </c>
      <c r="B66" s="10">
        <v>4.8</v>
      </c>
      <c r="C66" s="10">
        <v>6.6</v>
      </c>
      <c r="D66" s="10">
        <v>8.9</v>
      </c>
      <c r="E66" s="10">
        <v>11.6</v>
      </c>
      <c r="F66" s="10">
        <v>7.4</v>
      </c>
      <c r="G66" s="10">
        <v>2.7</v>
      </c>
      <c r="H66" s="10">
        <v>3.9</v>
      </c>
      <c r="I66" s="10">
        <v>6.7</v>
      </c>
      <c r="J66" s="10">
        <v>7.5</v>
      </c>
      <c r="K66" s="10">
        <v>8.6999999999999993</v>
      </c>
      <c r="L66" s="10">
        <v>8.6999999999999993</v>
      </c>
      <c r="M66" s="10">
        <v>6.5</v>
      </c>
      <c r="N66" s="10">
        <v>3961.6</v>
      </c>
      <c r="O66" s="10">
        <v>75.3</v>
      </c>
      <c r="P66" s="10">
        <v>95.4</v>
      </c>
      <c r="Q66" s="10">
        <v>19.8</v>
      </c>
      <c r="R66" s="10">
        <v>6.2</v>
      </c>
      <c r="S66" s="10">
        <v>3.2</v>
      </c>
      <c r="T66" s="14"/>
      <c r="U66" s="10"/>
      <c r="V66" s="10"/>
      <c r="W66" s="10"/>
      <c r="X66" s="10">
        <v>0.6</v>
      </c>
      <c r="Y66" s="10">
        <v>-1.5</v>
      </c>
      <c r="Z66" s="10">
        <v>132.9</v>
      </c>
      <c r="AA66" s="10">
        <v>0</v>
      </c>
      <c r="AB66" s="10">
        <v>3.9</v>
      </c>
      <c r="AC66" s="14">
        <v>1.736</v>
      </c>
    </row>
    <row r="67" spans="1:29" x14ac:dyDescent="0.25">
      <c r="A67" t="s">
        <v>150</v>
      </c>
      <c r="B67" s="10">
        <v>4.5</v>
      </c>
      <c r="C67" s="10">
        <v>7.2</v>
      </c>
      <c r="D67" s="10">
        <v>4.2</v>
      </c>
      <c r="E67" s="10">
        <v>7</v>
      </c>
      <c r="F67" s="10">
        <v>7.6</v>
      </c>
      <c r="G67" s="10">
        <v>3.1</v>
      </c>
      <c r="H67" s="10">
        <v>3.7</v>
      </c>
      <c r="I67" s="10">
        <v>6.7</v>
      </c>
      <c r="J67" s="10">
        <v>7.5</v>
      </c>
      <c r="K67" s="10">
        <v>8.6</v>
      </c>
      <c r="L67" s="10">
        <v>8.6</v>
      </c>
      <c r="M67" s="10">
        <v>6.5</v>
      </c>
      <c r="N67" s="10">
        <v>3930.3</v>
      </c>
      <c r="O67" s="10">
        <v>75.099999999999994</v>
      </c>
      <c r="P67" s="10">
        <v>93.2</v>
      </c>
      <c r="Q67" s="10">
        <v>20.2</v>
      </c>
      <c r="R67" s="10">
        <v>-3</v>
      </c>
      <c r="S67" s="10">
        <v>3.7</v>
      </c>
      <c r="T67" s="14"/>
      <c r="U67" s="10"/>
      <c r="V67" s="10"/>
      <c r="W67" s="10"/>
      <c r="X67" s="10">
        <v>-0.2</v>
      </c>
      <c r="Y67" s="10">
        <v>5.5</v>
      </c>
      <c r="Z67" s="10">
        <v>125.9</v>
      </c>
      <c r="AA67" s="10">
        <v>-0.5</v>
      </c>
      <c r="AB67" s="10">
        <v>2.2999999999999998</v>
      </c>
      <c r="AC67" s="14">
        <v>1.9039999999999999</v>
      </c>
    </row>
    <row r="68" spans="1:29" x14ac:dyDescent="0.25">
      <c r="A68" t="s">
        <v>151</v>
      </c>
      <c r="B68" s="10">
        <v>3.9</v>
      </c>
      <c r="C68" s="10">
        <v>5.9</v>
      </c>
      <c r="D68" s="10">
        <v>1.8</v>
      </c>
      <c r="E68" s="10">
        <v>4.4000000000000004</v>
      </c>
      <c r="F68" s="10">
        <v>7.6</v>
      </c>
      <c r="G68" s="10">
        <v>3.1</v>
      </c>
      <c r="H68" s="10">
        <v>3.1</v>
      </c>
      <c r="I68" s="10">
        <v>5.7</v>
      </c>
      <c r="J68" s="10">
        <v>6.9</v>
      </c>
      <c r="K68" s="10">
        <v>7.9</v>
      </c>
      <c r="L68" s="10">
        <v>8</v>
      </c>
      <c r="M68" s="10">
        <v>6</v>
      </c>
      <c r="N68" s="10">
        <v>4024.4</v>
      </c>
      <c r="O68" s="10">
        <v>75</v>
      </c>
      <c r="P68" s="10">
        <v>90.7</v>
      </c>
      <c r="Q68" s="10">
        <v>15.9</v>
      </c>
      <c r="R68" s="10">
        <v>-1.1000000000000001</v>
      </c>
      <c r="S68" s="10">
        <v>2.6</v>
      </c>
      <c r="T68" s="14"/>
      <c r="U68" s="10"/>
      <c r="V68" s="10"/>
      <c r="W68" s="10"/>
      <c r="X68" s="10">
        <v>2</v>
      </c>
      <c r="Y68" s="10">
        <v>-1.6</v>
      </c>
      <c r="Z68" s="10">
        <v>120</v>
      </c>
      <c r="AA68" s="10">
        <v>2.6</v>
      </c>
      <c r="AB68" s="10">
        <v>1.7</v>
      </c>
      <c r="AC68" s="14">
        <v>1.7789999999999999</v>
      </c>
    </row>
    <row r="69" spans="1:29" x14ac:dyDescent="0.25">
      <c r="A69" t="s">
        <v>152</v>
      </c>
      <c r="B69" s="10">
        <v>4.0999999999999996</v>
      </c>
      <c r="C69" s="10">
        <v>6.9</v>
      </c>
      <c r="D69" s="10">
        <v>1.4</v>
      </c>
      <c r="E69" s="10">
        <v>4.3</v>
      </c>
      <c r="F69" s="10">
        <v>7.4</v>
      </c>
      <c r="G69" s="10">
        <v>3.6</v>
      </c>
      <c r="H69" s="10">
        <v>3.1</v>
      </c>
      <c r="I69" s="10">
        <v>6</v>
      </c>
      <c r="J69" s="10">
        <v>7</v>
      </c>
      <c r="K69" s="10">
        <v>8.1999999999999993</v>
      </c>
      <c r="L69" s="10">
        <v>8.1999999999999993</v>
      </c>
      <c r="M69" s="10">
        <v>6</v>
      </c>
      <c r="N69" s="10">
        <v>4289.7</v>
      </c>
      <c r="O69" s="10">
        <v>75.3</v>
      </c>
      <c r="P69" s="10">
        <v>88.3</v>
      </c>
      <c r="Q69" s="10">
        <v>20.5</v>
      </c>
      <c r="R69" s="10">
        <v>-0.8</v>
      </c>
      <c r="S69" s="10">
        <v>3</v>
      </c>
      <c r="T69" s="14"/>
      <c r="U69" s="10"/>
      <c r="V69" s="10"/>
      <c r="W69" s="10"/>
      <c r="X69" s="10">
        <v>-2.5</v>
      </c>
      <c r="Y69" s="10">
        <v>1.4</v>
      </c>
      <c r="Z69" s="10">
        <v>124.9</v>
      </c>
      <c r="AA69" s="10">
        <v>2.8</v>
      </c>
      <c r="AB69" s="10">
        <v>3.1</v>
      </c>
      <c r="AC69" s="14">
        <v>1.5129999999999999</v>
      </c>
    </row>
    <row r="70" spans="1:29" x14ac:dyDescent="0.25">
      <c r="A70" t="s">
        <v>153</v>
      </c>
      <c r="B70" s="10">
        <v>0.7</v>
      </c>
      <c r="C70" s="10">
        <v>3.1</v>
      </c>
      <c r="D70" s="10">
        <v>2.2999999999999998</v>
      </c>
      <c r="E70" s="10">
        <v>4.7</v>
      </c>
      <c r="F70" s="10">
        <v>7.1</v>
      </c>
      <c r="G70" s="10">
        <v>2.9</v>
      </c>
      <c r="H70" s="10">
        <v>3</v>
      </c>
      <c r="I70" s="10">
        <v>5.5</v>
      </c>
      <c r="J70" s="10">
        <v>6.5</v>
      </c>
      <c r="K70" s="10">
        <v>7.6</v>
      </c>
      <c r="L70" s="10">
        <v>7.7</v>
      </c>
      <c r="M70" s="10">
        <v>6</v>
      </c>
      <c r="N70" s="10">
        <v>4444.3</v>
      </c>
      <c r="O70" s="10">
        <v>75.5</v>
      </c>
      <c r="P70" s="10">
        <v>87.4</v>
      </c>
      <c r="Q70" s="10">
        <v>16.2</v>
      </c>
      <c r="R70" s="10">
        <v>-2.7</v>
      </c>
      <c r="S70" s="10">
        <v>4</v>
      </c>
      <c r="T70" s="14"/>
      <c r="U70" s="10"/>
      <c r="V70" s="10"/>
      <c r="W70" s="10"/>
      <c r="X70" s="10">
        <v>4</v>
      </c>
      <c r="Y70" s="10">
        <v>0</v>
      </c>
      <c r="Z70" s="10">
        <v>114.9</v>
      </c>
      <c r="AA70" s="10">
        <v>2.9</v>
      </c>
      <c r="AB70" s="10">
        <v>2.2000000000000002</v>
      </c>
      <c r="AC70" s="14">
        <v>1.5089999999999999</v>
      </c>
    </row>
    <row r="71" spans="1:29" x14ac:dyDescent="0.25">
      <c r="A71" t="s">
        <v>154</v>
      </c>
      <c r="B71" s="10">
        <v>2.4</v>
      </c>
      <c r="C71" s="10">
        <v>4.9000000000000004</v>
      </c>
      <c r="D71" s="10">
        <v>0.7</v>
      </c>
      <c r="E71" s="10">
        <v>3.4</v>
      </c>
      <c r="F71" s="10">
        <v>7.1</v>
      </c>
      <c r="G71" s="10">
        <v>2.9</v>
      </c>
      <c r="H71" s="10">
        <v>3</v>
      </c>
      <c r="I71" s="10">
        <v>5.2</v>
      </c>
      <c r="J71" s="10">
        <v>6.2</v>
      </c>
      <c r="K71" s="10">
        <v>7.3</v>
      </c>
      <c r="L71" s="10">
        <v>7.4</v>
      </c>
      <c r="M71" s="10">
        <v>6</v>
      </c>
      <c r="N71" s="10">
        <v>4449.6000000000004</v>
      </c>
      <c r="O71" s="10">
        <v>75.8</v>
      </c>
      <c r="P71" s="10">
        <v>86.5</v>
      </c>
      <c r="Q71" s="10">
        <v>15.3</v>
      </c>
      <c r="R71" s="10">
        <v>0.3</v>
      </c>
      <c r="S71" s="10">
        <v>3</v>
      </c>
      <c r="T71" s="14"/>
      <c r="U71" s="10"/>
      <c r="V71" s="10"/>
      <c r="W71" s="10"/>
      <c r="X71" s="10">
        <v>-2.7</v>
      </c>
      <c r="Y71" s="10">
        <v>3.9</v>
      </c>
      <c r="Z71" s="10">
        <v>106.8</v>
      </c>
      <c r="AA71" s="10">
        <v>2</v>
      </c>
      <c r="AB71" s="10">
        <v>3</v>
      </c>
      <c r="AC71" s="14">
        <v>1.4930000000000001</v>
      </c>
    </row>
    <row r="72" spans="1:29" x14ac:dyDescent="0.25">
      <c r="A72" t="s">
        <v>155</v>
      </c>
      <c r="B72" s="10">
        <v>2</v>
      </c>
      <c r="C72" s="10">
        <v>4.4000000000000004</v>
      </c>
      <c r="D72" s="10">
        <v>0.2</v>
      </c>
      <c r="E72" s="10">
        <v>2</v>
      </c>
      <c r="F72" s="10">
        <v>6.8</v>
      </c>
      <c r="G72" s="10">
        <v>1.9</v>
      </c>
      <c r="H72" s="10">
        <v>3</v>
      </c>
      <c r="I72" s="10">
        <v>5</v>
      </c>
      <c r="J72" s="10">
        <v>5.8</v>
      </c>
      <c r="K72" s="10">
        <v>6.8</v>
      </c>
      <c r="L72" s="10">
        <v>7</v>
      </c>
      <c r="M72" s="10">
        <v>6</v>
      </c>
      <c r="N72" s="10">
        <v>4601.8</v>
      </c>
      <c r="O72" s="10">
        <v>76.400000000000006</v>
      </c>
      <c r="P72" s="10">
        <v>86.4</v>
      </c>
      <c r="Q72" s="10">
        <v>17.3</v>
      </c>
      <c r="R72" s="10">
        <v>1.7</v>
      </c>
      <c r="S72" s="10">
        <v>3.1</v>
      </c>
      <c r="T72" s="14"/>
      <c r="U72" s="10"/>
      <c r="V72" s="10"/>
      <c r="W72" s="10"/>
      <c r="X72" s="10">
        <v>-1.8</v>
      </c>
      <c r="Y72" s="10">
        <v>1.7</v>
      </c>
      <c r="Z72" s="10">
        <v>106.1</v>
      </c>
      <c r="AA72" s="10">
        <v>3.3</v>
      </c>
      <c r="AB72" s="10">
        <v>3.3</v>
      </c>
      <c r="AC72" s="14">
        <v>1.496</v>
      </c>
    </row>
    <row r="73" spans="1:29" x14ac:dyDescent="0.25">
      <c r="A73" t="s">
        <v>156</v>
      </c>
      <c r="B73" s="10">
        <v>5.4</v>
      </c>
      <c r="C73" s="10">
        <v>7.7</v>
      </c>
      <c r="D73" s="10">
        <v>2.6</v>
      </c>
      <c r="E73" s="10">
        <v>5</v>
      </c>
      <c r="F73" s="10">
        <v>6.6</v>
      </c>
      <c r="G73" s="10">
        <v>3.4</v>
      </c>
      <c r="H73" s="10">
        <v>3.1</v>
      </c>
      <c r="I73" s="10">
        <v>5</v>
      </c>
      <c r="J73" s="10">
        <v>5.8</v>
      </c>
      <c r="K73" s="10">
        <v>6.8</v>
      </c>
      <c r="L73" s="10">
        <v>7.1</v>
      </c>
      <c r="M73" s="10">
        <v>6</v>
      </c>
      <c r="N73" s="10">
        <v>4657.8</v>
      </c>
      <c r="O73" s="10">
        <v>77</v>
      </c>
      <c r="P73" s="10">
        <v>86.4</v>
      </c>
      <c r="Q73" s="10">
        <v>15.9</v>
      </c>
      <c r="R73" s="10">
        <v>1.1000000000000001</v>
      </c>
      <c r="S73" s="10">
        <v>2.8</v>
      </c>
      <c r="T73" s="14"/>
      <c r="U73" s="10"/>
      <c r="V73" s="10"/>
      <c r="W73" s="10"/>
      <c r="X73" s="10">
        <v>2.2000000000000002</v>
      </c>
      <c r="Y73" s="10">
        <v>-1</v>
      </c>
      <c r="Z73" s="10">
        <v>111.7</v>
      </c>
      <c r="AA73" s="10">
        <v>2.8</v>
      </c>
      <c r="AB73" s="10">
        <v>1.2</v>
      </c>
      <c r="AC73" s="14">
        <v>1.478</v>
      </c>
    </row>
    <row r="74" spans="1:29" x14ac:dyDescent="0.25">
      <c r="A74" t="s">
        <v>157</v>
      </c>
      <c r="B74" s="10">
        <v>4</v>
      </c>
      <c r="C74" s="10">
        <v>6</v>
      </c>
      <c r="D74" s="10">
        <v>2.8</v>
      </c>
      <c r="E74" s="10">
        <v>4.3</v>
      </c>
      <c r="F74" s="10">
        <v>6.6</v>
      </c>
      <c r="G74" s="10">
        <v>2</v>
      </c>
      <c r="H74" s="10">
        <v>3.3</v>
      </c>
      <c r="I74" s="10">
        <v>5.5</v>
      </c>
      <c r="J74" s="10">
        <v>6.2</v>
      </c>
      <c r="K74" s="10">
        <v>7.2</v>
      </c>
      <c r="L74" s="10">
        <v>7.4</v>
      </c>
      <c r="M74" s="10">
        <v>6</v>
      </c>
      <c r="N74" s="10">
        <v>4457.7</v>
      </c>
      <c r="O74" s="10">
        <v>77.400000000000006</v>
      </c>
      <c r="P74" s="10">
        <v>87.4</v>
      </c>
      <c r="Q74" s="10">
        <v>20.5</v>
      </c>
      <c r="R74" s="10">
        <v>3.8</v>
      </c>
      <c r="S74" s="10">
        <v>2.7</v>
      </c>
      <c r="T74" s="14"/>
      <c r="U74" s="10"/>
      <c r="V74" s="10"/>
      <c r="W74" s="10"/>
      <c r="X74" s="10">
        <v>3.4</v>
      </c>
      <c r="Y74" s="10">
        <v>0.5</v>
      </c>
      <c r="Z74" s="10">
        <v>102.4</v>
      </c>
      <c r="AA74" s="10">
        <v>4.9000000000000004</v>
      </c>
      <c r="AB74" s="10">
        <v>1.7</v>
      </c>
      <c r="AC74" s="14">
        <v>1.488</v>
      </c>
    </row>
    <row r="75" spans="1:29" x14ac:dyDescent="0.25">
      <c r="A75" t="s">
        <v>158</v>
      </c>
      <c r="B75" s="10">
        <v>5.6</v>
      </c>
      <c r="C75" s="10">
        <v>7.7</v>
      </c>
      <c r="D75" s="10">
        <v>4.3</v>
      </c>
      <c r="E75" s="10">
        <v>6.6</v>
      </c>
      <c r="F75" s="10">
        <v>6.2</v>
      </c>
      <c r="G75" s="10">
        <v>2.2999999999999998</v>
      </c>
      <c r="H75" s="10">
        <v>4</v>
      </c>
      <c r="I75" s="10">
        <v>6.7</v>
      </c>
      <c r="J75" s="10">
        <v>7.2</v>
      </c>
      <c r="K75" s="10">
        <v>8.1999999999999993</v>
      </c>
      <c r="L75" s="10">
        <v>8.5</v>
      </c>
      <c r="M75" s="10">
        <v>6.9</v>
      </c>
      <c r="N75" s="10">
        <v>4395.2</v>
      </c>
      <c r="O75" s="10">
        <v>77.8</v>
      </c>
      <c r="P75" s="10">
        <v>88.4</v>
      </c>
      <c r="Q75" s="10">
        <v>23.9</v>
      </c>
      <c r="R75" s="10">
        <v>2.5</v>
      </c>
      <c r="S75" s="10">
        <v>2.4</v>
      </c>
      <c r="T75" s="14"/>
      <c r="U75" s="10"/>
      <c r="V75" s="10"/>
      <c r="W75" s="10"/>
      <c r="X75" s="10">
        <v>-3.5</v>
      </c>
      <c r="Y75" s="10">
        <v>1.6</v>
      </c>
      <c r="Z75" s="10">
        <v>98.5</v>
      </c>
      <c r="AA75" s="10">
        <v>4.7</v>
      </c>
      <c r="AB75" s="10">
        <v>2</v>
      </c>
      <c r="AC75" s="14">
        <v>1.548</v>
      </c>
    </row>
    <row r="76" spans="1:29" x14ac:dyDescent="0.25">
      <c r="A76" t="s">
        <v>159</v>
      </c>
      <c r="B76" s="10">
        <v>2.4</v>
      </c>
      <c r="C76" s="10">
        <v>4.5999999999999996</v>
      </c>
      <c r="D76" s="10">
        <v>2.4</v>
      </c>
      <c r="E76" s="10">
        <v>5.4</v>
      </c>
      <c r="F76" s="10">
        <v>6</v>
      </c>
      <c r="G76" s="10">
        <v>3.8</v>
      </c>
      <c r="H76" s="10">
        <v>4.5</v>
      </c>
      <c r="I76" s="10">
        <v>6.9</v>
      </c>
      <c r="J76" s="10">
        <v>7.4</v>
      </c>
      <c r="K76" s="10">
        <v>8.1999999999999993</v>
      </c>
      <c r="L76" s="10">
        <v>8.6</v>
      </c>
      <c r="M76" s="10">
        <v>7.5</v>
      </c>
      <c r="N76" s="10">
        <v>4605.8</v>
      </c>
      <c r="O76" s="10">
        <v>78.2</v>
      </c>
      <c r="P76" s="10">
        <v>89.3</v>
      </c>
      <c r="Q76" s="10">
        <v>14.9</v>
      </c>
      <c r="R76" s="10">
        <v>2.7</v>
      </c>
      <c r="S76" s="10">
        <v>2.7</v>
      </c>
      <c r="T76" s="14"/>
      <c r="U76" s="10"/>
      <c r="V76" s="10"/>
      <c r="W76" s="10"/>
      <c r="X76" s="10">
        <v>6.5</v>
      </c>
      <c r="Y76" s="10">
        <v>-1.1000000000000001</v>
      </c>
      <c r="Z76" s="10">
        <v>99.1</v>
      </c>
      <c r="AA76" s="10">
        <v>4.5999999999999996</v>
      </c>
      <c r="AB76" s="10">
        <v>2</v>
      </c>
      <c r="AC76" s="14">
        <v>1.577</v>
      </c>
    </row>
    <row r="77" spans="1:29" x14ac:dyDescent="0.25">
      <c r="A77" t="s">
        <v>160</v>
      </c>
      <c r="B77" s="10">
        <v>4.5999999999999996</v>
      </c>
      <c r="C77" s="10">
        <v>6.9</v>
      </c>
      <c r="D77" s="10">
        <v>5.7</v>
      </c>
      <c r="E77" s="10">
        <v>7.7</v>
      </c>
      <c r="F77" s="10">
        <v>5.6</v>
      </c>
      <c r="G77" s="10">
        <v>2.2999999999999998</v>
      </c>
      <c r="H77" s="10">
        <v>5.3</v>
      </c>
      <c r="I77" s="10">
        <v>7.6</v>
      </c>
      <c r="J77" s="10">
        <v>7.9</v>
      </c>
      <c r="K77" s="10">
        <v>8.9</v>
      </c>
      <c r="L77" s="10">
        <v>9.1</v>
      </c>
      <c r="M77" s="10">
        <v>8.1</v>
      </c>
      <c r="N77" s="10">
        <v>4540.6000000000004</v>
      </c>
      <c r="O77" s="10">
        <v>78.5</v>
      </c>
      <c r="P77" s="10">
        <v>90.4</v>
      </c>
      <c r="Q77" s="10">
        <v>18.399999999999999</v>
      </c>
      <c r="R77" s="10">
        <v>3.2</v>
      </c>
      <c r="S77" s="10">
        <v>2.4</v>
      </c>
      <c r="T77" s="14"/>
      <c r="U77" s="10"/>
      <c r="V77" s="10"/>
      <c r="W77" s="10"/>
      <c r="X77" s="10">
        <v>-2.2000000000000002</v>
      </c>
      <c r="Y77" s="10">
        <v>2.2000000000000002</v>
      </c>
      <c r="Z77" s="10">
        <v>99.6</v>
      </c>
      <c r="AA77" s="10">
        <v>2.2000000000000002</v>
      </c>
      <c r="AB77" s="10">
        <v>1.3</v>
      </c>
      <c r="AC77" s="14">
        <v>1.5669999999999999</v>
      </c>
    </row>
    <row r="78" spans="1:29" x14ac:dyDescent="0.25">
      <c r="A78" t="s">
        <v>161</v>
      </c>
      <c r="B78" s="10">
        <v>1.4</v>
      </c>
      <c r="C78" s="10">
        <v>3.7</v>
      </c>
      <c r="D78" s="10">
        <v>3.9</v>
      </c>
      <c r="E78" s="10">
        <v>5.9</v>
      </c>
      <c r="F78" s="10">
        <v>5.5</v>
      </c>
      <c r="G78" s="10">
        <v>3</v>
      </c>
      <c r="H78" s="10">
        <v>5.7</v>
      </c>
      <c r="I78" s="10">
        <v>7.4</v>
      </c>
      <c r="J78" s="10">
        <v>7.6</v>
      </c>
      <c r="K78" s="10">
        <v>8.4</v>
      </c>
      <c r="L78" s="10">
        <v>8.6999999999999993</v>
      </c>
      <c r="M78" s="10">
        <v>8.8000000000000007</v>
      </c>
      <c r="N78" s="10">
        <v>4920.3999999999996</v>
      </c>
      <c r="O78" s="10">
        <v>78.8</v>
      </c>
      <c r="P78" s="10">
        <v>90.6</v>
      </c>
      <c r="Q78" s="10">
        <v>14.3</v>
      </c>
      <c r="R78" s="10">
        <v>2.2000000000000002</v>
      </c>
      <c r="S78" s="10">
        <v>2.4</v>
      </c>
      <c r="T78" s="14"/>
      <c r="U78" s="10"/>
      <c r="V78" s="10"/>
      <c r="W78" s="10"/>
      <c r="X78" s="10">
        <v>4.0999999999999996</v>
      </c>
      <c r="Y78" s="10">
        <v>-2.1</v>
      </c>
      <c r="Z78" s="10">
        <v>86.9</v>
      </c>
      <c r="AA78" s="10">
        <v>1.2</v>
      </c>
      <c r="AB78" s="10">
        <v>4.5</v>
      </c>
      <c r="AC78" s="14">
        <v>1.619</v>
      </c>
    </row>
    <row r="79" spans="1:29" x14ac:dyDescent="0.25">
      <c r="A79" t="s">
        <v>162</v>
      </c>
      <c r="B79" s="10">
        <v>1.4</v>
      </c>
      <c r="C79" s="10">
        <v>3.2</v>
      </c>
      <c r="D79" s="10">
        <v>0.9</v>
      </c>
      <c r="E79" s="10">
        <v>3.2</v>
      </c>
      <c r="F79" s="10">
        <v>5.7</v>
      </c>
      <c r="G79" s="10">
        <v>3.3</v>
      </c>
      <c r="H79" s="10">
        <v>5.6</v>
      </c>
      <c r="I79" s="10">
        <v>6.4</v>
      </c>
      <c r="J79" s="10">
        <v>6.7</v>
      </c>
      <c r="K79" s="10">
        <v>7.6</v>
      </c>
      <c r="L79" s="10">
        <v>7.9</v>
      </c>
      <c r="M79" s="10">
        <v>9</v>
      </c>
      <c r="N79" s="10">
        <v>5348.8</v>
      </c>
      <c r="O79" s="10">
        <v>79.3</v>
      </c>
      <c r="P79" s="10">
        <v>90.5</v>
      </c>
      <c r="Q79" s="10">
        <v>14.1</v>
      </c>
      <c r="R79" s="10">
        <v>2.5</v>
      </c>
      <c r="S79" s="10">
        <v>2.7</v>
      </c>
      <c r="T79" s="14"/>
      <c r="U79" s="10"/>
      <c r="V79" s="10"/>
      <c r="W79" s="10"/>
      <c r="X79" s="10">
        <v>5</v>
      </c>
      <c r="Y79" s="10">
        <v>0.9</v>
      </c>
      <c r="Z79" s="10">
        <v>84.8</v>
      </c>
      <c r="AA79" s="10">
        <v>1.5</v>
      </c>
      <c r="AB79" s="10">
        <v>2.4</v>
      </c>
      <c r="AC79" s="14">
        <v>1.591</v>
      </c>
    </row>
    <row r="80" spans="1:29" x14ac:dyDescent="0.25">
      <c r="A80" t="s">
        <v>163</v>
      </c>
      <c r="B80" s="10">
        <v>3.5</v>
      </c>
      <c r="C80" s="10">
        <v>5.5</v>
      </c>
      <c r="D80" s="10">
        <v>3.6</v>
      </c>
      <c r="E80" s="10">
        <v>5.3</v>
      </c>
      <c r="F80" s="10">
        <v>5.7</v>
      </c>
      <c r="G80" s="10">
        <v>2</v>
      </c>
      <c r="H80" s="10">
        <v>5.4</v>
      </c>
      <c r="I80" s="10">
        <v>6.1</v>
      </c>
      <c r="J80" s="10">
        <v>6.5</v>
      </c>
      <c r="K80" s="10">
        <v>7.3</v>
      </c>
      <c r="L80" s="10">
        <v>7.7</v>
      </c>
      <c r="M80" s="10">
        <v>8.8000000000000007</v>
      </c>
      <c r="N80" s="10">
        <v>5806.6</v>
      </c>
      <c r="O80" s="10">
        <v>79.900000000000006</v>
      </c>
      <c r="P80" s="10">
        <v>91.2</v>
      </c>
      <c r="Q80" s="10">
        <v>13.9</v>
      </c>
      <c r="R80" s="10">
        <v>1.2</v>
      </c>
      <c r="S80" s="10">
        <v>2</v>
      </c>
      <c r="T80" s="14"/>
      <c r="U80" s="10"/>
      <c r="V80" s="10"/>
      <c r="W80" s="10"/>
      <c r="X80" s="10">
        <v>4.9000000000000004</v>
      </c>
      <c r="Y80" s="10">
        <v>-0.9</v>
      </c>
      <c r="Z80" s="10">
        <v>99.1</v>
      </c>
      <c r="AA80" s="10">
        <v>4.3</v>
      </c>
      <c r="AB80" s="10">
        <v>2.6</v>
      </c>
      <c r="AC80" s="14">
        <v>1.58</v>
      </c>
    </row>
    <row r="81" spans="1:29" x14ac:dyDescent="0.25">
      <c r="A81" t="s">
        <v>164</v>
      </c>
      <c r="B81" s="10">
        <v>2.9</v>
      </c>
      <c r="C81" s="10">
        <v>4.9000000000000004</v>
      </c>
      <c r="D81" s="10">
        <v>2.2999999999999998</v>
      </c>
      <c r="E81" s="10">
        <v>4.0999999999999996</v>
      </c>
      <c r="F81" s="10">
        <v>5.6</v>
      </c>
      <c r="G81" s="10">
        <v>2.2000000000000002</v>
      </c>
      <c r="H81" s="10">
        <v>5.3</v>
      </c>
      <c r="I81" s="10">
        <v>5.7</v>
      </c>
      <c r="J81" s="10">
        <v>6</v>
      </c>
      <c r="K81" s="10">
        <v>6.8</v>
      </c>
      <c r="L81" s="10">
        <v>7.3</v>
      </c>
      <c r="M81" s="10">
        <v>8.6999999999999993</v>
      </c>
      <c r="N81" s="10">
        <v>6057.2</v>
      </c>
      <c r="O81" s="10">
        <v>80.400000000000006</v>
      </c>
      <c r="P81" s="10">
        <v>92.1</v>
      </c>
      <c r="Q81" s="10">
        <v>15.7</v>
      </c>
      <c r="R81" s="10">
        <v>1.3</v>
      </c>
      <c r="S81" s="10">
        <v>2.2999999999999998</v>
      </c>
      <c r="T81" s="14"/>
      <c r="U81" s="10"/>
      <c r="V81" s="10"/>
      <c r="W81" s="10"/>
      <c r="X81" s="10">
        <v>0.8</v>
      </c>
      <c r="Y81" s="10">
        <v>-0.2</v>
      </c>
      <c r="Z81" s="10">
        <v>103.3</v>
      </c>
      <c r="AA81" s="10">
        <v>1.6</v>
      </c>
      <c r="AB81" s="10">
        <v>2.2999999999999998</v>
      </c>
      <c r="AC81" s="14">
        <v>1.554</v>
      </c>
    </row>
    <row r="82" spans="1:29" x14ac:dyDescent="0.25">
      <c r="A82" t="s">
        <v>165</v>
      </c>
      <c r="B82" s="10">
        <v>2.6</v>
      </c>
      <c r="C82" s="10">
        <v>4.9000000000000004</v>
      </c>
      <c r="D82" s="10">
        <v>3.9</v>
      </c>
      <c r="E82" s="10">
        <v>6.2</v>
      </c>
      <c r="F82" s="10">
        <v>5.5</v>
      </c>
      <c r="G82" s="10">
        <v>3.6</v>
      </c>
      <c r="H82" s="10">
        <v>4.9000000000000004</v>
      </c>
      <c r="I82" s="10">
        <v>5.6</v>
      </c>
      <c r="J82" s="10">
        <v>6</v>
      </c>
      <c r="K82" s="10">
        <v>7</v>
      </c>
      <c r="L82" s="10">
        <v>7.3</v>
      </c>
      <c r="M82" s="10">
        <v>8.3000000000000007</v>
      </c>
      <c r="N82" s="10">
        <v>6365.9</v>
      </c>
      <c r="O82" s="10">
        <v>81</v>
      </c>
      <c r="P82" s="10">
        <v>92.5</v>
      </c>
      <c r="Q82" s="10">
        <v>20.7</v>
      </c>
      <c r="R82" s="10">
        <v>0.5</v>
      </c>
      <c r="S82" s="10">
        <v>2.4</v>
      </c>
      <c r="T82" s="14"/>
      <c r="U82" s="10"/>
      <c r="V82" s="10"/>
      <c r="W82" s="10"/>
      <c r="X82" s="10">
        <v>4.7</v>
      </c>
      <c r="Y82" s="10">
        <v>-1</v>
      </c>
      <c r="Z82" s="10">
        <v>107</v>
      </c>
      <c r="AA82" s="10">
        <v>4.3</v>
      </c>
      <c r="AB82" s="10">
        <v>3.3</v>
      </c>
      <c r="AC82" s="14">
        <v>1.526</v>
      </c>
    </row>
    <row r="83" spans="1:29" x14ac:dyDescent="0.25">
      <c r="A83" t="s">
        <v>166</v>
      </c>
      <c r="B83" s="10">
        <v>7.2</v>
      </c>
      <c r="C83" s="10">
        <v>8.8000000000000007</v>
      </c>
      <c r="D83" s="10">
        <v>3.9</v>
      </c>
      <c r="E83" s="10">
        <v>6.6</v>
      </c>
      <c r="F83" s="10">
        <v>5.5</v>
      </c>
      <c r="G83" s="10">
        <v>3.5</v>
      </c>
      <c r="H83" s="10">
        <v>5</v>
      </c>
      <c r="I83" s="10">
        <v>6.5</v>
      </c>
      <c r="J83" s="10">
        <v>6.8</v>
      </c>
      <c r="K83" s="10">
        <v>7.6</v>
      </c>
      <c r="L83" s="10">
        <v>8.1</v>
      </c>
      <c r="M83" s="10">
        <v>8.3000000000000007</v>
      </c>
      <c r="N83" s="10">
        <v>6612.8</v>
      </c>
      <c r="O83" s="10">
        <v>81.599999999999994</v>
      </c>
      <c r="P83" s="10">
        <v>90.8</v>
      </c>
      <c r="Q83" s="10">
        <v>20.2</v>
      </c>
      <c r="R83" s="10">
        <v>2.9</v>
      </c>
      <c r="S83" s="10">
        <v>2.2999999999999998</v>
      </c>
      <c r="T83" s="14"/>
      <c r="U83" s="10"/>
      <c r="V83" s="10"/>
      <c r="W83" s="10"/>
      <c r="X83" s="10">
        <v>3.3</v>
      </c>
      <c r="Y83" s="10">
        <v>2.8</v>
      </c>
      <c r="Z83" s="10">
        <v>109.5</v>
      </c>
      <c r="AA83" s="10">
        <v>1.1000000000000001</v>
      </c>
      <c r="AB83" s="10">
        <v>1.8</v>
      </c>
      <c r="AC83" s="14">
        <v>1.5529999999999999</v>
      </c>
    </row>
    <row r="84" spans="1:29" x14ac:dyDescent="0.25">
      <c r="A84" t="s">
        <v>167</v>
      </c>
      <c r="B84" s="10">
        <v>3.8</v>
      </c>
      <c r="C84" s="10">
        <v>4.9000000000000004</v>
      </c>
      <c r="D84" s="10">
        <v>3.2</v>
      </c>
      <c r="E84" s="10">
        <v>5</v>
      </c>
      <c r="F84" s="10">
        <v>5.3</v>
      </c>
      <c r="G84" s="10">
        <v>2.2999999999999998</v>
      </c>
      <c r="H84" s="10">
        <v>5.0999999999999996</v>
      </c>
      <c r="I84" s="10">
        <v>6.5</v>
      </c>
      <c r="J84" s="10">
        <v>6.8</v>
      </c>
      <c r="K84" s="10">
        <v>7.6</v>
      </c>
      <c r="L84" s="10">
        <v>8.1</v>
      </c>
      <c r="M84" s="10">
        <v>8.3000000000000007</v>
      </c>
      <c r="N84" s="10">
        <v>6765.7</v>
      </c>
      <c r="O84" s="10">
        <v>82</v>
      </c>
      <c r="P84" s="10">
        <v>89.4</v>
      </c>
      <c r="Q84" s="10">
        <v>21.6</v>
      </c>
      <c r="R84" s="10">
        <v>2.6</v>
      </c>
      <c r="S84" s="10">
        <v>1</v>
      </c>
      <c r="T84" s="14"/>
      <c r="U84" s="10">
        <v>6.2</v>
      </c>
      <c r="V84" s="10">
        <v>5.9</v>
      </c>
      <c r="W84" s="10">
        <v>89.5</v>
      </c>
      <c r="X84" s="10">
        <v>0</v>
      </c>
      <c r="Y84" s="10">
        <v>-0.7</v>
      </c>
      <c r="Z84" s="10">
        <v>111.7</v>
      </c>
      <c r="AA84" s="10">
        <v>1.7</v>
      </c>
      <c r="AB84" s="10">
        <v>2</v>
      </c>
      <c r="AC84" s="14">
        <v>1.5649999999999999</v>
      </c>
    </row>
    <row r="85" spans="1:29" x14ac:dyDescent="0.25">
      <c r="A85" t="s">
        <v>168</v>
      </c>
      <c r="B85" s="10">
        <v>4.3</v>
      </c>
      <c r="C85" s="10">
        <v>6.4</v>
      </c>
      <c r="D85" s="10">
        <v>2.1</v>
      </c>
      <c r="E85" s="10">
        <v>4.9000000000000004</v>
      </c>
      <c r="F85" s="10">
        <v>5.3</v>
      </c>
      <c r="G85" s="10">
        <v>3.5</v>
      </c>
      <c r="H85" s="10">
        <v>5</v>
      </c>
      <c r="I85" s="10">
        <v>6.1</v>
      </c>
      <c r="J85" s="10">
        <v>6.4</v>
      </c>
      <c r="K85" s="10">
        <v>7.1</v>
      </c>
      <c r="L85" s="10">
        <v>7.7</v>
      </c>
      <c r="M85" s="10">
        <v>8.3000000000000007</v>
      </c>
      <c r="N85" s="10">
        <v>7198.3</v>
      </c>
      <c r="O85" s="10">
        <v>82.5</v>
      </c>
      <c r="P85" s="10">
        <v>91.3</v>
      </c>
      <c r="Q85" s="10">
        <v>22</v>
      </c>
      <c r="R85" s="10">
        <v>1.7</v>
      </c>
      <c r="S85" s="10">
        <v>1.8</v>
      </c>
      <c r="T85" s="14"/>
      <c r="U85" s="10">
        <v>9.9</v>
      </c>
      <c r="V85" s="10">
        <v>4.3</v>
      </c>
      <c r="W85" s="10">
        <v>90.1</v>
      </c>
      <c r="X85" s="10">
        <v>5</v>
      </c>
      <c r="Y85" s="10">
        <v>1.1000000000000001</v>
      </c>
      <c r="Z85" s="10">
        <v>115.8</v>
      </c>
      <c r="AA85" s="10">
        <v>2</v>
      </c>
      <c r="AB85" s="10">
        <v>2.2999999999999998</v>
      </c>
      <c r="AC85" s="14">
        <v>1.712</v>
      </c>
    </row>
    <row r="86" spans="1:29" x14ac:dyDescent="0.25">
      <c r="A86" t="s">
        <v>169</v>
      </c>
      <c r="B86" s="10">
        <v>3.1</v>
      </c>
      <c r="C86" s="10">
        <v>5.7</v>
      </c>
      <c r="D86" s="10">
        <v>4.0999999999999996</v>
      </c>
      <c r="E86" s="10">
        <v>5.9</v>
      </c>
      <c r="F86" s="10">
        <v>5.2</v>
      </c>
      <c r="G86" s="10">
        <v>2.5</v>
      </c>
      <c r="H86" s="10">
        <v>5.0999999999999996</v>
      </c>
      <c r="I86" s="10">
        <v>6.4</v>
      </c>
      <c r="J86" s="10">
        <v>6.6</v>
      </c>
      <c r="K86" s="10">
        <v>7.4</v>
      </c>
      <c r="L86" s="10">
        <v>7.8</v>
      </c>
      <c r="M86" s="10">
        <v>8.3000000000000007</v>
      </c>
      <c r="N86" s="10">
        <v>7213.5</v>
      </c>
      <c r="O86" s="10">
        <v>83.2</v>
      </c>
      <c r="P86" s="10">
        <v>101.7</v>
      </c>
      <c r="Q86" s="10">
        <v>22.1</v>
      </c>
      <c r="R86" s="10">
        <v>0.9</v>
      </c>
      <c r="S86" s="10">
        <v>2.2000000000000002</v>
      </c>
      <c r="T86" s="14"/>
      <c r="U86" s="10">
        <v>5.6</v>
      </c>
      <c r="V86" s="10">
        <v>3.2</v>
      </c>
      <c r="W86" s="10">
        <v>91.4</v>
      </c>
      <c r="X86" s="10">
        <v>2</v>
      </c>
      <c r="Y86" s="10">
        <v>-0.9</v>
      </c>
      <c r="Z86" s="10">
        <v>123.7</v>
      </c>
      <c r="AA86" s="10">
        <v>3.9</v>
      </c>
      <c r="AB86" s="10">
        <v>1.5</v>
      </c>
      <c r="AC86" s="14">
        <v>1.645</v>
      </c>
    </row>
    <row r="87" spans="1:29" x14ac:dyDescent="0.25">
      <c r="A87" t="s">
        <v>170</v>
      </c>
      <c r="B87" s="10">
        <v>6.2</v>
      </c>
      <c r="C87" s="10">
        <v>7.3</v>
      </c>
      <c r="D87" s="10">
        <v>3.5</v>
      </c>
      <c r="E87" s="10">
        <v>4.5</v>
      </c>
      <c r="F87" s="10">
        <v>5</v>
      </c>
      <c r="G87" s="10">
        <v>0.9</v>
      </c>
      <c r="H87" s="10">
        <v>5</v>
      </c>
      <c r="I87" s="10">
        <v>6.6</v>
      </c>
      <c r="J87" s="10">
        <v>6.8</v>
      </c>
      <c r="K87" s="10">
        <v>7.5</v>
      </c>
      <c r="L87" s="10">
        <v>7.9</v>
      </c>
      <c r="M87" s="10">
        <v>8.5</v>
      </c>
      <c r="N87" s="10">
        <v>8396.9</v>
      </c>
      <c r="O87" s="10">
        <v>84</v>
      </c>
      <c r="P87" s="10">
        <v>102.1</v>
      </c>
      <c r="Q87" s="10">
        <v>21.8</v>
      </c>
      <c r="R87" s="10">
        <v>5.3</v>
      </c>
      <c r="S87" s="10">
        <v>0.4</v>
      </c>
      <c r="T87" s="14"/>
      <c r="U87" s="10">
        <v>8.3000000000000007</v>
      </c>
      <c r="V87" s="10">
        <v>2.9</v>
      </c>
      <c r="W87" s="10">
        <v>91.3</v>
      </c>
      <c r="X87" s="10">
        <v>-4.4000000000000004</v>
      </c>
      <c r="Y87" s="10">
        <v>9.1</v>
      </c>
      <c r="Z87" s="10">
        <v>114.6</v>
      </c>
      <c r="AA87" s="10">
        <v>4.7</v>
      </c>
      <c r="AB87" s="10">
        <v>0.7</v>
      </c>
      <c r="AC87" s="14">
        <v>1.665</v>
      </c>
    </row>
    <row r="88" spans="1:29" x14ac:dyDescent="0.25">
      <c r="A88" t="s">
        <v>171</v>
      </c>
      <c r="B88" s="10">
        <v>5.2</v>
      </c>
      <c r="C88" s="10">
        <v>6.7</v>
      </c>
      <c r="D88" s="10">
        <v>4.9000000000000004</v>
      </c>
      <c r="E88" s="10">
        <v>5.9</v>
      </c>
      <c r="F88" s="10">
        <v>4.9000000000000004</v>
      </c>
      <c r="G88" s="10">
        <v>2</v>
      </c>
      <c r="H88" s="10">
        <v>5</v>
      </c>
      <c r="I88" s="10">
        <v>6.1</v>
      </c>
      <c r="J88" s="10">
        <v>6.4</v>
      </c>
      <c r="K88" s="10">
        <v>7.1</v>
      </c>
      <c r="L88" s="10">
        <v>7.4</v>
      </c>
      <c r="M88" s="10">
        <v>8.5</v>
      </c>
      <c r="N88" s="10">
        <v>9180.2000000000007</v>
      </c>
      <c r="O88" s="10">
        <v>85.1</v>
      </c>
      <c r="P88" s="10">
        <v>104.9</v>
      </c>
      <c r="Q88" s="10">
        <v>26</v>
      </c>
      <c r="R88" s="10">
        <v>2.9</v>
      </c>
      <c r="S88" s="10">
        <v>2</v>
      </c>
      <c r="T88" s="14"/>
      <c r="U88" s="10">
        <v>4.5</v>
      </c>
      <c r="V88" s="10">
        <v>3</v>
      </c>
      <c r="W88" s="10">
        <v>92.4</v>
      </c>
      <c r="X88" s="10">
        <v>2.2999999999999998</v>
      </c>
      <c r="Y88" s="10">
        <v>-0.2</v>
      </c>
      <c r="Z88" s="10">
        <v>120.7</v>
      </c>
      <c r="AA88" s="10">
        <v>2.4</v>
      </c>
      <c r="AB88" s="10">
        <v>3.2</v>
      </c>
      <c r="AC88" s="14">
        <v>1.6120000000000001</v>
      </c>
    </row>
    <row r="89" spans="1:29" x14ac:dyDescent="0.25">
      <c r="A89" t="s">
        <v>172</v>
      </c>
      <c r="B89" s="10">
        <v>3.1</v>
      </c>
      <c r="C89" s="10">
        <v>4.5</v>
      </c>
      <c r="D89" s="10">
        <v>5.9</v>
      </c>
      <c r="E89" s="10">
        <v>7.2</v>
      </c>
      <c r="F89" s="10">
        <v>4.7</v>
      </c>
      <c r="G89" s="10">
        <v>2.2000000000000002</v>
      </c>
      <c r="H89" s="10">
        <v>5.0999999999999996</v>
      </c>
      <c r="I89" s="10">
        <v>5.9</v>
      </c>
      <c r="J89" s="10">
        <v>6</v>
      </c>
      <c r="K89" s="10">
        <v>6.8</v>
      </c>
      <c r="L89" s="10">
        <v>7.2</v>
      </c>
      <c r="M89" s="10">
        <v>8.5</v>
      </c>
      <c r="N89" s="10">
        <v>9298.2000000000007</v>
      </c>
      <c r="O89" s="10">
        <v>86.4</v>
      </c>
      <c r="P89" s="10">
        <v>111.9</v>
      </c>
      <c r="Q89" s="10">
        <v>38.200000000000003</v>
      </c>
      <c r="R89" s="10">
        <v>4.7</v>
      </c>
      <c r="S89" s="10">
        <v>1.6</v>
      </c>
      <c r="T89" s="14"/>
      <c r="U89" s="10">
        <v>6.1</v>
      </c>
      <c r="V89" s="10">
        <v>2.2000000000000002</v>
      </c>
      <c r="W89" s="10">
        <v>110.2</v>
      </c>
      <c r="X89" s="10">
        <v>1</v>
      </c>
      <c r="Y89" s="10">
        <v>1.1000000000000001</v>
      </c>
      <c r="Z89" s="10">
        <v>130.5</v>
      </c>
      <c r="AA89" s="10">
        <v>5.2</v>
      </c>
      <c r="AB89" s="10">
        <v>1.7</v>
      </c>
      <c r="AC89" s="14">
        <v>1.643</v>
      </c>
    </row>
    <row r="90" spans="1:29" x14ac:dyDescent="0.25">
      <c r="A90" t="s">
        <v>173</v>
      </c>
      <c r="B90" s="10">
        <v>4</v>
      </c>
      <c r="C90" s="10">
        <v>4.7</v>
      </c>
      <c r="D90" s="10">
        <v>8.8000000000000007</v>
      </c>
      <c r="E90" s="10">
        <v>8.8000000000000007</v>
      </c>
      <c r="F90" s="10">
        <v>4.5999999999999996</v>
      </c>
      <c r="G90" s="10">
        <v>0.8</v>
      </c>
      <c r="H90" s="10">
        <v>5.0999999999999996</v>
      </c>
      <c r="I90" s="10">
        <v>5.6</v>
      </c>
      <c r="J90" s="10">
        <v>5.7</v>
      </c>
      <c r="K90" s="10">
        <v>6.7</v>
      </c>
      <c r="L90" s="10">
        <v>7.1</v>
      </c>
      <c r="M90" s="10">
        <v>8.5</v>
      </c>
      <c r="N90" s="10">
        <v>10494.7</v>
      </c>
      <c r="O90" s="10">
        <v>87.9</v>
      </c>
      <c r="P90" s="10">
        <v>119.7</v>
      </c>
      <c r="Q90" s="10">
        <v>28.7</v>
      </c>
      <c r="R90" s="10">
        <v>2.2999999999999998</v>
      </c>
      <c r="S90" s="10">
        <v>0.7</v>
      </c>
      <c r="T90" s="14"/>
      <c r="U90" s="10">
        <v>-1.9</v>
      </c>
      <c r="V90" s="10">
        <v>8.1</v>
      </c>
      <c r="W90" s="10">
        <v>103.1</v>
      </c>
      <c r="X90" s="10">
        <v>-5.5</v>
      </c>
      <c r="Y90" s="10">
        <v>-1.5</v>
      </c>
      <c r="Z90" s="10">
        <v>133.30000000000001</v>
      </c>
      <c r="AA90" s="10">
        <v>2.2999999999999998</v>
      </c>
      <c r="AB90" s="10">
        <v>0.8</v>
      </c>
      <c r="AC90" s="14">
        <v>1.677</v>
      </c>
    </row>
    <row r="91" spans="1:29" x14ac:dyDescent="0.25">
      <c r="A91" t="s">
        <v>174</v>
      </c>
      <c r="B91" s="10">
        <v>3.9</v>
      </c>
      <c r="C91" s="10">
        <v>4.8</v>
      </c>
      <c r="D91" s="10">
        <v>5.7</v>
      </c>
      <c r="E91" s="10">
        <v>6.5</v>
      </c>
      <c r="F91" s="10">
        <v>4.4000000000000004</v>
      </c>
      <c r="G91" s="10">
        <v>1.3</v>
      </c>
      <c r="H91" s="10">
        <v>5</v>
      </c>
      <c r="I91" s="10">
        <v>5.6</v>
      </c>
      <c r="J91" s="10">
        <v>5.8</v>
      </c>
      <c r="K91" s="10">
        <v>6.7</v>
      </c>
      <c r="L91" s="10">
        <v>7.1</v>
      </c>
      <c r="M91" s="10">
        <v>8.5</v>
      </c>
      <c r="N91" s="10">
        <v>10663.6</v>
      </c>
      <c r="O91" s="10">
        <v>89.2</v>
      </c>
      <c r="P91" s="10">
        <v>118.2</v>
      </c>
      <c r="Q91" s="10">
        <v>26.2</v>
      </c>
      <c r="R91" s="10">
        <v>1.7</v>
      </c>
      <c r="S91" s="10">
        <v>1.1000000000000001</v>
      </c>
      <c r="T91" s="14"/>
      <c r="U91" s="10">
        <v>4.0999999999999996</v>
      </c>
      <c r="V91" s="10">
        <v>1.8</v>
      </c>
      <c r="W91" s="10">
        <v>105.3</v>
      </c>
      <c r="X91" s="10">
        <v>-1.7</v>
      </c>
      <c r="Y91" s="10">
        <v>1.9</v>
      </c>
      <c r="Z91" s="10">
        <v>138.30000000000001</v>
      </c>
      <c r="AA91" s="10">
        <v>2.2999999999999998</v>
      </c>
      <c r="AB91" s="10">
        <v>1.9</v>
      </c>
      <c r="AC91" s="14">
        <v>1.67</v>
      </c>
    </row>
    <row r="92" spans="1:29" x14ac:dyDescent="0.25">
      <c r="A92" t="s">
        <v>175</v>
      </c>
      <c r="B92" s="10">
        <v>5.3</v>
      </c>
      <c r="C92" s="10">
        <v>6.9</v>
      </c>
      <c r="D92" s="10">
        <v>4.0999999999999996</v>
      </c>
      <c r="E92" s="10">
        <v>5.4</v>
      </c>
      <c r="F92" s="10">
        <v>4.5</v>
      </c>
      <c r="G92" s="10">
        <v>2.1</v>
      </c>
      <c r="H92" s="10">
        <v>4.8</v>
      </c>
      <c r="I92" s="10">
        <v>5.2</v>
      </c>
      <c r="J92" s="10">
        <v>5.4</v>
      </c>
      <c r="K92" s="10">
        <v>6.6</v>
      </c>
      <c r="L92" s="10">
        <v>6.8</v>
      </c>
      <c r="M92" s="10">
        <v>8.5</v>
      </c>
      <c r="N92" s="10">
        <v>9346.7999999999993</v>
      </c>
      <c r="O92" s="10">
        <v>90.8</v>
      </c>
      <c r="P92" s="10">
        <v>121.6</v>
      </c>
      <c r="Q92" s="10">
        <v>45.3</v>
      </c>
      <c r="R92" s="10">
        <v>2.2999999999999998</v>
      </c>
      <c r="S92" s="10">
        <v>1.2</v>
      </c>
      <c r="T92" s="14"/>
      <c r="U92" s="10">
        <v>7.2</v>
      </c>
      <c r="V92" s="10">
        <v>3.4</v>
      </c>
      <c r="W92" s="10">
        <v>105.6</v>
      </c>
      <c r="X92" s="10">
        <v>0.8</v>
      </c>
      <c r="Y92" s="10">
        <v>-2.2000000000000002</v>
      </c>
      <c r="Z92" s="10">
        <v>136.6</v>
      </c>
      <c r="AA92" s="10">
        <v>2.8</v>
      </c>
      <c r="AB92" s="10">
        <v>1.2</v>
      </c>
      <c r="AC92" s="14">
        <v>1.7</v>
      </c>
    </row>
    <row r="93" spans="1:29" x14ac:dyDescent="0.25">
      <c r="A93" t="s">
        <v>176</v>
      </c>
      <c r="B93" s="10">
        <v>6.7</v>
      </c>
      <c r="C93" s="10">
        <v>8.1</v>
      </c>
      <c r="D93" s="10">
        <v>3.3</v>
      </c>
      <c r="E93" s="10">
        <v>4.3</v>
      </c>
      <c r="F93" s="10">
        <v>4.4000000000000004</v>
      </c>
      <c r="G93" s="10">
        <v>1.9</v>
      </c>
      <c r="H93" s="10">
        <v>4.3</v>
      </c>
      <c r="I93" s="10">
        <v>4.5999999999999996</v>
      </c>
      <c r="J93" s="10">
        <v>4.9000000000000004</v>
      </c>
      <c r="K93" s="10">
        <v>6.6</v>
      </c>
      <c r="L93" s="10">
        <v>6.8</v>
      </c>
      <c r="M93" s="10">
        <v>7.9</v>
      </c>
      <c r="N93" s="10">
        <v>11317.6</v>
      </c>
      <c r="O93" s="10">
        <v>92.5</v>
      </c>
      <c r="P93" s="10">
        <v>124.3</v>
      </c>
      <c r="Q93" s="10">
        <v>45.7</v>
      </c>
      <c r="R93" s="10">
        <v>1.1000000000000001</v>
      </c>
      <c r="S93" s="10">
        <v>0.4</v>
      </c>
      <c r="T93" s="14"/>
      <c r="U93" s="10">
        <v>9.6</v>
      </c>
      <c r="V93" s="10">
        <v>2.6</v>
      </c>
      <c r="W93" s="10">
        <v>101.8</v>
      </c>
      <c r="X93" s="10">
        <v>4.4000000000000004</v>
      </c>
      <c r="Y93" s="10">
        <v>4</v>
      </c>
      <c r="Z93" s="10">
        <v>113.1</v>
      </c>
      <c r="AA93" s="10">
        <v>4.0999999999999996</v>
      </c>
      <c r="AB93" s="10">
        <v>1.7</v>
      </c>
      <c r="AC93" s="14">
        <v>1.663</v>
      </c>
    </row>
    <row r="94" spans="1:29" x14ac:dyDescent="0.25">
      <c r="A94" t="s">
        <v>177</v>
      </c>
      <c r="B94" s="10">
        <v>3.2</v>
      </c>
      <c r="C94" s="10">
        <v>5.3</v>
      </c>
      <c r="D94" s="10">
        <v>3.6</v>
      </c>
      <c r="E94" s="10">
        <v>4.7</v>
      </c>
      <c r="F94" s="10">
        <v>4.3</v>
      </c>
      <c r="G94" s="10">
        <v>1.5</v>
      </c>
      <c r="H94" s="10">
        <v>4.4000000000000004</v>
      </c>
      <c r="I94" s="10">
        <v>5</v>
      </c>
      <c r="J94" s="10">
        <v>5.4</v>
      </c>
      <c r="K94" s="10">
        <v>6.8</v>
      </c>
      <c r="L94" s="10">
        <v>6.9</v>
      </c>
      <c r="M94" s="10">
        <v>7.8</v>
      </c>
      <c r="N94" s="10">
        <v>11707.7</v>
      </c>
      <c r="O94" s="10">
        <v>93.9</v>
      </c>
      <c r="P94" s="10">
        <v>125.8</v>
      </c>
      <c r="Q94" s="10">
        <v>33</v>
      </c>
      <c r="R94" s="10">
        <v>3.6</v>
      </c>
      <c r="S94" s="10">
        <v>0.8</v>
      </c>
      <c r="T94" s="14">
        <v>1.081</v>
      </c>
      <c r="U94" s="10">
        <v>6</v>
      </c>
      <c r="V94" s="10">
        <v>-3</v>
      </c>
      <c r="W94" s="10">
        <v>102.7</v>
      </c>
      <c r="X94" s="10">
        <v>-5.9</v>
      </c>
      <c r="Y94" s="10">
        <v>-3.9</v>
      </c>
      <c r="Z94" s="10">
        <v>118.4</v>
      </c>
      <c r="AA94" s="10">
        <v>2.7</v>
      </c>
      <c r="AB94" s="10">
        <v>1.6</v>
      </c>
      <c r="AC94" s="14">
        <v>1.6140000000000001</v>
      </c>
    </row>
    <row r="95" spans="1:29" x14ac:dyDescent="0.25">
      <c r="A95" t="s">
        <v>178</v>
      </c>
      <c r="B95" s="10">
        <v>3.3</v>
      </c>
      <c r="C95" s="10">
        <v>4.7</v>
      </c>
      <c r="D95" s="10">
        <v>1</v>
      </c>
      <c r="E95" s="10">
        <v>3.2</v>
      </c>
      <c r="F95" s="10">
        <v>4.3</v>
      </c>
      <c r="G95" s="10">
        <v>3</v>
      </c>
      <c r="H95" s="10">
        <v>4.5</v>
      </c>
      <c r="I95" s="10">
        <v>5.5</v>
      </c>
      <c r="J95" s="10">
        <v>5.8</v>
      </c>
      <c r="K95" s="10">
        <v>7.2</v>
      </c>
      <c r="L95" s="10">
        <v>7.3</v>
      </c>
      <c r="M95" s="10">
        <v>7.8</v>
      </c>
      <c r="N95" s="10">
        <v>12583.6</v>
      </c>
      <c r="O95" s="10">
        <v>95.8</v>
      </c>
      <c r="P95" s="10">
        <v>121.1</v>
      </c>
      <c r="Q95" s="10">
        <v>28.9</v>
      </c>
      <c r="R95" s="10">
        <v>2.6</v>
      </c>
      <c r="S95" s="10">
        <v>1.4</v>
      </c>
      <c r="T95" s="14">
        <v>1.0309999999999999</v>
      </c>
      <c r="U95" s="10">
        <v>9.8000000000000007</v>
      </c>
      <c r="V95" s="10">
        <v>-1.5</v>
      </c>
      <c r="W95" s="10">
        <v>101.5</v>
      </c>
      <c r="X95" s="10">
        <v>1.9</v>
      </c>
      <c r="Y95" s="10">
        <v>1.3</v>
      </c>
      <c r="Z95" s="10">
        <v>120.9</v>
      </c>
      <c r="AA95" s="10">
        <v>0.3</v>
      </c>
      <c r="AB95" s="10">
        <v>1.2</v>
      </c>
      <c r="AC95" s="14">
        <v>1.577</v>
      </c>
    </row>
    <row r="96" spans="1:29" x14ac:dyDescent="0.25">
      <c r="A96" t="s">
        <v>179</v>
      </c>
      <c r="B96" s="10">
        <v>5.0999999999999996</v>
      </c>
      <c r="C96" s="10">
        <v>6.7</v>
      </c>
      <c r="D96" s="10">
        <v>2.7</v>
      </c>
      <c r="E96" s="10">
        <v>4.9000000000000004</v>
      </c>
      <c r="F96" s="10">
        <v>4.2</v>
      </c>
      <c r="G96" s="10">
        <v>3</v>
      </c>
      <c r="H96" s="10">
        <v>4.7</v>
      </c>
      <c r="I96" s="10">
        <v>5.9</v>
      </c>
      <c r="J96" s="10">
        <v>6.2</v>
      </c>
      <c r="K96" s="10">
        <v>7.7</v>
      </c>
      <c r="L96" s="10">
        <v>7.8</v>
      </c>
      <c r="M96" s="10">
        <v>8.1</v>
      </c>
      <c r="N96" s="10">
        <v>11713.8</v>
      </c>
      <c r="O96" s="10">
        <v>97.7</v>
      </c>
      <c r="P96" s="10">
        <v>123.2</v>
      </c>
      <c r="Q96" s="10">
        <v>28.5</v>
      </c>
      <c r="R96" s="10">
        <v>4.3</v>
      </c>
      <c r="S96" s="10">
        <v>1.9</v>
      </c>
      <c r="T96" s="14">
        <v>1.0640000000000001</v>
      </c>
      <c r="U96" s="10">
        <v>7.8</v>
      </c>
      <c r="V96" s="10">
        <v>1.2</v>
      </c>
      <c r="W96" s="10">
        <v>102.5</v>
      </c>
      <c r="X96" s="10">
        <v>1.6</v>
      </c>
      <c r="Y96" s="10">
        <v>-1.2</v>
      </c>
      <c r="Z96" s="10">
        <v>106.8</v>
      </c>
      <c r="AA96" s="10">
        <v>7.5</v>
      </c>
      <c r="AB96" s="10">
        <v>0.4</v>
      </c>
      <c r="AC96" s="14">
        <v>1.6459999999999999</v>
      </c>
    </row>
    <row r="97" spans="1:29" x14ac:dyDescent="0.25">
      <c r="A97" t="s">
        <v>180</v>
      </c>
      <c r="B97" s="10">
        <v>7.1</v>
      </c>
      <c r="C97" s="10">
        <v>9.1</v>
      </c>
      <c r="D97" s="10">
        <v>6</v>
      </c>
      <c r="E97" s="10">
        <v>8.6</v>
      </c>
      <c r="F97" s="10">
        <v>4.0999999999999996</v>
      </c>
      <c r="G97" s="10">
        <v>3</v>
      </c>
      <c r="H97" s="10">
        <v>5</v>
      </c>
      <c r="I97" s="10">
        <v>6.1</v>
      </c>
      <c r="J97" s="10">
        <v>6.5</v>
      </c>
      <c r="K97" s="10">
        <v>7.9</v>
      </c>
      <c r="L97" s="10">
        <v>7.9</v>
      </c>
      <c r="M97" s="10">
        <v>8.4</v>
      </c>
      <c r="N97" s="10">
        <v>13812.7</v>
      </c>
      <c r="O97" s="10">
        <v>99.8</v>
      </c>
      <c r="P97" s="10">
        <v>127</v>
      </c>
      <c r="Q97" s="10">
        <v>28.8</v>
      </c>
      <c r="R97" s="10">
        <v>5.3</v>
      </c>
      <c r="S97" s="10">
        <v>1.9</v>
      </c>
      <c r="T97" s="14">
        <v>1.0069999999999999</v>
      </c>
      <c r="U97" s="10">
        <v>10.9</v>
      </c>
      <c r="V97" s="10">
        <v>2.2999999999999998</v>
      </c>
      <c r="W97" s="10">
        <v>100.8</v>
      </c>
      <c r="X97" s="10">
        <v>0.3</v>
      </c>
      <c r="Y97" s="10">
        <v>0</v>
      </c>
      <c r="Z97" s="10">
        <v>102.2</v>
      </c>
      <c r="AA97" s="10">
        <v>5.7</v>
      </c>
      <c r="AB97" s="10">
        <v>1.3</v>
      </c>
      <c r="AC97" s="14">
        <v>1.615</v>
      </c>
    </row>
    <row r="98" spans="1:29" x14ac:dyDescent="0.25">
      <c r="A98" t="s">
        <v>181</v>
      </c>
      <c r="B98" s="10">
        <v>1.2</v>
      </c>
      <c r="C98" s="10">
        <v>4.3</v>
      </c>
      <c r="D98" s="10">
        <v>8.1</v>
      </c>
      <c r="E98" s="10">
        <v>11.8</v>
      </c>
      <c r="F98" s="10">
        <v>4</v>
      </c>
      <c r="G98" s="10">
        <v>4</v>
      </c>
      <c r="H98" s="10">
        <v>5.5</v>
      </c>
      <c r="I98" s="10">
        <v>6.6</v>
      </c>
      <c r="J98" s="10">
        <v>6.7</v>
      </c>
      <c r="K98" s="10">
        <v>8.1999999999999993</v>
      </c>
      <c r="L98" s="10">
        <v>8.3000000000000007</v>
      </c>
      <c r="M98" s="10">
        <v>8.6999999999999993</v>
      </c>
      <c r="N98" s="10">
        <v>14296.2</v>
      </c>
      <c r="O98" s="10">
        <v>102.3</v>
      </c>
      <c r="P98" s="10">
        <v>125.4</v>
      </c>
      <c r="Q98" s="10">
        <v>27</v>
      </c>
      <c r="R98" s="10">
        <v>4.4000000000000004</v>
      </c>
      <c r="S98" s="10">
        <v>2.6</v>
      </c>
      <c r="T98" s="14">
        <v>0.95699999999999996</v>
      </c>
      <c r="U98" s="10">
        <v>7</v>
      </c>
      <c r="V98" s="10">
        <v>1.5</v>
      </c>
      <c r="W98" s="10">
        <v>100</v>
      </c>
      <c r="X98" s="10">
        <v>7.9</v>
      </c>
      <c r="Y98" s="10">
        <v>-2.7</v>
      </c>
      <c r="Z98" s="10">
        <v>102.7</v>
      </c>
      <c r="AA98" s="10">
        <v>4.0999999999999996</v>
      </c>
      <c r="AB98" s="10">
        <v>0.3</v>
      </c>
      <c r="AC98" s="14">
        <v>1.5920000000000001</v>
      </c>
    </row>
    <row r="99" spans="1:29" x14ac:dyDescent="0.25">
      <c r="A99" t="s">
        <v>182</v>
      </c>
      <c r="B99" s="10">
        <v>7.8</v>
      </c>
      <c r="C99" s="10">
        <v>10.199999999999999</v>
      </c>
      <c r="D99" s="10">
        <v>4.2</v>
      </c>
      <c r="E99" s="10">
        <v>6.1</v>
      </c>
      <c r="F99" s="10">
        <v>3.9</v>
      </c>
      <c r="G99" s="10">
        <v>3.2</v>
      </c>
      <c r="H99" s="10">
        <v>5.7</v>
      </c>
      <c r="I99" s="10">
        <v>6.5</v>
      </c>
      <c r="J99" s="10">
        <v>6.4</v>
      </c>
      <c r="K99" s="10">
        <v>8.5</v>
      </c>
      <c r="L99" s="10">
        <v>8.3000000000000007</v>
      </c>
      <c r="M99" s="10">
        <v>9.1999999999999993</v>
      </c>
      <c r="N99" s="10">
        <v>13618.5</v>
      </c>
      <c r="O99" s="10">
        <v>104.9</v>
      </c>
      <c r="P99" s="10">
        <v>123.8</v>
      </c>
      <c r="Q99" s="10">
        <v>33.5</v>
      </c>
      <c r="R99" s="10">
        <v>3.8</v>
      </c>
      <c r="S99" s="10">
        <v>0.9</v>
      </c>
      <c r="T99" s="14">
        <v>0.95499999999999996</v>
      </c>
      <c r="U99" s="10">
        <v>7.1</v>
      </c>
      <c r="V99" s="10">
        <v>-0.2</v>
      </c>
      <c r="W99" s="10">
        <v>100.7</v>
      </c>
      <c r="X99" s="10">
        <v>0.8</v>
      </c>
      <c r="Y99" s="10">
        <v>1.2</v>
      </c>
      <c r="Z99" s="10">
        <v>106.1</v>
      </c>
      <c r="AA99" s="10">
        <v>2.9</v>
      </c>
      <c r="AB99" s="10">
        <v>0.5</v>
      </c>
      <c r="AC99" s="14">
        <v>1.5129999999999999</v>
      </c>
    </row>
    <row r="100" spans="1:29" x14ac:dyDescent="0.25">
      <c r="A100" t="s">
        <v>183</v>
      </c>
      <c r="B100" s="10">
        <v>0.5</v>
      </c>
      <c r="C100" s="10">
        <v>3.1</v>
      </c>
      <c r="D100" s="10">
        <v>4.8</v>
      </c>
      <c r="E100" s="10">
        <v>7.4</v>
      </c>
      <c r="F100" s="10">
        <v>4</v>
      </c>
      <c r="G100" s="10">
        <v>3.7</v>
      </c>
      <c r="H100" s="10">
        <v>6</v>
      </c>
      <c r="I100" s="10">
        <v>6.1</v>
      </c>
      <c r="J100" s="10">
        <v>6.1</v>
      </c>
      <c r="K100" s="10">
        <v>8.1</v>
      </c>
      <c r="L100" s="10">
        <v>8</v>
      </c>
      <c r="M100" s="10">
        <v>9.5</v>
      </c>
      <c r="N100" s="10">
        <v>13613.3</v>
      </c>
      <c r="O100" s="10">
        <v>107.2</v>
      </c>
      <c r="P100" s="10">
        <v>136.80000000000001</v>
      </c>
      <c r="Q100" s="10">
        <v>21.9</v>
      </c>
      <c r="R100" s="10">
        <v>2.2000000000000002</v>
      </c>
      <c r="S100" s="10">
        <v>3.4</v>
      </c>
      <c r="T100" s="14">
        <v>0.88400000000000001</v>
      </c>
      <c r="U100" s="10">
        <v>8.1</v>
      </c>
      <c r="V100" s="10">
        <v>2.2000000000000002</v>
      </c>
      <c r="W100" s="10">
        <v>101.5</v>
      </c>
      <c r="X100" s="10">
        <v>0.1</v>
      </c>
      <c r="Y100" s="10">
        <v>-1.2</v>
      </c>
      <c r="Z100" s="10">
        <v>107.9</v>
      </c>
      <c r="AA100" s="10">
        <v>1.1000000000000001</v>
      </c>
      <c r="AB100" s="10">
        <v>1</v>
      </c>
      <c r="AC100" s="14">
        <v>1.4790000000000001</v>
      </c>
    </row>
    <row r="101" spans="1:29" x14ac:dyDescent="0.25">
      <c r="A101" t="s">
        <v>184</v>
      </c>
      <c r="B101" s="10">
        <v>2.2999999999999998</v>
      </c>
      <c r="C101" s="10">
        <v>4.5</v>
      </c>
      <c r="D101" s="10">
        <v>1.4</v>
      </c>
      <c r="E101" s="10">
        <v>3.6</v>
      </c>
      <c r="F101" s="10">
        <v>3.9</v>
      </c>
      <c r="G101" s="10">
        <v>2.9</v>
      </c>
      <c r="H101" s="10">
        <v>6</v>
      </c>
      <c r="I101" s="10">
        <v>5.6</v>
      </c>
      <c r="J101" s="10">
        <v>5.8</v>
      </c>
      <c r="K101" s="10">
        <v>7.9</v>
      </c>
      <c r="L101" s="10">
        <v>7.6</v>
      </c>
      <c r="M101" s="10">
        <v>9.5</v>
      </c>
      <c r="N101" s="10">
        <v>12175.9</v>
      </c>
      <c r="O101" s="10">
        <v>109.6</v>
      </c>
      <c r="P101" s="10">
        <v>141.5</v>
      </c>
      <c r="Q101" s="10">
        <v>31.7</v>
      </c>
      <c r="R101" s="10">
        <v>3.3</v>
      </c>
      <c r="S101" s="10">
        <v>2.8</v>
      </c>
      <c r="T101" s="14">
        <v>0.93899999999999995</v>
      </c>
      <c r="U101" s="10">
        <v>2.9</v>
      </c>
      <c r="V101" s="10">
        <v>2.5</v>
      </c>
      <c r="W101" s="10">
        <v>105.1</v>
      </c>
      <c r="X101" s="10">
        <v>4</v>
      </c>
      <c r="Y101" s="10">
        <v>-0.6</v>
      </c>
      <c r="Z101" s="10">
        <v>114.4</v>
      </c>
      <c r="AA101" s="10">
        <v>0.6</v>
      </c>
      <c r="AB101" s="10">
        <v>1.9</v>
      </c>
      <c r="AC101" s="14">
        <v>1.496</v>
      </c>
    </row>
    <row r="102" spans="1:29" x14ac:dyDescent="0.25">
      <c r="A102" t="s">
        <v>29</v>
      </c>
      <c r="B102" s="10">
        <v>-1.1000000000000001</v>
      </c>
      <c r="C102" s="10">
        <v>1.4</v>
      </c>
      <c r="D102" s="10">
        <v>3.5</v>
      </c>
      <c r="E102" s="10">
        <v>6.3</v>
      </c>
      <c r="F102" s="10">
        <v>4.2</v>
      </c>
      <c r="G102" s="10">
        <v>3.9</v>
      </c>
      <c r="H102" s="10">
        <v>4.8</v>
      </c>
      <c r="I102" s="10">
        <v>4.9000000000000004</v>
      </c>
      <c r="J102" s="10">
        <v>5.3</v>
      </c>
      <c r="K102" s="10">
        <v>7.4</v>
      </c>
      <c r="L102" s="10">
        <v>7</v>
      </c>
      <c r="M102" s="10">
        <v>8.6</v>
      </c>
      <c r="N102" s="10">
        <v>10645.9</v>
      </c>
      <c r="O102" s="10">
        <v>112.1</v>
      </c>
      <c r="P102" s="10">
        <v>139.5</v>
      </c>
      <c r="Q102" s="10">
        <v>32.799999999999997</v>
      </c>
      <c r="R102" s="10">
        <v>3.5</v>
      </c>
      <c r="S102" s="10">
        <v>1.2</v>
      </c>
      <c r="T102" s="14">
        <v>0.879</v>
      </c>
      <c r="U102" s="10">
        <v>4.9000000000000004</v>
      </c>
      <c r="V102" s="10">
        <v>1.7</v>
      </c>
      <c r="W102" s="10">
        <v>106</v>
      </c>
      <c r="X102" s="10">
        <v>2.6</v>
      </c>
      <c r="Y102" s="10">
        <v>-1.2</v>
      </c>
      <c r="Z102" s="10">
        <v>125.5</v>
      </c>
      <c r="AA102" s="10">
        <v>5.3</v>
      </c>
      <c r="AB102" s="10">
        <v>0</v>
      </c>
      <c r="AC102" s="14">
        <v>1.419</v>
      </c>
    </row>
    <row r="103" spans="1:29" x14ac:dyDescent="0.25">
      <c r="A103" t="s">
        <v>30</v>
      </c>
      <c r="B103" s="10">
        <v>2.1</v>
      </c>
      <c r="C103" s="10">
        <v>5.0999999999999996</v>
      </c>
      <c r="D103" s="10">
        <v>-0.3</v>
      </c>
      <c r="E103" s="10">
        <v>1.6</v>
      </c>
      <c r="F103" s="10">
        <v>4.4000000000000004</v>
      </c>
      <c r="G103" s="10">
        <v>2.8</v>
      </c>
      <c r="H103" s="10">
        <v>3.7</v>
      </c>
      <c r="I103" s="10">
        <v>4.9000000000000004</v>
      </c>
      <c r="J103" s="10">
        <v>5.5</v>
      </c>
      <c r="K103" s="10">
        <v>7.5</v>
      </c>
      <c r="L103" s="10">
        <v>7.1</v>
      </c>
      <c r="M103" s="10">
        <v>7.3</v>
      </c>
      <c r="N103" s="10">
        <v>11407.2</v>
      </c>
      <c r="O103" s="10">
        <v>114.1</v>
      </c>
      <c r="P103" s="10">
        <v>138.6</v>
      </c>
      <c r="Q103" s="10">
        <v>34.700000000000003</v>
      </c>
      <c r="R103" s="10">
        <v>0.4</v>
      </c>
      <c r="S103" s="10">
        <v>4</v>
      </c>
      <c r="T103" s="14">
        <v>0.84699999999999998</v>
      </c>
      <c r="U103" s="10">
        <v>5.5</v>
      </c>
      <c r="V103" s="10">
        <v>2.1</v>
      </c>
      <c r="W103" s="10">
        <v>106.1</v>
      </c>
      <c r="X103" s="10">
        <v>-2.4</v>
      </c>
      <c r="Y103" s="10">
        <v>-0.3</v>
      </c>
      <c r="Z103" s="10">
        <v>124.7</v>
      </c>
      <c r="AA103" s="10">
        <v>2.8</v>
      </c>
      <c r="AB103" s="10">
        <v>3.2</v>
      </c>
      <c r="AC103" s="14">
        <v>1.4079999999999999</v>
      </c>
    </row>
    <row r="104" spans="1:29" x14ac:dyDescent="0.25">
      <c r="A104" t="s">
        <v>31</v>
      </c>
      <c r="B104" s="10">
        <v>-1.3</v>
      </c>
      <c r="C104" s="10">
        <v>0</v>
      </c>
      <c r="D104" s="10">
        <v>9.8000000000000007</v>
      </c>
      <c r="E104" s="10">
        <v>10.1</v>
      </c>
      <c r="F104" s="10">
        <v>4.8</v>
      </c>
      <c r="G104" s="10">
        <v>1.1000000000000001</v>
      </c>
      <c r="H104" s="10">
        <v>3.2</v>
      </c>
      <c r="I104" s="10">
        <v>4.5999999999999996</v>
      </c>
      <c r="J104" s="10">
        <v>5.3</v>
      </c>
      <c r="K104" s="10">
        <v>7.3</v>
      </c>
      <c r="L104" s="10">
        <v>6.9</v>
      </c>
      <c r="M104" s="10">
        <v>6.6</v>
      </c>
      <c r="N104" s="10">
        <v>9563</v>
      </c>
      <c r="O104" s="10">
        <v>116.3</v>
      </c>
      <c r="P104" s="10">
        <v>141</v>
      </c>
      <c r="Q104" s="10">
        <v>43.7</v>
      </c>
      <c r="R104" s="10">
        <v>0.3</v>
      </c>
      <c r="S104" s="10">
        <v>1.4</v>
      </c>
      <c r="T104" s="14">
        <v>0.91</v>
      </c>
      <c r="U104" s="10">
        <v>4.7</v>
      </c>
      <c r="V104" s="10">
        <v>1.2</v>
      </c>
      <c r="W104" s="10">
        <v>106.4</v>
      </c>
      <c r="X104" s="10">
        <v>-4.4000000000000004</v>
      </c>
      <c r="Y104" s="10">
        <v>-1.1000000000000001</v>
      </c>
      <c r="Z104" s="10">
        <v>119.2</v>
      </c>
      <c r="AA104" s="10">
        <v>2.7</v>
      </c>
      <c r="AB104" s="10">
        <v>1</v>
      </c>
      <c r="AC104" s="14">
        <v>1.4690000000000001</v>
      </c>
    </row>
    <row r="105" spans="1:29" x14ac:dyDescent="0.25">
      <c r="A105" t="s">
        <v>32</v>
      </c>
      <c r="B105" s="10">
        <v>1.1000000000000001</v>
      </c>
      <c r="C105" s="10">
        <v>2.2999999999999998</v>
      </c>
      <c r="D105" s="10">
        <v>-4.9000000000000004</v>
      </c>
      <c r="E105" s="10">
        <v>-4.5999999999999996</v>
      </c>
      <c r="F105" s="10">
        <v>5.5</v>
      </c>
      <c r="G105" s="10">
        <v>-0.3</v>
      </c>
      <c r="H105" s="10">
        <v>1.9</v>
      </c>
      <c r="I105" s="10">
        <v>4.2</v>
      </c>
      <c r="J105" s="10">
        <v>5.0999999999999996</v>
      </c>
      <c r="K105" s="10">
        <v>7.2</v>
      </c>
      <c r="L105" s="10">
        <v>6.8</v>
      </c>
      <c r="M105" s="10">
        <v>5.2</v>
      </c>
      <c r="N105" s="10">
        <v>10707.7</v>
      </c>
      <c r="O105" s="10">
        <v>118.1</v>
      </c>
      <c r="P105" s="10">
        <v>135.6</v>
      </c>
      <c r="Q105" s="10">
        <v>35.299999999999997</v>
      </c>
      <c r="R105" s="10">
        <v>0.7</v>
      </c>
      <c r="S105" s="10">
        <v>1.7</v>
      </c>
      <c r="T105" s="14">
        <v>0.89</v>
      </c>
      <c r="U105" s="10">
        <v>8.5</v>
      </c>
      <c r="V105" s="10">
        <v>0</v>
      </c>
      <c r="W105" s="10">
        <v>106.9</v>
      </c>
      <c r="X105" s="10">
        <v>-0.8</v>
      </c>
      <c r="Y105" s="10">
        <v>-1.4</v>
      </c>
      <c r="Z105" s="10">
        <v>131</v>
      </c>
      <c r="AA105" s="10">
        <v>1.6</v>
      </c>
      <c r="AB105" s="10">
        <v>-0.1</v>
      </c>
      <c r="AC105" s="14">
        <v>1.454</v>
      </c>
    </row>
    <row r="106" spans="1:29" x14ac:dyDescent="0.25">
      <c r="A106" t="s">
        <v>33</v>
      </c>
      <c r="B106" s="10">
        <v>3.7</v>
      </c>
      <c r="C106" s="10">
        <v>5.0999999999999996</v>
      </c>
      <c r="D106" s="10">
        <v>10.1</v>
      </c>
      <c r="E106" s="10">
        <v>10.9</v>
      </c>
      <c r="F106" s="10">
        <v>5.7</v>
      </c>
      <c r="G106" s="10">
        <v>1.3</v>
      </c>
      <c r="H106" s="10">
        <v>1.7</v>
      </c>
      <c r="I106" s="10">
        <v>4.5</v>
      </c>
      <c r="J106" s="10">
        <v>5.4</v>
      </c>
      <c r="K106" s="10">
        <v>7.6</v>
      </c>
      <c r="L106" s="10">
        <v>7</v>
      </c>
      <c r="M106" s="10">
        <v>4.8</v>
      </c>
      <c r="N106" s="10">
        <v>10775.7</v>
      </c>
      <c r="O106" s="10">
        <v>120.3</v>
      </c>
      <c r="P106" s="10">
        <v>137.4</v>
      </c>
      <c r="Q106" s="10">
        <v>26.1</v>
      </c>
      <c r="R106" s="10">
        <v>0.7</v>
      </c>
      <c r="S106" s="10">
        <v>3.1</v>
      </c>
      <c r="T106" s="14">
        <v>0.872</v>
      </c>
      <c r="U106" s="10">
        <v>7.7</v>
      </c>
      <c r="V106" s="10">
        <v>0.4</v>
      </c>
      <c r="W106" s="10">
        <v>107.3</v>
      </c>
      <c r="X106" s="10">
        <v>0.3</v>
      </c>
      <c r="Y106" s="10">
        <v>-2.7</v>
      </c>
      <c r="Z106" s="10">
        <v>132.69999999999999</v>
      </c>
      <c r="AA106" s="10">
        <v>1.7</v>
      </c>
      <c r="AB106" s="10">
        <v>2</v>
      </c>
      <c r="AC106" s="14">
        <v>1.425</v>
      </c>
    </row>
    <row r="107" spans="1:29" x14ac:dyDescent="0.25">
      <c r="A107" t="s">
        <v>34</v>
      </c>
      <c r="B107" s="10">
        <v>2.2000000000000002</v>
      </c>
      <c r="C107" s="10">
        <v>3.8</v>
      </c>
      <c r="D107" s="10">
        <v>2</v>
      </c>
      <c r="E107" s="10">
        <v>5.2</v>
      </c>
      <c r="F107" s="10">
        <v>5.8</v>
      </c>
      <c r="G107" s="10">
        <v>3.2</v>
      </c>
      <c r="H107" s="10">
        <v>1.7</v>
      </c>
      <c r="I107" s="10">
        <v>4.5</v>
      </c>
      <c r="J107" s="10">
        <v>5.4</v>
      </c>
      <c r="K107" s="10">
        <v>7.6</v>
      </c>
      <c r="L107" s="10">
        <v>6.8</v>
      </c>
      <c r="M107" s="10">
        <v>4.8</v>
      </c>
      <c r="N107" s="10">
        <v>9384</v>
      </c>
      <c r="O107" s="10">
        <v>123.4</v>
      </c>
      <c r="P107" s="10">
        <v>135.80000000000001</v>
      </c>
      <c r="Q107" s="10">
        <v>28.4</v>
      </c>
      <c r="R107" s="10">
        <v>1.9</v>
      </c>
      <c r="S107" s="10">
        <v>2</v>
      </c>
      <c r="T107" s="14">
        <v>0.98599999999999999</v>
      </c>
      <c r="U107" s="10">
        <v>8.1</v>
      </c>
      <c r="V107" s="10">
        <v>1.1000000000000001</v>
      </c>
      <c r="W107" s="10">
        <v>104.8</v>
      </c>
      <c r="X107" s="10">
        <v>3.2</v>
      </c>
      <c r="Y107" s="10">
        <v>1.7</v>
      </c>
      <c r="Z107" s="10">
        <v>119.9</v>
      </c>
      <c r="AA107" s="10">
        <v>3</v>
      </c>
      <c r="AB107" s="10">
        <v>0.9</v>
      </c>
      <c r="AC107" s="14">
        <v>1.5249999999999999</v>
      </c>
    </row>
    <row r="108" spans="1:29" x14ac:dyDescent="0.25">
      <c r="A108" t="s">
        <v>35</v>
      </c>
      <c r="B108" s="10">
        <v>2</v>
      </c>
      <c r="C108" s="10">
        <v>3.8</v>
      </c>
      <c r="D108" s="10">
        <v>-0.5</v>
      </c>
      <c r="E108" s="10">
        <v>1.5</v>
      </c>
      <c r="F108" s="10">
        <v>5.7</v>
      </c>
      <c r="G108" s="10">
        <v>2.2000000000000002</v>
      </c>
      <c r="H108" s="10">
        <v>1.6</v>
      </c>
      <c r="I108" s="10">
        <v>3.4</v>
      </c>
      <c r="J108" s="10">
        <v>4.5</v>
      </c>
      <c r="K108" s="10">
        <v>7.3</v>
      </c>
      <c r="L108" s="10">
        <v>6.2</v>
      </c>
      <c r="M108" s="10">
        <v>4.8</v>
      </c>
      <c r="N108" s="10">
        <v>7773.6</v>
      </c>
      <c r="O108" s="10">
        <v>126.5</v>
      </c>
      <c r="P108" s="10">
        <v>138.69999999999999</v>
      </c>
      <c r="Q108" s="10">
        <v>45.1</v>
      </c>
      <c r="R108" s="10">
        <v>1.6</v>
      </c>
      <c r="S108" s="10">
        <v>1.6</v>
      </c>
      <c r="T108" s="14">
        <v>0.98799999999999999</v>
      </c>
      <c r="U108" s="10">
        <v>7.2</v>
      </c>
      <c r="V108" s="10">
        <v>1.5</v>
      </c>
      <c r="W108" s="10">
        <v>105.5</v>
      </c>
      <c r="X108" s="10">
        <v>1.7</v>
      </c>
      <c r="Y108" s="10">
        <v>-0.7</v>
      </c>
      <c r="Z108" s="10">
        <v>121.7</v>
      </c>
      <c r="AA108" s="10">
        <v>3.1</v>
      </c>
      <c r="AB108" s="10">
        <v>1.3</v>
      </c>
      <c r="AC108" s="14">
        <v>1.57</v>
      </c>
    </row>
    <row r="109" spans="1:29" x14ac:dyDescent="0.25">
      <c r="A109" t="s">
        <v>36</v>
      </c>
      <c r="B109" s="10">
        <v>0.3</v>
      </c>
      <c r="C109" s="10">
        <v>2.4</v>
      </c>
      <c r="D109" s="10">
        <v>1.9</v>
      </c>
      <c r="E109" s="10">
        <v>3.8</v>
      </c>
      <c r="F109" s="10">
        <v>5.9</v>
      </c>
      <c r="G109" s="10">
        <v>2.4</v>
      </c>
      <c r="H109" s="10">
        <v>1.3</v>
      </c>
      <c r="I109" s="10">
        <v>3.1</v>
      </c>
      <c r="J109" s="10">
        <v>4.3</v>
      </c>
      <c r="K109" s="10">
        <v>7</v>
      </c>
      <c r="L109" s="10">
        <v>6.1</v>
      </c>
      <c r="M109" s="10">
        <v>4.5</v>
      </c>
      <c r="N109" s="10">
        <v>8343.2000000000007</v>
      </c>
      <c r="O109" s="10">
        <v>129.19999999999999</v>
      </c>
      <c r="P109" s="10">
        <v>142.5</v>
      </c>
      <c r="Q109" s="10">
        <v>42.6</v>
      </c>
      <c r="R109" s="10">
        <v>0.4</v>
      </c>
      <c r="S109" s="10">
        <v>2.2999999999999998</v>
      </c>
      <c r="T109" s="14">
        <v>1.0489999999999999</v>
      </c>
      <c r="U109" s="10">
        <v>6.5</v>
      </c>
      <c r="V109" s="10">
        <v>0.8</v>
      </c>
      <c r="W109" s="10">
        <v>104.5</v>
      </c>
      <c r="X109" s="10">
        <v>1.5</v>
      </c>
      <c r="Y109" s="10">
        <v>-0.4</v>
      </c>
      <c r="Z109" s="10">
        <v>118.8</v>
      </c>
      <c r="AA109" s="10">
        <v>3.5</v>
      </c>
      <c r="AB109" s="10">
        <v>1.9</v>
      </c>
      <c r="AC109" s="14">
        <v>1.61</v>
      </c>
    </row>
    <row r="110" spans="1:29" x14ac:dyDescent="0.25">
      <c r="A110" t="s">
        <v>37</v>
      </c>
      <c r="B110" s="10">
        <v>2.1</v>
      </c>
      <c r="C110" s="10">
        <v>4.5999999999999996</v>
      </c>
      <c r="D110" s="10">
        <v>1.1000000000000001</v>
      </c>
      <c r="E110" s="10">
        <v>4</v>
      </c>
      <c r="F110" s="10">
        <v>5.9</v>
      </c>
      <c r="G110" s="10">
        <v>4.2</v>
      </c>
      <c r="H110" s="10">
        <v>1.2</v>
      </c>
      <c r="I110" s="10">
        <v>2.9</v>
      </c>
      <c r="J110" s="10">
        <v>4.2</v>
      </c>
      <c r="K110" s="10">
        <v>6.5</v>
      </c>
      <c r="L110" s="10">
        <v>5.8</v>
      </c>
      <c r="M110" s="10">
        <v>4.3</v>
      </c>
      <c r="N110" s="10">
        <v>8051.9</v>
      </c>
      <c r="O110" s="10">
        <v>131.80000000000001</v>
      </c>
      <c r="P110" s="10">
        <v>147.9</v>
      </c>
      <c r="Q110" s="10">
        <v>34.700000000000003</v>
      </c>
      <c r="R110" s="10">
        <v>-0.8</v>
      </c>
      <c r="S110" s="10">
        <v>3.3</v>
      </c>
      <c r="T110" s="14">
        <v>1.0900000000000001</v>
      </c>
      <c r="U110" s="10">
        <v>6.7</v>
      </c>
      <c r="V110" s="10">
        <v>3.6</v>
      </c>
      <c r="W110" s="10">
        <v>105.5</v>
      </c>
      <c r="X110" s="10">
        <v>-1.2</v>
      </c>
      <c r="Y110" s="10">
        <v>-1.6</v>
      </c>
      <c r="Z110" s="10">
        <v>118.1</v>
      </c>
      <c r="AA110" s="10">
        <v>3.3</v>
      </c>
      <c r="AB110" s="10">
        <v>1.7</v>
      </c>
      <c r="AC110" s="14">
        <v>1.579</v>
      </c>
    </row>
    <row r="111" spans="1:29" x14ac:dyDescent="0.25">
      <c r="A111" t="s">
        <v>38</v>
      </c>
      <c r="B111" s="10">
        <v>3.8</v>
      </c>
      <c r="C111" s="10">
        <v>5.0999999999999996</v>
      </c>
      <c r="D111" s="10">
        <v>5.9</v>
      </c>
      <c r="E111" s="10">
        <v>6.3</v>
      </c>
      <c r="F111" s="10">
        <v>6.1</v>
      </c>
      <c r="G111" s="10">
        <v>-0.7</v>
      </c>
      <c r="H111" s="10">
        <v>1</v>
      </c>
      <c r="I111" s="10">
        <v>2.6</v>
      </c>
      <c r="J111" s="10">
        <v>3.8</v>
      </c>
      <c r="K111" s="10">
        <v>5.7</v>
      </c>
      <c r="L111" s="10">
        <v>5.5</v>
      </c>
      <c r="M111" s="10">
        <v>4.2</v>
      </c>
      <c r="N111" s="10">
        <v>9342.4</v>
      </c>
      <c r="O111" s="10">
        <v>134.6</v>
      </c>
      <c r="P111" s="10">
        <v>149.19999999999999</v>
      </c>
      <c r="Q111" s="10">
        <v>29.1</v>
      </c>
      <c r="R111" s="10">
        <v>0.2</v>
      </c>
      <c r="S111" s="10">
        <v>0.5</v>
      </c>
      <c r="T111" s="14">
        <v>1.1499999999999999</v>
      </c>
      <c r="U111" s="10">
        <v>2.1</v>
      </c>
      <c r="V111" s="10">
        <v>1.2</v>
      </c>
      <c r="W111" s="10">
        <v>104</v>
      </c>
      <c r="X111" s="10">
        <v>3.8</v>
      </c>
      <c r="Y111" s="10">
        <v>1.7</v>
      </c>
      <c r="Z111" s="10">
        <v>119.9</v>
      </c>
      <c r="AA111" s="10">
        <v>3.7</v>
      </c>
      <c r="AB111" s="10">
        <v>0.2</v>
      </c>
      <c r="AC111" s="14">
        <v>1.653</v>
      </c>
    </row>
    <row r="112" spans="1:29" x14ac:dyDescent="0.25">
      <c r="A112" t="s">
        <v>39</v>
      </c>
      <c r="B112" s="10">
        <v>6.9</v>
      </c>
      <c r="C112" s="10">
        <v>9.3000000000000007</v>
      </c>
      <c r="D112" s="10">
        <v>6.7</v>
      </c>
      <c r="E112" s="10">
        <v>9.3000000000000007</v>
      </c>
      <c r="F112" s="10">
        <v>6.1</v>
      </c>
      <c r="G112" s="10">
        <v>3</v>
      </c>
      <c r="H112" s="10">
        <v>0.9</v>
      </c>
      <c r="I112" s="10">
        <v>3.1</v>
      </c>
      <c r="J112" s="10">
        <v>4.4000000000000004</v>
      </c>
      <c r="K112" s="10">
        <v>6</v>
      </c>
      <c r="L112" s="10">
        <v>6.1</v>
      </c>
      <c r="M112" s="10">
        <v>4</v>
      </c>
      <c r="N112" s="10">
        <v>9649.7000000000007</v>
      </c>
      <c r="O112" s="10">
        <v>138.5</v>
      </c>
      <c r="P112" s="10">
        <v>147.30000000000001</v>
      </c>
      <c r="Q112" s="10">
        <v>22.7</v>
      </c>
      <c r="R112" s="10">
        <v>2.2000000000000002</v>
      </c>
      <c r="S112" s="10">
        <v>2.1</v>
      </c>
      <c r="T112" s="14">
        <v>1.165</v>
      </c>
      <c r="U112" s="10">
        <v>14.3</v>
      </c>
      <c r="V112" s="10">
        <v>0.1</v>
      </c>
      <c r="W112" s="10">
        <v>102.6</v>
      </c>
      <c r="X112" s="10">
        <v>1.7</v>
      </c>
      <c r="Y112" s="10">
        <v>-0.7</v>
      </c>
      <c r="Z112" s="10">
        <v>111.4</v>
      </c>
      <c r="AA112" s="10">
        <v>4</v>
      </c>
      <c r="AB112" s="10">
        <v>1.7</v>
      </c>
      <c r="AC112" s="14">
        <v>1.6619999999999999</v>
      </c>
    </row>
    <row r="113" spans="1:29" x14ac:dyDescent="0.25">
      <c r="A113" t="s">
        <v>40</v>
      </c>
      <c r="B113" s="10">
        <v>4.8</v>
      </c>
      <c r="C113" s="10">
        <v>6.8</v>
      </c>
      <c r="D113" s="10">
        <v>1.6</v>
      </c>
      <c r="E113" s="10">
        <v>3.3</v>
      </c>
      <c r="F113" s="10">
        <v>5.8</v>
      </c>
      <c r="G113" s="10">
        <v>1.5</v>
      </c>
      <c r="H113" s="10">
        <v>0.9</v>
      </c>
      <c r="I113" s="10">
        <v>3.2</v>
      </c>
      <c r="J113" s="10">
        <v>4.4000000000000004</v>
      </c>
      <c r="K113" s="10">
        <v>5.8</v>
      </c>
      <c r="L113" s="10">
        <v>5.9</v>
      </c>
      <c r="M113" s="10">
        <v>4</v>
      </c>
      <c r="N113" s="10">
        <v>10799.6</v>
      </c>
      <c r="O113" s="10">
        <v>143</v>
      </c>
      <c r="P113" s="10">
        <v>145.69999999999999</v>
      </c>
      <c r="Q113" s="10">
        <v>21.1</v>
      </c>
      <c r="R113" s="10">
        <v>2.9</v>
      </c>
      <c r="S113" s="10">
        <v>2.2999999999999998</v>
      </c>
      <c r="T113" s="14">
        <v>1.26</v>
      </c>
      <c r="U113" s="10">
        <v>13</v>
      </c>
      <c r="V113" s="10">
        <v>5.5</v>
      </c>
      <c r="W113" s="10">
        <v>103.4</v>
      </c>
      <c r="X113" s="10">
        <v>4.3</v>
      </c>
      <c r="Y113" s="10">
        <v>-0.6</v>
      </c>
      <c r="Z113" s="10">
        <v>107.1</v>
      </c>
      <c r="AA113" s="10">
        <v>3.3</v>
      </c>
      <c r="AB113" s="10">
        <v>1.7</v>
      </c>
      <c r="AC113" s="14">
        <v>1.784</v>
      </c>
    </row>
    <row r="114" spans="1:29" x14ac:dyDescent="0.25">
      <c r="A114" t="s">
        <v>41</v>
      </c>
      <c r="B114" s="10">
        <v>2.2999999999999998</v>
      </c>
      <c r="C114" s="10">
        <v>5.9</v>
      </c>
      <c r="D114" s="10">
        <v>2.9</v>
      </c>
      <c r="E114" s="10">
        <v>6.1</v>
      </c>
      <c r="F114" s="10">
        <v>5.7</v>
      </c>
      <c r="G114" s="10">
        <v>3.4</v>
      </c>
      <c r="H114" s="10">
        <v>0.9</v>
      </c>
      <c r="I114" s="10">
        <v>3</v>
      </c>
      <c r="J114" s="10">
        <v>4.0999999999999996</v>
      </c>
      <c r="K114" s="10">
        <v>5.5</v>
      </c>
      <c r="L114" s="10">
        <v>5.6</v>
      </c>
      <c r="M114" s="10">
        <v>4</v>
      </c>
      <c r="N114" s="10">
        <v>11039.4</v>
      </c>
      <c r="O114" s="10">
        <v>148</v>
      </c>
      <c r="P114" s="10">
        <v>152.9</v>
      </c>
      <c r="Q114" s="10">
        <v>21.6</v>
      </c>
      <c r="R114" s="10">
        <v>2.4</v>
      </c>
      <c r="S114" s="10">
        <v>2.2000000000000002</v>
      </c>
      <c r="T114" s="14">
        <v>1.2290000000000001</v>
      </c>
      <c r="U114" s="10">
        <v>5.6</v>
      </c>
      <c r="V114" s="10">
        <v>4.0999999999999996</v>
      </c>
      <c r="W114" s="10">
        <v>101.4</v>
      </c>
      <c r="X114" s="10">
        <v>3.5</v>
      </c>
      <c r="Y114" s="10">
        <v>-0.9</v>
      </c>
      <c r="Z114" s="10">
        <v>104.2</v>
      </c>
      <c r="AA114" s="10">
        <v>2.2999999999999998</v>
      </c>
      <c r="AB114" s="10">
        <v>1.4</v>
      </c>
      <c r="AC114" s="14">
        <v>1.84</v>
      </c>
    </row>
    <row r="115" spans="1:29" x14ac:dyDescent="0.25">
      <c r="A115" t="s">
        <v>42</v>
      </c>
      <c r="B115" s="10">
        <v>3</v>
      </c>
      <c r="C115" s="10">
        <v>6.6</v>
      </c>
      <c r="D115" s="10">
        <v>4</v>
      </c>
      <c r="E115" s="10">
        <v>7</v>
      </c>
      <c r="F115" s="10">
        <v>5.6</v>
      </c>
      <c r="G115" s="10">
        <v>3.2</v>
      </c>
      <c r="H115" s="10">
        <v>1.1000000000000001</v>
      </c>
      <c r="I115" s="10">
        <v>3.7</v>
      </c>
      <c r="J115" s="10">
        <v>4.7</v>
      </c>
      <c r="K115" s="10">
        <v>6.1</v>
      </c>
      <c r="L115" s="10">
        <v>6.2</v>
      </c>
      <c r="M115" s="10">
        <v>4</v>
      </c>
      <c r="N115" s="10">
        <v>11144.6</v>
      </c>
      <c r="O115" s="10">
        <v>153.9</v>
      </c>
      <c r="P115" s="10">
        <v>160.4</v>
      </c>
      <c r="Q115" s="10">
        <v>20</v>
      </c>
      <c r="R115" s="10">
        <v>2.1</v>
      </c>
      <c r="S115" s="10">
        <v>2.6</v>
      </c>
      <c r="T115" s="14">
        <v>1.218</v>
      </c>
      <c r="U115" s="10">
        <v>6.9</v>
      </c>
      <c r="V115" s="10">
        <v>4.0999999999999996</v>
      </c>
      <c r="W115" s="10">
        <v>102.8</v>
      </c>
      <c r="X115" s="10">
        <v>-0.3</v>
      </c>
      <c r="Y115" s="10">
        <v>1.1000000000000001</v>
      </c>
      <c r="Z115" s="10">
        <v>109.4</v>
      </c>
      <c r="AA115" s="10">
        <v>1.9</v>
      </c>
      <c r="AB115" s="10">
        <v>0.8</v>
      </c>
      <c r="AC115" s="14">
        <v>1.8129999999999999</v>
      </c>
    </row>
    <row r="116" spans="1:29" x14ac:dyDescent="0.25">
      <c r="A116" t="s">
        <v>43</v>
      </c>
      <c r="B116" s="10">
        <v>3.7</v>
      </c>
      <c r="C116" s="10">
        <v>6.3</v>
      </c>
      <c r="D116" s="10">
        <v>2.1</v>
      </c>
      <c r="E116" s="10">
        <v>4.5</v>
      </c>
      <c r="F116" s="10">
        <v>5.4</v>
      </c>
      <c r="G116" s="10">
        <v>2.6</v>
      </c>
      <c r="H116" s="10">
        <v>1.5</v>
      </c>
      <c r="I116" s="10">
        <v>3.5</v>
      </c>
      <c r="J116" s="10">
        <v>4.4000000000000004</v>
      </c>
      <c r="K116" s="10">
        <v>5.8</v>
      </c>
      <c r="L116" s="10">
        <v>5.9</v>
      </c>
      <c r="M116" s="10">
        <v>4.4000000000000004</v>
      </c>
      <c r="N116" s="10">
        <v>10893.8</v>
      </c>
      <c r="O116" s="10">
        <v>159.4</v>
      </c>
      <c r="P116" s="10">
        <v>171.8</v>
      </c>
      <c r="Q116" s="10">
        <v>19.3</v>
      </c>
      <c r="R116" s="10">
        <v>1.3</v>
      </c>
      <c r="S116" s="10">
        <v>2</v>
      </c>
      <c r="T116" s="14">
        <v>1.242</v>
      </c>
      <c r="U116" s="10">
        <v>8.3000000000000007</v>
      </c>
      <c r="V116" s="10">
        <v>4</v>
      </c>
      <c r="W116" s="10">
        <v>102.7</v>
      </c>
      <c r="X116" s="10">
        <v>1.9</v>
      </c>
      <c r="Y116" s="10">
        <v>0.1</v>
      </c>
      <c r="Z116" s="10">
        <v>110.2</v>
      </c>
      <c r="AA116" s="10">
        <v>0.8</v>
      </c>
      <c r="AB116" s="10">
        <v>1.1000000000000001</v>
      </c>
      <c r="AC116" s="14">
        <v>1.8089999999999999</v>
      </c>
    </row>
    <row r="117" spans="1:29" x14ac:dyDescent="0.25">
      <c r="A117" t="s">
        <v>44</v>
      </c>
      <c r="B117" s="10">
        <v>3.5</v>
      </c>
      <c r="C117" s="10">
        <v>6.4</v>
      </c>
      <c r="D117" s="10">
        <v>5.0999999999999996</v>
      </c>
      <c r="E117" s="10">
        <v>8.5</v>
      </c>
      <c r="F117" s="10">
        <v>5.4</v>
      </c>
      <c r="G117" s="10">
        <v>4.4000000000000004</v>
      </c>
      <c r="H117" s="10">
        <v>2</v>
      </c>
      <c r="I117" s="10">
        <v>3.5</v>
      </c>
      <c r="J117" s="10">
        <v>4.3</v>
      </c>
      <c r="K117" s="10">
        <v>5.4</v>
      </c>
      <c r="L117" s="10">
        <v>5.7</v>
      </c>
      <c r="M117" s="10">
        <v>4.9000000000000004</v>
      </c>
      <c r="N117" s="10">
        <v>11951.5</v>
      </c>
      <c r="O117" s="10">
        <v>165.3</v>
      </c>
      <c r="P117" s="10">
        <v>175.8</v>
      </c>
      <c r="Q117" s="10">
        <v>16.600000000000001</v>
      </c>
      <c r="R117" s="10">
        <v>1.4</v>
      </c>
      <c r="S117" s="10">
        <v>2.4</v>
      </c>
      <c r="T117" s="14">
        <v>1.3540000000000001</v>
      </c>
      <c r="U117" s="10">
        <v>6.4</v>
      </c>
      <c r="V117" s="10">
        <v>0.8</v>
      </c>
      <c r="W117" s="10">
        <v>98.9</v>
      </c>
      <c r="X117" s="10">
        <v>-1.6</v>
      </c>
      <c r="Y117" s="10">
        <v>1.7</v>
      </c>
      <c r="Z117" s="10">
        <v>102.7</v>
      </c>
      <c r="AA117" s="10">
        <v>2.4</v>
      </c>
      <c r="AB117" s="10">
        <v>2.4</v>
      </c>
      <c r="AC117" s="14">
        <v>1.9159999999999999</v>
      </c>
    </row>
    <row r="118" spans="1:29" x14ac:dyDescent="0.25">
      <c r="A118" t="s">
        <v>45</v>
      </c>
      <c r="B118" s="10">
        <v>4.3</v>
      </c>
      <c r="C118" s="10">
        <v>8.3000000000000007</v>
      </c>
      <c r="D118" s="10">
        <v>-3.8</v>
      </c>
      <c r="E118" s="10">
        <v>-1.8</v>
      </c>
      <c r="F118" s="10">
        <v>5.3</v>
      </c>
      <c r="G118" s="10">
        <v>2</v>
      </c>
      <c r="H118" s="10">
        <v>2.5</v>
      </c>
      <c r="I118" s="10">
        <v>3.9</v>
      </c>
      <c r="J118" s="10">
        <v>4.4000000000000004</v>
      </c>
      <c r="K118" s="10">
        <v>5.4</v>
      </c>
      <c r="L118" s="10">
        <v>5.8</v>
      </c>
      <c r="M118" s="10">
        <v>5.4</v>
      </c>
      <c r="N118" s="10">
        <v>11637.3</v>
      </c>
      <c r="O118" s="10">
        <v>172.2</v>
      </c>
      <c r="P118" s="10">
        <v>175.8</v>
      </c>
      <c r="Q118" s="10">
        <v>14.6</v>
      </c>
      <c r="R118" s="10">
        <v>0.8</v>
      </c>
      <c r="S118" s="10">
        <v>1.4</v>
      </c>
      <c r="T118" s="14">
        <v>1.2969999999999999</v>
      </c>
      <c r="U118" s="10">
        <v>10.6</v>
      </c>
      <c r="V118" s="10">
        <v>2.9</v>
      </c>
      <c r="W118" s="10">
        <v>98.6</v>
      </c>
      <c r="X118" s="10">
        <v>2.2000000000000002</v>
      </c>
      <c r="Y118" s="10">
        <v>-2.7</v>
      </c>
      <c r="Z118" s="10">
        <v>107.2</v>
      </c>
      <c r="AA118" s="10">
        <v>2.2999999999999998</v>
      </c>
      <c r="AB118" s="10">
        <v>2.6</v>
      </c>
      <c r="AC118" s="14">
        <v>1.889</v>
      </c>
    </row>
    <row r="119" spans="1:29" x14ac:dyDescent="0.25">
      <c r="A119" t="s">
        <v>46</v>
      </c>
      <c r="B119" s="10">
        <v>2.1</v>
      </c>
      <c r="C119" s="10">
        <v>5.0999999999999996</v>
      </c>
      <c r="D119" s="10">
        <v>3.2</v>
      </c>
      <c r="E119" s="10">
        <v>6</v>
      </c>
      <c r="F119" s="10">
        <v>5.0999999999999996</v>
      </c>
      <c r="G119" s="10">
        <v>2.7</v>
      </c>
      <c r="H119" s="10">
        <v>2.9</v>
      </c>
      <c r="I119" s="10">
        <v>3.9</v>
      </c>
      <c r="J119" s="10">
        <v>4.2</v>
      </c>
      <c r="K119" s="10">
        <v>5.5</v>
      </c>
      <c r="L119" s="10">
        <v>5.7</v>
      </c>
      <c r="M119" s="10">
        <v>5.9</v>
      </c>
      <c r="N119" s="10">
        <v>11856.7</v>
      </c>
      <c r="O119" s="10">
        <v>179</v>
      </c>
      <c r="P119" s="10">
        <v>182.3</v>
      </c>
      <c r="Q119" s="10">
        <v>17.7</v>
      </c>
      <c r="R119" s="10">
        <v>2.6</v>
      </c>
      <c r="S119" s="10">
        <v>2.2000000000000002</v>
      </c>
      <c r="T119" s="14">
        <v>1.21</v>
      </c>
      <c r="U119" s="10">
        <v>8.6</v>
      </c>
      <c r="V119" s="10">
        <v>1.5</v>
      </c>
      <c r="W119" s="10">
        <v>98.9</v>
      </c>
      <c r="X119" s="10">
        <v>3.6</v>
      </c>
      <c r="Y119" s="10">
        <v>-1</v>
      </c>
      <c r="Z119" s="10">
        <v>110.9</v>
      </c>
      <c r="AA119" s="10">
        <v>4.4000000000000004</v>
      </c>
      <c r="AB119" s="10">
        <v>1.8</v>
      </c>
      <c r="AC119" s="14">
        <v>1.7929999999999999</v>
      </c>
    </row>
    <row r="120" spans="1:29" x14ac:dyDescent="0.25">
      <c r="A120" t="s">
        <v>47</v>
      </c>
      <c r="B120" s="10">
        <v>3.4</v>
      </c>
      <c r="C120" s="10">
        <v>7.3</v>
      </c>
      <c r="D120" s="10">
        <v>2.1</v>
      </c>
      <c r="E120" s="10">
        <v>6.6</v>
      </c>
      <c r="F120" s="10">
        <v>5</v>
      </c>
      <c r="G120" s="10">
        <v>6.2</v>
      </c>
      <c r="H120" s="10">
        <v>3.4</v>
      </c>
      <c r="I120" s="10">
        <v>4</v>
      </c>
      <c r="J120" s="10">
        <v>4.3</v>
      </c>
      <c r="K120" s="10">
        <v>5.5</v>
      </c>
      <c r="L120" s="10">
        <v>5.8</v>
      </c>
      <c r="M120" s="10">
        <v>6.4</v>
      </c>
      <c r="N120" s="10">
        <v>12282.9</v>
      </c>
      <c r="O120" s="10">
        <v>185.2</v>
      </c>
      <c r="P120" s="10">
        <v>187.1</v>
      </c>
      <c r="Q120" s="10">
        <v>14.2</v>
      </c>
      <c r="R120" s="10">
        <v>3.1</v>
      </c>
      <c r="S120" s="10">
        <v>3.1</v>
      </c>
      <c r="T120" s="14">
        <v>1.206</v>
      </c>
      <c r="U120" s="10">
        <v>9.3000000000000007</v>
      </c>
      <c r="V120" s="10">
        <v>2.2999999999999998</v>
      </c>
      <c r="W120" s="10">
        <v>98.6</v>
      </c>
      <c r="X120" s="10">
        <v>3.9</v>
      </c>
      <c r="Y120" s="10">
        <v>-1</v>
      </c>
      <c r="Z120" s="10">
        <v>113.3</v>
      </c>
      <c r="AA120" s="10">
        <v>4.4000000000000004</v>
      </c>
      <c r="AB120" s="10">
        <v>2.8</v>
      </c>
      <c r="AC120" s="14">
        <v>1.77</v>
      </c>
    </row>
    <row r="121" spans="1:29" x14ac:dyDescent="0.25">
      <c r="A121" t="s">
        <v>48</v>
      </c>
      <c r="B121" s="10">
        <v>2.2999999999999998</v>
      </c>
      <c r="C121" s="10">
        <v>5.4</v>
      </c>
      <c r="D121" s="10">
        <v>3.4</v>
      </c>
      <c r="E121" s="10">
        <v>6.6</v>
      </c>
      <c r="F121" s="10">
        <v>5</v>
      </c>
      <c r="G121" s="10">
        <v>3.8</v>
      </c>
      <c r="H121" s="10">
        <v>3.8</v>
      </c>
      <c r="I121" s="10">
        <v>4.4000000000000004</v>
      </c>
      <c r="J121" s="10">
        <v>4.5999999999999996</v>
      </c>
      <c r="K121" s="10">
        <v>5.9</v>
      </c>
      <c r="L121" s="10">
        <v>6.2</v>
      </c>
      <c r="M121" s="10">
        <v>7</v>
      </c>
      <c r="N121" s="10">
        <v>12497.2</v>
      </c>
      <c r="O121" s="10">
        <v>190.7</v>
      </c>
      <c r="P121" s="10">
        <v>195.4</v>
      </c>
      <c r="Q121" s="10">
        <v>16.5</v>
      </c>
      <c r="R121" s="10">
        <v>2.5</v>
      </c>
      <c r="S121" s="10">
        <v>2.5</v>
      </c>
      <c r="T121" s="14">
        <v>1.1839999999999999</v>
      </c>
      <c r="U121" s="10">
        <v>11.7</v>
      </c>
      <c r="V121" s="10">
        <v>1.7</v>
      </c>
      <c r="W121" s="10">
        <v>98.1</v>
      </c>
      <c r="X121" s="10">
        <v>0.7</v>
      </c>
      <c r="Y121" s="10">
        <v>0.2</v>
      </c>
      <c r="Z121" s="10">
        <v>117.9</v>
      </c>
      <c r="AA121" s="10">
        <v>5.5</v>
      </c>
      <c r="AB121" s="10">
        <v>1.4</v>
      </c>
      <c r="AC121" s="14">
        <v>1.7190000000000001</v>
      </c>
    </row>
    <row r="122" spans="1:29" x14ac:dyDescent="0.25">
      <c r="A122" t="s">
        <v>49</v>
      </c>
      <c r="B122" s="10">
        <v>4.9000000000000004</v>
      </c>
      <c r="C122" s="10">
        <v>8.1999999999999993</v>
      </c>
      <c r="D122" s="10">
        <v>9.5</v>
      </c>
      <c r="E122" s="10">
        <v>11.5</v>
      </c>
      <c r="F122" s="10">
        <v>4.7</v>
      </c>
      <c r="G122" s="10">
        <v>2.1</v>
      </c>
      <c r="H122" s="10">
        <v>4.4000000000000004</v>
      </c>
      <c r="I122" s="10">
        <v>4.5999999999999996</v>
      </c>
      <c r="J122" s="10">
        <v>4.7</v>
      </c>
      <c r="K122" s="10">
        <v>6</v>
      </c>
      <c r="L122" s="10">
        <v>6.3</v>
      </c>
      <c r="M122" s="10">
        <v>7.4</v>
      </c>
      <c r="N122" s="10">
        <v>13121.6</v>
      </c>
      <c r="O122" s="10">
        <v>193.9</v>
      </c>
      <c r="P122" s="10">
        <v>200</v>
      </c>
      <c r="Q122" s="10">
        <v>14.6</v>
      </c>
      <c r="R122" s="10">
        <v>3.7</v>
      </c>
      <c r="S122" s="10">
        <v>1.7</v>
      </c>
      <c r="T122" s="14">
        <v>1.214</v>
      </c>
      <c r="U122" s="10">
        <v>11</v>
      </c>
      <c r="V122" s="10">
        <v>2.4</v>
      </c>
      <c r="W122" s="10">
        <v>96.8</v>
      </c>
      <c r="X122" s="10">
        <v>0.2</v>
      </c>
      <c r="Y122" s="10">
        <v>1.2</v>
      </c>
      <c r="Z122" s="10">
        <v>117.5</v>
      </c>
      <c r="AA122" s="10">
        <v>1.3</v>
      </c>
      <c r="AB122" s="10">
        <v>1.9</v>
      </c>
      <c r="AC122" s="14">
        <v>1.7390000000000001</v>
      </c>
    </row>
    <row r="123" spans="1:29" x14ac:dyDescent="0.25">
      <c r="A123" t="s">
        <v>50</v>
      </c>
      <c r="B123" s="10">
        <v>1.2</v>
      </c>
      <c r="C123" s="10">
        <v>4.5</v>
      </c>
      <c r="D123" s="10">
        <v>0.6</v>
      </c>
      <c r="E123" s="10">
        <v>3.7</v>
      </c>
      <c r="F123" s="10">
        <v>4.5999999999999996</v>
      </c>
      <c r="G123" s="10">
        <v>3.7</v>
      </c>
      <c r="H123" s="10">
        <v>4.7</v>
      </c>
      <c r="I123" s="10">
        <v>5</v>
      </c>
      <c r="J123" s="10">
        <v>5.2</v>
      </c>
      <c r="K123" s="10">
        <v>6.5</v>
      </c>
      <c r="L123" s="10">
        <v>6.6</v>
      </c>
      <c r="M123" s="10">
        <v>7.9</v>
      </c>
      <c r="N123" s="10">
        <v>12808.9</v>
      </c>
      <c r="O123" s="10">
        <v>193.1</v>
      </c>
      <c r="P123" s="10">
        <v>209</v>
      </c>
      <c r="Q123" s="10">
        <v>23.8</v>
      </c>
      <c r="R123" s="10">
        <v>4.2</v>
      </c>
      <c r="S123" s="10">
        <v>2.5</v>
      </c>
      <c r="T123" s="14">
        <v>1.278</v>
      </c>
      <c r="U123" s="10">
        <v>7</v>
      </c>
      <c r="V123" s="10">
        <v>3.2</v>
      </c>
      <c r="W123" s="10">
        <v>96.7</v>
      </c>
      <c r="X123" s="10">
        <v>1.7</v>
      </c>
      <c r="Y123" s="10">
        <v>0.4</v>
      </c>
      <c r="Z123" s="10">
        <v>114.5</v>
      </c>
      <c r="AA123" s="10">
        <v>0.9</v>
      </c>
      <c r="AB123" s="10">
        <v>3</v>
      </c>
      <c r="AC123" s="14">
        <v>1.849</v>
      </c>
    </row>
    <row r="124" spans="1:29" x14ac:dyDescent="0.25">
      <c r="A124" t="s">
        <v>51</v>
      </c>
      <c r="B124" s="10">
        <v>0.4</v>
      </c>
      <c r="C124" s="10">
        <v>3.2</v>
      </c>
      <c r="D124" s="10">
        <v>1.2</v>
      </c>
      <c r="E124" s="10">
        <v>4.0999999999999996</v>
      </c>
      <c r="F124" s="10">
        <v>4.5999999999999996</v>
      </c>
      <c r="G124" s="10">
        <v>3.8</v>
      </c>
      <c r="H124" s="10">
        <v>4.9000000000000004</v>
      </c>
      <c r="I124" s="10">
        <v>4.8</v>
      </c>
      <c r="J124" s="10">
        <v>5</v>
      </c>
      <c r="K124" s="10">
        <v>6.4</v>
      </c>
      <c r="L124" s="10">
        <v>6.5</v>
      </c>
      <c r="M124" s="10">
        <v>8.3000000000000007</v>
      </c>
      <c r="N124" s="10">
        <v>13322.5</v>
      </c>
      <c r="O124" s="10">
        <v>191.6</v>
      </c>
      <c r="P124" s="10">
        <v>218.6</v>
      </c>
      <c r="Q124" s="10">
        <v>18.600000000000001</v>
      </c>
      <c r="R124" s="10">
        <v>2.6</v>
      </c>
      <c r="S124" s="10">
        <v>2.1</v>
      </c>
      <c r="T124" s="14">
        <v>1.2689999999999999</v>
      </c>
      <c r="U124" s="10">
        <v>10.3</v>
      </c>
      <c r="V124" s="10">
        <v>2.1</v>
      </c>
      <c r="W124" s="10">
        <v>96.4</v>
      </c>
      <c r="X124" s="10">
        <v>-0.7</v>
      </c>
      <c r="Y124" s="10">
        <v>0.4</v>
      </c>
      <c r="Z124" s="10">
        <v>118</v>
      </c>
      <c r="AA124" s="10">
        <v>0.6</v>
      </c>
      <c r="AB124" s="10">
        <v>3.3</v>
      </c>
      <c r="AC124" s="14">
        <v>1.8720000000000001</v>
      </c>
    </row>
    <row r="125" spans="1:29" x14ac:dyDescent="0.25">
      <c r="A125" t="s">
        <v>52</v>
      </c>
      <c r="B125" s="10">
        <v>3.2</v>
      </c>
      <c r="C125" s="10">
        <v>4.5999999999999996</v>
      </c>
      <c r="D125" s="10">
        <v>5.3</v>
      </c>
      <c r="E125" s="10">
        <v>4.5999999999999996</v>
      </c>
      <c r="F125" s="10">
        <v>4.4000000000000004</v>
      </c>
      <c r="G125" s="10">
        <v>-1.6</v>
      </c>
      <c r="H125" s="10">
        <v>4.9000000000000004</v>
      </c>
      <c r="I125" s="10">
        <v>4.5999999999999996</v>
      </c>
      <c r="J125" s="10">
        <v>4.7</v>
      </c>
      <c r="K125" s="10">
        <v>6.1</v>
      </c>
      <c r="L125" s="10">
        <v>6.2</v>
      </c>
      <c r="M125" s="10">
        <v>8.3000000000000007</v>
      </c>
      <c r="N125" s="10">
        <v>14215.8</v>
      </c>
      <c r="O125" s="10">
        <v>191.2</v>
      </c>
      <c r="P125" s="10">
        <v>217.3</v>
      </c>
      <c r="Q125" s="10">
        <v>12.7</v>
      </c>
      <c r="R125" s="10">
        <v>4.4000000000000004</v>
      </c>
      <c r="S125" s="10">
        <v>0.9</v>
      </c>
      <c r="T125" s="14">
        <v>1.32</v>
      </c>
      <c r="U125" s="10">
        <v>11.2</v>
      </c>
      <c r="V125" s="10">
        <v>3.7</v>
      </c>
      <c r="W125" s="10">
        <v>94.6</v>
      </c>
      <c r="X125" s="10">
        <v>4.5</v>
      </c>
      <c r="Y125" s="10">
        <v>-0.6</v>
      </c>
      <c r="Z125" s="10">
        <v>119</v>
      </c>
      <c r="AA125" s="10">
        <v>1.4</v>
      </c>
      <c r="AB125" s="10">
        <v>2.7</v>
      </c>
      <c r="AC125" s="14">
        <v>1.9590000000000001</v>
      </c>
    </row>
    <row r="126" spans="1:29" x14ac:dyDescent="0.25">
      <c r="A126" t="s">
        <v>53</v>
      </c>
      <c r="B126" s="10">
        <v>0.2</v>
      </c>
      <c r="C126" s="10">
        <v>4.8</v>
      </c>
      <c r="D126" s="10">
        <v>2.6</v>
      </c>
      <c r="E126" s="10">
        <v>6.5</v>
      </c>
      <c r="F126" s="10">
        <v>4.5</v>
      </c>
      <c r="G126" s="10">
        <v>4</v>
      </c>
      <c r="H126" s="10">
        <v>5</v>
      </c>
      <c r="I126" s="10">
        <v>4.5999999999999996</v>
      </c>
      <c r="J126" s="10">
        <v>4.8</v>
      </c>
      <c r="K126" s="10">
        <v>6.1</v>
      </c>
      <c r="L126" s="10">
        <v>6.2</v>
      </c>
      <c r="M126" s="10">
        <v>8.3000000000000007</v>
      </c>
      <c r="N126" s="10">
        <v>14354</v>
      </c>
      <c r="O126" s="10">
        <v>189</v>
      </c>
      <c r="P126" s="10">
        <v>227.1</v>
      </c>
      <c r="Q126" s="10">
        <v>19.600000000000001</v>
      </c>
      <c r="R126" s="10">
        <v>3.1</v>
      </c>
      <c r="S126" s="10">
        <v>2.2999999999999998</v>
      </c>
      <c r="T126" s="14">
        <v>1.337</v>
      </c>
      <c r="U126" s="10">
        <v>13.9</v>
      </c>
      <c r="V126" s="10">
        <v>3.6</v>
      </c>
      <c r="W126" s="10">
        <v>94</v>
      </c>
      <c r="X126" s="10">
        <v>3.6</v>
      </c>
      <c r="Y126" s="10">
        <v>-0.7</v>
      </c>
      <c r="Z126" s="10">
        <v>117.6</v>
      </c>
      <c r="AA126" s="10">
        <v>4.0999999999999996</v>
      </c>
      <c r="AB126" s="10">
        <v>2.5</v>
      </c>
      <c r="AC126" s="14">
        <v>1.9690000000000001</v>
      </c>
    </row>
    <row r="127" spans="1:29" x14ac:dyDescent="0.25">
      <c r="A127" t="s">
        <v>54</v>
      </c>
      <c r="B127" s="10">
        <v>3.1</v>
      </c>
      <c r="C127" s="10">
        <v>5.4</v>
      </c>
      <c r="D127" s="10">
        <v>0.8</v>
      </c>
      <c r="E127" s="10">
        <v>4</v>
      </c>
      <c r="F127" s="10">
        <v>4.5</v>
      </c>
      <c r="G127" s="10">
        <v>4.5999999999999996</v>
      </c>
      <c r="H127" s="10">
        <v>4.7</v>
      </c>
      <c r="I127" s="10">
        <v>4.7</v>
      </c>
      <c r="J127" s="10">
        <v>4.9000000000000004</v>
      </c>
      <c r="K127" s="10">
        <v>6.3</v>
      </c>
      <c r="L127" s="10">
        <v>6.4</v>
      </c>
      <c r="M127" s="10">
        <v>8.3000000000000007</v>
      </c>
      <c r="N127" s="10">
        <v>15163.1</v>
      </c>
      <c r="O127" s="10">
        <v>183.4</v>
      </c>
      <c r="P127" s="10">
        <v>236.4</v>
      </c>
      <c r="Q127" s="10">
        <v>18.899999999999999</v>
      </c>
      <c r="R127" s="10">
        <v>2.5</v>
      </c>
      <c r="S127" s="10">
        <v>2.2999999999999998</v>
      </c>
      <c r="T127" s="14">
        <v>1.3520000000000001</v>
      </c>
      <c r="U127" s="10">
        <v>10.5</v>
      </c>
      <c r="V127" s="10">
        <v>4.9000000000000004</v>
      </c>
      <c r="W127" s="10">
        <v>91.9</v>
      </c>
      <c r="X127" s="10">
        <v>-0.4</v>
      </c>
      <c r="Y127" s="10">
        <v>0.4</v>
      </c>
      <c r="Z127" s="10">
        <v>123.4</v>
      </c>
      <c r="AA127" s="10">
        <v>3</v>
      </c>
      <c r="AB127" s="10">
        <v>1.8</v>
      </c>
      <c r="AC127" s="14">
        <v>2.0059999999999998</v>
      </c>
    </row>
    <row r="128" spans="1:29" x14ac:dyDescent="0.25">
      <c r="A128" t="s">
        <v>55</v>
      </c>
      <c r="B128" s="10">
        <v>2.7</v>
      </c>
      <c r="C128" s="10">
        <v>4.2</v>
      </c>
      <c r="D128" s="10">
        <v>1.1000000000000001</v>
      </c>
      <c r="E128" s="10">
        <v>3.4</v>
      </c>
      <c r="F128" s="10">
        <v>4.7</v>
      </c>
      <c r="G128" s="10">
        <v>2.6</v>
      </c>
      <c r="H128" s="10">
        <v>4.3</v>
      </c>
      <c r="I128" s="10">
        <v>4.5</v>
      </c>
      <c r="J128" s="10">
        <v>4.8</v>
      </c>
      <c r="K128" s="10">
        <v>6.5</v>
      </c>
      <c r="L128" s="10">
        <v>6.5</v>
      </c>
      <c r="M128" s="10">
        <v>8.1999999999999993</v>
      </c>
      <c r="N128" s="10">
        <v>15317.8</v>
      </c>
      <c r="O128" s="10">
        <v>177.7</v>
      </c>
      <c r="P128" s="10">
        <v>249.1</v>
      </c>
      <c r="Q128" s="10">
        <v>30.8</v>
      </c>
      <c r="R128" s="10">
        <v>1.8</v>
      </c>
      <c r="S128" s="10">
        <v>2.1</v>
      </c>
      <c r="T128" s="14">
        <v>1.4219999999999999</v>
      </c>
      <c r="U128" s="10">
        <v>8.6999999999999993</v>
      </c>
      <c r="V128" s="10">
        <v>7.5</v>
      </c>
      <c r="W128" s="10">
        <v>90.6</v>
      </c>
      <c r="X128" s="10">
        <v>-1.2</v>
      </c>
      <c r="Y128" s="10">
        <v>0.3</v>
      </c>
      <c r="Z128" s="10">
        <v>115</v>
      </c>
      <c r="AA128" s="10">
        <v>3.1</v>
      </c>
      <c r="AB128" s="10">
        <v>0.3</v>
      </c>
      <c r="AC128" s="14">
        <v>2.0390000000000001</v>
      </c>
    </row>
    <row r="129" spans="1:29" x14ac:dyDescent="0.25">
      <c r="A129" t="s">
        <v>56</v>
      </c>
      <c r="B129" s="10">
        <v>1.4</v>
      </c>
      <c r="C129" s="10">
        <v>3.2</v>
      </c>
      <c r="D129" s="10">
        <v>0.3</v>
      </c>
      <c r="E129" s="10">
        <v>4.4000000000000004</v>
      </c>
      <c r="F129" s="10">
        <v>4.8</v>
      </c>
      <c r="G129" s="10">
        <v>5</v>
      </c>
      <c r="H129" s="10">
        <v>3.4</v>
      </c>
      <c r="I129" s="10">
        <v>3.8</v>
      </c>
      <c r="J129" s="10">
        <v>4.4000000000000004</v>
      </c>
      <c r="K129" s="10">
        <v>6.4</v>
      </c>
      <c r="L129" s="10">
        <v>6.2</v>
      </c>
      <c r="M129" s="10">
        <v>7.5</v>
      </c>
      <c r="N129" s="10">
        <v>14753.6</v>
      </c>
      <c r="O129" s="10">
        <v>171.8</v>
      </c>
      <c r="P129" s="10">
        <v>251.5</v>
      </c>
      <c r="Q129" s="10">
        <v>31.1</v>
      </c>
      <c r="R129" s="10">
        <v>2.2000000000000002</v>
      </c>
      <c r="S129" s="10">
        <v>4.9000000000000004</v>
      </c>
      <c r="T129" s="14">
        <v>1.46</v>
      </c>
      <c r="U129" s="10">
        <v>12.8</v>
      </c>
      <c r="V129" s="10">
        <v>6</v>
      </c>
      <c r="W129" s="10">
        <v>89.4</v>
      </c>
      <c r="X129" s="10">
        <v>1.9</v>
      </c>
      <c r="Y129" s="10">
        <v>2.2000000000000002</v>
      </c>
      <c r="Z129" s="10">
        <v>111.7</v>
      </c>
      <c r="AA129" s="10">
        <v>3</v>
      </c>
      <c r="AB129" s="10">
        <v>4</v>
      </c>
      <c r="AC129" s="14">
        <v>1.984</v>
      </c>
    </row>
    <row r="130" spans="1:29" x14ac:dyDescent="0.25">
      <c r="A130" t="s">
        <v>57</v>
      </c>
      <c r="B130" s="10">
        <v>-2.7</v>
      </c>
      <c r="C130" s="10">
        <v>-0.5</v>
      </c>
      <c r="D130" s="10">
        <v>2.9</v>
      </c>
      <c r="E130" s="10">
        <v>6.5</v>
      </c>
      <c r="F130" s="10">
        <v>5</v>
      </c>
      <c r="G130" s="10">
        <v>4.4000000000000004</v>
      </c>
      <c r="H130" s="10">
        <v>2.1</v>
      </c>
      <c r="I130" s="10">
        <v>2.8</v>
      </c>
      <c r="J130" s="10">
        <v>3.9</v>
      </c>
      <c r="K130" s="10">
        <v>6.5</v>
      </c>
      <c r="L130" s="10">
        <v>5.9</v>
      </c>
      <c r="M130" s="10">
        <v>6.2</v>
      </c>
      <c r="N130" s="10">
        <v>13284.1</v>
      </c>
      <c r="O130" s="10">
        <v>164.5</v>
      </c>
      <c r="P130" s="10">
        <v>239.9</v>
      </c>
      <c r="Q130" s="10">
        <v>32.200000000000003</v>
      </c>
      <c r="R130" s="10">
        <v>2</v>
      </c>
      <c r="S130" s="10">
        <v>4.3</v>
      </c>
      <c r="T130" s="14">
        <v>1.581</v>
      </c>
      <c r="U130" s="10">
        <v>7.2</v>
      </c>
      <c r="V130" s="10">
        <v>8.1</v>
      </c>
      <c r="W130" s="10">
        <v>88</v>
      </c>
      <c r="X130" s="10">
        <v>1.6</v>
      </c>
      <c r="Y130" s="10">
        <v>1.3</v>
      </c>
      <c r="Z130" s="10">
        <v>99.9</v>
      </c>
      <c r="AA130" s="10">
        <v>0.6</v>
      </c>
      <c r="AB130" s="10">
        <v>3.4</v>
      </c>
      <c r="AC130" s="14">
        <v>1.986</v>
      </c>
    </row>
    <row r="131" spans="1:29" x14ac:dyDescent="0.25">
      <c r="A131" t="s">
        <v>58</v>
      </c>
      <c r="B131" s="10">
        <v>2</v>
      </c>
      <c r="C131" s="10">
        <v>4</v>
      </c>
      <c r="D131" s="10">
        <v>8.6999999999999993</v>
      </c>
      <c r="E131" s="10">
        <v>13.3</v>
      </c>
      <c r="F131" s="10">
        <v>5.3</v>
      </c>
      <c r="G131" s="10">
        <v>5.3</v>
      </c>
      <c r="H131" s="10">
        <v>1.6</v>
      </c>
      <c r="I131" s="10">
        <v>3.2</v>
      </c>
      <c r="J131" s="10">
        <v>4.0999999999999996</v>
      </c>
      <c r="K131" s="10">
        <v>6.8</v>
      </c>
      <c r="L131" s="10">
        <v>6.1</v>
      </c>
      <c r="M131" s="10">
        <v>5.0999999999999996</v>
      </c>
      <c r="N131" s="10">
        <v>13016.4</v>
      </c>
      <c r="O131" s="10">
        <v>156.6</v>
      </c>
      <c r="P131" s="10">
        <v>223.9</v>
      </c>
      <c r="Q131" s="10">
        <v>24.1</v>
      </c>
      <c r="R131" s="10">
        <v>-1.3</v>
      </c>
      <c r="S131" s="10">
        <v>3.2</v>
      </c>
      <c r="T131" s="14">
        <v>1.575</v>
      </c>
      <c r="U131" s="10">
        <v>5.9</v>
      </c>
      <c r="V131" s="10">
        <v>6.4</v>
      </c>
      <c r="W131" s="10">
        <v>88.7</v>
      </c>
      <c r="X131" s="10">
        <v>-2.8</v>
      </c>
      <c r="Y131" s="10">
        <v>1.8</v>
      </c>
      <c r="Z131" s="10">
        <v>106.2</v>
      </c>
      <c r="AA131" s="10">
        <v>-2.6</v>
      </c>
      <c r="AB131" s="10">
        <v>5.8</v>
      </c>
      <c r="AC131" s="14">
        <v>1.9910000000000001</v>
      </c>
    </row>
    <row r="132" spans="1:29" x14ac:dyDescent="0.25">
      <c r="A132" t="s">
        <v>59</v>
      </c>
      <c r="B132" s="10">
        <v>-1.9</v>
      </c>
      <c r="C132" s="10">
        <v>0.8</v>
      </c>
      <c r="D132" s="10">
        <v>-8.9</v>
      </c>
      <c r="E132" s="10">
        <v>-5.0999999999999996</v>
      </c>
      <c r="F132" s="10">
        <v>6</v>
      </c>
      <c r="G132" s="10">
        <v>6.3</v>
      </c>
      <c r="H132" s="10">
        <v>1.5</v>
      </c>
      <c r="I132" s="10">
        <v>3.1</v>
      </c>
      <c r="J132" s="10">
        <v>4.0999999999999996</v>
      </c>
      <c r="K132" s="10">
        <v>7.2</v>
      </c>
      <c r="L132" s="10">
        <v>6.3</v>
      </c>
      <c r="M132" s="10">
        <v>5</v>
      </c>
      <c r="N132" s="10">
        <v>11826</v>
      </c>
      <c r="O132" s="10">
        <v>149.19999999999999</v>
      </c>
      <c r="P132" s="10">
        <v>233.4</v>
      </c>
      <c r="Q132" s="10">
        <v>46.7</v>
      </c>
      <c r="R132" s="10">
        <v>-2.2000000000000002</v>
      </c>
      <c r="S132" s="10">
        <v>3.2</v>
      </c>
      <c r="T132" s="14">
        <v>1.4079999999999999</v>
      </c>
      <c r="U132" s="10">
        <v>3.1</v>
      </c>
      <c r="V132" s="10">
        <v>2.8</v>
      </c>
      <c r="W132" s="10">
        <v>91.5</v>
      </c>
      <c r="X132" s="10">
        <v>-4.8</v>
      </c>
      <c r="Y132" s="10">
        <v>3.5</v>
      </c>
      <c r="Z132" s="10">
        <v>105.9</v>
      </c>
      <c r="AA132" s="10">
        <v>-6.6</v>
      </c>
      <c r="AB132" s="10">
        <v>5.9</v>
      </c>
      <c r="AC132" s="14">
        <v>1.78</v>
      </c>
    </row>
    <row r="133" spans="1:29" x14ac:dyDescent="0.25">
      <c r="A133" t="s">
        <v>60</v>
      </c>
      <c r="B133" s="10">
        <v>-8.1999999999999993</v>
      </c>
      <c r="C133" s="10">
        <v>-7.7</v>
      </c>
      <c r="D133" s="10">
        <v>2.6</v>
      </c>
      <c r="E133" s="10">
        <v>-3.2</v>
      </c>
      <c r="F133" s="10">
        <v>6.9</v>
      </c>
      <c r="G133" s="10">
        <v>-8.9</v>
      </c>
      <c r="H133" s="10">
        <v>0.3</v>
      </c>
      <c r="I133" s="10">
        <v>2.2000000000000002</v>
      </c>
      <c r="J133" s="10">
        <v>3.7</v>
      </c>
      <c r="K133" s="10">
        <v>9.4</v>
      </c>
      <c r="L133" s="10">
        <v>5.8</v>
      </c>
      <c r="M133" s="10">
        <v>4.0999999999999996</v>
      </c>
      <c r="N133" s="10">
        <v>9056.7000000000007</v>
      </c>
      <c r="O133" s="10">
        <v>141.5</v>
      </c>
      <c r="P133" s="10">
        <v>222.5</v>
      </c>
      <c r="Q133" s="10">
        <v>80.900000000000006</v>
      </c>
      <c r="R133" s="10">
        <v>-6.8</v>
      </c>
      <c r="S133" s="10">
        <v>-1.4</v>
      </c>
      <c r="T133" s="14">
        <v>1.3919999999999999</v>
      </c>
      <c r="U133" s="10">
        <v>0.3</v>
      </c>
      <c r="V133" s="10">
        <v>-1</v>
      </c>
      <c r="W133" s="10">
        <v>92.2</v>
      </c>
      <c r="X133" s="10">
        <v>-8.3000000000000007</v>
      </c>
      <c r="Y133" s="10">
        <v>-2.1</v>
      </c>
      <c r="Z133" s="10">
        <v>90.8</v>
      </c>
      <c r="AA133" s="10">
        <v>-8.6999999999999993</v>
      </c>
      <c r="AB133" s="10">
        <v>0.4</v>
      </c>
      <c r="AC133" s="14">
        <v>1.462</v>
      </c>
    </row>
    <row r="134" spans="1:29" x14ac:dyDescent="0.25">
      <c r="A134" t="s">
        <v>61</v>
      </c>
      <c r="B134" s="10">
        <v>-5.4</v>
      </c>
      <c r="C134" s="10">
        <v>-4.5</v>
      </c>
      <c r="D134" s="10">
        <v>-0.8</v>
      </c>
      <c r="E134" s="10">
        <v>-3</v>
      </c>
      <c r="F134" s="10">
        <v>8.3000000000000007</v>
      </c>
      <c r="G134" s="10">
        <v>-2.7</v>
      </c>
      <c r="H134" s="10">
        <v>0.2</v>
      </c>
      <c r="I134" s="10">
        <v>1.9</v>
      </c>
      <c r="J134" s="10">
        <v>3.2</v>
      </c>
      <c r="K134" s="10">
        <v>9</v>
      </c>
      <c r="L134" s="10">
        <v>5</v>
      </c>
      <c r="M134" s="10">
        <v>3.3</v>
      </c>
      <c r="N134" s="10">
        <v>8044.2</v>
      </c>
      <c r="O134" s="10">
        <v>137.19999999999999</v>
      </c>
      <c r="P134" s="10">
        <v>208.9</v>
      </c>
      <c r="Q134" s="10">
        <v>56.7</v>
      </c>
      <c r="R134" s="10">
        <v>-11.4</v>
      </c>
      <c r="S134" s="10">
        <v>-1.1000000000000001</v>
      </c>
      <c r="T134" s="14">
        <v>1.3260000000000001</v>
      </c>
      <c r="U134" s="10">
        <v>4.4000000000000004</v>
      </c>
      <c r="V134" s="10">
        <v>-1.4</v>
      </c>
      <c r="W134" s="10">
        <v>94.2</v>
      </c>
      <c r="X134" s="10">
        <v>-18</v>
      </c>
      <c r="Y134" s="10">
        <v>-3.6</v>
      </c>
      <c r="Z134" s="10">
        <v>99.2</v>
      </c>
      <c r="AA134" s="10">
        <v>-6.4</v>
      </c>
      <c r="AB134" s="10">
        <v>-0.2</v>
      </c>
      <c r="AC134" s="14">
        <v>1.43</v>
      </c>
    </row>
    <row r="135" spans="1:29" x14ac:dyDescent="0.25">
      <c r="A135" t="s">
        <v>62</v>
      </c>
      <c r="B135" s="10">
        <v>-0.5</v>
      </c>
      <c r="C135" s="10">
        <v>-1.2</v>
      </c>
      <c r="D135" s="10">
        <v>2.9</v>
      </c>
      <c r="E135" s="10">
        <v>4.7</v>
      </c>
      <c r="F135" s="10">
        <v>9.3000000000000007</v>
      </c>
      <c r="G135" s="10">
        <v>2.1</v>
      </c>
      <c r="H135" s="10">
        <v>0.2</v>
      </c>
      <c r="I135" s="10">
        <v>2.2999999999999998</v>
      </c>
      <c r="J135" s="10">
        <v>3.7</v>
      </c>
      <c r="K135" s="10">
        <v>8.1999999999999993</v>
      </c>
      <c r="L135" s="10">
        <v>5.0999999999999996</v>
      </c>
      <c r="M135" s="10">
        <v>3.3</v>
      </c>
      <c r="N135" s="10">
        <v>9342.7999999999993</v>
      </c>
      <c r="O135" s="10">
        <v>137.1</v>
      </c>
      <c r="P135" s="10">
        <v>178.5</v>
      </c>
      <c r="Q135" s="10">
        <v>42.3</v>
      </c>
      <c r="R135" s="10">
        <v>-0.9</v>
      </c>
      <c r="S135" s="10">
        <v>0</v>
      </c>
      <c r="T135" s="14">
        <v>1.4019999999999999</v>
      </c>
      <c r="U135" s="10">
        <v>15.1</v>
      </c>
      <c r="V135" s="10">
        <v>2.2000000000000002</v>
      </c>
      <c r="W135" s="10">
        <v>92.2</v>
      </c>
      <c r="X135" s="10">
        <v>8.1999999999999993</v>
      </c>
      <c r="Y135" s="10">
        <v>-1.6</v>
      </c>
      <c r="Z135" s="10">
        <v>96.4</v>
      </c>
      <c r="AA135" s="10">
        <v>-0.9</v>
      </c>
      <c r="AB135" s="10">
        <v>2.2999999999999998</v>
      </c>
      <c r="AC135" s="14">
        <v>1.645</v>
      </c>
    </row>
    <row r="136" spans="1:29" x14ac:dyDescent="0.25">
      <c r="A136" t="s">
        <v>63</v>
      </c>
      <c r="B136" s="10">
        <v>1.3</v>
      </c>
      <c r="C136" s="10">
        <v>1.2</v>
      </c>
      <c r="D136" s="10">
        <v>-4.3</v>
      </c>
      <c r="E136" s="10">
        <v>-1.9</v>
      </c>
      <c r="F136" s="10">
        <v>9.6</v>
      </c>
      <c r="G136" s="10">
        <v>3.5</v>
      </c>
      <c r="H136" s="10">
        <v>0.2</v>
      </c>
      <c r="I136" s="10">
        <v>2.5</v>
      </c>
      <c r="J136" s="10">
        <v>3.8</v>
      </c>
      <c r="K136" s="10">
        <v>6.8</v>
      </c>
      <c r="L136" s="10">
        <v>5.0999999999999996</v>
      </c>
      <c r="M136" s="10">
        <v>3.3</v>
      </c>
      <c r="N136" s="10">
        <v>10812.8</v>
      </c>
      <c r="O136" s="10">
        <v>137.69999999999999</v>
      </c>
      <c r="P136" s="10">
        <v>154</v>
      </c>
      <c r="Q136" s="10">
        <v>31.3</v>
      </c>
      <c r="R136" s="10">
        <v>1.2</v>
      </c>
      <c r="S136" s="10">
        <v>1.1000000000000001</v>
      </c>
      <c r="T136" s="14">
        <v>1.4630000000000001</v>
      </c>
      <c r="U136" s="10">
        <v>12.8</v>
      </c>
      <c r="V136" s="10">
        <v>3.9</v>
      </c>
      <c r="W136" s="10">
        <v>91.3</v>
      </c>
      <c r="X136" s="10">
        <v>-0.3</v>
      </c>
      <c r="Y136" s="10">
        <v>-1.4</v>
      </c>
      <c r="Z136" s="10">
        <v>89.5</v>
      </c>
      <c r="AA136" s="10">
        <v>0.3</v>
      </c>
      <c r="AB136" s="10">
        <v>3.6</v>
      </c>
      <c r="AC136" s="14">
        <v>1.6</v>
      </c>
    </row>
    <row r="137" spans="1:29" x14ac:dyDescent="0.25">
      <c r="A137" t="s">
        <v>64</v>
      </c>
      <c r="B137" s="10">
        <v>3.9</v>
      </c>
      <c r="C137" s="10">
        <v>5.2</v>
      </c>
      <c r="D137" s="10">
        <v>-0.5</v>
      </c>
      <c r="E137" s="10">
        <v>2.2000000000000002</v>
      </c>
      <c r="F137" s="10">
        <v>9.9</v>
      </c>
      <c r="G137" s="10">
        <v>3.2</v>
      </c>
      <c r="H137" s="10">
        <v>0.1</v>
      </c>
      <c r="I137" s="10">
        <v>2.2999999999999998</v>
      </c>
      <c r="J137" s="10">
        <v>3.7</v>
      </c>
      <c r="K137" s="10">
        <v>6.1</v>
      </c>
      <c r="L137" s="10">
        <v>4.9000000000000004</v>
      </c>
      <c r="M137" s="10">
        <v>3.3</v>
      </c>
      <c r="N137" s="10">
        <v>11385.1</v>
      </c>
      <c r="O137" s="10">
        <v>138.19999999999999</v>
      </c>
      <c r="P137" s="10">
        <v>155.19999999999999</v>
      </c>
      <c r="Q137" s="10">
        <v>30.7</v>
      </c>
      <c r="R137" s="10">
        <v>2.1</v>
      </c>
      <c r="S137" s="10">
        <v>1.6</v>
      </c>
      <c r="T137" s="14">
        <v>1.4330000000000001</v>
      </c>
      <c r="U137" s="10">
        <v>9.1999999999999993</v>
      </c>
      <c r="V137" s="10">
        <v>5.0999999999999996</v>
      </c>
      <c r="W137" s="10">
        <v>90.6</v>
      </c>
      <c r="X137" s="10">
        <v>6.1</v>
      </c>
      <c r="Y137" s="10">
        <v>-1.6</v>
      </c>
      <c r="Z137" s="10">
        <v>93.1</v>
      </c>
      <c r="AA137" s="10">
        <v>1.6</v>
      </c>
      <c r="AB137" s="10">
        <v>2.8</v>
      </c>
      <c r="AC137" s="14">
        <v>1.617</v>
      </c>
    </row>
    <row r="138" spans="1:29" x14ac:dyDescent="0.25">
      <c r="A138" t="s">
        <v>65</v>
      </c>
      <c r="B138" s="10">
        <v>1.7</v>
      </c>
      <c r="C138" s="10">
        <v>3.2</v>
      </c>
      <c r="D138" s="10">
        <v>0.4</v>
      </c>
      <c r="E138" s="10">
        <v>1.8</v>
      </c>
      <c r="F138" s="10">
        <v>9.8000000000000007</v>
      </c>
      <c r="G138" s="10">
        <v>0.6</v>
      </c>
      <c r="H138" s="10">
        <v>0.1</v>
      </c>
      <c r="I138" s="10">
        <v>2.4</v>
      </c>
      <c r="J138" s="10">
        <v>3.9</v>
      </c>
      <c r="K138" s="10">
        <v>5.8</v>
      </c>
      <c r="L138" s="10">
        <v>5</v>
      </c>
      <c r="M138" s="10">
        <v>3.3</v>
      </c>
      <c r="N138" s="10">
        <v>12032.5</v>
      </c>
      <c r="O138" s="10">
        <v>138.30000000000001</v>
      </c>
      <c r="P138" s="10">
        <v>149.80000000000001</v>
      </c>
      <c r="Q138" s="10">
        <v>27.3</v>
      </c>
      <c r="R138" s="10">
        <v>1.8</v>
      </c>
      <c r="S138" s="10">
        <v>1.8</v>
      </c>
      <c r="T138" s="14">
        <v>1.353</v>
      </c>
      <c r="U138" s="10">
        <v>9.9</v>
      </c>
      <c r="V138" s="10">
        <v>4.4000000000000004</v>
      </c>
      <c r="W138" s="10">
        <v>89.8</v>
      </c>
      <c r="X138" s="10">
        <v>4.4000000000000004</v>
      </c>
      <c r="Y138" s="10">
        <v>1.1000000000000001</v>
      </c>
      <c r="Z138" s="10">
        <v>93.4</v>
      </c>
      <c r="AA138" s="10">
        <v>2.2000000000000002</v>
      </c>
      <c r="AB138" s="10">
        <v>4.2</v>
      </c>
      <c r="AC138" s="14">
        <v>1.5189999999999999</v>
      </c>
    </row>
    <row r="139" spans="1:29" x14ac:dyDescent="0.25">
      <c r="A139" t="s">
        <v>66</v>
      </c>
      <c r="B139" s="10">
        <v>3.9</v>
      </c>
      <c r="C139" s="10">
        <v>5.8</v>
      </c>
      <c r="D139" s="10">
        <v>5.3</v>
      </c>
      <c r="E139" s="10">
        <v>5.8</v>
      </c>
      <c r="F139" s="10">
        <v>9.6</v>
      </c>
      <c r="G139" s="10">
        <v>-0.1</v>
      </c>
      <c r="H139" s="10">
        <v>0.1</v>
      </c>
      <c r="I139" s="10">
        <v>2.2999999999999998</v>
      </c>
      <c r="J139" s="10">
        <v>3.6</v>
      </c>
      <c r="K139" s="10">
        <v>5.6</v>
      </c>
      <c r="L139" s="10">
        <v>4.8</v>
      </c>
      <c r="M139" s="10">
        <v>3.3</v>
      </c>
      <c r="N139" s="10">
        <v>10645.8</v>
      </c>
      <c r="O139" s="10">
        <v>137.4</v>
      </c>
      <c r="P139" s="10">
        <v>164.5</v>
      </c>
      <c r="Q139" s="10">
        <v>45.8</v>
      </c>
      <c r="R139" s="10">
        <v>4</v>
      </c>
      <c r="S139" s="10">
        <v>2</v>
      </c>
      <c r="T139" s="14">
        <v>1.2290000000000001</v>
      </c>
      <c r="U139" s="10">
        <v>9.6999999999999993</v>
      </c>
      <c r="V139" s="10">
        <v>3.4</v>
      </c>
      <c r="W139" s="10">
        <v>91</v>
      </c>
      <c r="X139" s="10">
        <v>4</v>
      </c>
      <c r="Y139" s="10">
        <v>-1.4</v>
      </c>
      <c r="Z139" s="10">
        <v>88.5</v>
      </c>
      <c r="AA139" s="10">
        <v>4.0999999999999996</v>
      </c>
      <c r="AB139" s="10">
        <v>3.3</v>
      </c>
      <c r="AC139" s="14">
        <v>1.4950000000000001</v>
      </c>
    </row>
    <row r="140" spans="1:29" x14ac:dyDescent="0.25">
      <c r="A140" t="s">
        <v>67</v>
      </c>
      <c r="B140" s="10">
        <v>2.7</v>
      </c>
      <c r="C140" s="10">
        <v>4.5999999999999996</v>
      </c>
      <c r="D140" s="10">
        <v>2</v>
      </c>
      <c r="E140" s="10">
        <v>3.2</v>
      </c>
      <c r="F140" s="10">
        <v>9.5</v>
      </c>
      <c r="G140" s="10">
        <v>1.2</v>
      </c>
      <c r="H140" s="10">
        <v>0.2</v>
      </c>
      <c r="I140" s="10">
        <v>1.6</v>
      </c>
      <c r="J140" s="10">
        <v>2.9</v>
      </c>
      <c r="K140" s="10">
        <v>5.0999999999999996</v>
      </c>
      <c r="L140" s="10">
        <v>4.4000000000000004</v>
      </c>
      <c r="M140" s="10">
        <v>3.3</v>
      </c>
      <c r="N140" s="10">
        <v>11814</v>
      </c>
      <c r="O140" s="10">
        <v>134.69999999999999</v>
      </c>
      <c r="P140" s="10">
        <v>166.9</v>
      </c>
      <c r="Q140" s="10">
        <v>32.9</v>
      </c>
      <c r="R140" s="10">
        <v>1.6</v>
      </c>
      <c r="S140" s="10">
        <v>1.6</v>
      </c>
      <c r="T140" s="14">
        <v>1.36</v>
      </c>
      <c r="U140" s="10">
        <v>8.8000000000000007</v>
      </c>
      <c r="V140" s="10">
        <v>4</v>
      </c>
      <c r="W140" s="10">
        <v>88.4</v>
      </c>
      <c r="X140" s="10">
        <v>7.7</v>
      </c>
      <c r="Y140" s="10">
        <v>-2.1</v>
      </c>
      <c r="Z140" s="10">
        <v>83.5</v>
      </c>
      <c r="AA140" s="10">
        <v>2.2999999999999998</v>
      </c>
      <c r="AB140" s="10">
        <v>2.2000000000000002</v>
      </c>
      <c r="AC140" s="14">
        <v>1.573</v>
      </c>
    </row>
    <row r="141" spans="1:29" x14ac:dyDescent="0.25">
      <c r="A141" t="s">
        <v>68</v>
      </c>
      <c r="B141" s="10">
        <v>2.5</v>
      </c>
      <c r="C141" s="10">
        <v>4.7</v>
      </c>
      <c r="D141" s="10">
        <v>2.8</v>
      </c>
      <c r="E141" s="10">
        <v>5</v>
      </c>
      <c r="F141" s="10">
        <v>9.5</v>
      </c>
      <c r="G141" s="10">
        <v>3.3</v>
      </c>
      <c r="H141" s="10">
        <v>0.1</v>
      </c>
      <c r="I141" s="10">
        <v>1.5</v>
      </c>
      <c r="J141" s="10">
        <v>3</v>
      </c>
      <c r="K141" s="10">
        <v>5</v>
      </c>
      <c r="L141" s="10">
        <v>4.5</v>
      </c>
      <c r="M141" s="10">
        <v>3.3</v>
      </c>
      <c r="N141" s="10">
        <v>13131.5</v>
      </c>
      <c r="O141" s="10">
        <v>133.5</v>
      </c>
      <c r="P141" s="10">
        <v>172.7</v>
      </c>
      <c r="Q141" s="10">
        <v>23.5</v>
      </c>
      <c r="R141" s="10">
        <v>2.2999999999999998</v>
      </c>
      <c r="S141" s="10">
        <v>2.6</v>
      </c>
      <c r="T141" s="14">
        <v>1.327</v>
      </c>
      <c r="U141" s="10">
        <v>9.3000000000000007</v>
      </c>
      <c r="V141" s="10">
        <v>7.7</v>
      </c>
      <c r="W141" s="10">
        <v>87.4</v>
      </c>
      <c r="X141" s="10">
        <v>-2.7</v>
      </c>
      <c r="Y141" s="10">
        <v>1.4</v>
      </c>
      <c r="Z141" s="10">
        <v>81.7</v>
      </c>
      <c r="AA141" s="10">
        <v>0.5</v>
      </c>
      <c r="AB141" s="10">
        <v>3.9</v>
      </c>
      <c r="AC141" s="14">
        <v>1.5389999999999999</v>
      </c>
    </row>
    <row r="142" spans="1:29" x14ac:dyDescent="0.25">
      <c r="A142" t="s">
        <v>69</v>
      </c>
      <c r="B142" s="10">
        <v>-1.5</v>
      </c>
      <c r="C142" s="10">
        <v>0.2</v>
      </c>
      <c r="D142" s="10">
        <v>5</v>
      </c>
      <c r="E142" s="10">
        <v>8.1999999999999993</v>
      </c>
      <c r="F142" s="10">
        <v>9</v>
      </c>
      <c r="G142" s="10">
        <v>4.3</v>
      </c>
      <c r="H142" s="10">
        <v>0.1</v>
      </c>
      <c r="I142" s="10">
        <v>2.1</v>
      </c>
      <c r="J142" s="10">
        <v>3.5</v>
      </c>
      <c r="K142" s="10">
        <v>5.4</v>
      </c>
      <c r="L142" s="10">
        <v>4.9000000000000004</v>
      </c>
      <c r="M142" s="10">
        <v>3.3</v>
      </c>
      <c r="N142" s="10">
        <v>13908.5</v>
      </c>
      <c r="O142" s="10">
        <v>132.30000000000001</v>
      </c>
      <c r="P142" s="10">
        <v>179.6</v>
      </c>
      <c r="Q142" s="10">
        <v>29.4</v>
      </c>
      <c r="R142" s="10">
        <v>3.2</v>
      </c>
      <c r="S142" s="10">
        <v>3.7</v>
      </c>
      <c r="T142" s="14">
        <v>1.4179999999999999</v>
      </c>
      <c r="U142" s="10">
        <v>9.8000000000000007</v>
      </c>
      <c r="V142" s="10">
        <v>6.3</v>
      </c>
      <c r="W142" s="10">
        <v>86.4</v>
      </c>
      <c r="X142" s="10">
        <v>-5.7</v>
      </c>
      <c r="Y142" s="10">
        <v>0</v>
      </c>
      <c r="Z142" s="10">
        <v>82.8</v>
      </c>
      <c r="AA142" s="10">
        <v>2.2000000000000002</v>
      </c>
      <c r="AB142" s="10">
        <v>7</v>
      </c>
      <c r="AC142" s="14">
        <v>1.605</v>
      </c>
    </row>
    <row r="143" spans="1:29" x14ac:dyDescent="0.25">
      <c r="A143" t="s">
        <v>70</v>
      </c>
      <c r="B143" s="10">
        <v>2.9</v>
      </c>
      <c r="C143" s="10">
        <v>6</v>
      </c>
      <c r="D143" s="10">
        <v>-0.6</v>
      </c>
      <c r="E143" s="10">
        <v>3.5</v>
      </c>
      <c r="F143" s="10">
        <v>9.1</v>
      </c>
      <c r="G143" s="10">
        <v>4.5999999999999996</v>
      </c>
      <c r="H143" s="10">
        <v>0</v>
      </c>
      <c r="I143" s="10">
        <v>1.8</v>
      </c>
      <c r="J143" s="10">
        <v>3.3</v>
      </c>
      <c r="K143" s="10">
        <v>5.0999999999999996</v>
      </c>
      <c r="L143" s="10">
        <v>4.5999999999999996</v>
      </c>
      <c r="M143" s="10">
        <v>3.3</v>
      </c>
      <c r="N143" s="10">
        <v>13843.5</v>
      </c>
      <c r="O143" s="10">
        <v>131.69999999999999</v>
      </c>
      <c r="P143" s="10">
        <v>177</v>
      </c>
      <c r="Q143" s="10">
        <v>22.7</v>
      </c>
      <c r="R143" s="10">
        <v>0</v>
      </c>
      <c r="S143" s="10">
        <v>3.2</v>
      </c>
      <c r="T143" s="14">
        <v>1.452</v>
      </c>
      <c r="U143" s="10">
        <v>6.5</v>
      </c>
      <c r="V143" s="10">
        <v>5.4</v>
      </c>
      <c r="W143" s="10">
        <v>85.3</v>
      </c>
      <c r="X143" s="10">
        <v>-2</v>
      </c>
      <c r="Y143" s="10">
        <v>-0.8</v>
      </c>
      <c r="Z143" s="10">
        <v>80.599999999999994</v>
      </c>
      <c r="AA143" s="10">
        <v>0.3</v>
      </c>
      <c r="AB143" s="10">
        <v>4.5999999999999996</v>
      </c>
      <c r="AC143" s="14">
        <v>1.607</v>
      </c>
    </row>
    <row r="144" spans="1:29" x14ac:dyDescent="0.25">
      <c r="A144" t="s">
        <v>71</v>
      </c>
      <c r="B144" s="10">
        <v>0.8</v>
      </c>
      <c r="C144" s="10">
        <v>3.3</v>
      </c>
      <c r="D144" s="10">
        <v>2.1</v>
      </c>
      <c r="E144" s="10">
        <v>4.3</v>
      </c>
      <c r="F144" s="10">
        <v>9</v>
      </c>
      <c r="G144" s="10">
        <v>2.6</v>
      </c>
      <c r="H144" s="10">
        <v>0</v>
      </c>
      <c r="I144" s="10">
        <v>1.1000000000000001</v>
      </c>
      <c r="J144" s="10">
        <v>2.5</v>
      </c>
      <c r="K144" s="10">
        <v>4.9000000000000004</v>
      </c>
      <c r="L144" s="10">
        <v>4.2</v>
      </c>
      <c r="M144" s="10">
        <v>3.3</v>
      </c>
      <c r="N144" s="10">
        <v>11676.5</v>
      </c>
      <c r="O144" s="10">
        <v>132.30000000000001</v>
      </c>
      <c r="P144" s="10">
        <v>177</v>
      </c>
      <c r="Q144" s="10">
        <v>48</v>
      </c>
      <c r="R144" s="10">
        <v>0.1</v>
      </c>
      <c r="S144" s="10">
        <v>1.3</v>
      </c>
      <c r="T144" s="14">
        <v>1.345</v>
      </c>
      <c r="U144" s="10">
        <v>5.2</v>
      </c>
      <c r="V144" s="10">
        <v>5.0999999999999996</v>
      </c>
      <c r="W144" s="10">
        <v>87.3</v>
      </c>
      <c r="X144" s="10">
        <v>9.5</v>
      </c>
      <c r="Y144" s="10">
        <v>0.3</v>
      </c>
      <c r="Z144" s="10">
        <v>77</v>
      </c>
      <c r="AA144" s="10">
        <v>1.7</v>
      </c>
      <c r="AB144" s="10">
        <v>3.5</v>
      </c>
      <c r="AC144" s="14">
        <v>1.5620000000000001</v>
      </c>
    </row>
    <row r="145" spans="1:29" x14ac:dyDescent="0.25">
      <c r="A145" t="s">
        <v>72</v>
      </c>
      <c r="B145" s="10">
        <v>4.5999999999999996</v>
      </c>
      <c r="C145" s="10">
        <v>5.2</v>
      </c>
      <c r="D145" s="10">
        <v>0.2</v>
      </c>
      <c r="E145" s="10">
        <v>1.6</v>
      </c>
      <c r="F145" s="10">
        <v>8.6</v>
      </c>
      <c r="G145" s="10">
        <v>1.8</v>
      </c>
      <c r="H145" s="10">
        <v>0</v>
      </c>
      <c r="I145" s="10">
        <v>1</v>
      </c>
      <c r="J145" s="10">
        <v>2.1</v>
      </c>
      <c r="K145" s="10">
        <v>5</v>
      </c>
      <c r="L145" s="10">
        <v>4</v>
      </c>
      <c r="M145" s="10">
        <v>3.3</v>
      </c>
      <c r="N145" s="10">
        <v>13019.3</v>
      </c>
      <c r="O145" s="10">
        <v>132.4</v>
      </c>
      <c r="P145" s="10">
        <v>188.4</v>
      </c>
      <c r="Q145" s="10">
        <v>45.5</v>
      </c>
      <c r="R145" s="10">
        <v>-1.4</v>
      </c>
      <c r="S145" s="10">
        <v>3.5</v>
      </c>
      <c r="T145" s="14">
        <v>1.2969999999999999</v>
      </c>
      <c r="U145" s="10">
        <v>6.9</v>
      </c>
      <c r="V145" s="10">
        <v>3.2</v>
      </c>
      <c r="W145" s="10">
        <v>87.2</v>
      </c>
      <c r="X145" s="10">
        <v>-0.5</v>
      </c>
      <c r="Y145" s="10">
        <v>-0.7</v>
      </c>
      <c r="Z145" s="10">
        <v>77</v>
      </c>
      <c r="AA145" s="10">
        <v>1</v>
      </c>
      <c r="AB145" s="10">
        <v>3.4</v>
      </c>
      <c r="AC145" s="14">
        <v>1.554</v>
      </c>
    </row>
    <row r="146" spans="1:29" x14ac:dyDescent="0.25">
      <c r="A146" t="s">
        <v>73</v>
      </c>
      <c r="B146" s="10">
        <v>2.7</v>
      </c>
      <c r="C146" s="10">
        <v>4.9000000000000004</v>
      </c>
      <c r="D146" s="10">
        <v>6.7</v>
      </c>
      <c r="E146" s="10">
        <v>9.1999999999999993</v>
      </c>
      <c r="F146" s="10">
        <v>8.3000000000000007</v>
      </c>
      <c r="G146" s="10">
        <v>2.4</v>
      </c>
      <c r="H146" s="10">
        <v>0.1</v>
      </c>
      <c r="I146" s="10">
        <v>0.9</v>
      </c>
      <c r="J146" s="10">
        <v>2.1</v>
      </c>
      <c r="K146" s="10">
        <v>4.7</v>
      </c>
      <c r="L146" s="10">
        <v>3.9</v>
      </c>
      <c r="M146" s="10">
        <v>3.3</v>
      </c>
      <c r="N146" s="10">
        <v>14627.5</v>
      </c>
      <c r="O146" s="10">
        <v>133.80000000000001</v>
      </c>
      <c r="P146" s="10">
        <v>188.2</v>
      </c>
      <c r="Q146" s="10">
        <v>23</v>
      </c>
      <c r="R146" s="10">
        <v>-0.8</v>
      </c>
      <c r="S146" s="10">
        <v>2.8</v>
      </c>
      <c r="T146" s="14">
        <v>1.333</v>
      </c>
      <c r="U146" s="10">
        <v>7.3</v>
      </c>
      <c r="V146" s="10">
        <v>3.3</v>
      </c>
      <c r="W146" s="10">
        <v>86.2</v>
      </c>
      <c r="X146" s="10">
        <v>4.4000000000000004</v>
      </c>
      <c r="Y146" s="10">
        <v>2.5</v>
      </c>
      <c r="Z146" s="10">
        <v>82.4</v>
      </c>
      <c r="AA146" s="10">
        <v>1.8</v>
      </c>
      <c r="AB146" s="10">
        <v>2.2999999999999998</v>
      </c>
      <c r="AC146" s="14">
        <v>1.599</v>
      </c>
    </row>
    <row r="147" spans="1:29" x14ac:dyDescent="0.25">
      <c r="A147" t="s">
        <v>74</v>
      </c>
      <c r="B147" s="10">
        <v>1.9</v>
      </c>
      <c r="C147" s="10">
        <v>3.8</v>
      </c>
      <c r="D147" s="10">
        <v>3.1</v>
      </c>
      <c r="E147" s="10">
        <v>4.4000000000000004</v>
      </c>
      <c r="F147" s="10">
        <v>8.1999999999999993</v>
      </c>
      <c r="G147" s="10">
        <v>0.8</v>
      </c>
      <c r="H147" s="10">
        <v>0.1</v>
      </c>
      <c r="I147" s="10">
        <v>0.8</v>
      </c>
      <c r="J147" s="10">
        <v>1.8</v>
      </c>
      <c r="K147" s="10">
        <v>4.5</v>
      </c>
      <c r="L147" s="10">
        <v>3.8</v>
      </c>
      <c r="M147" s="10">
        <v>3.3</v>
      </c>
      <c r="N147" s="10">
        <v>14100.2</v>
      </c>
      <c r="O147" s="10">
        <v>137.19999999999999</v>
      </c>
      <c r="P147" s="10">
        <v>189.4</v>
      </c>
      <c r="Q147" s="10">
        <v>26.7</v>
      </c>
      <c r="R147" s="10">
        <v>-1.3</v>
      </c>
      <c r="S147" s="10">
        <v>2.2999999999999998</v>
      </c>
      <c r="T147" s="14">
        <v>1.2669999999999999</v>
      </c>
      <c r="U147" s="10">
        <v>6</v>
      </c>
      <c r="V147" s="10">
        <v>3.9</v>
      </c>
      <c r="W147" s="10">
        <v>88</v>
      </c>
      <c r="X147" s="10">
        <v>-1.6</v>
      </c>
      <c r="Y147" s="10">
        <v>-1.6</v>
      </c>
      <c r="Z147" s="10">
        <v>79.8</v>
      </c>
      <c r="AA147" s="10">
        <v>-0.3</v>
      </c>
      <c r="AB147" s="10">
        <v>1.9</v>
      </c>
      <c r="AC147" s="14">
        <v>1.569</v>
      </c>
    </row>
    <row r="148" spans="1:29" x14ac:dyDescent="0.25">
      <c r="A148" t="s">
        <v>75</v>
      </c>
      <c r="B148" s="10">
        <v>0.5</v>
      </c>
      <c r="C148" s="10">
        <v>2.7</v>
      </c>
      <c r="D148" s="10">
        <v>-0.2</v>
      </c>
      <c r="E148" s="10">
        <v>1.1000000000000001</v>
      </c>
      <c r="F148" s="10">
        <v>8</v>
      </c>
      <c r="G148" s="10">
        <v>1.6</v>
      </c>
      <c r="H148" s="10">
        <v>0.1</v>
      </c>
      <c r="I148" s="10">
        <v>0.7</v>
      </c>
      <c r="J148" s="10">
        <v>1.6</v>
      </c>
      <c r="K148" s="10">
        <v>4.2</v>
      </c>
      <c r="L148" s="10">
        <v>3.5</v>
      </c>
      <c r="M148" s="10">
        <v>3.3</v>
      </c>
      <c r="N148" s="10">
        <v>14894.7</v>
      </c>
      <c r="O148" s="10">
        <v>139.9</v>
      </c>
      <c r="P148" s="10">
        <v>196.6</v>
      </c>
      <c r="Q148" s="10">
        <v>20.5</v>
      </c>
      <c r="R148" s="10">
        <v>-0.6</v>
      </c>
      <c r="S148" s="10">
        <v>1.6</v>
      </c>
      <c r="T148" s="14">
        <v>1.286</v>
      </c>
      <c r="U148" s="10">
        <v>6.5</v>
      </c>
      <c r="V148" s="10">
        <v>2.1</v>
      </c>
      <c r="W148" s="10">
        <v>86.3</v>
      </c>
      <c r="X148" s="10">
        <v>-1.8</v>
      </c>
      <c r="Y148" s="10">
        <v>-1.8</v>
      </c>
      <c r="Z148" s="10">
        <v>77.900000000000006</v>
      </c>
      <c r="AA148" s="10">
        <v>4.7</v>
      </c>
      <c r="AB148" s="10">
        <v>2</v>
      </c>
      <c r="AC148" s="14">
        <v>1.613</v>
      </c>
    </row>
    <row r="149" spans="1:29" x14ac:dyDescent="0.25">
      <c r="A149" t="s">
        <v>76</v>
      </c>
      <c r="B149" s="10">
        <v>0.1</v>
      </c>
      <c r="C149" s="10">
        <v>1.7</v>
      </c>
      <c r="D149" s="10">
        <v>10.9</v>
      </c>
      <c r="E149" s="10">
        <v>13.3</v>
      </c>
      <c r="F149" s="10">
        <v>7.8</v>
      </c>
      <c r="G149" s="10">
        <v>2.9</v>
      </c>
      <c r="H149" s="10">
        <v>0.1</v>
      </c>
      <c r="I149" s="10">
        <v>0.7</v>
      </c>
      <c r="J149" s="10">
        <v>1.7</v>
      </c>
      <c r="K149" s="10">
        <v>3.9</v>
      </c>
      <c r="L149" s="10">
        <v>3.4</v>
      </c>
      <c r="M149" s="10">
        <v>3.3</v>
      </c>
      <c r="N149" s="10">
        <v>14834.9</v>
      </c>
      <c r="O149" s="10">
        <v>142.9</v>
      </c>
      <c r="P149" s="10">
        <v>198.3</v>
      </c>
      <c r="Q149" s="10">
        <v>22.7</v>
      </c>
      <c r="R149" s="10">
        <v>-1.7</v>
      </c>
      <c r="S149" s="10">
        <v>2.4</v>
      </c>
      <c r="T149" s="14">
        <v>1.319</v>
      </c>
      <c r="U149" s="10">
        <v>7.3</v>
      </c>
      <c r="V149" s="10">
        <v>3.6</v>
      </c>
      <c r="W149" s="10">
        <v>85.9</v>
      </c>
      <c r="X149" s="10">
        <v>0.3</v>
      </c>
      <c r="Y149" s="10">
        <v>0.3</v>
      </c>
      <c r="Z149" s="10">
        <v>86.6</v>
      </c>
      <c r="AA149" s="10">
        <v>-0.9</v>
      </c>
      <c r="AB149" s="10">
        <v>4.2</v>
      </c>
      <c r="AC149" s="14">
        <v>1.6259999999999999</v>
      </c>
    </row>
    <row r="150" spans="1:29" x14ac:dyDescent="0.25">
      <c r="A150" t="s">
        <v>77</v>
      </c>
      <c r="B150" s="10">
        <v>2.8</v>
      </c>
      <c r="C150" s="10">
        <v>4.4000000000000004</v>
      </c>
      <c r="D150" s="10">
        <v>-15.7</v>
      </c>
      <c r="E150" s="10">
        <v>-14.5</v>
      </c>
      <c r="F150" s="10">
        <v>7.7</v>
      </c>
      <c r="G150" s="10">
        <v>1.6</v>
      </c>
      <c r="H150" s="10">
        <v>0.1</v>
      </c>
      <c r="I150" s="10">
        <v>0.8</v>
      </c>
      <c r="J150" s="10">
        <v>1.9</v>
      </c>
      <c r="K150" s="10">
        <v>4</v>
      </c>
      <c r="L150" s="10">
        <v>3.5</v>
      </c>
      <c r="M150" s="10">
        <v>3.3</v>
      </c>
      <c r="N150" s="10">
        <v>16396.2</v>
      </c>
      <c r="O150" s="10">
        <v>146.6</v>
      </c>
      <c r="P150" s="10">
        <v>202</v>
      </c>
      <c r="Q150" s="10">
        <v>19</v>
      </c>
      <c r="R150" s="10">
        <v>-1.2</v>
      </c>
      <c r="S150" s="10">
        <v>1.3</v>
      </c>
      <c r="T150" s="14">
        <v>1.282</v>
      </c>
      <c r="U150" s="10">
        <v>6.6</v>
      </c>
      <c r="V150" s="10">
        <v>4.3</v>
      </c>
      <c r="W150" s="10">
        <v>86.1</v>
      </c>
      <c r="X150" s="10">
        <v>5.0999999999999996</v>
      </c>
      <c r="Y150" s="10">
        <v>0.6</v>
      </c>
      <c r="Z150" s="10">
        <v>94.2</v>
      </c>
      <c r="AA150" s="10">
        <v>2.5</v>
      </c>
      <c r="AB150" s="10">
        <v>3</v>
      </c>
      <c r="AC150" s="14">
        <v>1.5189999999999999</v>
      </c>
    </row>
    <row r="151" spans="1:29" x14ac:dyDescent="0.25">
      <c r="A151" t="s">
        <v>78</v>
      </c>
      <c r="B151" s="10">
        <v>0.8</v>
      </c>
      <c r="C151" s="10">
        <v>1.6</v>
      </c>
      <c r="D151" s="10">
        <v>2.4</v>
      </c>
      <c r="E151" s="10">
        <v>2.5</v>
      </c>
      <c r="F151" s="10">
        <v>7.5</v>
      </c>
      <c r="G151" s="10">
        <v>-0.5</v>
      </c>
      <c r="H151" s="10">
        <v>0.1</v>
      </c>
      <c r="I151" s="10">
        <v>0.9</v>
      </c>
      <c r="J151" s="10">
        <v>2</v>
      </c>
      <c r="K151" s="10">
        <v>4.0999999999999996</v>
      </c>
      <c r="L151" s="10">
        <v>3.7</v>
      </c>
      <c r="M151" s="10">
        <v>3.3</v>
      </c>
      <c r="N151" s="10">
        <v>16771.3</v>
      </c>
      <c r="O151" s="10">
        <v>150.6</v>
      </c>
      <c r="P151" s="10">
        <v>212.6</v>
      </c>
      <c r="Q151" s="10">
        <v>20.5</v>
      </c>
      <c r="R151" s="10">
        <v>1.8</v>
      </c>
      <c r="S151" s="10">
        <v>0.4</v>
      </c>
      <c r="T151" s="14">
        <v>1.3009999999999999</v>
      </c>
      <c r="U151" s="10">
        <v>6.5</v>
      </c>
      <c r="V151" s="10">
        <v>2.9</v>
      </c>
      <c r="W151" s="10">
        <v>87.1</v>
      </c>
      <c r="X151" s="10">
        <v>4.3</v>
      </c>
      <c r="Y151" s="10">
        <v>-0.2</v>
      </c>
      <c r="Z151" s="10">
        <v>99.2</v>
      </c>
      <c r="AA151" s="10">
        <v>2.1</v>
      </c>
      <c r="AB151" s="10">
        <v>1.6</v>
      </c>
      <c r="AC151" s="14">
        <v>1.5209999999999999</v>
      </c>
    </row>
    <row r="152" spans="1:29" x14ac:dyDescent="0.25">
      <c r="A152" t="s">
        <v>79</v>
      </c>
      <c r="B152" s="10">
        <v>3.1</v>
      </c>
      <c r="C152" s="10">
        <v>5.0999999999999996</v>
      </c>
      <c r="D152" s="10">
        <v>2.4</v>
      </c>
      <c r="E152" s="10">
        <v>3.9</v>
      </c>
      <c r="F152" s="10">
        <v>7.3</v>
      </c>
      <c r="G152" s="10">
        <v>2</v>
      </c>
      <c r="H152" s="10">
        <v>0</v>
      </c>
      <c r="I152" s="10">
        <v>1.5</v>
      </c>
      <c r="J152" s="10">
        <v>2.7</v>
      </c>
      <c r="K152" s="10">
        <v>4.9000000000000004</v>
      </c>
      <c r="L152" s="10">
        <v>4.4000000000000004</v>
      </c>
      <c r="M152" s="10">
        <v>3.3</v>
      </c>
      <c r="N152" s="10">
        <v>17718.3</v>
      </c>
      <c r="O152" s="10">
        <v>154.4</v>
      </c>
      <c r="P152" s="10">
        <v>223.9</v>
      </c>
      <c r="Q152" s="10">
        <v>17</v>
      </c>
      <c r="R152" s="10">
        <v>1.3</v>
      </c>
      <c r="S152" s="10">
        <v>1.2</v>
      </c>
      <c r="T152" s="14">
        <v>1.3540000000000001</v>
      </c>
      <c r="U152" s="10">
        <v>7.8</v>
      </c>
      <c r="V152" s="10">
        <v>3.7</v>
      </c>
      <c r="W152" s="10">
        <v>86.7</v>
      </c>
      <c r="X152" s="10">
        <v>2.4</v>
      </c>
      <c r="Y152" s="10">
        <v>2.4</v>
      </c>
      <c r="Z152" s="10">
        <v>98.3</v>
      </c>
      <c r="AA152" s="10">
        <v>3.1</v>
      </c>
      <c r="AB152" s="10">
        <v>2</v>
      </c>
      <c r="AC152" s="14">
        <v>1.6180000000000001</v>
      </c>
    </row>
    <row r="153" spans="1:29" x14ac:dyDescent="0.25">
      <c r="A153" t="s">
        <v>80</v>
      </c>
      <c r="B153" s="10">
        <v>4</v>
      </c>
      <c r="C153" s="10">
        <v>6.1</v>
      </c>
      <c r="D153" s="10">
        <v>0.9</v>
      </c>
      <c r="E153" s="10">
        <v>2.6</v>
      </c>
      <c r="F153" s="10">
        <v>6.9</v>
      </c>
      <c r="G153" s="10">
        <v>1.9</v>
      </c>
      <c r="H153" s="10">
        <v>0.1</v>
      </c>
      <c r="I153" s="10">
        <v>1.4</v>
      </c>
      <c r="J153" s="10">
        <v>2.8</v>
      </c>
      <c r="K153" s="10">
        <v>4.8</v>
      </c>
      <c r="L153" s="10">
        <v>4.3</v>
      </c>
      <c r="M153" s="10">
        <v>3.3</v>
      </c>
      <c r="N153" s="10">
        <v>19413.2</v>
      </c>
      <c r="O153" s="10">
        <v>157.5</v>
      </c>
      <c r="P153" s="10">
        <v>229.2</v>
      </c>
      <c r="Q153" s="10">
        <v>20.3</v>
      </c>
      <c r="R153" s="10">
        <v>0.8</v>
      </c>
      <c r="S153" s="10">
        <v>0.3</v>
      </c>
      <c r="T153" s="14">
        <v>1.3779999999999999</v>
      </c>
      <c r="U153" s="10">
        <v>6.4</v>
      </c>
      <c r="V153" s="10">
        <v>4</v>
      </c>
      <c r="W153" s="10">
        <v>85.7</v>
      </c>
      <c r="X153" s="10">
        <v>-0.8</v>
      </c>
      <c r="Y153" s="10">
        <v>3.1</v>
      </c>
      <c r="Z153" s="10">
        <v>105.3</v>
      </c>
      <c r="AA153" s="10">
        <v>2</v>
      </c>
      <c r="AB153" s="10">
        <v>1.7</v>
      </c>
      <c r="AC153" s="14">
        <v>1.657</v>
      </c>
    </row>
    <row r="154" spans="1:29" x14ac:dyDescent="0.25">
      <c r="A154" t="s">
        <v>81</v>
      </c>
      <c r="B154" s="10">
        <v>-1.2</v>
      </c>
      <c r="C154" s="10">
        <v>0.6</v>
      </c>
      <c r="D154" s="10">
        <v>4.5</v>
      </c>
      <c r="E154" s="10">
        <v>6.6</v>
      </c>
      <c r="F154" s="10">
        <v>6.7</v>
      </c>
      <c r="G154" s="10">
        <v>2.4</v>
      </c>
      <c r="H154" s="10">
        <v>0</v>
      </c>
      <c r="I154" s="10">
        <v>1.6</v>
      </c>
      <c r="J154" s="10">
        <v>2.8</v>
      </c>
      <c r="K154" s="10">
        <v>4.5999999999999996</v>
      </c>
      <c r="L154" s="10">
        <v>4.4000000000000004</v>
      </c>
      <c r="M154" s="10">
        <v>3.3</v>
      </c>
      <c r="N154" s="10">
        <v>19711.2</v>
      </c>
      <c r="O154" s="10">
        <v>159.6</v>
      </c>
      <c r="P154" s="10">
        <v>229.4</v>
      </c>
      <c r="Q154" s="10">
        <v>21.4</v>
      </c>
      <c r="R154" s="10">
        <v>1.3</v>
      </c>
      <c r="S154" s="10">
        <v>0.9</v>
      </c>
      <c r="T154" s="14">
        <v>1.3779999999999999</v>
      </c>
      <c r="U154" s="10">
        <v>6.4</v>
      </c>
      <c r="V154" s="10">
        <v>1.4</v>
      </c>
      <c r="W154" s="10">
        <v>86.8</v>
      </c>
      <c r="X154" s="10">
        <v>4.9000000000000004</v>
      </c>
      <c r="Y154" s="10">
        <v>1.3</v>
      </c>
      <c r="Z154" s="10">
        <v>103</v>
      </c>
      <c r="AA154" s="10">
        <v>3.4</v>
      </c>
      <c r="AB154" s="10">
        <v>1.9</v>
      </c>
      <c r="AC154" s="14">
        <v>1.6679999999999999</v>
      </c>
    </row>
    <row r="155" spans="1:29" x14ac:dyDescent="0.25">
      <c r="A155" t="s">
        <v>82</v>
      </c>
      <c r="B155" s="10">
        <v>4</v>
      </c>
      <c r="C155" s="10">
        <v>6.3</v>
      </c>
      <c r="D155" s="10">
        <v>5.3</v>
      </c>
      <c r="E155" s="10">
        <v>7.3</v>
      </c>
      <c r="F155" s="10">
        <v>6.2</v>
      </c>
      <c r="G155" s="10">
        <v>1.9</v>
      </c>
      <c r="H155" s="10">
        <v>0</v>
      </c>
      <c r="I155" s="10">
        <v>1.7</v>
      </c>
      <c r="J155" s="10">
        <v>2.7</v>
      </c>
      <c r="K155" s="10">
        <v>4.3</v>
      </c>
      <c r="L155" s="10">
        <v>4.2</v>
      </c>
      <c r="M155" s="10">
        <v>3.3</v>
      </c>
      <c r="N155" s="10">
        <v>20568.7</v>
      </c>
      <c r="O155" s="10">
        <v>160.80000000000001</v>
      </c>
      <c r="P155" s="10">
        <v>239.3</v>
      </c>
      <c r="Q155" s="10">
        <v>17</v>
      </c>
      <c r="R155" s="10">
        <v>0.7</v>
      </c>
      <c r="S155" s="10">
        <v>-0.1</v>
      </c>
      <c r="T155" s="14">
        <v>1.369</v>
      </c>
      <c r="U155" s="10">
        <v>7</v>
      </c>
      <c r="V155" s="10">
        <v>2.5</v>
      </c>
      <c r="W155" s="10">
        <v>86.7</v>
      </c>
      <c r="X155" s="10">
        <v>-7.1</v>
      </c>
      <c r="Y155" s="10">
        <v>7.7</v>
      </c>
      <c r="Z155" s="10">
        <v>101.3</v>
      </c>
      <c r="AA155" s="10">
        <v>3.8</v>
      </c>
      <c r="AB155" s="10">
        <v>1.5</v>
      </c>
      <c r="AC155" s="14">
        <v>1.7110000000000001</v>
      </c>
    </row>
    <row r="156" spans="1:29" x14ac:dyDescent="0.25">
      <c r="A156" t="s">
        <v>83</v>
      </c>
      <c r="B156" s="10">
        <v>5</v>
      </c>
      <c r="C156" s="10">
        <v>6.7</v>
      </c>
      <c r="D156" s="10">
        <v>4.0999999999999996</v>
      </c>
      <c r="E156" s="10">
        <v>5.2</v>
      </c>
      <c r="F156" s="10">
        <v>6.1</v>
      </c>
      <c r="G156" s="10">
        <v>0.9</v>
      </c>
      <c r="H156" s="10">
        <v>0</v>
      </c>
      <c r="I156" s="10">
        <v>1.7</v>
      </c>
      <c r="J156" s="10">
        <v>2.5</v>
      </c>
      <c r="K156" s="10">
        <v>4.2</v>
      </c>
      <c r="L156" s="10">
        <v>4.0999999999999996</v>
      </c>
      <c r="M156" s="10">
        <v>3.3</v>
      </c>
      <c r="N156" s="10">
        <v>20458.8</v>
      </c>
      <c r="O156" s="10">
        <v>162.9</v>
      </c>
      <c r="P156" s="10">
        <v>244.8</v>
      </c>
      <c r="Q156" s="10">
        <v>17</v>
      </c>
      <c r="R156" s="10">
        <v>1.4</v>
      </c>
      <c r="S156" s="10">
        <v>0.2</v>
      </c>
      <c r="T156" s="14">
        <v>1.2629999999999999</v>
      </c>
      <c r="U156" s="10">
        <v>6.9</v>
      </c>
      <c r="V156" s="10">
        <v>2.4</v>
      </c>
      <c r="W156" s="10">
        <v>87</v>
      </c>
      <c r="X156" s="10">
        <v>-0.8</v>
      </c>
      <c r="Y156" s="10">
        <v>1.6</v>
      </c>
      <c r="Z156" s="10">
        <v>109.7</v>
      </c>
      <c r="AA156" s="10">
        <v>3.3</v>
      </c>
      <c r="AB156" s="10">
        <v>0.6</v>
      </c>
      <c r="AC156" s="14">
        <v>1.6220000000000001</v>
      </c>
    </row>
    <row r="157" spans="1:29" x14ac:dyDescent="0.25">
      <c r="A157" t="s">
        <v>84</v>
      </c>
      <c r="B157" s="10">
        <v>2.2999999999999998</v>
      </c>
      <c r="C157" s="10">
        <v>2.8</v>
      </c>
      <c r="D157" s="10">
        <v>4.3</v>
      </c>
      <c r="E157" s="10">
        <v>4.3</v>
      </c>
      <c r="F157" s="10">
        <v>5.7</v>
      </c>
      <c r="G157" s="10">
        <v>-0.3</v>
      </c>
      <c r="H157" s="10">
        <v>0</v>
      </c>
      <c r="I157" s="10">
        <v>1.6</v>
      </c>
      <c r="J157" s="10">
        <v>2.2999999999999998</v>
      </c>
      <c r="K157" s="10">
        <v>4.2</v>
      </c>
      <c r="L157" s="10">
        <v>3.9</v>
      </c>
      <c r="M157" s="10">
        <v>3.3</v>
      </c>
      <c r="N157" s="10">
        <v>21424.6</v>
      </c>
      <c r="O157" s="10">
        <v>165.4</v>
      </c>
      <c r="P157" s="10">
        <v>253</v>
      </c>
      <c r="Q157" s="10">
        <v>26.3</v>
      </c>
      <c r="R157" s="10">
        <v>1.8</v>
      </c>
      <c r="S157" s="10">
        <v>-0.4</v>
      </c>
      <c r="T157" s="14">
        <v>1.21</v>
      </c>
      <c r="U157" s="10">
        <v>5.6</v>
      </c>
      <c r="V157" s="10">
        <v>1.2</v>
      </c>
      <c r="W157" s="10">
        <v>88.1</v>
      </c>
      <c r="X157" s="10">
        <v>2.1</v>
      </c>
      <c r="Y157" s="10">
        <v>-0.3</v>
      </c>
      <c r="Z157" s="10">
        <v>119.9</v>
      </c>
      <c r="AA157" s="10">
        <v>3.4</v>
      </c>
      <c r="AB157" s="10">
        <v>-0.4</v>
      </c>
      <c r="AC157" s="14">
        <v>1.5580000000000001</v>
      </c>
    </row>
    <row r="158" spans="1:29" x14ac:dyDescent="0.25">
      <c r="A158" t="s">
        <v>85</v>
      </c>
      <c r="B158" s="10">
        <v>2</v>
      </c>
      <c r="C158" s="10">
        <v>2.1</v>
      </c>
      <c r="D158" s="10">
        <v>2</v>
      </c>
      <c r="E158" s="10">
        <v>0.3</v>
      </c>
      <c r="F158" s="10">
        <v>5.6</v>
      </c>
      <c r="G158" s="10">
        <v>-2.9</v>
      </c>
      <c r="H158" s="10">
        <v>0</v>
      </c>
      <c r="I158" s="10">
        <v>1.5</v>
      </c>
      <c r="J158" s="10">
        <v>2</v>
      </c>
      <c r="K158" s="10">
        <v>4</v>
      </c>
      <c r="L158" s="10">
        <v>3.7</v>
      </c>
      <c r="M158" s="10">
        <v>3.3</v>
      </c>
      <c r="N158" s="10">
        <v>21707.599999999999</v>
      </c>
      <c r="O158" s="10">
        <v>167.8</v>
      </c>
      <c r="P158" s="10">
        <v>261.60000000000002</v>
      </c>
      <c r="Q158" s="10">
        <v>22.4</v>
      </c>
      <c r="R158" s="10">
        <v>3.3</v>
      </c>
      <c r="S158" s="10">
        <v>-0.8</v>
      </c>
      <c r="T158" s="14">
        <v>1.0740000000000001</v>
      </c>
      <c r="U158" s="10">
        <v>6.2</v>
      </c>
      <c r="V158" s="10">
        <v>0.8</v>
      </c>
      <c r="W158" s="10">
        <v>88.1</v>
      </c>
      <c r="X158" s="10">
        <v>6.3</v>
      </c>
      <c r="Y158" s="10">
        <v>0.4</v>
      </c>
      <c r="Z158" s="10">
        <v>120</v>
      </c>
      <c r="AA158" s="10">
        <v>1</v>
      </c>
      <c r="AB158" s="10">
        <v>-1.2</v>
      </c>
      <c r="AC158" s="14">
        <v>1.4850000000000001</v>
      </c>
    </row>
    <row r="159" spans="1:29" x14ac:dyDescent="0.25">
      <c r="A159" t="s">
        <v>86</v>
      </c>
      <c r="B159" s="10">
        <v>2.6</v>
      </c>
      <c r="C159" s="10">
        <v>4.9000000000000004</v>
      </c>
      <c r="D159" s="10">
        <v>3.9</v>
      </c>
      <c r="E159" s="10">
        <v>5.8</v>
      </c>
      <c r="F159" s="10">
        <v>5.4</v>
      </c>
      <c r="G159" s="10">
        <v>2.4</v>
      </c>
      <c r="H159" s="10">
        <v>0</v>
      </c>
      <c r="I159" s="10">
        <v>1.5</v>
      </c>
      <c r="J159" s="10">
        <v>2.2000000000000002</v>
      </c>
      <c r="K159" s="10">
        <v>4.2</v>
      </c>
      <c r="L159" s="10">
        <v>3.8</v>
      </c>
      <c r="M159" s="10">
        <v>3.3</v>
      </c>
      <c r="N159" s="10">
        <v>21630.9</v>
      </c>
      <c r="O159" s="10">
        <v>169.9</v>
      </c>
      <c r="P159" s="10">
        <v>265.5</v>
      </c>
      <c r="Q159" s="10">
        <v>18.899999999999999</v>
      </c>
      <c r="R159" s="10">
        <v>1.5</v>
      </c>
      <c r="S159" s="10">
        <v>1.8</v>
      </c>
      <c r="T159" s="14">
        <v>1.115</v>
      </c>
      <c r="U159" s="10">
        <v>6.6</v>
      </c>
      <c r="V159" s="10">
        <v>2.7</v>
      </c>
      <c r="W159" s="10">
        <v>88.3</v>
      </c>
      <c r="X159" s="10">
        <v>-0.5</v>
      </c>
      <c r="Y159" s="10">
        <v>0.3</v>
      </c>
      <c r="Z159" s="10">
        <v>122.1</v>
      </c>
      <c r="AA159" s="10">
        <v>1.9</v>
      </c>
      <c r="AB159" s="10">
        <v>0.9</v>
      </c>
      <c r="AC159" s="14">
        <v>1.573</v>
      </c>
    </row>
    <row r="160" spans="1:29" x14ac:dyDescent="0.25">
      <c r="A160" t="s">
        <v>87</v>
      </c>
      <c r="B160" s="10">
        <v>2</v>
      </c>
      <c r="C160" s="10">
        <v>3.2</v>
      </c>
      <c r="D160" s="10">
        <v>3.3</v>
      </c>
      <c r="E160" s="10">
        <v>4.4000000000000004</v>
      </c>
      <c r="F160" s="10">
        <v>5.2</v>
      </c>
      <c r="G160" s="10">
        <v>1.4</v>
      </c>
      <c r="H160" s="10">
        <v>0</v>
      </c>
      <c r="I160" s="10">
        <v>1.6</v>
      </c>
      <c r="J160" s="10">
        <v>2.2999999999999998</v>
      </c>
      <c r="K160" s="10">
        <v>4.5</v>
      </c>
      <c r="L160" s="10">
        <v>3.9</v>
      </c>
      <c r="M160" s="10">
        <v>3.3</v>
      </c>
      <c r="N160" s="10">
        <v>19959.3</v>
      </c>
      <c r="O160" s="10">
        <v>172.1</v>
      </c>
      <c r="P160" s="10">
        <v>272.10000000000002</v>
      </c>
      <c r="Q160" s="10">
        <v>40.700000000000003</v>
      </c>
      <c r="R160" s="10">
        <v>1.1000000000000001</v>
      </c>
      <c r="S160" s="10">
        <v>-0.3</v>
      </c>
      <c r="T160" s="14">
        <v>1.1160000000000001</v>
      </c>
      <c r="U160" s="10">
        <v>6.6</v>
      </c>
      <c r="V160" s="10">
        <v>2.7</v>
      </c>
      <c r="W160" s="10">
        <v>90.9</v>
      </c>
      <c r="X160" s="10">
        <v>0.8</v>
      </c>
      <c r="Y160" s="10">
        <v>0</v>
      </c>
      <c r="Z160" s="10">
        <v>119.8</v>
      </c>
      <c r="AA160" s="10">
        <v>1.1000000000000001</v>
      </c>
      <c r="AB160" s="10">
        <v>0.5</v>
      </c>
      <c r="AC160" s="14">
        <v>1.512</v>
      </c>
    </row>
    <row r="161" spans="1:29" x14ac:dyDescent="0.25">
      <c r="A161" t="s">
        <v>88</v>
      </c>
      <c r="B161" s="10">
        <v>0.9</v>
      </c>
      <c r="C161" s="10">
        <v>1.8</v>
      </c>
      <c r="D161" s="10">
        <v>3</v>
      </c>
      <c r="E161" s="10">
        <v>3.4</v>
      </c>
      <c r="F161" s="10">
        <v>5</v>
      </c>
      <c r="G161" s="10">
        <v>0.8</v>
      </c>
      <c r="H161" s="10">
        <v>0.1</v>
      </c>
      <c r="I161" s="10">
        <v>1.6</v>
      </c>
      <c r="J161" s="10">
        <v>2.2000000000000002</v>
      </c>
      <c r="K161" s="10">
        <v>4.5999999999999996</v>
      </c>
      <c r="L161" s="10">
        <v>3.9</v>
      </c>
      <c r="M161" s="10">
        <v>3.3</v>
      </c>
      <c r="N161" s="10">
        <v>21100.9</v>
      </c>
      <c r="O161" s="10">
        <v>174.2</v>
      </c>
      <c r="P161" s="10">
        <v>277.3</v>
      </c>
      <c r="Q161" s="10">
        <v>24.4</v>
      </c>
      <c r="R161" s="10">
        <v>2</v>
      </c>
      <c r="S161" s="10">
        <v>0</v>
      </c>
      <c r="T161" s="14">
        <v>1.0860000000000001</v>
      </c>
      <c r="U161" s="10">
        <v>5.4</v>
      </c>
      <c r="V161" s="10">
        <v>1.6</v>
      </c>
      <c r="W161" s="10">
        <v>92.2</v>
      </c>
      <c r="X161" s="10">
        <v>-1.8</v>
      </c>
      <c r="Y161" s="10">
        <v>0.1</v>
      </c>
      <c r="Z161" s="10">
        <v>120.3</v>
      </c>
      <c r="AA161" s="10">
        <v>2.8</v>
      </c>
      <c r="AB161" s="10">
        <v>0</v>
      </c>
      <c r="AC161" s="14">
        <v>1.4750000000000001</v>
      </c>
    </row>
    <row r="162" spans="1:29" x14ac:dyDescent="0.25">
      <c r="A162" t="s">
        <v>89</v>
      </c>
      <c r="B162" s="10">
        <v>0.8</v>
      </c>
      <c r="C162" s="10">
        <v>1.3</v>
      </c>
      <c r="D162" s="10">
        <v>2.1</v>
      </c>
      <c r="E162" s="10">
        <v>2.4</v>
      </c>
      <c r="F162" s="10">
        <v>4.9000000000000004</v>
      </c>
      <c r="G162" s="10">
        <v>-0.3</v>
      </c>
      <c r="H162" s="10">
        <v>0.3</v>
      </c>
      <c r="I162" s="10">
        <v>1.4</v>
      </c>
      <c r="J162" s="10">
        <v>2</v>
      </c>
      <c r="K162" s="10">
        <v>4.5999999999999996</v>
      </c>
      <c r="L162" s="10">
        <v>3.7</v>
      </c>
      <c r="M162" s="10">
        <v>3.5</v>
      </c>
      <c r="N162" s="10">
        <v>21179.4</v>
      </c>
      <c r="O162" s="10">
        <v>176.6</v>
      </c>
      <c r="P162" s="10">
        <v>277.60000000000002</v>
      </c>
      <c r="Q162" s="10">
        <v>28.1</v>
      </c>
      <c r="R162" s="10">
        <v>2</v>
      </c>
      <c r="S162" s="10">
        <v>-1.2</v>
      </c>
      <c r="T162" s="14">
        <v>1.139</v>
      </c>
      <c r="U162" s="10">
        <v>6.3</v>
      </c>
      <c r="V162" s="10">
        <v>2.8</v>
      </c>
      <c r="W162" s="10">
        <v>91.7</v>
      </c>
      <c r="X162" s="10">
        <v>2.8</v>
      </c>
      <c r="Y162" s="10">
        <v>-0.1</v>
      </c>
      <c r="Z162" s="10">
        <v>112.4</v>
      </c>
      <c r="AA162" s="10">
        <v>1.4</v>
      </c>
      <c r="AB162" s="10">
        <v>0.1</v>
      </c>
      <c r="AC162" s="14">
        <v>1.4379999999999999</v>
      </c>
    </row>
    <row r="163" spans="1:29" x14ac:dyDescent="0.25">
      <c r="A163" t="s">
        <v>90</v>
      </c>
      <c r="B163" s="10">
        <v>1.4</v>
      </c>
      <c r="C163" s="10">
        <v>3.7</v>
      </c>
      <c r="D163" s="10">
        <v>2.9</v>
      </c>
      <c r="E163" s="10">
        <v>5</v>
      </c>
      <c r="F163" s="10">
        <v>4.9000000000000004</v>
      </c>
      <c r="G163" s="10">
        <v>2.5</v>
      </c>
      <c r="H163" s="10">
        <v>0.3</v>
      </c>
      <c r="I163" s="10">
        <v>1.3</v>
      </c>
      <c r="J163" s="10">
        <v>1.8</v>
      </c>
      <c r="K163" s="10">
        <v>4.0999999999999996</v>
      </c>
      <c r="L163" s="10">
        <v>3.6</v>
      </c>
      <c r="M163" s="10">
        <v>3.5</v>
      </c>
      <c r="N163" s="10">
        <v>21621.5</v>
      </c>
      <c r="O163" s="10">
        <v>178.8</v>
      </c>
      <c r="P163" s="10">
        <v>283</v>
      </c>
      <c r="Q163" s="10">
        <v>25.8</v>
      </c>
      <c r="R163" s="10">
        <v>1.2</v>
      </c>
      <c r="S163" s="10">
        <v>1.2</v>
      </c>
      <c r="T163" s="14">
        <v>1.103</v>
      </c>
      <c r="U163" s="10">
        <v>6.4</v>
      </c>
      <c r="V163" s="10">
        <v>2.7</v>
      </c>
      <c r="W163" s="10">
        <v>94</v>
      </c>
      <c r="X163" s="10">
        <v>1.8</v>
      </c>
      <c r="Y163" s="10">
        <v>-1.3</v>
      </c>
      <c r="Z163" s="10">
        <v>102.8</v>
      </c>
      <c r="AA163" s="10">
        <v>2.6</v>
      </c>
      <c r="AB163" s="10">
        <v>0.9</v>
      </c>
      <c r="AC163" s="14">
        <v>1.3240000000000001</v>
      </c>
    </row>
    <row r="164" spans="1:29" x14ac:dyDescent="0.25">
      <c r="A164" t="s">
        <v>91</v>
      </c>
      <c r="B164" s="10">
        <v>3.5</v>
      </c>
      <c r="C164" s="10">
        <v>5</v>
      </c>
      <c r="D164" s="10">
        <v>2.6</v>
      </c>
      <c r="E164" s="10">
        <v>4.0999999999999996</v>
      </c>
      <c r="F164" s="10">
        <v>4.9000000000000004</v>
      </c>
      <c r="G164" s="10">
        <v>1.6</v>
      </c>
      <c r="H164" s="10">
        <v>0.3</v>
      </c>
      <c r="I164" s="10">
        <v>1.2</v>
      </c>
      <c r="J164" s="10">
        <v>1.6</v>
      </c>
      <c r="K164" s="10">
        <v>3.7</v>
      </c>
      <c r="L164" s="10">
        <v>3.4</v>
      </c>
      <c r="M164" s="10">
        <v>3.5</v>
      </c>
      <c r="N164" s="10">
        <v>22468.6</v>
      </c>
      <c r="O164" s="10">
        <v>182</v>
      </c>
      <c r="P164" s="10">
        <v>290.3</v>
      </c>
      <c r="Q164" s="10">
        <v>18.100000000000001</v>
      </c>
      <c r="R164" s="10">
        <v>1.8</v>
      </c>
      <c r="S164" s="10">
        <v>1.1000000000000001</v>
      </c>
      <c r="T164" s="14">
        <v>1.1240000000000001</v>
      </c>
      <c r="U164" s="10">
        <v>6.6</v>
      </c>
      <c r="V164" s="10">
        <v>1.2</v>
      </c>
      <c r="W164" s="10">
        <v>93.6</v>
      </c>
      <c r="X164" s="10">
        <v>1.3</v>
      </c>
      <c r="Y164" s="10">
        <v>-0.8</v>
      </c>
      <c r="Z164" s="10">
        <v>101.2</v>
      </c>
      <c r="AA164" s="10">
        <v>2.2999999999999998</v>
      </c>
      <c r="AB164" s="10">
        <v>1.9</v>
      </c>
      <c r="AC164" s="14">
        <v>1.302</v>
      </c>
    </row>
    <row r="165" spans="1:29" x14ac:dyDescent="0.25">
      <c r="A165" t="s">
        <v>92</v>
      </c>
      <c r="B165" s="10">
        <v>3.1</v>
      </c>
      <c r="C165" s="10">
        <v>6.1</v>
      </c>
      <c r="D165" s="10">
        <v>1.6</v>
      </c>
      <c r="E165" s="10">
        <v>4.5</v>
      </c>
      <c r="F165" s="10">
        <v>4.7</v>
      </c>
      <c r="G165" s="10">
        <v>3.4</v>
      </c>
      <c r="H165" s="10">
        <v>0.4</v>
      </c>
      <c r="I165" s="10">
        <v>1.7</v>
      </c>
      <c r="J165" s="10">
        <v>2.2000000000000002</v>
      </c>
      <c r="K165" s="10">
        <v>4.0999999999999996</v>
      </c>
      <c r="L165" s="10">
        <v>3.9</v>
      </c>
      <c r="M165" s="10">
        <v>3.5</v>
      </c>
      <c r="N165" s="10">
        <v>23276.7</v>
      </c>
      <c r="O165" s="10">
        <v>183.3</v>
      </c>
      <c r="P165" s="10">
        <v>293.89999999999998</v>
      </c>
      <c r="Q165" s="10">
        <v>22.5</v>
      </c>
      <c r="R165" s="10">
        <v>1.4</v>
      </c>
      <c r="S165" s="10">
        <v>1.9</v>
      </c>
      <c r="T165" s="14">
        <v>1.0549999999999999</v>
      </c>
      <c r="U165" s="10">
        <v>6</v>
      </c>
      <c r="V165" s="10">
        <v>2.5</v>
      </c>
      <c r="W165" s="10">
        <v>97.4</v>
      </c>
      <c r="X165" s="10">
        <v>0.8</v>
      </c>
      <c r="Y165" s="10">
        <v>0.3</v>
      </c>
      <c r="Z165" s="10">
        <v>116.8</v>
      </c>
      <c r="AA165" s="10">
        <v>1.4</v>
      </c>
      <c r="AB165" s="10">
        <v>2</v>
      </c>
      <c r="AC165" s="14">
        <v>1.234</v>
      </c>
    </row>
    <row r="166" spans="1:29" x14ac:dyDescent="0.25">
      <c r="A166" t="s">
        <v>93</v>
      </c>
      <c r="B166" s="10">
        <v>2.2000000000000002</v>
      </c>
      <c r="C166" s="10">
        <v>4.3</v>
      </c>
      <c r="D166" s="10">
        <v>2.2000000000000002</v>
      </c>
      <c r="E166" s="10">
        <v>4.3</v>
      </c>
      <c r="F166" s="10">
        <v>4.7</v>
      </c>
      <c r="G166" s="10">
        <v>2.4</v>
      </c>
      <c r="H166" s="10">
        <v>0.6</v>
      </c>
      <c r="I166" s="10">
        <v>1.7</v>
      </c>
      <c r="J166" s="10">
        <v>2.5</v>
      </c>
      <c r="K166" s="10">
        <v>4.2</v>
      </c>
      <c r="L166" s="10">
        <v>4.2</v>
      </c>
      <c r="M166" s="10">
        <v>3.8</v>
      </c>
      <c r="N166" s="10">
        <v>23551.5</v>
      </c>
      <c r="O166" s="10">
        <v>184.3</v>
      </c>
      <c r="P166" s="10">
        <v>297.60000000000002</v>
      </c>
      <c r="Q166" s="10">
        <v>19</v>
      </c>
      <c r="R166" s="10">
        <v>1.5</v>
      </c>
      <c r="S166" s="10">
        <v>1.3</v>
      </c>
      <c r="T166" s="14">
        <v>1.05</v>
      </c>
      <c r="U166" s="10">
        <v>6</v>
      </c>
      <c r="V166" s="10">
        <v>2.4</v>
      </c>
      <c r="W166" s="10">
        <v>97.9</v>
      </c>
      <c r="X166" s="10">
        <v>0.9</v>
      </c>
      <c r="Y166" s="10">
        <v>0.5</v>
      </c>
      <c r="Z166" s="10">
        <v>116.4</v>
      </c>
      <c r="AA166" s="10">
        <v>1.2</v>
      </c>
      <c r="AB166" s="10">
        <v>1.9</v>
      </c>
      <c r="AC166" s="14">
        <v>1.228</v>
      </c>
    </row>
    <row r="167" spans="1:29" x14ac:dyDescent="0.25">
      <c r="A167" t="s">
        <v>94</v>
      </c>
      <c r="B167" s="10">
        <v>2.2999999999999998</v>
      </c>
      <c r="C167" s="10">
        <v>4.3</v>
      </c>
      <c r="D167" s="10">
        <v>2.5</v>
      </c>
      <c r="E167" s="10">
        <v>4.5999999999999996</v>
      </c>
      <c r="F167" s="10">
        <v>4.5999999999999996</v>
      </c>
      <c r="G167" s="10">
        <v>2.4</v>
      </c>
      <c r="H167" s="10">
        <v>0.7</v>
      </c>
      <c r="I167" s="10">
        <v>1.9</v>
      </c>
      <c r="J167" s="10">
        <v>2.6</v>
      </c>
      <c r="K167" s="10">
        <v>4.4000000000000004</v>
      </c>
      <c r="L167" s="10">
        <v>4.3</v>
      </c>
      <c r="M167" s="10">
        <v>3.9</v>
      </c>
      <c r="N167" s="10">
        <v>23830.5</v>
      </c>
      <c r="O167" s="10">
        <v>185.4</v>
      </c>
      <c r="P167" s="10">
        <v>301.39999999999998</v>
      </c>
      <c r="Q167" s="10">
        <v>20.3</v>
      </c>
      <c r="R167" s="10">
        <v>1.5</v>
      </c>
      <c r="S167" s="10">
        <v>1.4</v>
      </c>
      <c r="T167" s="14">
        <v>1.044</v>
      </c>
      <c r="U167" s="10">
        <v>5.9</v>
      </c>
      <c r="V167" s="10">
        <v>2.5</v>
      </c>
      <c r="W167" s="10">
        <v>98.4</v>
      </c>
      <c r="X167" s="10">
        <v>0.9</v>
      </c>
      <c r="Y167" s="10">
        <v>0.6</v>
      </c>
      <c r="Z167" s="10">
        <v>116</v>
      </c>
      <c r="AA167" s="10">
        <v>1.1000000000000001</v>
      </c>
      <c r="AB167" s="10">
        <v>2</v>
      </c>
      <c r="AC167" s="14">
        <v>1.222</v>
      </c>
    </row>
    <row r="168" spans="1:29" x14ac:dyDescent="0.25">
      <c r="A168" t="s">
        <v>95</v>
      </c>
      <c r="B168" s="10">
        <v>2.4</v>
      </c>
      <c r="C168" s="10">
        <v>4.5</v>
      </c>
      <c r="D168" s="10">
        <v>2.9</v>
      </c>
      <c r="E168" s="10">
        <v>5</v>
      </c>
      <c r="F168" s="10">
        <v>4.5999999999999996</v>
      </c>
      <c r="G168" s="10">
        <v>2.2999999999999998</v>
      </c>
      <c r="H168" s="10">
        <v>0.9</v>
      </c>
      <c r="I168" s="10">
        <v>2</v>
      </c>
      <c r="J168" s="10">
        <v>2.7</v>
      </c>
      <c r="K168" s="10">
        <v>4.5</v>
      </c>
      <c r="L168" s="10">
        <v>4.4000000000000004</v>
      </c>
      <c r="M168" s="10">
        <v>4.0999999999999996</v>
      </c>
      <c r="N168" s="10">
        <v>24123</v>
      </c>
      <c r="O168" s="10">
        <v>186.6</v>
      </c>
      <c r="P168" s="10">
        <v>305.2</v>
      </c>
      <c r="Q168" s="10">
        <v>19.3</v>
      </c>
      <c r="R168" s="10">
        <v>1.6</v>
      </c>
      <c r="S168" s="10">
        <v>1.5</v>
      </c>
      <c r="T168" s="14">
        <v>1.0389999999999999</v>
      </c>
      <c r="U168" s="10">
        <v>5.9</v>
      </c>
      <c r="V168" s="10">
        <v>2.6</v>
      </c>
      <c r="W168" s="10">
        <v>98.9</v>
      </c>
      <c r="X168" s="10">
        <v>0.9</v>
      </c>
      <c r="Y168" s="10">
        <v>0.8</v>
      </c>
      <c r="Z168" s="10">
        <v>115.6</v>
      </c>
      <c r="AA168" s="10">
        <v>1</v>
      </c>
      <c r="AB168" s="10">
        <v>2.1</v>
      </c>
      <c r="AC168" s="14">
        <v>1.216</v>
      </c>
    </row>
    <row r="169" spans="1:29" x14ac:dyDescent="0.25">
      <c r="A169" t="s">
        <v>96</v>
      </c>
      <c r="B169" s="10">
        <v>2.2999999999999998</v>
      </c>
      <c r="C169" s="10">
        <v>4.5</v>
      </c>
      <c r="D169" s="10">
        <v>2.7</v>
      </c>
      <c r="E169" s="10">
        <v>4.8</v>
      </c>
      <c r="F169" s="10">
        <v>4.5</v>
      </c>
      <c r="G169" s="10">
        <v>2.2999999999999998</v>
      </c>
      <c r="H169" s="10">
        <v>1.1000000000000001</v>
      </c>
      <c r="I169" s="10">
        <v>2.2000000000000002</v>
      </c>
      <c r="J169" s="10">
        <v>2.9</v>
      </c>
      <c r="K169" s="10">
        <v>4.5999999999999996</v>
      </c>
      <c r="L169" s="10">
        <v>4.5</v>
      </c>
      <c r="M169" s="10">
        <v>4.3</v>
      </c>
      <c r="N169" s="10">
        <v>24421.8</v>
      </c>
      <c r="O169" s="10">
        <v>187.8</v>
      </c>
      <c r="P169" s="10">
        <v>309</v>
      </c>
      <c r="Q169" s="10">
        <v>19.399999999999999</v>
      </c>
      <c r="R169" s="10">
        <v>1.6</v>
      </c>
      <c r="S169" s="10">
        <v>1.5</v>
      </c>
      <c r="T169" s="14">
        <v>1.034</v>
      </c>
      <c r="U169" s="10">
        <v>5.8</v>
      </c>
      <c r="V169" s="10">
        <v>2.6</v>
      </c>
      <c r="W169" s="10">
        <v>99.4</v>
      </c>
      <c r="X169" s="10">
        <v>0.9</v>
      </c>
      <c r="Y169" s="10">
        <v>0.9</v>
      </c>
      <c r="Z169" s="10">
        <v>115.2</v>
      </c>
      <c r="AA169" s="10">
        <v>1.1000000000000001</v>
      </c>
      <c r="AB169" s="10">
        <v>2.2000000000000002</v>
      </c>
      <c r="AC169" s="14">
        <v>1.21</v>
      </c>
    </row>
    <row r="170" spans="1:29" x14ac:dyDescent="0.25">
      <c r="A170" t="s">
        <v>98</v>
      </c>
      <c r="B170" s="10">
        <v>2.4</v>
      </c>
      <c r="C170" s="10">
        <v>4.5999999999999996</v>
      </c>
      <c r="D170" s="10">
        <v>2.9</v>
      </c>
      <c r="E170" s="10">
        <v>4.9000000000000004</v>
      </c>
      <c r="F170" s="10">
        <v>4.5</v>
      </c>
      <c r="G170" s="10">
        <v>2.2999999999999998</v>
      </c>
      <c r="H170" s="10">
        <v>1.3</v>
      </c>
      <c r="I170" s="10">
        <v>2.2999999999999998</v>
      </c>
      <c r="J170" s="10">
        <v>3</v>
      </c>
      <c r="K170" s="10">
        <v>4.7</v>
      </c>
      <c r="L170" s="10">
        <v>4.5999999999999996</v>
      </c>
      <c r="M170" s="10">
        <v>4.4000000000000004</v>
      </c>
      <c r="N170" s="10">
        <v>24726.799999999999</v>
      </c>
      <c r="O170" s="10">
        <v>188.9</v>
      </c>
      <c r="P170" s="10">
        <v>312.89999999999998</v>
      </c>
      <c r="Q170" s="10">
        <v>19.2</v>
      </c>
      <c r="R170" s="10">
        <v>1.6</v>
      </c>
      <c r="S170" s="10">
        <v>1.5</v>
      </c>
      <c r="T170" s="14">
        <v>1.036</v>
      </c>
      <c r="U170" s="10">
        <v>5.8</v>
      </c>
      <c r="V170" s="10">
        <v>2.6</v>
      </c>
      <c r="W170" s="10">
        <v>99.7</v>
      </c>
      <c r="X170" s="10">
        <v>0.9</v>
      </c>
      <c r="Y170" s="10">
        <v>1.1000000000000001</v>
      </c>
      <c r="Z170" s="10">
        <v>115.6</v>
      </c>
      <c r="AA170" s="10">
        <v>1.3</v>
      </c>
      <c r="AB170" s="10">
        <v>2.2000000000000002</v>
      </c>
      <c r="AC170" s="14">
        <v>1.222</v>
      </c>
    </row>
    <row r="171" spans="1:29" x14ac:dyDescent="0.25">
      <c r="A171" t="s">
        <v>99</v>
      </c>
      <c r="B171" s="10">
        <v>2.4</v>
      </c>
      <c r="C171" s="10">
        <v>4.7</v>
      </c>
      <c r="D171" s="10">
        <v>2.6</v>
      </c>
      <c r="E171" s="10">
        <v>4.7</v>
      </c>
      <c r="F171" s="10">
        <v>4.5</v>
      </c>
      <c r="G171" s="10">
        <v>2.2999999999999998</v>
      </c>
      <c r="H171" s="10">
        <v>1.5</v>
      </c>
      <c r="I171" s="10">
        <v>2.4</v>
      </c>
      <c r="J171" s="10">
        <v>3.1</v>
      </c>
      <c r="K171" s="10">
        <v>4.8</v>
      </c>
      <c r="L171" s="10">
        <v>4.7</v>
      </c>
      <c r="M171" s="10">
        <v>4.5999999999999996</v>
      </c>
      <c r="N171" s="10">
        <v>25042.2</v>
      </c>
      <c r="O171" s="10">
        <v>190.1</v>
      </c>
      <c r="P171" s="10">
        <v>316.8</v>
      </c>
      <c r="Q171" s="10">
        <v>19.2</v>
      </c>
      <c r="R171" s="10">
        <v>1.6</v>
      </c>
      <c r="S171" s="10">
        <v>1.6</v>
      </c>
      <c r="T171" s="14">
        <v>1.0389999999999999</v>
      </c>
      <c r="U171" s="10">
        <v>5.7</v>
      </c>
      <c r="V171" s="10">
        <v>2.6</v>
      </c>
      <c r="W171" s="10">
        <v>100</v>
      </c>
      <c r="X171" s="10">
        <v>0.8</v>
      </c>
      <c r="Y171" s="10">
        <v>1.2</v>
      </c>
      <c r="Z171" s="10">
        <v>116.1</v>
      </c>
      <c r="AA171" s="10">
        <v>1.4</v>
      </c>
      <c r="AB171" s="10">
        <v>2.2000000000000002</v>
      </c>
      <c r="AC171" s="14">
        <v>1.234</v>
      </c>
    </row>
    <row r="172" spans="1:29" x14ac:dyDescent="0.25">
      <c r="A172" t="s">
        <v>100</v>
      </c>
      <c r="B172" s="10">
        <v>2.4</v>
      </c>
      <c r="C172" s="10">
        <v>4.5999999999999996</v>
      </c>
      <c r="D172" s="10">
        <v>2.6</v>
      </c>
      <c r="E172" s="10">
        <v>4.7</v>
      </c>
      <c r="F172" s="10">
        <v>4.4000000000000004</v>
      </c>
      <c r="G172" s="10">
        <v>2.2999999999999998</v>
      </c>
      <c r="H172" s="10">
        <v>1.7</v>
      </c>
      <c r="I172" s="10">
        <v>2.6</v>
      </c>
      <c r="J172" s="10">
        <v>3.2</v>
      </c>
      <c r="K172" s="10">
        <v>4.9000000000000004</v>
      </c>
      <c r="L172" s="10">
        <v>4.8</v>
      </c>
      <c r="M172" s="10">
        <v>4.8</v>
      </c>
      <c r="N172" s="10">
        <v>25354.2</v>
      </c>
      <c r="O172" s="10">
        <v>191.3</v>
      </c>
      <c r="P172" s="10">
        <v>320.8</v>
      </c>
      <c r="Q172" s="10">
        <v>19.3</v>
      </c>
      <c r="R172" s="10">
        <v>1.5</v>
      </c>
      <c r="S172" s="10">
        <v>1.6</v>
      </c>
      <c r="T172" s="14">
        <v>1.0409999999999999</v>
      </c>
      <c r="U172" s="10">
        <v>5.7</v>
      </c>
      <c r="V172" s="10">
        <v>2.6</v>
      </c>
      <c r="W172" s="10">
        <v>100.3</v>
      </c>
      <c r="X172" s="10">
        <v>0.8</v>
      </c>
      <c r="Y172" s="10">
        <v>1.3</v>
      </c>
      <c r="Z172" s="10">
        <v>116.5</v>
      </c>
      <c r="AA172" s="10">
        <v>1.6</v>
      </c>
      <c r="AB172" s="10">
        <v>2.2000000000000002</v>
      </c>
      <c r="AC172" s="14">
        <v>1.2450000000000001</v>
      </c>
    </row>
    <row r="173" spans="1:29" x14ac:dyDescent="0.25">
      <c r="A173" t="s">
        <v>101</v>
      </c>
      <c r="B173" s="10">
        <v>2.2999999999999998</v>
      </c>
      <c r="C173" s="10">
        <v>4.5</v>
      </c>
      <c r="D173" s="10">
        <v>2.4</v>
      </c>
      <c r="E173" s="10">
        <v>4.5999999999999996</v>
      </c>
      <c r="F173" s="10">
        <v>4.4000000000000004</v>
      </c>
      <c r="G173" s="10">
        <v>2.4</v>
      </c>
      <c r="H173" s="10">
        <v>1.9</v>
      </c>
      <c r="I173" s="10">
        <v>2.7</v>
      </c>
      <c r="J173" s="10">
        <v>3.3</v>
      </c>
      <c r="K173" s="10">
        <v>5</v>
      </c>
      <c r="L173" s="10">
        <v>5</v>
      </c>
      <c r="M173" s="10">
        <v>5</v>
      </c>
      <c r="N173" s="10">
        <v>25667.599999999999</v>
      </c>
      <c r="O173" s="10">
        <v>192.5</v>
      </c>
      <c r="P173" s="10">
        <v>324.89999999999998</v>
      </c>
      <c r="Q173" s="10">
        <v>19.399999999999999</v>
      </c>
      <c r="R173" s="10">
        <v>1.5</v>
      </c>
      <c r="S173" s="10">
        <v>1.6</v>
      </c>
      <c r="T173" s="14">
        <v>1.044</v>
      </c>
      <c r="U173" s="10">
        <v>5.8</v>
      </c>
      <c r="V173" s="10">
        <v>2.7</v>
      </c>
      <c r="W173" s="10">
        <v>100.6</v>
      </c>
      <c r="X173" s="10">
        <v>0.8</v>
      </c>
      <c r="Y173" s="10">
        <v>1.3</v>
      </c>
      <c r="Z173" s="10">
        <v>117</v>
      </c>
      <c r="AA173" s="10">
        <v>1.7</v>
      </c>
      <c r="AB173" s="10">
        <v>2.1</v>
      </c>
      <c r="AC173" s="14">
        <v>1.2569999999999999</v>
      </c>
    </row>
    <row r="174" spans="1:29" x14ac:dyDescent="0.25">
      <c r="A174" s="11" t="s">
        <v>102</v>
      </c>
      <c r="B174" s="10">
        <v>2</v>
      </c>
      <c r="C174" s="10">
        <v>4.2</v>
      </c>
      <c r="D174" s="10">
        <v>2.2000000000000002</v>
      </c>
      <c r="E174" s="10">
        <v>4.3</v>
      </c>
      <c r="F174" s="10">
        <v>4.5</v>
      </c>
      <c r="G174" s="10">
        <v>2.2999999999999998</v>
      </c>
      <c r="H174" s="10">
        <v>2.2000000000000002</v>
      </c>
      <c r="I174" s="10">
        <v>2.8</v>
      </c>
      <c r="J174" s="10">
        <v>3.4</v>
      </c>
      <c r="K174" s="10">
        <v>5.0999999999999996</v>
      </c>
      <c r="L174" s="10">
        <v>5</v>
      </c>
      <c r="M174" s="10">
        <v>5.2</v>
      </c>
      <c r="N174" s="10">
        <v>25967.5</v>
      </c>
      <c r="O174" s="10">
        <v>194</v>
      </c>
      <c r="P174" s="10">
        <v>327.3</v>
      </c>
      <c r="Q174" s="10">
        <v>19.8</v>
      </c>
      <c r="R174" s="10">
        <v>1.5</v>
      </c>
      <c r="S174" s="10">
        <v>1.7</v>
      </c>
      <c r="T174" s="14">
        <v>1.044</v>
      </c>
      <c r="U174" s="10">
        <v>5.8</v>
      </c>
      <c r="V174" s="10">
        <v>2.7</v>
      </c>
      <c r="W174" s="10">
        <v>100.6</v>
      </c>
      <c r="X174" s="10">
        <v>0.8</v>
      </c>
      <c r="Y174" s="10">
        <v>1.4</v>
      </c>
      <c r="Z174" s="10">
        <v>117</v>
      </c>
      <c r="AA174" s="10">
        <v>1.8</v>
      </c>
      <c r="AB174" s="10">
        <v>2.1</v>
      </c>
      <c r="AC174" s="14">
        <v>1.2569999999999999</v>
      </c>
    </row>
    <row r="175" spans="1:29" x14ac:dyDescent="0.25">
      <c r="A175" s="11" t="s">
        <v>213</v>
      </c>
      <c r="B175" s="10">
        <v>2.1</v>
      </c>
      <c r="C175" s="10">
        <v>4.2</v>
      </c>
      <c r="D175" s="10">
        <v>2.2999999999999998</v>
      </c>
      <c r="E175" s="10">
        <v>4.3</v>
      </c>
      <c r="F175" s="10">
        <v>4.5999999999999996</v>
      </c>
      <c r="G175" s="10">
        <v>2.2999999999999998</v>
      </c>
      <c r="H175" s="10">
        <v>2.4</v>
      </c>
      <c r="I175" s="10">
        <v>2.9</v>
      </c>
      <c r="J175" s="10">
        <v>3.4</v>
      </c>
      <c r="K175" s="10">
        <v>5.0999999999999996</v>
      </c>
      <c r="L175" s="10">
        <v>5.0999999999999996</v>
      </c>
      <c r="M175" s="10">
        <v>5.5</v>
      </c>
      <c r="N175" s="10">
        <v>26268.6</v>
      </c>
      <c r="O175" s="10">
        <v>195.4</v>
      </c>
      <c r="P175" s="10">
        <v>329.8</v>
      </c>
      <c r="Q175" s="10">
        <v>20</v>
      </c>
      <c r="R175" s="10">
        <v>1.5</v>
      </c>
      <c r="S175" s="10">
        <v>1.7</v>
      </c>
      <c r="T175" s="14">
        <v>1.044</v>
      </c>
      <c r="U175" s="10">
        <v>5.9</v>
      </c>
      <c r="V175" s="10">
        <v>2.8</v>
      </c>
      <c r="W175" s="10">
        <v>100.6</v>
      </c>
      <c r="X175" s="10">
        <v>0.8</v>
      </c>
      <c r="Y175" s="10">
        <v>1.5</v>
      </c>
      <c r="Z175" s="10">
        <v>117</v>
      </c>
      <c r="AA175" s="10">
        <v>1.8</v>
      </c>
      <c r="AB175" s="10">
        <v>2</v>
      </c>
      <c r="AC175" s="14">
        <v>1.2569999999999999</v>
      </c>
    </row>
    <row r="176" spans="1:29" x14ac:dyDescent="0.25">
      <c r="A176" s="11" t="s">
        <v>214</v>
      </c>
      <c r="B176" s="10">
        <v>2.1</v>
      </c>
      <c r="C176" s="10">
        <v>4.0999999999999996</v>
      </c>
      <c r="D176" s="10">
        <v>2.2000000000000002</v>
      </c>
      <c r="E176" s="10">
        <v>4.3</v>
      </c>
      <c r="F176" s="10">
        <v>4.5999999999999996</v>
      </c>
      <c r="G176" s="10">
        <v>2.2000000000000002</v>
      </c>
      <c r="H176" s="10">
        <v>2.6</v>
      </c>
      <c r="I176" s="10">
        <v>2.9</v>
      </c>
      <c r="J176" s="10">
        <v>3.5</v>
      </c>
      <c r="K176" s="10">
        <v>5.2</v>
      </c>
      <c r="L176" s="10">
        <v>5.0999999999999996</v>
      </c>
      <c r="M176" s="10">
        <v>5.7</v>
      </c>
      <c r="N176" s="10">
        <v>26570.7</v>
      </c>
      <c r="O176" s="10">
        <v>196.9</v>
      </c>
      <c r="P176" s="10">
        <v>332.3</v>
      </c>
      <c r="Q176" s="10">
        <v>20.2</v>
      </c>
      <c r="R176" s="10">
        <v>1.5</v>
      </c>
      <c r="S176" s="10">
        <v>1.7</v>
      </c>
      <c r="T176" s="14">
        <v>1.044</v>
      </c>
      <c r="U176" s="10">
        <v>5.9</v>
      </c>
      <c r="V176" s="10">
        <v>2.9</v>
      </c>
      <c r="W176" s="10">
        <v>100.6</v>
      </c>
      <c r="X176" s="10">
        <v>0.8</v>
      </c>
      <c r="Y176" s="10">
        <v>1.5</v>
      </c>
      <c r="Z176" s="10">
        <v>117</v>
      </c>
      <c r="AA176" s="10">
        <v>1.9</v>
      </c>
      <c r="AB176" s="10">
        <v>2</v>
      </c>
      <c r="AC176" s="14">
        <v>1.2569999999999999</v>
      </c>
    </row>
    <row r="177" spans="1:29" x14ac:dyDescent="0.25">
      <c r="A177" s="11" t="s">
        <v>215</v>
      </c>
      <c r="B177" s="10">
        <v>2</v>
      </c>
      <c r="C177" s="10">
        <v>4.0999999999999996</v>
      </c>
      <c r="D177" s="10">
        <v>2.2000000000000002</v>
      </c>
      <c r="E177" s="10">
        <v>4.2</v>
      </c>
      <c r="F177" s="10">
        <v>4.7</v>
      </c>
      <c r="G177" s="10">
        <v>2.2000000000000002</v>
      </c>
      <c r="H177" s="10">
        <v>2.8</v>
      </c>
      <c r="I177" s="10">
        <v>3</v>
      </c>
      <c r="J177" s="10">
        <v>3.5</v>
      </c>
      <c r="K177" s="10">
        <v>5.2</v>
      </c>
      <c r="L177" s="10">
        <v>5.2</v>
      </c>
      <c r="M177" s="10">
        <v>5.9</v>
      </c>
      <c r="N177" s="10">
        <v>26874.3</v>
      </c>
      <c r="O177" s="10">
        <v>198.4</v>
      </c>
      <c r="P177" s="10">
        <v>334.8</v>
      </c>
      <c r="Q177" s="10">
        <v>20.3</v>
      </c>
      <c r="R177" s="10">
        <v>1.5</v>
      </c>
      <c r="S177" s="10">
        <v>1.8</v>
      </c>
      <c r="T177" s="14">
        <v>1.044</v>
      </c>
      <c r="U177" s="10">
        <v>5.8</v>
      </c>
      <c r="V177" s="10">
        <v>2.9</v>
      </c>
      <c r="W177" s="10">
        <v>100.6</v>
      </c>
      <c r="X177" s="10">
        <v>0.8</v>
      </c>
      <c r="Y177" s="10">
        <v>1.6</v>
      </c>
      <c r="Z177" s="10">
        <v>117</v>
      </c>
      <c r="AA177" s="10">
        <v>1.9</v>
      </c>
      <c r="AB177" s="10">
        <v>2</v>
      </c>
      <c r="AC177" s="14">
        <v>1.2569999999999999</v>
      </c>
    </row>
    <row r="178" spans="1:29" x14ac:dyDescent="0.25">
      <c r="A178" s="11" t="s">
        <v>216</v>
      </c>
      <c r="B178" s="10">
        <v>2</v>
      </c>
      <c r="C178" s="10">
        <v>4</v>
      </c>
      <c r="D178" s="10">
        <v>2.1</v>
      </c>
      <c r="E178" s="10">
        <v>4</v>
      </c>
      <c r="F178" s="10">
        <v>4.7</v>
      </c>
      <c r="G178" s="10">
        <v>2.1</v>
      </c>
      <c r="H178" s="10">
        <v>2.9</v>
      </c>
      <c r="I178" s="10">
        <v>3</v>
      </c>
      <c r="J178" s="10">
        <v>3.5</v>
      </c>
      <c r="K178" s="10">
        <v>5.2</v>
      </c>
      <c r="L178" s="10">
        <v>5.2</v>
      </c>
      <c r="M178" s="10">
        <v>5.9</v>
      </c>
      <c r="N178" s="10">
        <v>27172.799999999999</v>
      </c>
      <c r="O178" s="10">
        <v>199.9</v>
      </c>
      <c r="P178" s="10">
        <v>337.3</v>
      </c>
      <c r="Q178" s="10">
        <v>20.2</v>
      </c>
      <c r="R178" s="10">
        <v>1.5</v>
      </c>
      <c r="S178" s="10">
        <v>1.8</v>
      </c>
      <c r="T178" s="14">
        <v>1.044</v>
      </c>
      <c r="U178" s="10">
        <v>5.8</v>
      </c>
      <c r="V178" s="10">
        <v>3</v>
      </c>
      <c r="W178" s="10">
        <v>100.6</v>
      </c>
      <c r="X178" s="10">
        <v>0.8</v>
      </c>
      <c r="Y178" s="10">
        <v>1.6</v>
      </c>
      <c r="Z178" s="10">
        <v>117</v>
      </c>
      <c r="AA178" s="10">
        <v>1.9</v>
      </c>
      <c r="AB178" s="10">
        <v>1.9</v>
      </c>
      <c r="AC178" s="14">
        <v>1.2569999999999999</v>
      </c>
    </row>
  </sheetData>
  <pageMargins left="0.7" right="0.7" top="0.75" bottom="0.75" header="0.3" footer="0.3"/>
  <pageSetup orientation="portrait" r:id="rId1"/>
  <headerFooter differentOddEven="1">
    <oddFooter>&amp;CRestricted
USAA Confidential</oddFooter>
    <evenFooter>&amp;CRestricted
USAA Confidential</even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8"/>
  <sheetViews>
    <sheetView workbookViewId="0">
      <pane xSplit="1" ySplit="1" topLeftCell="B34" activePane="bottomRight" state="frozen"/>
      <selection activeCell="W11" sqref="W11"/>
      <selection pane="topRight" activeCell="W11" sqref="W11"/>
      <selection pane="bottomLeft" activeCell="W11" sqref="W11"/>
      <selection pane="bottomRight" activeCell="A46" sqref="A46:XFD46"/>
    </sheetView>
  </sheetViews>
  <sheetFormatPr defaultRowHeight="15" x14ac:dyDescent="0.25"/>
  <cols>
    <col min="4" max="4" width="20.28515625" customWidth="1"/>
    <col min="5" max="5" width="17.28515625" customWidth="1"/>
    <col min="20" max="20" width="9.140625" style="12"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12" t="s">
        <v>18</v>
      </c>
      <c r="T1" s="14" t="s">
        <v>19</v>
      </c>
      <c r="U1" t="s">
        <v>20</v>
      </c>
      <c r="V1" t="s">
        <v>21</v>
      </c>
      <c r="W1" t="s">
        <v>22</v>
      </c>
      <c r="X1" t="s">
        <v>23</v>
      </c>
      <c r="Y1" t="s">
        <v>24</v>
      </c>
      <c r="Z1" t="s">
        <v>25</v>
      </c>
      <c r="AA1" t="s">
        <v>26</v>
      </c>
      <c r="AB1" t="s">
        <v>27</v>
      </c>
      <c r="AC1" s="14" t="s">
        <v>28</v>
      </c>
    </row>
    <row r="2" spans="1:29" s="12" customFormat="1" x14ac:dyDescent="0.25">
      <c r="A2" s="12" t="s">
        <v>185</v>
      </c>
      <c r="B2" s="10">
        <v>9.3000000000000007</v>
      </c>
      <c r="C2" s="10">
        <v>14</v>
      </c>
      <c r="D2" s="10">
        <v>4.8</v>
      </c>
      <c r="E2" s="10">
        <v>9.5</v>
      </c>
      <c r="F2" s="10">
        <v>7.7</v>
      </c>
      <c r="G2" s="10">
        <v>4.7</v>
      </c>
      <c r="H2" s="10">
        <v>4.9000000000000004</v>
      </c>
      <c r="I2" s="10">
        <v>7.4</v>
      </c>
      <c r="J2" s="10">
        <v>7.6</v>
      </c>
      <c r="K2" s="10">
        <v>9.4</v>
      </c>
      <c r="L2" s="10">
        <v>8.8000000000000007</v>
      </c>
      <c r="M2" s="10">
        <v>6.8</v>
      </c>
      <c r="N2" s="10"/>
      <c r="O2" s="10">
        <v>23.6</v>
      </c>
      <c r="P2" s="10">
        <v>50.9</v>
      </c>
      <c r="Q2" s="10"/>
      <c r="R2" s="10">
        <v>6.7</v>
      </c>
      <c r="S2" s="10"/>
      <c r="T2" s="14"/>
      <c r="U2" s="10"/>
      <c r="V2" s="10"/>
      <c r="W2" s="10"/>
      <c r="X2" s="10">
        <v>3.4</v>
      </c>
      <c r="Y2" s="10">
        <v>9.6</v>
      </c>
      <c r="Z2" s="10">
        <v>299.60000000000002</v>
      </c>
      <c r="AA2" s="10">
        <v>6.6</v>
      </c>
      <c r="AB2" s="10">
        <v>14.9</v>
      </c>
      <c r="AC2" s="14">
        <v>1.9159999999999999</v>
      </c>
    </row>
    <row r="3" spans="1:29" s="12" customFormat="1" x14ac:dyDescent="0.25">
      <c r="A3" s="12" t="s">
        <v>186</v>
      </c>
      <c r="B3" s="10">
        <v>3.1</v>
      </c>
      <c r="C3" s="10">
        <v>7.3</v>
      </c>
      <c r="D3" s="10">
        <v>2.1</v>
      </c>
      <c r="E3" s="10">
        <v>5.6</v>
      </c>
      <c r="F3" s="10">
        <v>7.6</v>
      </c>
      <c r="G3" s="10">
        <v>3.6</v>
      </c>
      <c r="H3" s="10">
        <v>5.2</v>
      </c>
      <c r="I3" s="10">
        <v>7.4</v>
      </c>
      <c r="J3" s="10">
        <v>7.6</v>
      </c>
      <c r="K3" s="10">
        <v>9.4</v>
      </c>
      <c r="L3" s="10">
        <v>8.8000000000000007</v>
      </c>
      <c r="M3" s="10">
        <v>6.9</v>
      </c>
      <c r="N3" s="10"/>
      <c r="O3" s="10">
        <v>23.7</v>
      </c>
      <c r="P3" s="10">
        <v>51.8</v>
      </c>
      <c r="Q3" s="10"/>
      <c r="R3" s="10">
        <v>5.2</v>
      </c>
      <c r="S3" s="10"/>
      <c r="T3" s="14"/>
      <c r="U3" s="10"/>
      <c r="V3" s="10"/>
      <c r="W3" s="10"/>
      <c r="X3" s="10">
        <v>2.4</v>
      </c>
      <c r="Y3" s="10">
        <v>13.6</v>
      </c>
      <c r="Z3" s="10">
        <v>298</v>
      </c>
      <c r="AA3" s="10">
        <v>-0.7</v>
      </c>
      <c r="AB3" s="10">
        <v>9.5</v>
      </c>
      <c r="AC3" s="14">
        <v>1.7849999999999999</v>
      </c>
    </row>
    <row r="4" spans="1:29" s="12" customFormat="1" x14ac:dyDescent="0.25">
      <c r="A4" s="12" t="s">
        <v>187</v>
      </c>
      <c r="B4" s="10">
        <v>2</v>
      </c>
      <c r="C4" s="10">
        <v>7.4</v>
      </c>
      <c r="D4" s="10">
        <v>3</v>
      </c>
      <c r="E4" s="10">
        <v>9.4</v>
      </c>
      <c r="F4" s="10">
        <v>7.7</v>
      </c>
      <c r="G4" s="10">
        <v>6.5</v>
      </c>
      <c r="H4" s="10">
        <v>5.2</v>
      </c>
      <c r="I4" s="10">
        <v>7.3</v>
      </c>
      <c r="J4" s="10">
        <v>7.6</v>
      </c>
      <c r="K4" s="10">
        <v>9.1</v>
      </c>
      <c r="L4" s="10">
        <v>9</v>
      </c>
      <c r="M4" s="10">
        <v>7.1</v>
      </c>
      <c r="N4" s="10"/>
      <c r="O4" s="10">
        <v>24.7</v>
      </c>
      <c r="P4" s="10">
        <v>52.6</v>
      </c>
      <c r="Q4" s="10"/>
      <c r="R4" s="10">
        <v>3.4</v>
      </c>
      <c r="S4" s="10"/>
      <c r="T4" s="14"/>
      <c r="U4" s="10"/>
      <c r="V4" s="10"/>
      <c r="W4" s="10"/>
      <c r="X4" s="10">
        <v>5.7</v>
      </c>
      <c r="Y4" s="10">
        <v>5.0999999999999996</v>
      </c>
      <c r="Z4" s="10">
        <v>286.89999999999998</v>
      </c>
      <c r="AA4" s="10">
        <v>5.0999999999999996</v>
      </c>
      <c r="AB4" s="10">
        <v>13.7</v>
      </c>
      <c r="AC4" s="14">
        <v>1.66</v>
      </c>
    </row>
    <row r="5" spans="1:29" s="12" customFormat="1" x14ac:dyDescent="0.25">
      <c r="A5" s="12" t="s">
        <v>188</v>
      </c>
      <c r="B5" s="10">
        <v>3</v>
      </c>
      <c r="C5" s="10">
        <v>10.5</v>
      </c>
      <c r="D5" s="10">
        <v>2.4</v>
      </c>
      <c r="E5" s="10">
        <v>9</v>
      </c>
      <c r="F5" s="10">
        <v>7.8</v>
      </c>
      <c r="G5" s="10">
        <v>5.9</v>
      </c>
      <c r="H5" s="10">
        <v>4.7</v>
      </c>
      <c r="I5" s="10">
        <v>6.5</v>
      </c>
      <c r="J5" s="10">
        <v>7.1</v>
      </c>
      <c r="K5" s="10">
        <v>8.8000000000000007</v>
      </c>
      <c r="L5" s="10">
        <v>8.8000000000000007</v>
      </c>
      <c r="M5" s="10">
        <v>6.5</v>
      </c>
      <c r="N5" s="10"/>
      <c r="O5" s="10">
        <v>25.6</v>
      </c>
      <c r="P5" s="10">
        <v>53.4</v>
      </c>
      <c r="Q5" s="10"/>
      <c r="R5" s="10">
        <v>6.6</v>
      </c>
      <c r="S5" s="10"/>
      <c r="T5" s="14"/>
      <c r="U5" s="10"/>
      <c r="V5" s="10"/>
      <c r="W5" s="10"/>
      <c r="X5" s="10">
        <v>0.5</v>
      </c>
      <c r="Y5" s="10">
        <v>10</v>
      </c>
      <c r="Z5" s="10">
        <v>293.10000000000002</v>
      </c>
      <c r="AA5" s="10">
        <v>8.6999999999999993</v>
      </c>
      <c r="AB5" s="10">
        <v>21.7</v>
      </c>
      <c r="AC5" s="14">
        <v>1.7010000000000001</v>
      </c>
    </row>
    <row r="6" spans="1:29" s="12" customFormat="1" x14ac:dyDescent="0.25">
      <c r="A6" s="12" t="s">
        <v>189</v>
      </c>
      <c r="B6" s="10">
        <v>4.7</v>
      </c>
      <c r="C6" s="10">
        <v>11.6</v>
      </c>
      <c r="D6" s="10">
        <v>-0.1</v>
      </c>
      <c r="E6" s="10">
        <v>7.3</v>
      </c>
      <c r="F6" s="10">
        <v>7.5</v>
      </c>
      <c r="G6" s="10">
        <v>7.5</v>
      </c>
      <c r="H6" s="10">
        <v>4.5999999999999996</v>
      </c>
      <c r="I6" s="10">
        <v>6.8</v>
      </c>
      <c r="J6" s="10">
        <v>7.2</v>
      </c>
      <c r="K6" s="10">
        <v>8.8000000000000007</v>
      </c>
      <c r="L6" s="10">
        <v>8.6999999999999993</v>
      </c>
      <c r="M6" s="10">
        <v>6.3</v>
      </c>
      <c r="N6" s="10"/>
      <c r="O6" s="10">
        <v>26.6</v>
      </c>
      <c r="P6" s="10">
        <v>55</v>
      </c>
      <c r="Q6" s="10"/>
      <c r="R6" s="10">
        <v>1.7</v>
      </c>
      <c r="S6" s="10"/>
      <c r="T6" s="14"/>
      <c r="U6" s="10"/>
      <c r="V6" s="10"/>
      <c r="W6" s="10"/>
      <c r="X6" s="10">
        <v>9</v>
      </c>
      <c r="Y6" s="10">
        <v>9.1999999999999993</v>
      </c>
      <c r="Z6" s="10">
        <v>277.60000000000002</v>
      </c>
      <c r="AA6" s="10">
        <v>0.3</v>
      </c>
      <c r="AB6" s="10">
        <v>21.3</v>
      </c>
      <c r="AC6" s="14">
        <v>1.72</v>
      </c>
    </row>
    <row r="7" spans="1:29" s="12" customFormat="1" x14ac:dyDescent="0.25">
      <c r="A7" s="12" t="s">
        <v>190</v>
      </c>
      <c r="B7" s="10">
        <v>8.1</v>
      </c>
      <c r="C7" s="10">
        <v>14.3</v>
      </c>
      <c r="D7" s="10">
        <v>5.0999999999999996</v>
      </c>
      <c r="E7" s="10">
        <v>12.5</v>
      </c>
      <c r="F7" s="10">
        <v>7.1</v>
      </c>
      <c r="G7" s="10">
        <v>7.2</v>
      </c>
      <c r="H7" s="10">
        <v>4.8</v>
      </c>
      <c r="I7" s="10">
        <v>6.8</v>
      </c>
      <c r="J7" s="10">
        <v>7.3</v>
      </c>
      <c r="K7" s="10">
        <v>8.6999999999999993</v>
      </c>
      <c r="L7" s="10">
        <v>8.8000000000000007</v>
      </c>
      <c r="M7" s="10">
        <v>6.5</v>
      </c>
      <c r="N7" s="10"/>
      <c r="O7" s="10">
        <v>27.8</v>
      </c>
      <c r="P7" s="10">
        <v>56</v>
      </c>
      <c r="Q7" s="10"/>
      <c r="R7" s="10">
        <v>0.5</v>
      </c>
      <c r="S7" s="10"/>
      <c r="T7" s="14"/>
      <c r="U7" s="10"/>
      <c r="V7" s="10"/>
      <c r="W7" s="10"/>
      <c r="X7" s="10">
        <v>2.8</v>
      </c>
      <c r="Y7" s="10">
        <v>11.2</v>
      </c>
      <c r="Z7" s="10">
        <v>267.60000000000002</v>
      </c>
      <c r="AA7" s="10">
        <v>-2.9</v>
      </c>
      <c r="AB7" s="10">
        <v>13.9</v>
      </c>
      <c r="AC7" s="14">
        <v>1.72</v>
      </c>
    </row>
    <row r="8" spans="1:29" s="12" customFormat="1" x14ac:dyDescent="0.25">
      <c r="A8" s="12" t="s">
        <v>191</v>
      </c>
      <c r="B8" s="10">
        <v>7.3</v>
      </c>
      <c r="C8" s="10">
        <v>12.6</v>
      </c>
      <c r="D8" s="10">
        <v>6.3</v>
      </c>
      <c r="E8" s="10">
        <v>12.8</v>
      </c>
      <c r="F8" s="10">
        <v>6.9</v>
      </c>
      <c r="G8" s="10">
        <v>5.6</v>
      </c>
      <c r="H8" s="10">
        <v>5.5</v>
      </c>
      <c r="I8" s="10">
        <v>7</v>
      </c>
      <c r="J8" s="10">
        <v>7.3</v>
      </c>
      <c r="K8" s="10">
        <v>8.6</v>
      </c>
      <c r="L8" s="10">
        <v>8.9</v>
      </c>
      <c r="M8" s="10">
        <v>6.9</v>
      </c>
      <c r="N8" s="10"/>
      <c r="O8" s="10">
        <v>28.8</v>
      </c>
      <c r="P8" s="10">
        <v>57.3</v>
      </c>
      <c r="Q8" s="10"/>
      <c r="R8" s="10">
        <v>0.3</v>
      </c>
      <c r="S8" s="10"/>
      <c r="T8" s="14"/>
      <c r="U8" s="10"/>
      <c r="V8" s="10"/>
      <c r="W8" s="10"/>
      <c r="X8" s="10">
        <v>2.8</v>
      </c>
      <c r="Y8" s="10">
        <v>1.8</v>
      </c>
      <c r="Z8" s="10">
        <v>263.7</v>
      </c>
      <c r="AA8" s="10">
        <v>2.8</v>
      </c>
      <c r="AB8" s="10">
        <v>9.5</v>
      </c>
      <c r="AC8" s="14">
        <v>1.748</v>
      </c>
    </row>
    <row r="9" spans="1:29" s="12" customFormat="1" x14ac:dyDescent="0.25">
      <c r="A9" s="12" t="s">
        <v>192</v>
      </c>
      <c r="B9" s="10">
        <v>0</v>
      </c>
      <c r="C9" s="10">
        <v>9</v>
      </c>
      <c r="D9" s="10">
        <v>7.9</v>
      </c>
      <c r="E9" s="10">
        <v>14.3</v>
      </c>
      <c r="F9" s="10">
        <v>6.7</v>
      </c>
      <c r="G9" s="10">
        <v>6</v>
      </c>
      <c r="H9" s="10">
        <v>6.1</v>
      </c>
      <c r="I9" s="10">
        <v>7.4</v>
      </c>
      <c r="J9" s="10">
        <v>7.6</v>
      </c>
      <c r="K9" s="10">
        <v>8.9</v>
      </c>
      <c r="L9" s="10">
        <v>8.9</v>
      </c>
      <c r="M9" s="10">
        <v>7.7</v>
      </c>
      <c r="N9" s="10"/>
      <c r="O9" s="10">
        <v>29.7</v>
      </c>
      <c r="P9" s="10">
        <v>58.4</v>
      </c>
      <c r="Q9" s="10"/>
      <c r="R9" s="10">
        <v>4.9000000000000004</v>
      </c>
      <c r="S9" s="10"/>
      <c r="T9" s="14"/>
      <c r="U9" s="10"/>
      <c r="V9" s="10"/>
      <c r="W9" s="10"/>
      <c r="X9" s="10">
        <v>5.5</v>
      </c>
      <c r="Y9" s="10">
        <v>3.9</v>
      </c>
      <c r="Z9" s="10">
        <v>240</v>
      </c>
      <c r="AA9" s="10">
        <v>7.1</v>
      </c>
      <c r="AB9" s="10">
        <v>8.4</v>
      </c>
      <c r="AC9" s="14">
        <v>1.917</v>
      </c>
    </row>
    <row r="10" spans="1:29" s="12" customFormat="1" x14ac:dyDescent="0.25">
      <c r="A10" s="12" t="s">
        <v>193</v>
      </c>
      <c r="B10" s="10">
        <v>1.4</v>
      </c>
      <c r="C10" s="10">
        <v>7.6</v>
      </c>
      <c r="D10" s="10">
        <v>2.9</v>
      </c>
      <c r="E10" s="10">
        <v>9.9</v>
      </c>
      <c r="F10" s="10">
        <v>6.3</v>
      </c>
      <c r="G10" s="10">
        <v>7.1</v>
      </c>
      <c r="H10" s="10">
        <v>6.4</v>
      </c>
      <c r="I10" s="10">
        <v>7.8</v>
      </c>
      <c r="J10" s="10">
        <v>8</v>
      </c>
      <c r="K10" s="10">
        <v>9</v>
      </c>
      <c r="L10" s="10">
        <v>9.1999999999999993</v>
      </c>
      <c r="M10" s="10">
        <v>8</v>
      </c>
      <c r="N10" s="10"/>
      <c r="O10" s="10">
        <v>30.8</v>
      </c>
      <c r="P10" s="10">
        <v>59.7</v>
      </c>
      <c r="Q10" s="10"/>
      <c r="R10" s="10">
        <v>2.6</v>
      </c>
      <c r="S10" s="10"/>
      <c r="T10" s="14"/>
      <c r="U10" s="10"/>
      <c r="V10" s="10"/>
      <c r="W10" s="10"/>
      <c r="X10" s="10">
        <v>7.8</v>
      </c>
      <c r="Y10" s="10">
        <v>2</v>
      </c>
      <c r="Z10" s="10">
        <v>229.9</v>
      </c>
      <c r="AA10" s="10">
        <v>3.5</v>
      </c>
      <c r="AB10" s="10">
        <v>6.3</v>
      </c>
      <c r="AC10" s="14">
        <v>1.8620000000000001</v>
      </c>
    </row>
    <row r="11" spans="1:29" s="12" customFormat="1" x14ac:dyDescent="0.25">
      <c r="A11" s="12" t="s">
        <v>194</v>
      </c>
      <c r="B11" s="10">
        <v>16.5</v>
      </c>
      <c r="C11" s="10">
        <v>25.2</v>
      </c>
      <c r="D11" s="10">
        <v>4</v>
      </c>
      <c r="E11" s="10">
        <v>12.9</v>
      </c>
      <c r="F11" s="10">
        <v>6</v>
      </c>
      <c r="G11" s="10">
        <v>9.4</v>
      </c>
      <c r="H11" s="10">
        <v>6.5</v>
      </c>
      <c r="I11" s="10">
        <v>8.1999999999999993</v>
      </c>
      <c r="J11" s="10">
        <v>8.1999999999999993</v>
      </c>
      <c r="K11" s="10">
        <v>9.5</v>
      </c>
      <c r="L11" s="10">
        <v>9.6</v>
      </c>
      <c r="M11" s="10">
        <v>8.3000000000000007</v>
      </c>
      <c r="N11" s="10"/>
      <c r="O11" s="10">
        <v>31.9</v>
      </c>
      <c r="P11" s="10">
        <v>61.4</v>
      </c>
      <c r="Q11" s="10"/>
      <c r="R11" s="10">
        <v>4.5999999999999996</v>
      </c>
      <c r="S11" s="10"/>
      <c r="T11" s="14"/>
      <c r="U11" s="10"/>
      <c r="V11" s="10"/>
      <c r="W11" s="10"/>
      <c r="X11" s="10">
        <v>3.9</v>
      </c>
      <c r="Y11" s="10">
        <v>8.6</v>
      </c>
      <c r="Z11" s="10">
        <v>203.7</v>
      </c>
      <c r="AA11" s="10">
        <v>4.9000000000000004</v>
      </c>
      <c r="AB11" s="10">
        <v>6.8</v>
      </c>
      <c r="AC11" s="14">
        <v>1.861</v>
      </c>
    </row>
    <row r="12" spans="1:29" s="12" customFormat="1" x14ac:dyDescent="0.25">
      <c r="A12" s="12" t="s">
        <v>195</v>
      </c>
      <c r="B12" s="10">
        <v>4</v>
      </c>
      <c r="C12" s="10">
        <v>11.1</v>
      </c>
      <c r="D12" s="10">
        <v>2.9</v>
      </c>
      <c r="E12" s="10">
        <v>10.4</v>
      </c>
      <c r="F12" s="10">
        <v>6</v>
      </c>
      <c r="G12" s="10">
        <v>9.6</v>
      </c>
      <c r="H12" s="10">
        <v>7.3</v>
      </c>
      <c r="I12" s="10">
        <v>8.4</v>
      </c>
      <c r="J12" s="10">
        <v>8.4</v>
      </c>
      <c r="K12" s="10">
        <v>9.3000000000000007</v>
      </c>
      <c r="L12" s="10">
        <v>9.8000000000000007</v>
      </c>
      <c r="M12" s="10">
        <v>9.1</v>
      </c>
      <c r="N12" s="10"/>
      <c r="O12" s="10">
        <v>33.1</v>
      </c>
      <c r="P12" s="10">
        <v>62.9</v>
      </c>
      <c r="Q12" s="10"/>
      <c r="R12" s="10">
        <v>1.9</v>
      </c>
      <c r="S12" s="10"/>
      <c r="T12" s="14"/>
      <c r="U12" s="10"/>
      <c r="V12" s="10"/>
      <c r="W12" s="10"/>
      <c r="X12" s="10">
        <v>5.3</v>
      </c>
      <c r="Y12" s="10">
        <v>3.1</v>
      </c>
      <c r="Z12" s="10">
        <v>189.2</v>
      </c>
      <c r="AA12" s="10">
        <v>5.5</v>
      </c>
      <c r="AB12" s="10">
        <v>9.1999999999999993</v>
      </c>
      <c r="AC12" s="14">
        <v>1.9750000000000001</v>
      </c>
    </row>
    <row r="13" spans="1:29" s="12" customFormat="1" x14ac:dyDescent="0.25">
      <c r="A13" s="12" t="s">
        <v>196</v>
      </c>
      <c r="B13" s="10">
        <v>5.5</v>
      </c>
      <c r="C13" s="10">
        <v>14.6</v>
      </c>
      <c r="D13" s="10">
        <v>3.2</v>
      </c>
      <c r="E13" s="10">
        <v>11.2</v>
      </c>
      <c r="F13" s="10">
        <v>5.9</v>
      </c>
      <c r="G13" s="10">
        <v>9.6</v>
      </c>
      <c r="H13" s="10">
        <v>8.6</v>
      </c>
      <c r="I13" s="10">
        <v>8.9</v>
      </c>
      <c r="J13" s="10">
        <v>8.6999999999999993</v>
      </c>
      <c r="K13" s="10">
        <v>10.1</v>
      </c>
      <c r="L13" s="10">
        <v>10.199999999999999</v>
      </c>
      <c r="M13" s="10">
        <v>10.8</v>
      </c>
      <c r="N13" s="10"/>
      <c r="O13" s="10">
        <v>34.299999999999997</v>
      </c>
      <c r="P13" s="10">
        <v>64.599999999999994</v>
      </c>
      <c r="Q13" s="10"/>
      <c r="R13" s="10">
        <v>4.8</v>
      </c>
      <c r="S13" s="10"/>
      <c r="T13" s="14"/>
      <c r="U13" s="10"/>
      <c r="V13" s="10"/>
      <c r="W13" s="10"/>
      <c r="X13" s="10">
        <v>5.9</v>
      </c>
      <c r="Y13" s="10">
        <v>1.2</v>
      </c>
      <c r="Z13" s="10">
        <v>194.3</v>
      </c>
      <c r="AA13" s="10">
        <v>3.7</v>
      </c>
      <c r="AB13" s="10">
        <v>9.8000000000000007</v>
      </c>
      <c r="AC13" s="14">
        <v>2.0419999999999998</v>
      </c>
    </row>
    <row r="14" spans="1:29" s="12" customFormat="1" x14ac:dyDescent="0.25">
      <c r="A14" s="12" t="s">
        <v>197</v>
      </c>
      <c r="B14" s="10">
        <v>0.8</v>
      </c>
      <c r="C14" s="10">
        <v>8.1999999999999993</v>
      </c>
      <c r="D14" s="10">
        <v>4.3</v>
      </c>
      <c r="E14" s="10">
        <v>12.4</v>
      </c>
      <c r="F14" s="10">
        <v>5.9</v>
      </c>
      <c r="G14" s="10">
        <v>10.5</v>
      </c>
      <c r="H14" s="10">
        <v>9.4</v>
      </c>
      <c r="I14" s="10">
        <v>9.1999999999999993</v>
      </c>
      <c r="J14" s="10">
        <v>9</v>
      </c>
      <c r="K14" s="10">
        <v>10.3</v>
      </c>
      <c r="L14" s="10">
        <v>10.4</v>
      </c>
      <c r="M14" s="10">
        <v>11.8</v>
      </c>
      <c r="N14" s="10"/>
      <c r="O14" s="10">
        <v>35.700000000000003</v>
      </c>
      <c r="P14" s="10">
        <v>66.5</v>
      </c>
      <c r="Q14" s="10"/>
      <c r="R14" s="10">
        <v>2.1</v>
      </c>
      <c r="S14" s="10"/>
      <c r="T14" s="14"/>
      <c r="U14" s="10"/>
      <c r="V14" s="10"/>
      <c r="W14" s="10"/>
      <c r="X14" s="10">
        <v>6.1</v>
      </c>
      <c r="Y14" s="10">
        <v>-0.5</v>
      </c>
      <c r="Z14" s="10">
        <v>209.6</v>
      </c>
      <c r="AA14" s="10">
        <v>-1.6</v>
      </c>
      <c r="AB14" s="10">
        <v>13.1</v>
      </c>
      <c r="AC14" s="14">
        <v>2.0630000000000002</v>
      </c>
    </row>
    <row r="15" spans="1:29" s="12" customFormat="1" x14ac:dyDescent="0.25">
      <c r="A15" s="12" t="s">
        <v>198</v>
      </c>
      <c r="B15" s="10">
        <v>0.5</v>
      </c>
      <c r="C15" s="10">
        <v>10.6</v>
      </c>
      <c r="D15" s="10">
        <v>-3.4</v>
      </c>
      <c r="E15" s="10">
        <v>7.6</v>
      </c>
      <c r="F15" s="10">
        <v>5.7</v>
      </c>
      <c r="G15" s="10">
        <v>13.3</v>
      </c>
      <c r="H15" s="10">
        <v>9.4</v>
      </c>
      <c r="I15" s="10">
        <v>9.1</v>
      </c>
      <c r="J15" s="10">
        <v>9</v>
      </c>
      <c r="K15" s="10">
        <v>10.3</v>
      </c>
      <c r="L15" s="10">
        <v>10.8</v>
      </c>
      <c r="M15" s="10">
        <v>11.7</v>
      </c>
      <c r="N15" s="10"/>
      <c r="O15" s="10">
        <v>37.200000000000003</v>
      </c>
      <c r="P15" s="10">
        <v>68.5</v>
      </c>
      <c r="Q15" s="10"/>
      <c r="R15" s="10">
        <v>6.6</v>
      </c>
      <c r="S15" s="10"/>
      <c r="T15" s="14"/>
      <c r="U15" s="10"/>
      <c r="V15" s="10"/>
      <c r="W15" s="10"/>
      <c r="X15" s="10">
        <v>7.5</v>
      </c>
      <c r="Y15" s="10">
        <v>9.6999999999999993</v>
      </c>
      <c r="Z15" s="10">
        <v>217.8</v>
      </c>
      <c r="AA15" s="10">
        <v>18.899999999999999</v>
      </c>
      <c r="AB15" s="10">
        <v>10.3</v>
      </c>
      <c r="AC15" s="14">
        <v>2.181</v>
      </c>
    </row>
    <row r="16" spans="1:29" s="12" customFormat="1" x14ac:dyDescent="0.25">
      <c r="A16" s="12" t="s">
        <v>199</v>
      </c>
      <c r="B16" s="10">
        <v>2.9</v>
      </c>
      <c r="C16" s="10">
        <v>12</v>
      </c>
      <c r="D16" s="10">
        <v>1.9</v>
      </c>
      <c r="E16" s="10">
        <v>12.4</v>
      </c>
      <c r="F16" s="10">
        <v>5.9</v>
      </c>
      <c r="G16" s="10">
        <v>13.5</v>
      </c>
      <c r="H16" s="10">
        <v>9.6999999999999993</v>
      </c>
      <c r="I16" s="10">
        <v>9.1</v>
      </c>
      <c r="J16" s="10">
        <v>9</v>
      </c>
      <c r="K16" s="10">
        <v>10.3</v>
      </c>
      <c r="L16" s="10">
        <v>11.2</v>
      </c>
      <c r="M16" s="10">
        <v>12.1</v>
      </c>
      <c r="N16" s="10"/>
      <c r="O16" s="10">
        <v>38.700000000000003</v>
      </c>
      <c r="P16" s="10">
        <v>70.599999999999994</v>
      </c>
      <c r="Q16" s="10"/>
      <c r="R16" s="10">
        <v>2.1</v>
      </c>
      <c r="S16" s="10"/>
      <c r="T16" s="14"/>
      <c r="U16" s="10"/>
      <c r="V16" s="10"/>
      <c r="W16" s="10"/>
      <c r="X16" s="10">
        <v>3.1</v>
      </c>
      <c r="Y16" s="10">
        <v>4.2</v>
      </c>
      <c r="Z16" s="10">
        <v>224.5</v>
      </c>
      <c r="AA16" s="10">
        <v>-8.5</v>
      </c>
      <c r="AB16" s="10">
        <v>32.1</v>
      </c>
      <c r="AC16" s="14">
        <v>2.2029999999999998</v>
      </c>
    </row>
    <row r="17" spans="1:29" s="12" customFormat="1" x14ac:dyDescent="0.25">
      <c r="A17" s="12" t="s">
        <v>200</v>
      </c>
      <c r="B17" s="10">
        <v>1</v>
      </c>
      <c r="C17" s="10">
        <v>9.3000000000000007</v>
      </c>
      <c r="D17" s="10">
        <v>1.8</v>
      </c>
      <c r="E17" s="10">
        <v>12</v>
      </c>
      <c r="F17" s="10">
        <v>6</v>
      </c>
      <c r="G17" s="10">
        <v>13.3</v>
      </c>
      <c r="H17" s="10">
        <v>11.8</v>
      </c>
      <c r="I17" s="10">
        <v>10.6</v>
      </c>
      <c r="J17" s="10">
        <v>10.4</v>
      </c>
      <c r="K17" s="10">
        <v>12.6</v>
      </c>
      <c r="L17" s="10">
        <v>12.6</v>
      </c>
      <c r="M17" s="10">
        <v>15.1</v>
      </c>
      <c r="N17" s="10"/>
      <c r="O17" s="10">
        <v>40</v>
      </c>
      <c r="P17" s="10">
        <v>72.099999999999994</v>
      </c>
      <c r="Q17" s="10"/>
      <c r="R17" s="10">
        <v>3.9</v>
      </c>
      <c r="S17" s="10"/>
      <c r="T17" s="14"/>
      <c r="U17" s="10"/>
      <c r="V17" s="10"/>
      <c r="W17" s="10"/>
      <c r="X17" s="10">
        <v>1.7</v>
      </c>
      <c r="Y17" s="10">
        <v>6.9</v>
      </c>
      <c r="Z17" s="10">
        <v>240.3</v>
      </c>
      <c r="AA17" s="10">
        <v>4.3</v>
      </c>
      <c r="AB17" s="10">
        <v>14.5</v>
      </c>
      <c r="AC17" s="14">
        <v>2.2189999999999999</v>
      </c>
    </row>
    <row r="18" spans="1:29" s="12" customFormat="1" x14ac:dyDescent="0.25">
      <c r="A18" s="12" t="s">
        <v>201</v>
      </c>
      <c r="B18" s="10">
        <v>1.3</v>
      </c>
      <c r="C18" s="10">
        <v>10</v>
      </c>
      <c r="D18" s="10">
        <v>1.4</v>
      </c>
      <c r="E18" s="10">
        <v>14.1</v>
      </c>
      <c r="F18" s="10">
        <v>6.3</v>
      </c>
      <c r="G18" s="10">
        <v>16.7</v>
      </c>
      <c r="H18" s="10">
        <v>13.3</v>
      </c>
      <c r="I18" s="10">
        <v>12</v>
      </c>
      <c r="J18" s="10">
        <v>11.8</v>
      </c>
      <c r="K18" s="10">
        <v>14.8</v>
      </c>
      <c r="L18" s="10">
        <v>13.9</v>
      </c>
      <c r="M18" s="10">
        <v>16.399999999999999</v>
      </c>
      <c r="N18" s="10"/>
      <c r="O18" s="10">
        <v>40.9</v>
      </c>
      <c r="P18" s="10">
        <v>73.3</v>
      </c>
      <c r="Q18" s="10"/>
      <c r="R18" s="10">
        <v>3.8</v>
      </c>
      <c r="S18" s="10"/>
      <c r="T18" s="14"/>
      <c r="U18" s="10"/>
      <c r="V18" s="10"/>
      <c r="W18" s="10"/>
      <c r="X18" s="10">
        <v>4.5999999999999996</v>
      </c>
      <c r="Y18" s="10">
        <v>8.3000000000000007</v>
      </c>
      <c r="Z18" s="10">
        <v>250</v>
      </c>
      <c r="AA18" s="10">
        <v>-3.9</v>
      </c>
      <c r="AB18" s="10">
        <v>20.8</v>
      </c>
      <c r="AC18" s="14">
        <v>2.16</v>
      </c>
    </row>
    <row r="19" spans="1:29" s="12" customFormat="1" x14ac:dyDescent="0.25">
      <c r="A19" s="12" t="s">
        <v>202</v>
      </c>
      <c r="B19" s="10">
        <v>-7.9</v>
      </c>
      <c r="C19" s="10">
        <v>0.5</v>
      </c>
      <c r="D19" s="10">
        <v>-5.7</v>
      </c>
      <c r="E19" s="10">
        <v>3.9</v>
      </c>
      <c r="F19" s="10">
        <v>7.3</v>
      </c>
      <c r="G19" s="10">
        <v>14.2</v>
      </c>
      <c r="H19" s="10">
        <v>9.6</v>
      </c>
      <c r="I19" s="10">
        <v>10.1</v>
      </c>
      <c r="J19" s="10">
        <v>10.4</v>
      </c>
      <c r="K19" s="10">
        <v>12.6</v>
      </c>
      <c r="L19" s="10">
        <v>14.1</v>
      </c>
      <c r="M19" s="10">
        <v>16.3</v>
      </c>
      <c r="N19" s="10"/>
      <c r="O19" s="10">
        <v>41.6</v>
      </c>
      <c r="P19" s="10">
        <v>74.900000000000006</v>
      </c>
      <c r="Q19" s="10"/>
      <c r="R19" s="10">
        <v>-1.9</v>
      </c>
      <c r="S19" s="10"/>
      <c r="T19" s="14"/>
      <c r="U19" s="10"/>
      <c r="V19" s="10"/>
      <c r="W19" s="10"/>
      <c r="X19" s="10">
        <v>-1.9</v>
      </c>
      <c r="Y19" s="10">
        <v>13.4</v>
      </c>
      <c r="Z19" s="10">
        <v>219.9</v>
      </c>
      <c r="AA19" s="10">
        <v>-7.7</v>
      </c>
      <c r="AB19" s="10">
        <v>19.5</v>
      </c>
      <c r="AC19" s="14">
        <v>2.3559999999999999</v>
      </c>
    </row>
    <row r="20" spans="1:29" s="12" customFormat="1" x14ac:dyDescent="0.25">
      <c r="A20" s="12" t="s">
        <v>203</v>
      </c>
      <c r="B20" s="10">
        <v>-0.6</v>
      </c>
      <c r="C20" s="10">
        <v>8.9</v>
      </c>
      <c r="D20" s="10">
        <v>5</v>
      </c>
      <c r="E20" s="10">
        <v>15.1</v>
      </c>
      <c r="F20" s="10">
        <v>7.7</v>
      </c>
      <c r="G20" s="10">
        <v>7.7</v>
      </c>
      <c r="H20" s="10">
        <v>9.1</v>
      </c>
      <c r="I20" s="10">
        <v>10.6</v>
      </c>
      <c r="J20" s="10">
        <v>10.8</v>
      </c>
      <c r="K20" s="10">
        <v>13.3</v>
      </c>
      <c r="L20" s="10">
        <v>12.8</v>
      </c>
      <c r="M20" s="10">
        <v>11.6</v>
      </c>
      <c r="N20" s="10"/>
      <c r="O20" s="10">
        <v>42.7</v>
      </c>
      <c r="P20" s="10">
        <v>76.400000000000006</v>
      </c>
      <c r="Q20" s="10"/>
      <c r="R20" s="10">
        <v>-0.2</v>
      </c>
      <c r="S20" s="10"/>
      <c r="T20" s="14"/>
      <c r="U20" s="10"/>
      <c r="V20" s="10"/>
      <c r="W20" s="10"/>
      <c r="X20" s="10">
        <v>9.8000000000000007</v>
      </c>
      <c r="Y20" s="10">
        <v>4.2</v>
      </c>
      <c r="Z20" s="10">
        <v>210.9</v>
      </c>
      <c r="AA20" s="10">
        <v>-0.6</v>
      </c>
      <c r="AB20" s="10">
        <v>11</v>
      </c>
      <c r="AC20" s="14">
        <v>2.387</v>
      </c>
    </row>
    <row r="21" spans="1:29" s="12" customFormat="1" x14ac:dyDescent="0.25">
      <c r="A21" s="12" t="s">
        <v>204</v>
      </c>
      <c r="B21" s="10">
        <v>7.6</v>
      </c>
      <c r="C21" s="10">
        <v>20</v>
      </c>
      <c r="D21" s="10">
        <v>8.1</v>
      </c>
      <c r="E21" s="10">
        <v>19.2</v>
      </c>
      <c r="F21" s="10">
        <v>7.4</v>
      </c>
      <c r="G21" s="10">
        <v>11.7</v>
      </c>
      <c r="H21" s="10">
        <v>13.6</v>
      </c>
      <c r="I21" s="10">
        <v>12.5</v>
      </c>
      <c r="J21" s="10">
        <v>12.3</v>
      </c>
      <c r="K21" s="10">
        <v>14.3</v>
      </c>
      <c r="L21" s="10">
        <v>14.4</v>
      </c>
      <c r="M21" s="10">
        <v>16.7</v>
      </c>
      <c r="N21" s="10"/>
      <c r="O21" s="10">
        <v>43.6</v>
      </c>
      <c r="P21" s="10">
        <v>78.8</v>
      </c>
      <c r="Q21" s="10"/>
      <c r="R21" s="10">
        <v>0.2</v>
      </c>
      <c r="S21" s="10"/>
      <c r="T21" s="14"/>
      <c r="U21" s="10"/>
      <c r="V21" s="10"/>
      <c r="W21" s="10"/>
      <c r="X21" s="10">
        <v>9.3000000000000007</v>
      </c>
      <c r="Y21" s="10">
        <v>5.3</v>
      </c>
      <c r="Z21" s="10">
        <v>203.1</v>
      </c>
      <c r="AA21" s="10">
        <v>-4.2</v>
      </c>
      <c r="AB21" s="10">
        <v>10</v>
      </c>
      <c r="AC21" s="14">
        <v>2.3889999999999998</v>
      </c>
    </row>
    <row r="22" spans="1:29" s="12" customFormat="1" x14ac:dyDescent="0.25">
      <c r="A22" s="12" t="s">
        <v>205</v>
      </c>
      <c r="B22" s="10">
        <v>8.5</v>
      </c>
      <c r="C22" s="10">
        <v>19.8</v>
      </c>
      <c r="D22" s="10">
        <v>-1.5</v>
      </c>
      <c r="E22" s="10">
        <v>9.1</v>
      </c>
      <c r="F22" s="10">
        <v>7.4</v>
      </c>
      <c r="G22" s="10">
        <v>11.5</v>
      </c>
      <c r="H22" s="10">
        <v>14.4</v>
      </c>
      <c r="I22" s="10">
        <v>12.9</v>
      </c>
      <c r="J22" s="10">
        <v>12.8</v>
      </c>
      <c r="K22" s="10">
        <v>14.8</v>
      </c>
      <c r="L22" s="10">
        <v>15.2</v>
      </c>
      <c r="M22" s="10">
        <v>19.2</v>
      </c>
      <c r="N22" s="10"/>
      <c r="O22" s="10">
        <v>44.4</v>
      </c>
      <c r="P22" s="10">
        <v>82.3</v>
      </c>
      <c r="Q22" s="10"/>
      <c r="R22" s="10">
        <v>0.4</v>
      </c>
      <c r="S22" s="10"/>
      <c r="T22" s="14"/>
      <c r="U22" s="10"/>
      <c r="V22" s="10"/>
      <c r="W22" s="10"/>
      <c r="X22" s="10">
        <v>3.3</v>
      </c>
      <c r="Y22" s="10">
        <v>3.6</v>
      </c>
      <c r="Z22" s="10">
        <v>211.3</v>
      </c>
      <c r="AA22" s="10">
        <v>-0.7</v>
      </c>
      <c r="AB22" s="10">
        <v>10.8</v>
      </c>
      <c r="AC22" s="14">
        <v>2.2330000000000001</v>
      </c>
    </row>
    <row r="23" spans="1:29" s="12" customFormat="1" x14ac:dyDescent="0.25">
      <c r="A23" s="12" t="s">
        <v>206</v>
      </c>
      <c r="B23" s="10">
        <v>-2.9</v>
      </c>
      <c r="C23" s="10">
        <v>4.5999999999999996</v>
      </c>
      <c r="D23" s="10">
        <v>-0.1</v>
      </c>
      <c r="E23" s="10">
        <v>6.7</v>
      </c>
      <c r="F23" s="10">
        <v>7.4</v>
      </c>
      <c r="G23" s="10">
        <v>8.6</v>
      </c>
      <c r="H23" s="10">
        <v>14.9</v>
      </c>
      <c r="I23" s="10">
        <v>13.8</v>
      </c>
      <c r="J23" s="10">
        <v>13.6</v>
      </c>
      <c r="K23" s="10">
        <v>16.100000000000001</v>
      </c>
      <c r="L23" s="10">
        <v>16.3</v>
      </c>
      <c r="M23" s="10">
        <v>18.899999999999999</v>
      </c>
      <c r="N23" s="10"/>
      <c r="O23" s="10">
        <v>45</v>
      </c>
      <c r="P23" s="10">
        <v>85.1</v>
      </c>
      <c r="Q23" s="10"/>
      <c r="R23" s="10">
        <v>1.2</v>
      </c>
      <c r="S23" s="10"/>
      <c r="T23" s="14"/>
      <c r="U23" s="10"/>
      <c r="V23" s="10"/>
      <c r="W23" s="10"/>
      <c r="X23" s="10">
        <v>4.5</v>
      </c>
      <c r="Y23" s="10">
        <v>6.7</v>
      </c>
      <c r="Z23" s="10">
        <v>226.9</v>
      </c>
      <c r="AA23" s="10">
        <v>1</v>
      </c>
      <c r="AB23" s="10">
        <v>15.3</v>
      </c>
      <c r="AC23" s="14">
        <v>1.93</v>
      </c>
    </row>
    <row r="24" spans="1:29" s="12" customFormat="1" x14ac:dyDescent="0.25">
      <c r="A24" s="12" t="s">
        <v>207</v>
      </c>
      <c r="B24" s="10">
        <v>4.7</v>
      </c>
      <c r="C24" s="10">
        <v>12.4</v>
      </c>
      <c r="D24" s="10">
        <v>8.4</v>
      </c>
      <c r="E24" s="10">
        <v>15.7</v>
      </c>
      <c r="F24" s="10">
        <v>7.4</v>
      </c>
      <c r="G24" s="10">
        <v>11.6</v>
      </c>
      <c r="H24" s="10">
        <v>15.1</v>
      </c>
      <c r="I24" s="10">
        <v>15</v>
      </c>
      <c r="J24" s="10">
        <v>14.6</v>
      </c>
      <c r="K24" s="10">
        <v>17.600000000000001</v>
      </c>
      <c r="L24" s="10">
        <v>17.600000000000001</v>
      </c>
      <c r="M24" s="10">
        <v>20.3</v>
      </c>
      <c r="N24" s="10"/>
      <c r="O24" s="10">
        <v>45.4</v>
      </c>
      <c r="P24" s="10">
        <v>87.6</v>
      </c>
      <c r="Q24" s="10"/>
      <c r="R24" s="10">
        <v>1.1000000000000001</v>
      </c>
      <c r="S24" s="10"/>
      <c r="T24" s="14"/>
      <c r="U24" s="10"/>
      <c r="V24" s="10"/>
      <c r="W24" s="10"/>
      <c r="X24" s="10">
        <v>-0.8</v>
      </c>
      <c r="Y24" s="10">
        <v>1.3</v>
      </c>
      <c r="Z24" s="10">
        <v>232.3</v>
      </c>
      <c r="AA24" s="10">
        <v>4.4000000000000004</v>
      </c>
      <c r="AB24" s="10">
        <v>9.1</v>
      </c>
      <c r="AC24" s="14">
        <v>1.8029999999999999</v>
      </c>
    </row>
    <row r="25" spans="1:29" s="12" customFormat="1" x14ac:dyDescent="0.25">
      <c r="A25" s="12" t="s">
        <v>208</v>
      </c>
      <c r="B25" s="10">
        <v>-4.5999999999999996</v>
      </c>
      <c r="C25" s="10">
        <v>2.8</v>
      </c>
      <c r="D25" s="10">
        <v>0.8</v>
      </c>
      <c r="E25" s="10">
        <v>7.1</v>
      </c>
      <c r="F25" s="10">
        <v>8.1999999999999993</v>
      </c>
      <c r="G25" s="10">
        <v>6.7</v>
      </c>
      <c r="H25" s="10">
        <v>11.8</v>
      </c>
      <c r="I25" s="10">
        <v>13.9</v>
      </c>
      <c r="J25" s="10">
        <v>13.9</v>
      </c>
      <c r="K25" s="10">
        <v>16.8</v>
      </c>
      <c r="L25" s="10">
        <v>17.600000000000001</v>
      </c>
      <c r="M25" s="10">
        <v>17</v>
      </c>
      <c r="N25" s="10"/>
      <c r="O25" s="10">
        <v>45.8</v>
      </c>
      <c r="P25" s="10">
        <v>90.6</v>
      </c>
      <c r="Q25" s="10"/>
      <c r="R25" s="10">
        <v>0.9</v>
      </c>
      <c r="S25" s="10"/>
      <c r="T25" s="14"/>
      <c r="U25" s="10"/>
      <c r="V25" s="10"/>
      <c r="W25" s="10"/>
      <c r="X25" s="10">
        <v>2.9</v>
      </c>
      <c r="Y25" s="10">
        <v>4.5999999999999996</v>
      </c>
      <c r="Z25" s="10">
        <v>219.8</v>
      </c>
      <c r="AA25" s="10">
        <v>0.5</v>
      </c>
      <c r="AB25" s="10">
        <v>12.3</v>
      </c>
      <c r="AC25" s="14">
        <v>1.915</v>
      </c>
    </row>
    <row r="26" spans="1:29" s="12" customFormat="1" x14ac:dyDescent="0.25">
      <c r="A26" s="12" t="s">
        <v>209</v>
      </c>
      <c r="B26" s="10">
        <v>-6.5</v>
      </c>
      <c r="C26" s="10">
        <v>-1.2</v>
      </c>
      <c r="D26" s="10">
        <v>0.5</v>
      </c>
      <c r="E26" s="10">
        <v>5.7</v>
      </c>
      <c r="F26" s="10">
        <v>8.8000000000000007</v>
      </c>
      <c r="G26" s="10">
        <v>3.6</v>
      </c>
      <c r="H26" s="10">
        <v>12.8</v>
      </c>
      <c r="I26" s="10">
        <v>14.2</v>
      </c>
      <c r="J26" s="10">
        <v>14.1</v>
      </c>
      <c r="K26" s="10">
        <v>16.7</v>
      </c>
      <c r="L26" s="10">
        <v>17.3</v>
      </c>
      <c r="M26" s="10">
        <v>16.3</v>
      </c>
      <c r="N26" s="10"/>
      <c r="O26" s="10">
        <v>46.1</v>
      </c>
      <c r="P26" s="10">
        <v>92.6</v>
      </c>
      <c r="Q26" s="10"/>
      <c r="R26" s="10">
        <v>1.7</v>
      </c>
      <c r="S26" s="10"/>
      <c r="T26" s="14"/>
      <c r="U26" s="10"/>
      <c r="V26" s="10"/>
      <c r="W26" s="10"/>
      <c r="X26" s="10">
        <v>8</v>
      </c>
      <c r="Y26" s="10">
        <v>0</v>
      </c>
      <c r="Z26" s="10">
        <v>248.3</v>
      </c>
      <c r="AA26" s="10">
        <v>0.6</v>
      </c>
      <c r="AB26" s="10">
        <v>8</v>
      </c>
      <c r="AC26" s="14">
        <v>1.7809999999999999</v>
      </c>
    </row>
    <row r="27" spans="1:29" s="12" customFormat="1" x14ac:dyDescent="0.25">
      <c r="A27" s="12" t="s">
        <v>210</v>
      </c>
      <c r="B27" s="10">
        <v>2.2000000000000002</v>
      </c>
      <c r="C27" s="10">
        <v>7.2</v>
      </c>
      <c r="D27" s="10">
        <v>2.2999999999999998</v>
      </c>
      <c r="E27" s="10">
        <v>6.3</v>
      </c>
      <c r="F27" s="10">
        <v>9.4</v>
      </c>
      <c r="G27" s="10">
        <v>5.9</v>
      </c>
      <c r="H27" s="10">
        <v>12.4</v>
      </c>
      <c r="I27" s="10">
        <v>13.9</v>
      </c>
      <c r="J27" s="10">
        <v>13.7</v>
      </c>
      <c r="K27" s="10">
        <v>16.600000000000001</v>
      </c>
      <c r="L27" s="10">
        <v>16.8</v>
      </c>
      <c r="M27" s="10">
        <v>16.5</v>
      </c>
      <c r="N27" s="10"/>
      <c r="O27" s="10">
        <v>46.2</v>
      </c>
      <c r="P27" s="10">
        <v>93.5</v>
      </c>
      <c r="Q27" s="10"/>
      <c r="R27" s="10">
        <v>0.5</v>
      </c>
      <c r="S27" s="10"/>
      <c r="T27" s="14"/>
      <c r="U27" s="10"/>
      <c r="V27" s="10"/>
      <c r="W27" s="10"/>
      <c r="X27" s="10">
        <v>1.7</v>
      </c>
      <c r="Y27" s="10">
        <v>4.5</v>
      </c>
      <c r="Z27" s="10">
        <v>255</v>
      </c>
      <c r="AA27" s="10">
        <v>4.5999999999999996</v>
      </c>
      <c r="AB27" s="10">
        <v>7.8</v>
      </c>
      <c r="AC27" s="14">
        <v>1.736</v>
      </c>
    </row>
    <row r="28" spans="1:29" s="12" customFormat="1" x14ac:dyDescent="0.25">
      <c r="A28" s="12" t="s">
        <v>211</v>
      </c>
      <c r="B28" s="10">
        <v>-1.4</v>
      </c>
      <c r="C28" s="10">
        <v>4.4000000000000004</v>
      </c>
      <c r="D28" s="10">
        <v>2.1</v>
      </c>
      <c r="E28" s="10">
        <v>8.6999999999999993</v>
      </c>
      <c r="F28" s="10">
        <v>9.9</v>
      </c>
      <c r="G28" s="10">
        <v>7.1</v>
      </c>
      <c r="H28" s="10">
        <v>9.3000000000000007</v>
      </c>
      <c r="I28" s="10">
        <v>12.9</v>
      </c>
      <c r="J28" s="10">
        <v>12.9</v>
      </c>
      <c r="K28" s="10">
        <v>15.6</v>
      </c>
      <c r="L28" s="10">
        <v>15.9</v>
      </c>
      <c r="M28" s="10">
        <v>14.7</v>
      </c>
      <c r="N28" s="10"/>
      <c r="O28" s="10">
        <v>46.2</v>
      </c>
      <c r="P28" s="10">
        <v>93.8</v>
      </c>
      <c r="Q28" s="10"/>
      <c r="R28" s="10">
        <v>-2.1</v>
      </c>
      <c r="S28" s="10"/>
      <c r="T28" s="14"/>
      <c r="U28" s="10"/>
      <c r="V28" s="10"/>
      <c r="W28" s="10"/>
      <c r="X28" s="10">
        <v>1.7</v>
      </c>
      <c r="Y28" s="10">
        <v>2.1</v>
      </c>
      <c r="Z28" s="10">
        <v>268.3</v>
      </c>
      <c r="AA28" s="10">
        <v>1.1000000000000001</v>
      </c>
      <c r="AB28" s="10">
        <v>4.3</v>
      </c>
      <c r="AC28" s="14">
        <v>1.6950000000000001</v>
      </c>
    </row>
    <row r="29" spans="1:29" s="12" customFormat="1" x14ac:dyDescent="0.25">
      <c r="A29" s="12" t="s">
        <v>212</v>
      </c>
      <c r="B29" s="10">
        <v>0.4</v>
      </c>
      <c r="C29" s="10">
        <v>4.9000000000000004</v>
      </c>
      <c r="D29" s="10">
        <v>1.8</v>
      </c>
      <c r="E29" s="10">
        <v>6.4</v>
      </c>
      <c r="F29" s="10">
        <v>10.7</v>
      </c>
      <c r="G29" s="10">
        <v>1.2</v>
      </c>
      <c r="H29" s="10">
        <v>7.9</v>
      </c>
      <c r="I29" s="10">
        <v>10.7</v>
      </c>
      <c r="J29" s="10">
        <v>10.9</v>
      </c>
      <c r="K29" s="10">
        <v>13.6</v>
      </c>
      <c r="L29" s="10">
        <v>13.8</v>
      </c>
      <c r="M29" s="10">
        <v>12</v>
      </c>
      <c r="N29" s="10"/>
      <c r="O29" s="10">
        <v>46.5</v>
      </c>
      <c r="P29" s="10">
        <v>93.3</v>
      </c>
      <c r="Q29" s="10"/>
      <c r="R29" s="10">
        <v>0.2</v>
      </c>
      <c r="S29" s="10"/>
      <c r="T29" s="14"/>
      <c r="U29" s="10"/>
      <c r="V29" s="10"/>
      <c r="W29" s="10"/>
      <c r="X29" s="10">
        <v>5.7</v>
      </c>
      <c r="Y29" s="10">
        <v>3.6</v>
      </c>
      <c r="Z29" s="10">
        <v>234.7</v>
      </c>
      <c r="AA29" s="10">
        <v>2.8</v>
      </c>
      <c r="AB29" s="10">
        <v>4.4000000000000004</v>
      </c>
      <c r="AC29" s="14">
        <v>1.6180000000000001</v>
      </c>
    </row>
    <row r="30" spans="1:29" s="12" customFormat="1" x14ac:dyDescent="0.25">
      <c r="A30" s="12" t="s">
        <v>113</v>
      </c>
      <c r="B30" s="10">
        <v>5.3</v>
      </c>
      <c r="C30" s="10">
        <v>8.8000000000000007</v>
      </c>
      <c r="D30" s="10">
        <v>3.5</v>
      </c>
      <c r="E30" s="10">
        <v>7.1</v>
      </c>
      <c r="F30" s="10">
        <v>10.4</v>
      </c>
      <c r="G30" s="10">
        <v>0.3</v>
      </c>
      <c r="H30" s="10">
        <v>8.1</v>
      </c>
      <c r="I30" s="10">
        <v>10.4</v>
      </c>
      <c r="J30" s="10">
        <v>10.7</v>
      </c>
      <c r="K30" s="10">
        <v>12.9</v>
      </c>
      <c r="L30" s="10">
        <v>13</v>
      </c>
      <c r="M30" s="10">
        <v>10.9</v>
      </c>
      <c r="N30" s="10"/>
      <c r="O30" s="10">
        <v>46.9</v>
      </c>
      <c r="P30" s="10">
        <v>91.7</v>
      </c>
      <c r="Q30" s="10"/>
      <c r="R30" s="10">
        <v>2.7</v>
      </c>
      <c r="S30" s="10"/>
      <c r="T30" s="14"/>
      <c r="U30" s="10"/>
      <c r="V30" s="10"/>
      <c r="W30" s="10"/>
      <c r="X30" s="10">
        <v>-0.2</v>
      </c>
      <c r="Y30" s="10">
        <v>-1.2</v>
      </c>
      <c r="Z30" s="10">
        <v>239</v>
      </c>
      <c r="AA30" s="10">
        <v>7.4</v>
      </c>
      <c r="AB30" s="10">
        <v>3.3</v>
      </c>
      <c r="AC30" s="14">
        <v>1.4830000000000001</v>
      </c>
    </row>
    <row r="31" spans="1:29" s="12" customFormat="1" x14ac:dyDescent="0.25">
      <c r="A31" s="12" t="s">
        <v>114</v>
      </c>
      <c r="B31" s="10">
        <v>9.4</v>
      </c>
      <c r="C31" s="10">
        <v>12.4</v>
      </c>
      <c r="D31" s="10">
        <v>2.9</v>
      </c>
      <c r="E31" s="10">
        <v>6.7</v>
      </c>
      <c r="F31" s="10">
        <v>10.1</v>
      </c>
      <c r="G31" s="10">
        <v>4.7</v>
      </c>
      <c r="H31" s="10">
        <v>8.4</v>
      </c>
      <c r="I31" s="10">
        <v>10.4</v>
      </c>
      <c r="J31" s="10">
        <v>10.7</v>
      </c>
      <c r="K31" s="10">
        <v>12.3</v>
      </c>
      <c r="L31" s="10">
        <v>12.8</v>
      </c>
      <c r="M31" s="10">
        <v>10.5</v>
      </c>
      <c r="N31" s="10"/>
      <c r="O31" s="10">
        <v>47.6</v>
      </c>
      <c r="P31" s="10">
        <v>90.7</v>
      </c>
      <c r="Q31" s="10"/>
      <c r="R31" s="10">
        <v>2.6</v>
      </c>
      <c r="S31" s="10"/>
      <c r="T31" s="14"/>
      <c r="U31" s="10"/>
      <c r="V31" s="10"/>
      <c r="W31" s="10"/>
      <c r="X31" s="10">
        <v>4.0999999999999996</v>
      </c>
      <c r="Y31" s="10">
        <v>4.7</v>
      </c>
      <c r="Z31" s="10">
        <v>239.3</v>
      </c>
      <c r="AA31" s="10">
        <v>3.5</v>
      </c>
      <c r="AB31" s="10">
        <v>3.1</v>
      </c>
      <c r="AC31" s="14">
        <v>1.5329999999999999</v>
      </c>
    </row>
    <row r="32" spans="1:29" s="12" customFormat="1" x14ac:dyDescent="0.25">
      <c r="A32" s="12" t="s">
        <v>115</v>
      </c>
      <c r="B32" s="10">
        <v>8.1</v>
      </c>
      <c r="C32" s="10">
        <v>12.7</v>
      </c>
      <c r="D32" s="10">
        <v>6.2</v>
      </c>
      <c r="E32" s="10">
        <v>11.9</v>
      </c>
      <c r="F32" s="10">
        <v>9.4</v>
      </c>
      <c r="G32" s="10">
        <v>4</v>
      </c>
      <c r="H32" s="10">
        <v>9.1</v>
      </c>
      <c r="I32" s="10">
        <v>11.5</v>
      </c>
      <c r="J32" s="10">
        <v>11.7</v>
      </c>
      <c r="K32" s="10">
        <v>13.2</v>
      </c>
      <c r="L32" s="10">
        <v>13.7</v>
      </c>
      <c r="M32" s="10">
        <v>10.8</v>
      </c>
      <c r="N32" s="10"/>
      <c r="O32" s="10">
        <v>48.2</v>
      </c>
      <c r="P32" s="10">
        <v>90.5</v>
      </c>
      <c r="Q32" s="10"/>
      <c r="R32" s="10">
        <v>1</v>
      </c>
      <c r="S32" s="10"/>
      <c r="T32" s="14"/>
      <c r="U32" s="10"/>
      <c r="V32" s="10"/>
      <c r="W32" s="10"/>
      <c r="X32" s="10">
        <v>5.7</v>
      </c>
      <c r="Y32" s="10">
        <v>-1.2</v>
      </c>
      <c r="Z32" s="10">
        <v>235.7</v>
      </c>
      <c r="AA32" s="10">
        <v>4.5</v>
      </c>
      <c r="AB32" s="10">
        <v>8</v>
      </c>
      <c r="AC32" s="14">
        <v>1.498</v>
      </c>
    </row>
    <row r="33" spans="1:29" s="12" customFormat="1" x14ac:dyDescent="0.25">
      <c r="A33" s="12" t="s">
        <v>116</v>
      </c>
      <c r="B33" s="10">
        <v>8.5</v>
      </c>
      <c r="C33" s="10">
        <v>11.7</v>
      </c>
      <c r="D33" s="10">
        <v>8.9</v>
      </c>
      <c r="E33" s="10">
        <v>11.8</v>
      </c>
      <c r="F33" s="10">
        <v>8.5</v>
      </c>
      <c r="G33" s="10">
        <v>4.0999999999999996</v>
      </c>
      <c r="H33" s="10">
        <v>8.8000000000000007</v>
      </c>
      <c r="I33" s="10">
        <v>11.4</v>
      </c>
      <c r="J33" s="10">
        <v>11.7</v>
      </c>
      <c r="K33" s="10">
        <v>13.2</v>
      </c>
      <c r="L33" s="10">
        <v>13.4</v>
      </c>
      <c r="M33" s="10">
        <v>11</v>
      </c>
      <c r="N33" s="10"/>
      <c r="O33" s="10">
        <v>48.8</v>
      </c>
      <c r="P33" s="10">
        <v>90.4</v>
      </c>
      <c r="Q33" s="10"/>
      <c r="R33" s="10">
        <v>4.4000000000000004</v>
      </c>
      <c r="S33" s="10"/>
      <c r="T33" s="14"/>
      <c r="U33" s="10"/>
      <c r="V33" s="10"/>
      <c r="W33" s="10"/>
      <c r="X33" s="10">
        <v>3.6</v>
      </c>
      <c r="Y33" s="10">
        <v>4.5</v>
      </c>
      <c r="Z33" s="10">
        <v>231.7</v>
      </c>
      <c r="AA33" s="10">
        <v>3.5</v>
      </c>
      <c r="AB33" s="10">
        <v>5.6</v>
      </c>
      <c r="AC33" s="14">
        <v>1.452</v>
      </c>
    </row>
    <row r="34" spans="1:29" s="12" customFormat="1" x14ac:dyDescent="0.25">
      <c r="A34" s="12" t="s">
        <v>117</v>
      </c>
      <c r="B34" s="10">
        <v>8.1999999999999993</v>
      </c>
      <c r="C34" s="10">
        <v>12.9</v>
      </c>
      <c r="D34" s="10">
        <v>8.4</v>
      </c>
      <c r="E34" s="10">
        <v>13.2</v>
      </c>
      <c r="F34" s="10">
        <v>7.9</v>
      </c>
      <c r="G34" s="10">
        <v>5.8</v>
      </c>
      <c r="H34" s="10">
        <v>9.1999999999999993</v>
      </c>
      <c r="I34" s="10">
        <v>11.7</v>
      </c>
      <c r="J34" s="10">
        <v>11.9</v>
      </c>
      <c r="K34" s="10">
        <v>13.3</v>
      </c>
      <c r="L34" s="10">
        <v>13.3</v>
      </c>
      <c r="M34" s="10">
        <v>11.1</v>
      </c>
      <c r="N34" s="10"/>
      <c r="O34" s="10">
        <v>49.4</v>
      </c>
      <c r="P34" s="10">
        <v>90.5</v>
      </c>
      <c r="Q34" s="10"/>
      <c r="R34" s="10">
        <v>3.5</v>
      </c>
      <c r="S34" s="10"/>
      <c r="T34" s="14"/>
      <c r="U34" s="10"/>
      <c r="V34" s="10"/>
      <c r="W34" s="10"/>
      <c r="X34" s="10">
        <v>4.5999999999999996</v>
      </c>
      <c r="Y34" s="10">
        <v>1.7</v>
      </c>
      <c r="Z34" s="10">
        <v>224.8</v>
      </c>
      <c r="AA34" s="10">
        <v>2.8</v>
      </c>
      <c r="AB34" s="10">
        <v>3.7</v>
      </c>
      <c r="AC34" s="14">
        <v>1.4379999999999999</v>
      </c>
    </row>
    <row r="35" spans="1:29" s="12" customFormat="1" x14ac:dyDescent="0.25">
      <c r="A35" s="12" t="s">
        <v>118</v>
      </c>
      <c r="B35" s="10">
        <v>7.2</v>
      </c>
      <c r="C35" s="10">
        <v>10.9</v>
      </c>
      <c r="D35" s="10">
        <v>6.8</v>
      </c>
      <c r="E35" s="10">
        <v>11</v>
      </c>
      <c r="F35" s="10">
        <v>7.4</v>
      </c>
      <c r="G35" s="10">
        <v>3.8</v>
      </c>
      <c r="H35" s="10">
        <v>9.8000000000000007</v>
      </c>
      <c r="I35" s="10">
        <v>13</v>
      </c>
      <c r="J35" s="10">
        <v>13.2</v>
      </c>
      <c r="K35" s="10">
        <v>14.9</v>
      </c>
      <c r="L35" s="10">
        <v>14.1</v>
      </c>
      <c r="M35" s="10">
        <v>12.3</v>
      </c>
      <c r="N35" s="10"/>
      <c r="O35" s="10">
        <v>50</v>
      </c>
      <c r="P35" s="10">
        <v>91.4</v>
      </c>
      <c r="Q35" s="10"/>
      <c r="R35" s="10">
        <v>-1.9</v>
      </c>
      <c r="S35" s="10"/>
      <c r="T35" s="14"/>
      <c r="U35" s="10"/>
      <c r="V35" s="10"/>
      <c r="W35" s="10"/>
      <c r="X35" s="10">
        <v>6.7</v>
      </c>
      <c r="Y35" s="10">
        <v>3</v>
      </c>
      <c r="Z35" s="10">
        <v>237.3</v>
      </c>
      <c r="AA35" s="10">
        <v>-3.4</v>
      </c>
      <c r="AB35" s="10">
        <v>3.6</v>
      </c>
      <c r="AC35" s="14">
        <v>1.3580000000000001</v>
      </c>
    </row>
    <row r="36" spans="1:29" s="12" customFormat="1" x14ac:dyDescent="0.25">
      <c r="A36" s="12" t="s">
        <v>119</v>
      </c>
      <c r="B36" s="10">
        <v>4</v>
      </c>
      <c r="C36" s="10">
        <v>7.4</v>
      </c>
      <c r="D36" s="10">
        <v>5.6</v>
      </c>
      <c r="E36" s="10">
        <v>8.9</v>
      </c>
      <c r="F36" s="10">
        <v>7.4</v>
      </c>
      <c r="G36" s="10">
        <v>3.5</v>
      </c>
      <c r="H36" s="10">
        <v>10.3</v>
      </c>
      <c r="I36" s="10">
        <v>12.8</v>
      </c>
      <c r="J36" s="10">
        <v>12.9</v>
      </c>
      <c r="K36" s="10">
        <v>14.3</v>
      </c>
      <c r="L36" s="10">
        <v>14.5</v>
      </c>
      <c r="M36" s="10">
        <v>13</v>
      </c>
      <c r="N36" s="10"/>
      <c r="O36" s="10">
        <v>50.6</v>
      </c>
      <c r="P36" s="10">
        <v>92</v>
      </c>
      <c r="Q36" s="10"/>
      <c r="R36" s="10">
        <v>4.2</v>
      </c>
      <c r="S36" s="10"/>
      <c r="T36" s="14"/>
      <c r="U36" s="10"/>
      <c r="V36" s="10"/>
      <c r="W36" s="10"/>
      <c r="X36" s="10">
        <v>4.5</v>
      </c>
      <c r="Y36" s="10">
        <v>-0.4</v>
      </c>
      <c r="Z36" s="10">
        <v>246.9</v>
      </c>
      <c r="AA36" s="10">
        <v>2.6</v>
      </c>
      <c r="AB36" s="10">
        <v>6</v>
      </c>
      <c r="AC36" s="14">
        <v>1.234</v>
      </c>
    </row>
    <row r="37" spans="1:29" s="12" customFormat="1" x14ac:dyDescent="0.25">
      <c r="A37" s="12" t="s">
        <v>120</v>
      </c>
      <c r="B37" s="10">
        <v>3.2</v>
      </c>
      <c r="C37" s="10">
        <v>6</v>
      </c>
      <c r="D37" s="10">
        <v>3.3</v>
      </c>
      <c r="E37" s="10">
        <v>5.9</v>
      </c>
      <c r="F37" s="10">
        <v>7.3</v>
      </c>
      <c r="G37" s="10">
        <v>3.5</v>
      </c>
      <c r="H37" s="10">
        <v>8.8000000000000007</v>
      </c>
      <c r="I37" s="10">
        <v>11.5</v>
      </c>
      <c r="J37" s="10">
        <v>11.8</v>
      </c>
      <c r="K37" s="10">
        <v>13.1</v>
      </c>
      <c r="L37" s="10">
        <v>13.6</v>
      </c>
      <c r="M37" s="10">
        <v>11.8</v>
      </c>
      <c r="N37" s="10"/>
      <c r="O37" s="10">
        <v>51.1</v>
      </c>
      <c r="P37" s="10">
        <v>92.5</v>
      </c>
      <c r="Q37" s="10"/>
      <c r="R37" s="10">
        <v>2.1</v>
      </c>
      <c r="S37" s="10"/>
      <c r="T37" s="14"/>
      <c r="U37" s="10"/>
      <c r="V37" s="10"/>
      <c r="W37" s="10"/>
      <c r="X37" s="10">
        <v>0.4</v>
      </c>
      <c r="Y37" s="10">
        <v>5.0999999999999996</v>
      </c>
      <c r="Z37" s="10">
        <v>251.6</v>
      </c>
      <c r="AA37" s="10">
        <v>8.1999999999999993</v>
      </c>
      <c r="AB37" s="10">
        <v>6</v>
      </c>
      <c r="AC37" s="14">
        <v>1.1579999999999999</v>
      </c>
    </row>
    <row r="38" spans="1:29" s="12" customFormat="1" x14ac:dyDescent="0.25">
      <c r="A38" s="12" t="s">
        <v>121</v>
      </c>
      <c r="B38" s="10">
        <v>4</v>
      </c>
      <c r="C38" s="10">
        <v>8.9</v>
      </c>
      <c r="D38" s="10">
        <v>-1</v>
      </c>
      <c r="E38" s="10">
        <v>3.9</v>
      </c>
      <c r="F38" s="10">
        <v>7.2</v>
      </c>
      <c r="G38" s="10">
        <v>3.7</v>
      </c>
      <c r="H38" s="10">
        <v>8.1999999999999993</v>
      </c>
      <c r="I38" s="10">
        <v>11.3</v>
      </c>
      <c r="J38" s="10">
        <v>11.6</v>
      </c>
      <c r="K38" s="10">
        <v>13</v>
      </c>
      <c r="L38" s="10">
        <v>13.1</v>
      </c>
      <c r="M38" s="10">
        <v>10.5</v>
      </c>
      <c r="N38" s="10"/>
      <c r="O38" s="10">
        <v>51.7</v>
      </c>
      <c r="P38" s="10">
        <v>93.2</v>
      </c>
      <c r="Q38" s="10"/>
      <c r="R38" s="10">
        <v>0.9</v>
      </c>
      <c r="S38" s="10"/>
      <c r="T38" s="14"/>
      <c r="U38" s="10"/>
      <c r="V38" s="10"/>
      <c r="W38" s="10"/>
      <c r="X38" s="10">
        <v>10.1</v>
      </c>
      <c r="Y38" s="10">
        <v>0.6</v>
      </c>
      <c r="Z38" s="10">
        <v>251</v>
      </c>
      <c r="AA38" s="10">
        <v>3.4</v>
      </c>
      <c r="AB38" s="10">
        <v>6.3</v>
      </c>
      <c r="AC38" s="14">
        <v>1.236</v>
      </c>
    </row>
    <row r="39" spans="1:29" s="12" customFormat="1" x14ac:dyDescent="0.25">
      <c r="A39" s="12" t="s">
        <v>122</v>
      </c>
      <c r="B39" s="10">
        <v>3.7</v>
      </c>
      <c r="C39" s="10">
        <v>6.3</v>
      </c>
      <c r="D39" s="10">
        <v>7.9</v>
      </c>
      <c r="E39" s="10">
        <v>11.6</v>
      </c>
      <c r="F39" s="10">
        <v>7.3</v>
      </c>
      <c r="G39" s="10">
        <v>3.7</v>
      </c>
      <c r="H39" s="10">
        <v>7.5</v>
      </c>
      <c r="I39" s="10">
        <v>10.5</v>
      </c>
      <c r="J39" s="10">
        <v>10.9</v>
      </c>
      <c r="K39" s="10">
        <v>12.3</v>
      </c>
      <c r="L39" s="10">
        <v>12.7</v>
      </c>
      <c r="M39" s="10">
        <v>10.199999999999999</v>
      </c>
      <c r="N39" s="10"/>
      <c r="O39" s="10">
        <v>52.6</v>
      </c>
      <c r="P39" s="10">
        <v>93.4</v>
      </c>
      <c r="Q39" s="10"/>
      <c r="R39" s="10">
        <v>3.9</v>
      </c>
      <c r="S39" s="10"/>
      <c r="T39" s="14"/>
      <c r="U39" s="10"/>
      <c r="V39" s="10"/>
      <c r="W39" s="10"/>
      <c r="X39" s="10">
        <v>5.7</v>
      </c>
      <c r="Y39" s="10">
        <v>3.5</v>
      </c>
      <c r="Z39" s="10">
        <v>248.4</v>
      </c>
      <c r="AA39" s="10">
        <v>8.8000000000000007</v>
      </c>
      <c r="AB39" s="10">
        <v>9.8000000000000007</v>
      </c>
      <c r="AC39" s="14">
        <v>1.31</v>
      </c>
    </row>
    <row r="40" spans="1:29" s="12" customFormat="1" x14ac:dyDescent="0.25">
      <c r="A40" s="12" t="s">
        <v>123</v>
      </c>
      <c r="B40" s="10">
        <v>6.4</v>
      </c>
      <c r="C40" s="10">
        <v>8.9</v>
      </c>
      <c r="D40" s="10">
        <v>-1.3</v>
      </c>
      <c r="E40" s="10">
        <v>1.8</v>
      </c>
      <c r="F40" s="10">
        <v>7.2</v>
      </c>
      <c r="G40" s="10">
        <v>2.5</v>
      </c>
      <c r="H40" s="10">
        <v>7.1</v>
      </c>
      <c r="I40" s="10">
        <v>10</v>
      </c>
      <c r="J40" s="10">
        <v>10.5</v>
      </c>
      <c r="K40" s="10">
        <v>11.8</v>
      </c>
      <c r="L40" s="10">
        <v>12.1</v>
      </c>
      <c r="M40" s="10">
        <v>9.5</v>
      </c>
      <c r="N40" s="10"/>
      <c r="O40" s="10">
        <v>53.4</v>
      </c>
      <c r="P40" s="10">
        <v>93.9</v>
      </c>
      <c r="Q40" s="10"/>
      <c r="R40" s="10">
        <v>3.4</v>
      </c>
      <c r="S40" s="10"/>
      <c r="T40" s="14"/>
      <c r="U40" s="10"/>
      <c r="V40" s="10"/>
      <c r="W40" s="10"/>
      <c r="X40" s="10">
        <v>8.6</v>
      </c>
      <c r="Y40" s="10">
        <v>0.5</v>
      </c>
      <c r="Z40" s="10">
        <v>216.5</v>
      </c>
      <c r="AA40" s="10">
        <v>0.4</v>
      </c>
      <c r="AB40" s="10">
        <v>3.5</v>
      </c>
      <c r="AC40" s="14">
        <v>1.409</v>
      </c>
    </row>
    <row r="41" spans="1:29" s="12" customFormat="1" x14ac:dyDescent="0.25">
      <c r="A41" s="12" t="s">
        <v>124</v>
      </c>
      <c r="B41" s="10">
        <v>3</v>
      </c>
      <c r="C41" s="10">
        <v>5.4</v>
      </c>
      <c r="D41" s="10">
        <v>4.7</v>
      </c>
      <c r="E41" s="10">
        <v>7.6</v>
      </c>
      <c r="F41" s="10">
        <v>7</v>
      </c>
      <c r="G41" s="10">
        <v>4.0999999999999996</v>
      </c>
      <c r="H41" s="10">
        <v>7.2</v>
      </c>
      <c r="I41" s="10">
        <v>9.4</v>
      </c>
      <c r="J41" s="10">
        <v>10</v>
      </c>
      <c r="K41" s="10">
        <v>11.2</v>
      </c>
      <c r="L41" s="10">
        <v>11.6</v>
      </c>
      <c r="M41" s="10">
        <v>9.5</v>
      </c>
      <c r="N41" s="10"/>
      <c r="O41" s="10">
        <v>54.4</v>
      </c>
      <c r="P41" s="10">
        <v>92.3</v>
      </c>
      <c r="Q41" s="10"/>
      <c r="R41" s="10">
        <v>2.4</v>
      </c>
      <c r="S41" s="10"/>
      <c r="T41" s="14"/>
      <c r="U41" s="10"/>
      <c r="V41" s="10"/>
      <c r="W41" s="10"/>
      <c r="X41" s="10">
        <v>5.9</v>
      </c>
      <c r="Y41" s="10">
        <v>1.5</v>
      </c>
      <c r="Z41" s="10">
        <v>200.3</v>
      </c>
      <c r="AA41" s="10">
        <v>1</v>
      </c>
      <c r="AB41" s="10">
        <v>2.2999999999999998</v>
      </c>
      <c r="AC41" s="14">
        <v>1.4450000000000001</v>
      </c>
    </row>
    <row r="42" spans="1:29" s="12" customFormat="1" x14ac:dyDescent="0.25">
      <c r="A42" s="12" t="s">
        <v>125</v>
      </c>
      <c r="B42" s="10">
        <v>3.8</v>
      </c>
      <c r="C42" s="10">
        <v>5.8</v>
      </c>
      <c r="D42" s="10">
        <v>5.0999999999999996</v>
      </c>
      <c r="E42" s="10">
        <v>8.1</v>
      </c>
      <c r="F42" s="10">
        <v>7</v>
      </c>
      <c r="G42" s="10">
        <v>2.1</v>
      </c>
      <c r="H42" s="10">
        <v>6.9</v>
      </c>
      <c r="I42" s="10">
        <v>8.4</v>
      </c>
      <c r="J42" s="10">
        <v>8.8000000000000007</v>
      </c>
      <c r="K42" s="10">
        <v>10.4</v>
      </c>
      <c r="L42" s="10">
        <v>10.5</v>
      </c>
      <c r="M42" s="10">
        <v>9.4</v>
      </c>
      <c r="N42" s="10"/>
      <c r="O42" s="10">
        <v>55.4</v>
      </c>
      <c r="P42" s="10">
        <v>94.1</v>
      </c>
      <c r="Q42" s="10"/>
      <c r="R42" s="10">
        <v>-1.4</v>
      </c>
      <c r="S42" s="10"/>
      <c r="T42" s="14"/>
      <c r="U42" s="10"/>
      <c r="V42" s="10"/>
      <c r="W42" s="10"/>
      <c r="X42" s="10">
        <v>1.2</v>
      </c>
      <c r="Y42" s="10">
        <v>0.6</v>
      </c>
      <c r="Z42" s="10">
        <v>177.6</v>
      </c>
      <c r="AA42" s="10">
        <v>4.5999999999999996</v>
      </c>
      <c r="AB42" s="10">
        <v>4.0999999999999996</v>
      </c>
      <c r="AC42" s="14">
        <v>1.474</v>
      </c>
    </row>
    <row r="43" spans="1:29" s="12" customFormat="1" x14ac:dyDescent="0.25">
      <c r="A43" s="12" t="s">
        <v>126</v>
      </c>
      <c r="B43" s="10">
        <v>1.8</v>
      </c>
      <c r="C43" s="10">
        <v>3.5</v>
      </c>
      <c r="D43" s="10">
        <v>5.4</v>
      </c>
      <c r="E43" s="10">
        <v>4.9000000000000004</v>
      </c>
      <c r="F43" s="10">
        <v>7.2</v>
      </c>
      <c r="G43" s="10">
        <v>-1.9</v>
      </c>
      <c r="H43" s="10">
        <v>6.1</v>
      </c>
      <c r="I43" s="10">
        <v>7.7</v>
      </c>
      <c r="J43" s="10">
        <v>7.9</v>
      </c>
      <c r="K43" s="10">
        <v>10.1</v>
      </c>
      <c r="L43" s="10">
        <v>10.3</v>
      </c>
      <c r="M43" s="10">
        <v>8.6</v>
      </c>
      <c r="N43" s="10"/>
      <c r="O43" s="10">
        <v>56.5</v>
      </c>
      <c r="P43" s="10">
        <v>95.9</v>
      </c>
      <c r="Q43" s="10"/>
      <c r="R43" s="10">
        <v>7.5</v>
      </c>
      <c r="S43" s="10"/>
      <c r="T43" s="14"/>
      <c r="U43" s="10"/>
      <c r="V43" s="10"/>
      <c r="W43" s="10"/>
      <c r="X43" s="10">
        <v>-1.1000000000000001</v>
      </c>
      <c r="Y43" s="10">
        <v>0.9</v>
      </c>
      <c r="Z43" s="10">
        <v>163.80000000000001</v>
      </c>
      <c r="AA43" s="10">
        <v>3</v>
      </c>
      <c r="AB43" s="10">
        <v>1.3</v>
      </c>
      <c r="AC43" s="14">
        <v>1.532</v>
      </c>
    </row>
    <row r="44" spans="1:29" s="12" customFormat="1" x14ac:dyDescent="0.25">
      <c r="A44" s="12" t="s">
        <v>127</v>
      </c>
      <c r="B44" s="10">
        <v>4.0999999999999996</v>
      </c>
      <c r="C44" s="10">
        <v>5.8</v>
      </c>
      <c r="D44" s="10">
        <v>2.9</v>
      </c>
      <c r="E44" s="10">
        <v>5</v>
      </c>
      <c r="F44" s="10">
        <v>7</v>
      </c>
      <c r="G44" s="10">
        <v>2.5</v>
      </c>
      <c r="H44" s="10">
        <v>5.5</v>
      </c>
      <c r="I44" s="10">
        <v>7.3</v>
      </c>
      <c r="J44" s="10">
        <v>7.7</v>
      </c>
      <c r="K44" s="10">
        <v>9.8000000000000007</v>
      </c>
      <c r="L44" s="10">
        <v>10.199999999999999</v>
      </c>
      <c r="M44" s="10">
        <v>7.9</v>
      </c>
      <c r="N44" s="10"/>
      <c r="O44" s="10">
        <v>57.8</v>
      </c>
      <c r="P44" s="10">
        <v>97.3</v>
      </c>
      <c r="Q44" s="10"/>
      <c r="R44" s="10">
        <v>2</v>
      </c>
      <c r="S44" s="10"/>
      <c r="T44" s="14"/>
      <c r="U44" s="10"/>
      <c r="V44" s="10"/>
      <c r="W44" s="10"/>
      <c r="X44" s="10">
        <v>3.1</v>
      </c>
      <c r="Y44" s="10">
        <v>-2.1</v>
      </c>
      <c r="Z44" s="10">
        <v>154.4</v>
      </c>
      <c r="AA44" s="10">
        <v>1.8</v>
      </c>
      <c r="AB44" s="10">
        <v>2.9</v>
      </c>
      <c r="AC44" s="14">
        <v>1.4470000000000001</v>
      </c>
    </row>
    <row r="45" spans="1:29" s="12" customFormat="1" x14ac:dyDescent="0.25">
      <c r="A45" s="12" t="s">
        <v>128</v>
      </c>
      <c r="B45" s="10">
        <v>2.1</v>
      </c>
      <c r="C45" s="10">
        <v>4.4000000000000004</v>
      </c>
      <c r="D45" s="10">
        <v>0.7</v>
      </c>
      <c r="E45" s="10">
        <v>3.2</v>
      </c>
      <c r="F45" s="10">
        <v>6.8</v>
      </c>
      <c r="G45" s="10">
        <v>2.8</v>
      </c>
      <c r="H45" s="10">
        <v>5.4</v>
      </c>
      <c r="I45" s="10">
        <v>7</v>
      </c>
      <c r="J45" s="10">
        <v>7.6</v>
      </c>
      <c r="K45" s="10">
        <v>9.6</v>
      </c>
      <c r="L45" s="10">
        <v>9.6</v>
      </c>
      <c r="M45" s="10">
        <v>7.5</v>
      </c>
      <c r="N45" s="10"/>
      <c r="O45" s="10">
        <v>59</v>
      </c>
      <c r="P45" s="10">
        <v>98.7</v>
      </c>
      <c r="Q45" s="10"/>
      <c r="R45" s="10">
        <v>1</v>
      </c>
      <c r="S45" s="10"/>
      <c r="T45" s="14"/>
      <c r="U45" s="10"/>
      <c r="V45" s="10"/>
      <c r="W45" s="10"/>
      <c r="X45" s="10">
        <v>4.3</v>
      </c>
      <c r="Y45" s="10">
        <v>0</v>
      </c>
      <c r="Z45" s="10">
        <v>158.30000000000001</v>
      </c>
      <c r="AA45" s="10">
        <v>7.3</v>
      </c>
      <c r="AB45" s="10">
        <v>5.4</v>
      </c>
      <c r="AC45" s="14">
        <v>1.4830000000000001</v>
      </c>
    </row>
    <row r="46" spans="1:29" s="12" customFormat="1" x14ac:dyDescent="0.25">
      <c r="A46" s="12" t="s">
        <v>129</v>
      </c>
      <c r="B46" s="10">
        <v>2.8</v>
      </c>
      <c r="C46" s="10">
        <v>5.8</v>
      </c>
      <c r="D46" s="10">
        <v>3.9</v>
      </c>
      <c r="E46" s="10">
        <v>7.8</v>
      </c>
      <c r="F46" s="10">
        <v>6.6</v>
      </c>
      <c r="G46" s="10">
        <v>4.9000000000000004</v>
      </c>
      <c r="H46" s="10">
        <v>5.5</v>
      </c>
      <c r="I46" s="10">
        <v>6.9</v>
      </c>
      <c r="J46" s="10">
        <v>7.4</v>
      </c>
      <c r="K46" s="10">
        <v>9.1</v>
      </c>
      <c r="L46" s="10">
        <v>9.1</v>
      </c>
      <c r="M46" s="10">
        <v>7.5</v>
      </c>
      <c r="N46" s="10">
        <v>2929.7</v>
      </c>
      <c r="O46" s="10">
        <v>60.6</v>
      </c>
      <c r="P46" s="10">
        <v>100.6</v>
      </c>
      <c r="Q46" s="10"/>
      <c r="R46" s="10">
        <v>-1.9</v>
      </c>
      <c r="S46" s="10"/>
      <c r="T46" s="14"/>
      <c r="U46" s="10"/>
      <c r="V46" s="10"/>
      <c r="W46" s="10"/>
      <c r="X46" s="10">
        <v>-1.5</v>
      </c>
      <c r="Y46" s="10">
        <v>-2.2000000000000002</v>
      </c>
      <c r="Z46" s="10">
        <v>145.69999999999999</v>
      </c>
      <c r="AA46" s="10">
        <v>3.7</v>
      </c>
      <c r="AB46" s="10">
        <v>6.5</v>
      </c>
      <c r="AC46" s="14">
        <v>1.607</v>
      </c>
    </row>
    <row r="47" spans="1:29" s="12" customFormat="1" x14ac:dyDescent="0.25">
      <c r="A47" s="12" t="s">
        <v>130</v>
      </c>
      <c r="B47" s="10">
        <v>4.5999999999999996</v>
      </c>
      <c r="C47" s="10">
        <v>7.4</v>
      </c>
      <c r="D47" s="10">
        <v>-3.8</v>
      </c>
      <c r="E47" s="10">
        <v>-0.1</v>
      </c>
      <c r="F47" s="10">
        <v>6.3</v>
      </c>
      <c r="G47" s="10">
        <v>4.5999999999999996</v>
      </c>
      <c r="H47" s="10">
        <v>5.7</v>
      </c>
      <c r="I47" s="10">
        <v>8.1</v>
      </c>
      <c r="J47" s="10">
        <v>8.5</v>
      </c>
      <c r="K47" s="10">
        <v>9.9</v>
      </c>
      <c r="L47" s="10">
        <v>10.4</v>
      </c>
      <c r="M47" s="10">
        <v>8</v>
      </c>
      <c r="N47" s="10">
        <v>3004.9</v>
      </c>
      <c r="O47" s="10">
        <v>62</v>
      </c>
      <c r="P47" s="10">
        <v>102.6</v>
      </c>
      <c r="Q47" s="10"/>
      <c r="R47" s="10">
        <v>6.9</v>
      </c>
      <c r="S47" s="10"/>
      <c r="T47" s="14"/>
      <c r="U47" s="10"/>
      <c r="V47" s="10"/>
      <c r="W47" s="10"/>
      <c r="X47" s="10">
        <v>8.5</v>
      </c>
      <c r="Y47" s="10">
        <v>5.0999999999999996</v>
      </c>
      <c r="Z47" s="10">
        <v>146.80000000000001</v>
      </c>
      <c r="AA47" s="10">
        <v>6</v>
      </c>
      <c r="AB47" s="10">
        <v>1.5</v>
      </c>
      <c r="AC47" s="14">
        <v>1.613</v>
      </c>
    </row>
    <row r="48" spans="1:29" s="12" customFormat="1" x14ac:dyDescent="0.25">
      <c r="A48" s="12" t="s">
        <v>131</v>
      </c>
      <c r="B48" s="10">
        <v>3.7</v>
      </c>
      <c r="C48" s="10">
        <v>6.7</v>
      </c>
      <c r="D48" s="10">
        <v>7.5</v>
      </c>
      <c r="E48" s="10">
        <v>11.6</v>
      </c>
      <c r="F48" s="10">
        <v>6</v>
      </c>
      <c r="G48" s="10">
        <v>4.3</v>
      </c>
      <c r="H48" s="10">
        <v>6</v>
      </c>
      <c r="I48" s="10">
        <v>8.5</v>
      </c>
      <c r="J48" s="10">
        <v>9</v>
      </c>
      <c r="K48" s="10">
        <v>10.5</v>
      </c>
      <c r="L48" s="10">
        <v>10.6</v>
      </c>
      <c r="M48" s="10">
        <v>8.4</v>
      </c>
      <c r="N48" s="10">
        <v>3171</v>
      </c>
      <c r="O48" s="10">
        <v>63.3</v>
      </c>
      <c r="P48" s="10">
        <v>103.2</v>
      </c>
      <c r="Q48" s="10"/>
      <c r="R48" s="10">
        <v>4.4000000000000004</v>
      </c>
      <c r="S48" s="10"/>
      <c r="T48" s="14"/>
      <c r="U48" s="10"/>
      <c r="V48" s="10"/>
      <c r="W48" s="10"/>
      <c r="X48" s="10">
        <v>8</v>
      </c>
      <c r="Y48" s="10">
        <v>-0.9</v>
      </c>
      <c r="Z48" s="10">
        <v>146.5</v>
      </c>
      <c r="AA48" s="10">
        <v>10.1</v>
      </c>
      <c r="AB48" s="10">
        <v>3.6</v>
      </c>
      <c r="AC48" s="14">
        <v>1.625</v>
      </c>
    </row>
    <row r="49" spans="1:29" s="12" customFormat="1" x14ac:dyDescent="0.25">
      <c r="A49" s="12" t="s">
        <v>132</v>
      </c>
      <c r="B49" s="10">
        <v>6.8</v>
      </c>
      <c r="C49" s="10">
        <v>10.4</v>
      </c>
      <c r="D49" s="10">
        <v>5.5</v>
      </c>
      <c r="E49" s="10">
        <v>9.1999999999999993</v>
      </c>
      <c r="F49" s="10">
        <v>5.8</v>
      </c>
      <c r="G49" s="10">
        <v>3.8</v>
      </c>
      <c r="H49" s="10">
        <v>5.9</v>
      </c>
      <c r="I49" s="10">
        <v>8.8000000000000007</v>
      </c>
      <c r="J49" s="10">
        <v>9.1999999999999993</v>
      </c>
      <c r="K49" s="10">
        <v>10.5</v>
      </c>
      <c r="L49" s="10">
        <v>10.8</v>
      </c>
      <c r="M49" s="10">
        <v>8.9</v>
      </c>
      <c r="N49" s="10">
        <v>2417.1</v>
      </c>
      <c r="O49" s="10">
        <v>64.599999999999994</v>
      </c>
      <c r="P49" s="10">
        <v>103.8</v>
      </c>
      <c r="Q49" s="10"/>
      <c r="R49" s="10">
        <v>5.2</v>
      </c>
      <c r="S49" s="10"/>
      <c r="T49" s="14"/>
      <c r="U49" s="10"/>
      <c r="V49" s="10"/>
      <c r="W49" s="10"/>
      <c r="X49" s="10">
        <v>10.7</v>
      </c>
      <c r="Y49" s="10">
        <v>1.2</v>
      </c>
      <c r="Z49" s="10">
        <v>121.3</v>
      </c>
      <c r="AA49" s="10">
        <v>4.7</v>
      </c>
      <c r="AB49" s="10">
        <v>5.2</v>
      </c>
      <c r="AC49" s="14">
        <v>1.8859999999999999</v>
      </c>
    </row>
    <row r="50" spans="1:29" s="12" customFormat="1" x14ac:dyDescent="0.25">
      <c r="A50" s="12" t="s">
        <v>133</v>
      </c>
      <c r="B50" s="10">
        <v>2.2999999999999998</v>
      </c>
      <c r="C50" s="10">
        <v>5.5</v>
      </c>
      <c r="D50" s="10">
        <v>6</v>
      </c>
      <c r="E50" s="10">
        <v>9.3000000000000007</v>
      </c>
      <c r="F50" s="10">
        <v>5.7</v>
      </c>
      <c r="G50" s="10">
        <v>3.2</v>
      </c>
      <c r="H50" s="10">
        <v>5.7</v>
      </c>
      <c r="I50" s="10">
        <v>8</v>
      </c>
      <c r="J50" s="10">
        <v>8.6</v>
      </c>
      <c r="K50" s="10">
        <v>9.8000000000000007</v>
      </c>
      <c r="L50" s="10">
        <v>10</v>
      </c>
      <c r="M50" s="10">
        <v>8.6</v>
      </c>
      <c r="N50" s="10">
        <v>2584</v>
      </c>
      <c r="O50" s="10">
        <v>65.599999999999994</v>
      </c>
      <c r="P50" s="10">
        <v>104.9</v>
      </c>
      <c r="Q50" s="10"/>
      <c r="R50" s="10">
        <v>2.2000000000000002</v>
      </c>
      <c r="S50" s="10"/>
      <c r="T50" s="14"/>
      <c r="U50" s="10"/>
      <c r="V50" s="10"/>
      <c r="W50" s="10"/>
      <c r="X50" s="10">
        <v>9.3000000000000007</v>
      </c>
      <c r="Y50" s="10">
        <v>-2.2000000000000002</v>
      </c>
      <c r="Z50" s="10">
        <v>124.1</v>
      </c>
      <c r="AA50" s="10">
        <v>7.4</v>
      </c>
      <c r="AB50" s="10">
        <v>4.3</v>
      </c>
      <c r="AC50" s="14">
        <v>1.887</v>
      </c>
    </row>
    <row r="51" spans="1:29" s="12" customFormat="1" x14ac:dyDescent="0.25">
      <c r="A51" s="12" t="s">
        <v>134</v>
      </c>
      <c r="B51" s="10">
        <v>5.4</v>
      </c>
      <c r="C51" s="10">
        <v>9.5</v>
      </c>
      <c r="D51" s="10">
        <v>4.2</v>
      </c>
      <c r="E51" s="10">
        <v>8.8000000000000007</v>
      </c>
      <c r="F51" s="10">
        <v>5.5</v>
      </c>
      <c r="G51" s="10">
        <v>4.7</v>
      </c>
      <c r="H51" s="10">
        <v>6.2</v>
      </c>
      <c r="I51" s="10">
        <v>8.5</v>
      </c>
      <c r="J51" s="10">
        <v>9</v>
      </c>
      <c r="K51" s="10">
        <v>10.3</v>
      </c>
      <c r="L51" s="10">
        <v>10.4</v>
      </c>
      <c r="M51" s="10">
        <v>8.8000000000000007</v>
      </c>
      <c r="N51" s="10">
        <v>2729.7</v>
      </c>
      <c r="O51" s="10">
        <v>67.2</v>
      </c>
      <c r="P51" s="10">
        <v>106.1</v>
      </c>
      <c r="Q51" s="10"/>
      <c r="R51" s="10">
        <v>3.7</v>
      </c>
      <c r="S51" s="10"/>
      <c r="T51" s="14"/>
      <c r="U51" s="10"/>
      <c r="V51" s="10"/>
      <c r="W51" s="10"/>
      <c r="X51" s="10">
        <v>0.5</v>
      </c>
      <c r="Y51" s="10">
        <v>2.7</v>
      </c>
      <c r="Z51" s="10">
        <v>133.5</v>
      </c>
      <c r="AA51" s="10">
        <v>2.5</v>
      </c>
      <c r="AB51" s="10">
        <v>2.7</v>
      </c>
      <c r="AC51" s="14">
        <v>1.7090000000000001</v>
      </c>
    </row>
    <row r="52" spans="1:29" s="12" customFormat="1" x14ac:dyDescent="0.25">
      <c r="A52" s="12" t="s">
        <v>135</v>
      </c>
      <c r="B52" s="10">
        <v>2.2999999999999998</v>
      </c>
      <c r="C52" s="10">
        <v>7.2</v>
      </c>
      <c r="D52" s="10">
        <v>3.9</v>
      </c>
      <c r="E52" s="10">
        <v>9.1</v>
      </c>
      <c r="F52" s="10">
        <v>5.5</v>
      </c>
      <c r="G52" s="10">
        <v>5</v>
      </c>
      <c r="H52" s="10">
        <v>7</v>
      </c>
      <c r="I52" s="10">
        <v>8.8000000000000007</v>
      </c>
      <c r="J52" s="10">
        <v>9.1999999999999993</v>
      </c>
      <c r="K52" s="10">
        <v>10.3</v>
      </c>
      <c r="L52" s="10">
        <v>10.5</v>
      </c>
      <c r="M52" s="10">
        <v>9.6999999999999993</v>
      </c>
      <c r="N52" s="10">
        <v>2706.7</v>
      </c>
      <c r="O52" s="10">
        <v>69.099999999999994</v>
      </c>
      <c r="P52" s="10">
        <v>106.4</v>
      </c>
      <c r="Q52" s="10"/>
      <c r="R52" s="10">
        <v>5</v>
      </c>
      <c r="S52" s="10"/>
      <c r="T52" s="14"/>
      <c r="U52" s="10"/>
      <c r="V52" s="10"/>
      <c r="W52" s="10"/>
      <c r="X52" s="10">
        <v>8.3000000000000007</v>
      </c>
      <c r="Y52" s="10">
        <v>0.7</v>
      </c>
      <c r="Z52" s="10">
        <v>133.9</v>
      </c>
      <c r="AA52" s="10">
        <v>6.3</v>
      </c>
      <c r="AB52" s="10">
        <v>5.8</v>
      </c>
      <c r="AC52" s="14">
        <v>1.6910000000000001</v>
      </c>
    </row>
    <row r="53" spans="1:29" s="12" customFormat="1" x14ac:dyDescent="0.25">
      <c r="A53" s="12" t="s">
        <v>136</v>
      </c>
      <c r="B53" s="10">
        <v>5.4</v>
      </c>
      <c r="C53" s="10">
        <v>8.8000000000000007</v>
      </c>
      <c r="D53" s="10">
        <v>3.9</v>
      </c>
      <c r="E53" s="10">
        <v>8.1</v>
      </c>
      <c r="F53" s="10">
        <v>5.3</v>
      </c>
      <c r="G53" s="10">
        <v>4.4000000000000004</v>
      </c>
      <c r="H53" s="10">
        <v>7.7</v>
      </c>
      <c r="I53" s="10">
        <v>8.8000000000000007</v>
      </c>
      <c r="J53" s="10">
        <v>9</v>
      </c>
      <c r="K53" s="10">
        <v>10.1</v>
      </c>
      <c r="L53" s="10">
        <v>10.4</v>
      </c>
      <c r="M53" s="10">
        <v>10.199999999999999</v>
      </c>
      <c r="N53" s="10">
        <v>2738.4</v>
      </c>
      <c r="O53" s="10">
        <v>70.900000000000006</v>
      </c>
      <c r="P53" s="10">
        <v>106.6</v>
      </c>
      <c r="Q53" s="10"/>
      <c r="R53" s="10">
        <v>3.8</v>
      </c>
      <c r="S53" s="10"/>
      <c r="T53" s="14"/>
      <c r="U53" s="10"/>
      <c r="V53" s="10"/>
      <c r="W53" s="10"/>
      <c r="X53" s="10">
        <v>4.5999999999999996</v>
      </c>
      <c r="Y53" s="10">
        <v>3</v>
      </c>
      <c r="Z53" s="10">
        <v>125.1</v>
      </c>
      <c r="AA53" s="10">
        <v>3.5</v>
      </c>
      <c r="AB53" s="10">
        <v>4.8</v>
      </c>
      <c r="AC53" s="14">
        <v>1.8089999999999999</v>
      </c>
    </row>
    <row r="54" spans="1:29" s="12" customFormat="1" x14ac:dyDescent="0.25">
      <c r="A54" s="12" t="s">
        <v>137</v>
      </c>
      <c r="B54" s="10">
        <v>4.0999999999999996</v>
      </c>
      <c r="C54" s="10">
        <v>8.6999999999999993</v>
      </c>
      <c r="D54" s="10">
        <v>5</v>
      </c>
      <c r="E54" s="10">
        <v>9.8000000000000007</v>
      </c>
      <c r="F54" s="10">
        <v>5.2</v>
      </c>
      <c r="G54" s="10">
        <v>4.5999999999999996</v>
      </c>
      <c r="H54" s="10">
        <v>8.5</v>
      </c>
      <c r="I54" s="10">
        <v>9.4</v>
      </c>
      <c r="J54" s="10">
        <v>9.3000000000000007</v>
      </c>
      <c r="K54" s="10">
        <v>10.4</v>
      </c>
      <c r="L54" s="10">
        <v>10.8</v>
      </c>
      <c r="M54" s="10">
        <v>11</v>
      </c>
      <c r="N54" s="10">
        <v>2915.1</v>
      </c>
      <c r="O54" s="10">
        <v>72.400000000000006</v>
      </c>
      <c r="P54" s="10">
        <v>107.6</v>
      </c>
      <c r="Q54" s="10"/>
      <c r="R54" s="10">
        <v>4.8</v>
      </c>
      <c r="S54" s="10"/>
      <c r="T54" s="14"/>
      <c r="U54" s="10"/>
      <c r="V54" s="10"/>
      <c r="W54" s="10"/>
      <c r="X54" s="10">
        <v>11.5</v>
      </c>
      <c r="Y54" s="10">
        <v>-2.2000000000000002</v>
      </c>
      <c r="Z54" s="10">
        <v>132.80000000000001</v>
      </c>
      <c r="AA54" s="10">
        <v>1.8</v>
      </c>
      <c r="AB54" s="10">
        <v>6.3</v>
      </c>
      <c r="AC54" s="14">
        <v>1.6850000000000001</v>
      </c>
    </row>
    <row r="55" spans="1:29" s="12" customFormat="1" x14ac:dyDescent="0.25">
      <c r="A55" s="12" t="s">
        <v>138</v>
      </c>
      <c r="B55" s="10">
        <v>3.2</v>
      </c>
      <c r="C55" s="10">
        <v>7.5</v>
      </c>
      <c r="D55" s="10">
        <v>-1.2</v>
      </c>
      <c r="E55" s="10">
        <v>4.2</v>
      </c>
      <c r="F55" s="10">
        <v>5.2</v>
      </c>
      <c r="G55" s="10">
        <v>6.6</v>
      </c>
      <c r="H55" s="10">
        <v>8.4</v>
      </c>
      <c r="I55" s="10">
        <v>8.9</v>
      </c>
      <c r="J55" s="10">
        <v>8.9</v>
      </c>
      <c r="K55" s="10">
        <v>10</v>
      </c>
      <c r="L55" s="10">
        <v>10.6</v>
      </c>
      <c r="M55" s="10">
        <v>11.4</v>
      </c>
      <c r="N55" s="10">
        <v>3137</v>
      </c>
      <c r="O55" s="10">
        <v>73.400000000000006</v>
      </c>
      <c r="P55" s="10">
        <v>108.6</v>
      </c>
      <c r="Q55" s="10"/>
      <c r="R55" s="10">
        <v>3.9</v>
      </c>
      <c r="S55" s="10"/>
      <c r="T55" s="14"/>
      <c r="U55" s="10"/>
      <c r="V55" s="10"/>
      <c r="W55" s="10"/>
      <c r="X55" s="10">
        <v>-5.0999999999999996</v>
      </c>
      <c r="Y55" s="10">
        <v>9.9</v>
      </c>
      <c r="Z55" s="10">
        <v>144</v>
      </c>
      <c r="AA55" s="10">
        <v>2.6</v>
      </c>
      <c r="AB55" s="10">
        <v>3.9</v>
      </c>
      <c r="AC55" s="14">
        <v>1.5489999999999999</v>
      </c>
    </row>
    <row r="56" spans="1:29" s="12" customFormat="1" x14ac:dyDescent="0.25">
      <c r="A56" s="12" t="s">
        <v>139</v>
      </c>
      <c r="B56" s="10">
        <v>3</v>
      </c>
      <c r="C56" s="10">
        <v>6</v>
      </c>
      <c r="D56" s="10">
        <v>2.8</v>
      </c>
      <c r="E56" s="10">
        <v>5.0999999999999996</v>
      </c>
      <c r="F56" s="10">
        <v>5.2</v>
      </c>
      <c r="G56" s="10">
        <v>3.2</v>
      </c>
      <c r="H56" s="10">
        <v>7.8</v>
      </c>
      <c r="I56" s="10">
        <v>8.1</v>
      </c>
      <c r="J56" s="10">
        <v>8.1999999999999993</v>
      </c>
      <c r="K56" s="10">
        <v>9.6</v>
      </c>
      <c r="L56" s="10">
        <v>10</v>
      </c>
      <c r="M56" s="10">
        <v>10.7</v>
      </c>
      <c r="N56" s="10">
        <v>3426.7</v>
      </c>
      <c r="O56" s="10">
        <v>74.400000000000006</v>
      </c>
      <c r="P56" s="10">
        <v>109</v>
      </c>
      <c r="Q56" s="10"/>
      <c r="R56" s="10">
        <v>2.4</v>
      </c>
      <c r="S56" s="10"/>
      <c r="T56" s="14"/>
      <c r="U56" s="10"/>
      <c r="V56" s="10"/>
      <c r="W56" s="10"/>
      <c r="X56" s="10">
        <v>7</v>
      </c>
      <c r="Y56" s="10">
        <v>0.5</v>
      </c>
      <c r="Z56" s="10">
        <v>139.6</v>
      </c>
      <c r="AA56" s="10">
        <v>0.4</v>
      </c>
      <c r="AB56" s="10">
        <v>5.4</v>
      </c>
      <c r="AC56" s="14">
        <v>1.615</v>
      </c>
    </row>
    <row r="57" spans="1:29" s="12" customFormat="1" x14ac:dyDescent="0.25">
      <c r="A57" s="12" t="s">
        <v>140</v>
      </c>
      <c r="B57" s="10">
        <v>0.8</v>
      </c>
      <c r="C57" s="10">
        <v>3.7</v>
      </c>
      <c r="D57" s="10">
        <v>3.3</v>
      </c>
      <c r="E57" s="10">
        <v>6.5</v>
      </c>
      <c r="F57" s="10">
        <v>5.4</v>
      </c>
      <c r="G57" s="10">
        <v>4.0999999999999996</v>
      </c>
      <c r="H57" s="10">
        <v>7.7</v>
      </c>
      <c r="I57" s="10">
        <v>8</v>
      </c>
      <c r="J57" s="10">
        <v>8</v>
      </c>
      <c r="K57" s="10">
        <v>9.5</v>
      </c>
      <c r="L57" s="10">
        <v>9.8000000000000007</v>
      </c>
      <c r="M57" s="10">
        <v>10.5</v>
      </c>
      <c r="N57" s="10">
        <v>3419.9</v>
      </c>
      <c r="O57" s="10">
        <v>75.400000000000006</v>
      </c>
      <c r="P57" s="10">
        <v>109.4</v>
      </c>
      <c r="Q57" s="10"/>
      <c r="R57" s="10">
        <v>4.2</v>
      </c>
      <c r="S57" s="10"/>
      <c r="T57" s="14"/>
      <c r="U57" s="10"/>
      <c r="V57" s="10"/>
      <c r="W57" s="10"/>
      <c r="X57" s="10">
        <v>12.9</v>
      </c>
      <c r="Y57" s="10">
        <v>2.5</v>
      </c>
      <c r="Z57" s="10">
        <v>143.80000000000001</v>
      </c>
      <c r="AA57" s="10">
        <v>0.3</v>
      </c>
      <c r="AB57" s="10">
        <v>6.7</v>
      </c>
      <c r="AC57" s="14">
        <v>1.615</v>
      </c>
    </row>
    <row r="58" spans="1:29" s="12" customFormat="1" x14ac:dyDescent="0.25">
      <c r="A58" s="12" t="s">
        <v>141</v>
      </c>
      <c r="B58" s="10">
        <v>4.5</v>
      </c>
      <c r="C58" s="10">
        <v>9.1</v>
      </c>
      <c r="D58" s="10">
        <v>3.4</v>
      </c>
      <c r="E58" s="10">
        <v>9.4</v>
      </c>
      <c r="F58" s="10">
        <v>5.3</v>
      </c>
      <c r="G58" s="10">
        <v>7.1</v>
      </c>
      <c r="H58" s="10">
        <v>7.8</v>
      </c>
      <c r="I58" s="10">
        <v>8.5</v>
      </c>
      <c r="J58" s="10">
        <v>8.5</v>
      </c>
      <c r="K58" s="10">
        <v>10.1</v>
      </c>
      <c r="L58" s="10">
        <v>10.199999999999999</v>
      </c>
      <c r="M58" s="10">
        <v>10</v>
      </c>
      <c r="N58" s="10">
        <v>3273.5</v>
      </c>
      <c r="O58" s="10">
        <v>76.2</v>
      </c>
      <c r="P58" s="10">
        <v>108.4</v>
      </c>
      <c r="Q58" s="10">
        <v>27.3</v>
      </c>
      <c r="R58" s="10">
        <v>5.5</v>
      </c>
      <c r="S58" s="10"/>
      <c r="T58" s="14"/>
      <c r="U58" s="10"/>
      <c r="V58" s="10"/>
      <c r="W58" s="10"/>
      <c r="X58" s="10">
        <v>-2.8</v>
      </c>
      <c r="Y58" s="10">
        <v>1.4</v>
      </c>
      <c r="Z58" s="10">
        <v>157.80000000000001</v>
      </c>
      <c r="AA58" s="10">
        <v>2.7</v>
      </c>
      <c r="AB58" s="10">
        <v>7.7</v>
      </c>
      <c r="AC58" s="14">
        <v>1.6479999999999999</v>
      </c>
    </row>
    <row r="59" spans="1:29" s="12" customFormat="1" x14ac:dyDescent="0.25">
      <c r="A59" s="12" t="s">
        <v>142</v>
      </c>
      <c r="B59" s="10">
        <v>1.6</v>
      </c>
      <c r="C59" s="10">
        <v>5.8</v>
      </c>
      <c r="D59" s="10">
        <v>2.4</v>
      </c>
      <c r="E59" s="10">
        <v>6.2</v>
      </c>
      <c r="F59" s="10">
        <v>5.3</v>
      </c>
      <c r="G59" s="10">
        <v>4</v>
      </c>
      <c r="H59" s="10">
        <v>7.7</v>
      </c>
      <c r="I59" s="10">
        <v>8.6999999999999993</v>
      </c>
      <c r="J59" s="10">
        <v>8.8000000000000007</v>
      </c>
      <c r="K59" s="10">
        <v>10.199999999999999</v>
      </c>
      <c r="L59" s="10">
        <v>10.3</v>
      </c>
      <c r="M59" s="10">
        <v>10</v>
      </c>
      <c r="N59" s="10">
        <v>3424.4</v>
      </c>
      <c r="O59" s="10">
        <v>76.3</v>
      </c>
      <c r="P59" s="10">
        <v>107.5</v>
      </c>
      <c r="Q59" s="10">
        <v>24.2</v>
      </c>
      <c r="R59" s="10">
        <v>1.8</v>
      </c>
      <c r="S59" s="10">
        <v>3.1</v>
      </c>
      <c r="T59" s="14"/>
      <c r="U59" s="10"/>
      <c r="V59" s="10"/>
      <c r="W59" s="10"/>
      <c r="X59" s="10">
        <v>12.6</v>
      </c>
      <c r="Y59" s="10">
        <v>5.6</v>
      </c>
      <c r="Z59" s="10">
        <v>152.4</v>
      </c>
      <c r="AA59" s="10">
        <v>2.1</v>
      </c>
      <c r="AB59" s="10">
        <v>7.4</v>
      </c>
      <c r="AC59" s="14">
        <v>1.7450000000000001</v>
      </c>
    </row>
    <row r="60" spans="1:29" s="12" customFormat="1" x14ac:dyDescent="0.25">
      <c r="A60" s="12" t="s">
        <v>143</v>
      </c>
      <c r="B60" s="10">
        <v>0.1</v>
      </c>
      <c r="C60" s="10">
        <v>3.7</v>
      </c>
      <c r="D60" s="10">
        <v>0.1</v>
      </c>
      <c r="E60" s="10">
        <v>5.3</v>
      </c>
      <c r="F60" s="10">
        <v>5.7</v>
      </c>
      <c r="G60" s="10">
        <v>7.1</v>
      </c>
      <c r="H60" s="10">
        <v>7.5</v>
      </c>
      <c r="I60" s="10">
        <v>8.5</v>
      </c>
      <c r="J60" s="10">
        <v>8.8000000000000007</v>
      </c>
      <c r="K60" s="10">
        <v>10.199999999999999</v>
      </c>
      <c r="L60" s="10">
        <v>10.1</v>
      </c>
      <c r="M60" s="10">
        <v>10</v>
      </c>
      <c r="N60" s="10">
        <v>2879.3</v>
      </c>
      <c r="O60" s="10">
        <v>76</v>
      </c>
      <c r="P60" s="10">
        <v>107</v>
      </c>
      <c r="Q60" s="10">
        <v>36.5</v>
      </c>
      <c r="R60" s="10">
        <v>3.8</v>
      </c>
      <c r="S60" s="10">
        <v>3.7</v>
      </c>
      <c r="T60" s="14"/>
      <c r="U60" s="10"/>
      <c r="V60" s="10"/>
      <c r="W60" s="10"/>
      <c r="X60" s="10">
        <v>7.7</v>
      </c>
      <c r="Y60" s="10">
        <v>1</v>
      </c>
      <c r="Z60" s="10">
        <v>138.30000000000001</v>
      </c>
      <c r="AA60" s="10">
        <v>-4.0999999999999996</v>
      </c>
      <c r="AB60" s="10">
        <v>8.5</v>
      </c>
      <c r="AC60" s="14">
        <v>1.8740000000000001</v>
      </c>
    </row>
    <row r="61" spans="1:29" s="12" customFormat="1" x14ac:dyDescent="0.25">
      <c r="A61" s="12" t="s">
        <v>144</v>
      </c>
      <c r="B61" s="10">
        <v>-3.4</v>
      </c>
      <c r="C61" s="10">
        <v>-0.4</v>
      </c>
      <c r="D61" s="10">
        <v>-3.1</v>
      </c>
      <c r="E61" s="10">
        <v>2</v>
      </c>
      <c r="F61" s="10">
        <v>6.1</v>
      </c>
      <c r="G61" s="10">
        <v>7</v>
      </c>
      <c r="H61" s="10">
        <v>7</v>
      </c>
      <c r="I61" s="10">
        <v>8.1</v>
      </c>
      <c r="J61" s="10">
        <v>8.5</v>
      </c>
      <c r="K61" s="10">
        <v>10.3</v>
      </c>
      <c r="L61" s="10">
        <v>9.9</v>
      </c>
      <c r="M61" s="10">
        <v>10</v>
      </c>
      <c r="N61" s="10">
        <v>3101.4</v>
      </c>
      <c r="O61" s="10">
        <v>75.599999999999994</v>
      </c>
      <c r="P61" s="10">
        <v>106.6</v>
      </c>
      <c r="Q61" s="10">
        <v>34</v>
      </c>
      <c r="R61" s="10">
        <v>2.2999999999999998</v>
      </c>
      <c r="S61" s="10">
        <v>5.7</v>
      </c>
      <c r="T61" s="14"/>
      <c r="U61" s="10"/>
      <c r="V61" s="10"/>
      <c r="W61" s="10"/>
      <c r="X61" s="10">
        <v>-0.9</v>
      </c>
      <c r="Y61" s="10">
        <v>6.6</v>
      </c>
      <c r="Z61" s="10">
        <v>135.80000000000001</v>
      </c>
      <c r="AA61" s="10">
        <v>-1.4</v>
      </c>
      <c r="AB61" s="10">
        <v>7.8</v>
      </c>
      <c r="AC61" s="14">
        <v>1.929</v>
      </c>
    </row>
    <row r="62" spans="1:29" s="12" customFormat="1" x14ac:dyDescent="0.25">
      <c r="A62" s="12" t="s">
        <v>145</v>
      </c>
      <c r="B62" s="10">
        <v>-1.9</v>
      </c>
      <c r="C62" s="10">
        <v>2.1</v>
      </c>
      <c r="D62" s="10">
        <v>0.8</v>
      </c>
      <c r="E62" s="10">
        <v>2.9</v>
      </c>
      <c r="F62" s="10">
        <v>6.6</v>
      </c>
      <c r="G62" s="10">
        <v>3</v>
      </c>
      <c r="H62" s="10">
        <v>6</v>
      </c>
      <c r="I62" s="10">
        <v>7.7</v>
      </c>
      <c r="J62" s="10">
        <v>8.1999999999999993</v>
      </c>
      <c r="K62" s="10">
        <v>9.9</v>
      </c>
      <c r="L62" s="10">
        <v>9.5</v>
      </c>
      <c r="M62" s="10">
        <v>9.1999999999999993</v>
      </c>
      <c r="N62" s="10">
        <v>3583.7</v>
      </c>
      <c r="O62" s="10">
        <v>75.2</v>
      </c>
      <c r="P62" s="10">
        <v>105.6</v>
      </c>
      <c r="Q62" s="10">
        <v>36.200000000000003</v>
      </c>
      <c r="R62" s="10">
        <v>2.8</v>
      </c>
      <c r="S62" s="10">
        <v>3.5</v>
      </c>
      <c r="T62" s="14"/>
      <c r="U62" s="10"/>
      <c r="V62" s="10"/>
      <c r="W62" s="10"/>
      <c r="X62" s="10">
        <v>3.6</v>
      </c>
      <c r="Y62" s="10">
        <v>2</v>
      </c>
      <c r="Z62" s="10">
        <v>140.6</v>
      </c>
      <c r="AA62" s="10">
        <v>-1.2</v>
      </c>
      <c r="AB62" s="10">
        <v>4.3</v>
      </c>
      <c r="AC62" s="14">
        <v>1.7490000000000001</v>
      </c>
    </row>
    <row r="63" spans="1:29" s="12" customFormat="1" x14ac:dyDescent="0.25">
      <c r="A63" s="12" t="s">
        <v>146</v>
      </c>
      <c r="B63" s="10">
        <v>3.1</v>
      </c>
      <c r="C63" s="10">
        <v>6</v>
      </c>
      <c r="D63" s="10">
        <v>2.8</v>
      </c>
      <c r="E63" s="10">
        <v>5</v>
      </c>
      <c r="F63" s="10">
        <v>6.8</v>
      </c>
      <c r="G63" s="10">
        <v>2.4</v>
      </c>
      <c r="H63" s="10">
        <v>5.6</v>
      </c>
      <c r="I63" s="10">
        <v>7.8</v>
      </c>
      <c r="J63" s="10">
        <v>8.3000000000000007</v>
      </c>
      <c r="K63" s="10">
        <v>9.6999999999999993</v>
      </c>
      <c r="L63" s="10">
        <v>9.5</v>
      </c>
      <c r="M63" s="10">
        <v>8.6999999999999993</v>
      </c>
      <c r="N63" s="10">
        <v>3545.5</v>
      </c>
      <c r="O63" s="10">
        <v>75.400000000000006</v>
      </c>
      <c r="P63" s="10">
        <v>104.6</v>
      </c>
      <c r="Q63" s="10">
        <v>20.100000000000001</v>
      </c>
      <c r="R63" s="10">
        <v>1.2</v>
      </c>
      <c r="S63" s="10">
        <v>3.5</v>
      </c>
      <c r="T63" s="14"/>
      <c r="U63" s="10"/>
      <c r="V63" s="10"/>
      <c r="W63" s="10"/>
      <c r="X63" s="10">
        <v>4.8</v>
      </c>
      <c r="Y63" s="10">
        <v>4.2</v>
      </c>
      <c r="Z63" s="10">
        <v>137.9</v>
      </c>
      <c r="AA63" s="10">
        <v>-0.5</v>
      </c>
      <c r="AB63" s="10">
        <v>13.2</v>
      </c>
      <c r="AC63" s="14">
        <v>1.6180000000000001</v>
      </c>
    </row>
    <row r="64" spans="1:29" s="12" customFormat="1" x14ac:dyDescent="0.25">
      <c r="A64" s="12" t="s">
        <v>147</v>
      </c>
      <c r="B64" s="10">
        <v>1.9</v>
      </c>
      <c r="C64" s="10">
        <v>5</v>
      </c>
      <c r="D64" s="10">
        <v>1.5</v>
      </c>
      <c r="E64" s="10">
        <v>4.2</v>
      </c>
      <c r="F64" s="10">
        <v>6.9</v>
      </c>
      <c r="G64" s="10">
        <v>3.1</v>
      </c>
      <c r="H64" s="10">
        <v>5.4</v>
      </c>
      <c r="I64" s="10">
        <v>7.5</v>
      </c>
      <c r="J64" s="10">
        <v>8.1</v>
      </c>
      <c r="K64" s="10">
        <v>9.3000000000000007</v>
      </c>
      <c r="L64" s="10">
        <v>9.1999999999999993</v>
      </c>
      <c r="M64" s="10">
        <v>8.4</v>
      </c>
      <c r="N64" s="10">
        <v>3744</v>
      </c>
      <c r="O64" s="10">
        <v>75.3</v>
      </c>
      <c r="P64" s="10">
        <v>101</v>
      </c>
      <c r="Q64" s="10">
        <v>21.2</v>
      </c>
      <c r="R64" s="10">
        <v>-0.1</v>
      </c>
      <c r="S64" s="10">
        <v>5.2</v>
      </c>
      <c r="T64" s="14"/>
      <c r="U64" s="10"/>
      <c r="V64" s="10"/>
      <c r="W64" s="10"/>
      <c r="X64" s="10">
        <v>0</v>
      </c>
      <c r="Y64" s="10">
        <v>0</v>
      </c>
      <c r="Z64" s="10">
        <v>132.9</v>
      </c>
      <c r="AA64" s="10">
        <v>-0.9</v>
      </c>
      <c r="AB64" s="10">
        <v>5.5</v>
      </c>
      <c r="AC64" s="14">
        <v>1.752</v>
      </c>
    </row>
    <row r="65" spans="1:29" s="12" customFormat="1" x14ac:dyDescent="0.25">
      <c r="A65" s="12" t="s">
        <v>148</v>
      </c>
      <c r="B65" s="10">
        <v>1.8</v>
      </c>
      <c r="C65" s="10">
        <v>4</v>
      </c>
      <c r="D65" s="10">
        <v>3.5</v>
      </c>
      <c r="E65" s="10">
        <v>6.5</v>
      </c>
      <c r="F65" s="10">
        <v>7.1</v>
      </c>
      <c r="G65" s="10">
        <v>3.4</v>
      </c>
      <c r="H65" s="10">
        <v>4.5</v>
      </c>
      <c r="I65" s="10">
        <v>6.7</v>
      </c>
      <c r="J65" s="10">
        <v>7.5</v>
      </c>
      <c r="K65" s="10">
        <v>8.8000000000000007</v>
      </c>
      <c r="L65" s="10">
        <v>8.6</v>
      </c>
      <c r="M65" s="10">
        <v>7.6</v>
      </c>
      <c r="N65" s="10">
        <v>4041.1</v>
      </c>
      <c r="O65" s="10">
        <v>75.099999999999994</v>
      </c>
      <c r="P65" s="10">
        <v>97.6</v>
      </c>
      <c r="Q65" s="10">
        <v>21.9</v>
      </c>
      <c r="R65" s="10">
        <v>3.9</v>
      </c>
      <c r="S65" s="10">
        <v>4</v>
      </c>
      <c r="T65" s="14"/>
      <c r="U65" s="10"/>
      <c r="V65" s="10"/>
      <c r="W65" s="10"/>
      <c r="X65" s="10">
        <v>2.5</v>
      </c>
      <c r="Y65" s="10">
        <v>5</v>
      </c>
      <c r="Z65" s="10">
        <v>124.9</v>
      </c>
      <c r="AA65" s="10">
        <v>0.6</v>
      </c>
      <c r="AB65" s="10">
        <v>5.4</v>
      </c>
      <c r="AC65" s="14">
        <v>1.8660000000000001</v>
      </c>
    </row>
    <row r="66" spans="1:29" s="12" customFormat="1" x14ac:dyDescent="0.25">
      <c r="A66" s="12" t="s">
        <v>149</v>
      </c>
      <c r="B66" s="10">
        <v>4.8</v>
      </c>
      <c r="C66" s="10">
        <v>6.6</v>
      </c>
      <c r="D66" s="10">
        <v>8.9</v>
      </c>
      <c r="E66" s="10">
        <v>11.6</v>
      </c>
      <c r="F66" s="10">
        <v>7.4</v>
      </c>
      <c r="G66" s="10">
        <v>2.7</v>
      </c>
      <c r="H66" s="10">
        <v>3.9</v>
      </c>
      <c r="I66" s="10">
        <v>6.7</v>
      </c>
      <c r="J66" s="10">
        <v>7.5</v>
      </c>
      <c r="K66" s="10">
        <v>8.6999999999999993</v>
      </c>
      <c r="L66" s="10">
        <v>8.6999999999999993</v>
      </c>
      <c r="M66" s="10">
        <v>6.5</v>
      </c>
      <c r="N66" s="10">
        <v>3961.6</v>
      </c>
      <c r="O66" s="10">
        <v>75.3</v>
      </c>
      <c r="P66" s="10">
        <v>95.4</v>
      </c>
      <c r="Q66" s="10">
        <v>19.8</v>
      </c>
      <c r="R66" s="10">
        <v>6.2</v>
      </c>
      <c r="S66" s="10">
        <v>3.2</v>
      </c>
      <c r="T66" s="14"/>
      <c r="U66" s="10"/>
      <c r="V66" s="10"/>
      <c r="W66" s="10"/>
      <c r="X66" s="10">
        <v>0.6</v>
      </c>
      <c r="Y66" s="10">
        <v>-1.5</v>
      </c>
      <c r="Z66" s="10">
        <v>132.9</v>
      </c>
      <c r="AA66" s="10">
        <v>0</v>
      </c>
      <c r="AB66" s="10">
        <v>3.9</v>
      </c>
      <c r="AC66" s="14">
        <v>1.736</v>
      </c>
    </row>
    <row r="67" spans="1:29" s="12" customFormat="1" x14ac:dyDescent="0.25">
      <c r="A67" s="12" t="s">
        <v>150</v>
      </c>
      <c r="B67" s="10">
        <v>4.5</v>
      </c>
      <c r="C67" s="10">
        <v>7.2</v>
      </c>
      <c r="D67" s="10">
        <v>4.2</v>
      </c>
      <c r="E67" s="10">
        <v>7</v>
      </c>
      <c r="F67" s="10">
        <v>7.6</v>
      </c>
      <c r="G67" s="10">
        <v>3.1</v>
      </c>
      <c r="H67" s="10">
        <v>3.7</v>
      </c>
      <c r="I67" s="10">
        <v>6.7</v>
      </c>
      <c r="J67" s="10">
        <v>7.5</v>
      </c>
      <c r="K67" s="10">
        <v>8.6</v>
      </c>
      <c r="L67" s="10">
        <v>8.6</v>
      </c>
      <c r="M67" s="10">
        <v>6.5</v>
      </c>
      <c r="N67" s="10">
        <v>3930.3</v>
      </c>
      <c r="O67" s="10">
        <v>75.099999999999994</v>
      </c>
      <c r="P67" s="10">
        <v>93.2</v>
      </c>
      <c r="Q67" s="10">
        <v>20.2</v>
      </c>
      <c r="R67" s="10">
        <v>-3</v>
      </c>
      <c r="S67" s="10">
        <v>3.7</v>
      </c>
      <c r="T67" s="14"/>
      <c r="U67" s="10"/>
      <c r="V67" s="10"/>
      <c r="W67" s="10"/>
      <c r="X67" s="10">
        <v>-0.2</v>
      </c>
      <c r="Y67" s="10">
        <v>5.5</v>
      </c>
      <c r="Z67" s="10">
        <v>125.9</v>
      </c>
      <c r="AA67" s="10">
        <v>-0.5</v>
      </c>
      <c r="AB67" s="10">
        <v>2.2999999999999998</v>
      </c>
      <c r="AC67" s="14">
        <v>1.9039999999999999</v>
      </c>
    </row>
    <row r="68" spans="1:29" s="12" customFormat="1" x14ac:dyDescent="0.25">
      <c r="A68" s="12" t="s">
        <v>151</v>
      </c>
      <c r="B68" s="10">
        <v>3.9</v>
      </c>
      <c r="C68" s="10">
        <v>5.9</v>
      </c>
      <c r="D68" s="10">
        <v>1.8</v>
      </c>
      <c r="E68" s="10">
        <v>4.4000000000000004</v>
      </c>
      <c r="F68" s="10">
        <v>7.6</v>
      </c>
      <c r="G68" s="10">
        <v>3.1</v>
      </c>
      <c r="H68" s="10">
        <v>3.1</v>
      </c>
      <c r="I68" s="10">
        <v>5.7</v>
      </c>
      <c r="J68" s="10">
        <v>6.9</v>
      </c>
      <c r="K68" s="10">
        <v>7.9</v>
      </c>
      <c r="L68" s="10">
        <v>8</v>
      </c>
      <c r="M68" s="10">
        <v>6</v>
      </c>
      <c r="N68" s="10">
        <v>4024.4</v>
      </c>
      <c r="O68" s="10">
        <v>75</v>
      </c>
      <c r="P68" s="10">
        <v>90.7</v>
      </c>
      <c r="Q68" s="10">
        <v>15.9</v>
      </c>
      <c r="R68" s="10">
        <v>-1.1000000000000001</v>
      </c>
      <c r="S68" s="10">
        <v>2.6</v>
      </c>
      <c r="T68" s="14"/>
      <c r="U68" s="10"/>
      <c r="V68" s="10"/>
      <c r="W68" s="10"/>
      <c r="X68" s="10">
        <v>2</v>
      </c>
      <c r="Y68" s="10">
        <v>-1.6</v>
      </c>
      <c r="Z68" s="10">
        <v>120</v>
      </c>
      <c r="AA68" s="10">
        <v>2.6</v>
      </c>
      <c r="AB68" s="10">
        <v>1.7</v>
      </c>
      <c r="AC68" s="14">
        <v>1.7789999999999999</v>
      </c>
    </row>
    <row r="69" spans="1:29" s="12" customFormat="1" x14ac:dyDescent="0.25">
      <c r="A69" s="12" t="s">
        <v>152</v>
      </c>
      <c r="B69" s="10">
        <v>4.0999999999999996</v>
      </c>
      <c r="C69" s="10">
        <v>6.9</v>
      </c>
      <c r="D69" s="10">
        <v>1.4</v>
      </c>
      <c r="E69" s="10">
        <v>4.3</v>
      </c>
      <c r="F69" s="10">
        <v>7.4</v>
      </c>
      <c r="G69" s="10">
        <v>3.6</v>
      </c>
      <c r="H69" s="10">
        <v>3.1</v>
      </c>
      <c r="I69" s="10">
        <v>6</v>
      </c>
      <c r="J69" s="10">
        <v>7</v>
      </c>
      <c r="K69" s="10">
        <v>8.1999999999999993</v>
      </c>
      <c r="L69" s="10">
        <v>8.1999999999999993</v>
      </c>
      <c r="M69" s="10">
        <v>6</v>
      </c>
      <c r="N69" s="10">
        <v>4289.7</v>
      </c>
      <c r="O69" s="10">
        <v>75.3</v>
      </c>
      <c r="P69" s="10">
        <v>88.3</v>
      </c>
      <c r="Q69" s="10">
        <v>20.5</v>
      </c>
      <c r="R69" s="10">
        <v>-0.8</v>
      </c>
      <c r="S69" s="10">
        <v>3</v>
      </c>
      <c r="T69" s="14"/>
      <c r="U69" s="10"/>
      <c r="V69" s="10"/>
      <c r="W69" s="10"/>
      <c r="X69" s="10">
        <v>-2.5</v>
      </c>
      <c r="Y69" s="10">
        <v>1.4</v>
      </c>
      <c r="Z69" s="10">
        <v>124.9</v>
      </c>
      <c r="AA69" s="10">
        <v>2.8</v>
      </c>
      <c r="AB69" s="10">
        <v>3.1</v>
      </c>
      <c r="AC69" s="14">
        <v>1.5129999999999999</v>
      </c>
    </row>
    <row r="70" spans="1:29" s="12" customFormat="1" x14ac:dyDescent="0.25">
      <c r="A70" s="12" t="s">
        <v>153</v>
      </c>
      <c r="B70" s="10">
        <v>0.7</v>
      </c>
      <c r="C70" s="10">
        <v>3.1</v>
      </c>
      <c r="D70" s="10">
        <v>2.2999999999999998</v>
      </c>
      <c r="E70" s="10">
        <v>4.7</v>
      </c>
      <c r="F70" s="10">
        <v>7.1</v>
      </c>
      <c r="G70" s="10">
        <v>2.9</v>
      </c>
      <c r="H70" s="10">
        <v>3</v>
      </c>
      <c r="I70" s="10">
        <v>5.5</v>
      </c>
      <c r="J70" s="10">
        <v>6.5</v>
      </c>
      <c r="K70" s="10">
        <v>7.6</v>
      </c>
      <c r="L70" s="10">
        <v>7.7</v>
      </c>
      <c r="M70" s="10">
        <v>6</v>
      </c>
      <c r="N70" s="10">
        <v>4444.3</v>
      </c>
      <c r="O70" s="10">
        <v>75.5</v>
      </c>
      <c r="P70" s="10">
        <v>87.4</v>
      </c>
      <c r="Q70" s="10">
        <v>16.2</v>
      </c>
      <c r="R70" s="10">
        <v>-2.7</v>
      </c>
      <c r="S70" s="10">
        <v>4</v>
      </c>
      <c r="T70" s="14"/>
      <c r="U70" s="10"/>
      <c r="V70" s="10"/>
      <c r="W70" s="10"/>
      <c r="X70" s="10">
        <v>4</v>
      </c>
      <c r="Y70" s="10">
        <v>0</v>
      </c>
      <c r="Z70" s="10">
        <v>114.9</v>
      </c>
      <c r="AA70" s="10">
        <v>2.9</v>
      </c>
      <c r="AB70" s="10">
        <v>2.2000000000000002</v>
      </c>
      <c r="AC70" s="14">
        <v>1.5089999999999999</v>
      </c>
    </row>
    <row r="71" spans="1:29" s="12" customFormat="1" x14ac:dyDescent="0.25">
      <c r="A71" s="12" t="s">
        <v>154</v>
      </c>
      <c r="B71" s="10">
        <v>2.4</v>
      </c>
      <c r="C71" s="10">
        <v>4.9000000000000004</v>
      </c>
      <c r="D71" s="10">
        <v>0.7</v>
      </c>
      <c r="E71" s="10">
        <v>3.4</v>
      </c>
      <c r="F71" s="10">
        <v>7.1</v>
      </c>
      <c r="G71" s="10">
        <v>2.9</v>
      </c>
      <c r="H71" s="10">
        <v>3</v>
      </c>
      <c r="I71" s="10">
        <v>5.2</v>
      </c>
      <c r="J71" s="10">
        <v>6.2</v>
      </c>
      <c r="K71" s="10">
        <v>7.3</v>
      </c>
      <c r="L71" s="10">
        <v>7.4</v>
      </c>
      <c r="M71" s="10">
        <v>6</v>
      </c>
      <c r="N71" s="10">
        <v>4449.6000000000004</v>
      </c>
      <c r="O71" s="10">
        <v>75.8</v>
      </c>
      <c r="P71" s="10">
        <v>86.5</v>
      </c>
      <c r="Q71" s="10">
        <v>15.3</v>
      </c>
      <c r="R71" s="10">
        <v>0.3</v>
      </c>
      <c r="S71" s="10">
        <v>3</v>
      </c>
      <c r="T71" s="14"/>
      <c r="U71" s="10"/>
      <c r="V71" s="10"/>
      <c r="W71" s="10"/>
      <c r="X71" s="10">
        <v>-2.7</v>
      </c>
      <c r="Y71" s="10">
        <v>3.9</v>
      </c>
      <c r="Z71" s="10">
        <v>106.8</v>
      </c>
      <c r="AA71" s="10">
        <v>2</v>
      </c>
      <c r="AB71" s="10">
        <v>3</v>
      </c>
      <c r="AC71" s="14">
        <v>1.4930000000000001</v>
      </c>
    </row>
    <row r="72" spans="1:29" s="12" customFormat="1" x14ac:dyDescent="0.25">
      <c r="A72" s="12" t="s">
        <v>155</v>
      </c>
      <c r="B72" s="10">
        <v>2</v>
      </c>
      <c r="C72" s="10">
        <v>4.4000000000000004</v>
      </c>
      <c r="D72" s="10">
        <v>0.2</v>
      </c>
      <c r="E72" s="10">
        <v>2</v>
      </c>
      <c r="F72" s="10">
        <v>6.8</v>
      </c>
      <c r="G72" s="10">
        <v>1.9</v>
      </c>
      <c r="H72" s="10">
        <v>3</v>
      </c>
      <c r="I72" s="10">
        <v>5</v>
      </c>
      <c r="J72" s="10">
        <v>5.8</v>
      </c>
      <c r="K72" s="10">
        <v>6.8</v>
      </c>
      <c r="L72" s="10">
        <v>7</v>
      </c>
      <c r="M72" s="10">
        <v>6</v>
      </c>
      <c r="N72" s="10">
        <v>4601.8</v>
      </c>
      <c r="O72" s="10">
        <v>76.400000000000006</v>
      </c>
      <c r="P72" s="10">
        <v>86.4</v>
      </c>
      <c r="Q72" s="10">
        <v>17.3</v>
      </c>
      <c r="R72" s="10">
        <v>1.7</v>
      </c>
      <c r="S72" s="10">
        <v>3.1</v>
      </c>
      <c r="T72" s="14"/>
      <c r="U72" s="10"/>
      <c r="V72" s="10"/>
      <c r="W72" s="10"/>
      <c r="X72" s="10">
        <v>-1.8</v>
      </c>
      <c r="Y72" s="10">
        <v>1.7</v>
      </c>
      <c r="Z72" s="10">
        <v>106.1</v>
      </c>
      <c r="AA72" s="10">
        <v>3.3</v>
      </c>
      <c r="AB72" s="10">
        <v>3.3</v>
      </c>
      <c r="AC72" s="14">
        <v>1.496</v>
      </c>
    </row>
    <row r="73" spans="1:29" s="12" customFormat="1" x14ac:dyDescent="0.25">
      <c r="A73" s="12" t="s">
        <v>156</v>
      </c>
      <c r="B73" s="10">
        <v>5.4</v>
      </c>
      <c r="C73" s="10">
        <v>7.7</v>
      </c>
      <c r="D73" s="10">
        <v>2.6</v>
      </c>
      <c r="E73" s="10">
        <v>5</v>
      </c>
      <c r="F73" s="10">
        <v>6.6</v>
      </c>
      <c r="G73" s="10">
        <v>3.4</v>
      </c>
      <c r="H73" s="10">
        <v>3.1</v>
      </c>
      <c r="I73" s="10">
        <v>5</v>
      </c>
      <c r="J73" s="10">
        <v>5.8</v>
      </c>
      <c r="K73" s="10">
        <v>6.8</v>
      </c>
      <c r="L73" s="10">
        <v>7.1</v>
      </c>
      <c r="M73" s="10">
        <v>6</v>
      </c>
      <c r="N73" s="10">
        <v>4657.8</v>
      </c>
      <c r="O73" s="10">
        <v>77</v>
      </c>
      <c r="P73" s="10">
        <v>86.4</v>
      </c>
      <c r="Q73" s="10">
        <v>15.9</v>
      </c>
      <c r="R73" s="10">
        <v>1.1000000000000001</v>
      </c>
      <c r="S73" s="10">
        <v>2.8</v>
      </c>
      <c r="T73" s="14"/>
      <c r="U73" s="10"/>
      <c r="V73" s="10"/>
      <c r="W73" s="10"/>
      <c r="X73" s="10">
        <v>2.2000000000000002</v>
      </c>
      <c r="Y73" s="10">
        <v>-1</v>
      </c>
      <c r="Z73" s="10">
        <v>111.7</v>
      </c>
      <c r="AA73" s="10">
        <v>2.8</v>
      </c>
      <c r="AB73" s="10">
        <v>1.2</v>
      </c>
      <c r="AC73" s="14">
        <v>1.478</v>
      </c>
    </row>
    <row r="74" spans="1:29" s="12" customFormat="1" x14ac:dyDescent="0.25">
      <c r="A74" s="12" t="s">
        <v>157</v>
      </c>
      <c r="B74" s="10">
        <v>4</v>
      </c>
      <c r="C74" s="10">
        <v>6</v>
      </c>
      <c r="D74" s="10">
        <v>2.8</v>
      </c>
      <c r="E74" s="10">
        <v>4.3</v>
      </c>
      <c r="F74" s="10">
        <v>6.6</v>
      </c>
      <c r="G74" s="10">
        <v>2</v>
      </c>
      <c r="H74" s="10">
        <v>3.3</v>
      </c>
      <c r="I74" s="10">
        <v>5.5</v>
      </c>
      <c r="J74" s="10">
        <v>6.2</v>
      </c>
      <c r="K74" s="10">
        <v>7.2</v>
      </c>
      <c r="L74" s="10">
        <v>7.4</v>
      </c>
      <c r="M74" s="10">
        <v>6</v>
      </c>
      <c r="N74" s="10">
        <v>4457.7</v>
      </c>
      <c r="O74" s="10">
        <v>77.400000000000006</v>
      </c>
      <c r="P74" s="10">
        <v>87.4</v>
      </c>
      <c r="Q74" s="10">
        <v>20.5</v>
      </c>
      <c r="R74" s="10">
        <v>3.8</v>
      </c>
      <c r="S74" s="10">
        <v>2.7</v>
      </c>
      <c r="T74" s="14"/>
      <c r="U74" s="10"/>
      <c r="V74" s="10"/>
      <c r="W74" s="10"/>
      <c r="X74" s="10">
        <v>3.4</v>
      </c>
      <c r="Y74" s="10">
        <v>0.5</v>
      </c>
      <c r="Z74" s="10">
        <v>102.4</v>
      </c>
      <c r="AA74" s="10">
        <v>4.9000000000000004</v>
      </c>
      <c r="AB74" s="10">
        <v>1.7</v>
      </c>
      <c r="AC74" s="14">
        <v>1.488</v>
      </c>
    </row>
    <row r="75" spans="1:29" s="12" customFormat="1" x14ac:dyDescent="0.25">
      <c r="A75" s="12" t="s">
        <v>158</v>
      </c>
      <c r="B75" s="10">
        <v>5.6</v>
      </c>
      <c r="C75" s="10">
        <v>7.7</v>
      </c>
      <c r="D75" s="10">
        <v>4.3</v>
      </c>
      <c r="E75" s="10">
        <v>6.6</v>
      </c>
      <c r="F75" s="10">
        <v>6.2</v>
      </c>
      <c r="G75" s="10">
        <v>2.2999999999999998</v>
      </c>
      <c r="H75" s="10">
        <v>4</v>
      </c>
      <c r="I75" s="10">
        <v>6.7</v>
      </c>
      <c r="J75" s="10">
        <v>7.2</v>
      </c>
      <c r="K75" s="10">
        <v>8.1999999999999993</v>
      </c>
      <c r="L75" s="10">
        <v>8.5</v>
      </c>
      <c r="M75" s="10">
        <v>6.9</v>
      </c>
      <c r="N75" s="10">
        <v>4395.2</v>
      </c>
      <c r="O75" s="10">
        <v>77.8</v>
      </c>
      <c r="P75" s="10">
        <v>88.4</v>
      </c>
      <c r="Q75" s="10">
        <v>23.9</v>
      </c>
      <c r="R75" s="10">
        <v>2.5</v>
      </c>
      <c r="S75" s="10">
        <v>2.4</v>
      </c>
      <c r="T75" s="14"/>
      <c r="U75" s="10"/>
      <c r="V75" s="10"/>
      <c r="W75" s="10"/>
      <c r="X75" s="10">
        <v>-3.5</v>
      </c>
      <c r="Y75" s="10">
        <v>1.6</v>
      </c>
      <c r="Z75" s="10">
        <v>98.5</v>
      </c>
      <c r="AA75" s="10">
        <v>4.7</v>
      </c>
      <c r="AB75" s="10">
        <v>2</v>
      </c>
      <c r="AC75" s="14">
        <v>1.548</v>
      </c>
    </row>
    <row r="76" spans="1:29" s="12" customFormat="1" x14ac:dyDescent="0.25">
      <c r="A76" s="12" t="s">
        <v>159</v>
      </c>
      <c r="B76" s="10">
        <v>2.4</v>
      </c>
      <c r="C76" s="10">
        <v>4.5999999999999996</v>
      </c>
      <c r="D76" s="10">
        <v>2.4</v>
      </c>
      <c r="E76" s="10">
        <v>5.4</v>
      </c>
      <c r="F76" s="10">
        <v>6</v>
      </c>
      <c r="G76" s="10">
        <v>3.8</v>
      </c>
      <c r="H76" s="10">
        <v>4.5</v>
      </c>
      <c r="I76" s="10">
        <v>6.9</v>
      </c>
      <c r="J76" s="10">
        <v>7.4</v>
      </c>
      <c r="K76" s="10">
        <v>8.1999999999999993</v>
      </c>
      <c r="L76" s="10">
        <v>8.6</v>
      </c>
      <c r="M76" s="10">
        <v>7.5</v>
      </c>
      <c r="N76" s="10">
        <v>4605.8</v>
      </c>
      <c r="O76" s="10">
        <v>78.2</v>
      </c>
      <c r="P76" s="10">
        <v>89.3</v>
      </c>
      <c r="Q76" s="10">
        <v>14.9</v>
      </c>
      <c r="R76" s="10">
        <v>2.7</v>
      </c>
      <c r="S76" s="10">
        <v>2.7</v>
      </c>
      <c r="T76" s="14"/>
      <c r="U76" s="10"/>
      <c r="V76" s="10"/>
      <c r="W76" s="10"/>
      <c r="X76" s="10">
        <v>6.5</v>
      </c>
      <c r="Y76" s="10">
        <v>-1.1000000000000001</v>
      </c>
      <c r="Z76" s="10">
        <v>99.1</v>
      </c>
      <c r="AA76" s="10">
        <v>4.5999999999999996</v>
      </c>
      <c r="AB76" s="10">
        <v>2</v>
      </c>
      <c r="AC76" s="14">
        <v>1.577</v>
      </c>
    </row>
    <row r="77" spans="1:29" s="12" customFormat="1" x14ac:dyDescent="0.25">
      <c r="A77" s="12" t="s">
        <v>160</v>
      </c>
      <c r="B77" s="10">
        <v>4.5999999999999996</v>
      </c>
      <c r="C77" s="10">
        <v>6.9</v>
      </c>
      <c r="D77" s="10">
        <v>5.7</v>
      </c>
      <c r="E77" s="10">
        <v>7.7</v>
      </c>
      <c r="F77" s="10">
        <v>5.6</v>
      </c>
      <c r="G77" s="10">
        <v>2.2999999999999998</v>
      </c>
      <c r="H77" s="10">
        <v>5.3</v>
      </c>
      <c r="I77" s="10">
        <v>7.6</v>
      </c>
      <c r="J77" s="10">
        <v>7.9</v>
      </c>
      <c r="K77" s="10">
        <v>8.9</v>
      </c>
      <c r="L77" s="10">
        <v>9.1</v>
      </c>
      <c r="M77" s="10">
        <v>8.1</v>
      </c>
      <c r="N77" s="10">
        <v>4540.6000000000004</v>
      </c>
      <c r="O77" s="10">
        <v>78.5</v>
      </c>
      <c r="P77" s="10">
        <v>90.4</v>
      </c>
      <c r="Q77" s="10">
        <v>18.399999999999999</v>
      </c>
      <c r="R77" s="10">
        <v>3.2</v>
      </c>
      <c r="S77" s="10">
        <v>2.4</v>
      </c>
      <c r="T77" s="14"/>
      <c r="U77" s="10"/>
      <c r="V77" s="10"/>
      <c r="W77" s="10"/>
      <c r="X77" s="10">
        <v>-2.2000000000000002</v>
      </c>
      <c r="Y77" s="10">
        <v>2.2000000000000002</v>
      </c>
      <c r="Z77" s="10">
        <v>99.6</v>
      </c>
      <c r="AA77" s="10">
        <v>2.2000000000000002</v>
      </c>
      <c r="AB77" s="10">
        <v>1.3</v>
      </c>
      <c r="AC77" s="14">
        <v>1.5669999999999999</v>
      </c>
    </row>
    <row r="78" spans="1:29" s="12" customFormat="1" x14ac:dyDescent="0.25">
      <c r="A78" s="12" t="s">
        <v>161</v>
      </c>
      <c r="B78" s="10">
        <v>1.4</v>
      </c>
      <c r="C78" s="10">
        <v>3.7</v>
      </c>
      <c r="D78" s="10">
        <v>3.9</v>
      </c>
      <c r="E78" s="10">
        <v>5.9</v>
      </c>
      <c r="F78" s="10">
        <v>5.5</v>
      </c>
      <c r="G78" s="10">
        <v>3</v>
      </c>
      <c r="H78" s="10">
        <v>5.7</v>
      </c>
      <c r="I78" s="10">
        <v>7.4</v>
      </c>
      <c r="J78" s="10">
        <v>7.6</v>
      </c>
      <c r="K78" s="10">
        <v>8.4</v>
      </c>
      <c r="L78" s="10">
        <v>8.6999999999999993</v>
      </c>
      <c r="M78" s="10">
        <v>8.8000000000000007</v>
      </c>
      <c r="N78" s="10">
        <v>4920.3999999999996</v>
      </c>
      <c r="O78" s="10">
        <v>78.8</v>
      </c>
      <c r="P78" s="10">
        <v>90.6</v>
      </c>
      <c r="Q78" s="10">
        <v>14.3</v>
      </c>
      <c r="R78" s="10">
        <v>2.2000000000000002</v>
      </c>
      <c r="S78" s="10">
        <v>2.4</v>
      </c>
      <c r="T78" s="14"/>
      <c r="U78" s="10"/>
      <c r="V78" s="10"/>
      <c r="W78" s="10"/>
      <c r="X78" s="10">
        <v>4.0999999999999996</v>
      </c>
      <c r="Y78" s="10">
        <v>-2.1</v>
      </c>
      <c r="Z78" s="10">
        <v>86.9</v>
      </c>
      <c r="AA78" s="10">
        <v>1.2</v>
      </c>
      <c r="AB78" s="10">
        <v>4.5</v>
      </c>
      <c r="AC78" s="14">
        <v>1.619</v>
      </c>
    </row>
    <row r="79" spans="1:29" s="12" customFormat="1" x14ac:dyDescent="0.25">
      <c r="A79" s="12" t="s">
        <v>162</v>
      </c>
      <c r="B79" s="10">
        <v>1.4</v>
      </c>
      <c r="C79" s="10">
        <v>3.2</v>
      </c>
      <c r="D79" s="10">
        <v>0.9</v>
      </c>
      <c r="E79" s="10">
        <v>3.2</v>
      </c>
      <c r="F79" s="10">
        <v>5.7</v>
      </c>
      <c r="G79" s="10">
        <v>3.3</v>
      </c>
      <c r="H79" s="10">
        <v>5.6</v>
      </c>
      <c r="I79" s="10">
        <v>6.4</v>
      </c>
      <c r="J79" s="10">
        <v>6.7</v>
      </c>
      <c r="K79" s="10">
        <v>7.6</v>
      </c>
      <c r="L79" s="10">
        <v>7.9</v>
      </c>
      <c r="M79" s="10">
        <v>9</v>
      </c>
      <c r="N79" s="10">
        <v>5348.8</v>
      </c>
      <c r="O79" s="10">
        <v>79.3</v>
      </c>
      <c r="P79" s="10">
        <v>90.5</v>
      </c>
      <c r="Q79" s="10">
        <v>14.1</v>
      </c>
      <c r="R79" s="10">
        <v>2.5</v>
      </c>
      <c r="S79" s="10">
        <v>2.7</v>
      </c>
      <c r="T79" s="14"/>
      <c r="U79" s="10"/>
      <c r="V79" s="10"/>
      <c r="W79" s="10"/>
      <c r="X79" s="10">
        <v>5</v>
      </c>
      <c r="Y79" s="10">
        <v>0.9</v>
      </c>
      <c r="Z79" s="10">
        <v>84.8</v>
      </c>
      <c r="AA79" s="10">
        <v>1.5</v>
      </c>
      <c r="AB79" s="10">
        <v>2.4</v>
      </c>
      <c r="AC79" s="14">
        <v>1.591</v>
      </c>
    </row>
    <row r="80" spans="1:29" s="12" customFormat="1" x14ac:dyDescent="0.25">
      <c r="A80" s="12" t="s">
        <v>163</v>
      </c>
      <c r="B80" s="10">
        <v>3.5</v>
      </c>
      <c r="C80" s="10">
        <v>5.5</v>
      </c>
      <c r="D80" s="10">
        <v>3.6</v>
      </c>
      <c r="E80" s="10">
        <v>5.3</v>
      </c>
      <c r="F80" s="10">
        <v>5.7</v>
      </c>
      <c r="G80" s="10">
        <v>2</v>
      </c>
      <c r="H80" s="10">
        <v>5.4</v>
      </c>
      <c r="I80" s="10">
        <v>6.1</v>
      </c>
      <c r="J80" s="10">
        <v>6.5</v>
      </c>
      <c r="K80" s="10">
        <v>7.3</v>
      </c>
      <c r="L80" s="10">
        <v>7.7</v>
      </c>
      <c r="M80" s="10">
        <v>8.8000000000000007</v>
      </c>
      <c r="N80" s="10">
        <v>5806.6</v>
      </c>
      <c r="O80" s="10">
        <v>79.900000000000006</v>
      </c>
      <c r="P80" s="10">
        <v>91.2</v>
      </c>
      <c r="Q80" s="10">
        <v>13.9</v>
      </c>
      <c r="R80" s="10">
        <v>1.2</v>
      </c>
      <c r="S80" s="10">
        <v>2</v>
      </c>
      <c r="T80" s="14"/>
      <c r="U80" s="10"/>
      <c r="V80" s="10"/>
      <c r="W80" s="10"/>
      <c r="X80" s="10">
        <v>4.9000000000000004</v>
      </c>
      <c r="Y80" s="10">
        <v>-0.9</v>
      </c>
      <c r="Z80" s="10">
        <v>99.1</v>
      </c>
      <c r="AA80" s="10">
        <v>4.3</v>
      </c>
      <c r="AB80" s="10">
        <v>2.6</v>
      </c>
      <c r="AC80" s="14">
        <v>1.58</v>
      </c>
    </row>
    <row r="81" spans="1:29" s="12" customFormat="1" x14ac:dyDescent="0.25">
      <c r="A81" s="12" t="s">
        <v>164</v>
      </c>
      <c r="B81" s="10">
        <v>2.9</v>
      </c>
      <c r="C81" s="10">
        <v>4.9000000000000004</v>
      </c>
      <c r="D81" s="10">
        <v>2.2999999999999998</v>
      </c>
      <c r="E81" s="10">
        <v>4.0999999999999996</v>
      </c>
      <c r="F81" s="10">
        <v>5.6</v>
      </c>
      <c r="G81" s="10">
        <v>2.2000000000000002</v>
      </c>
      <c r="H81" s="10">
        <v>5.3</v>
      </c>
      <c r="I81" s="10">
        <v>5.7</v>
      </c>
      <c r="J81" s="10">
        <v>6</v>
      </c>
      <c r="K81" s="10">
        <v>6.8</v>
      </c>
      <c r="L81" s="10">
        <v>7.3</v>
      </c>
      <c r="M81" s="10">
        <v>8.6999999999999993</v>
      </c>
      <c r="N81" s="10">
        <v>6057.2</v>
      </c>
      <c r="O81" s="10">
        <v>80.400000000000006</v>
      </c>
      <c r="P81" s="10">
        <v>92.1</v>
      </c>
      <c r="Q81" s="10">
        <v>15.7</v>
      </c>
      <c r="R81" s="10">
        <v>1.3</v>
      </c>
      <c r="S81" s="10">
        <v>2.2999999999999998</v>
      </c>
      <c r="T81" s="14"/>
      <c r="U81" s="10"/>
      <c r="V81" s="10"/>
      <c r="W81" s="10"/>
      <c r="X81" s="10">
        <v>0.8</v>
      </c>
      <c r="Y81" s="10">
        <v>-0.2</v>
      </c>
      <c r="Z81" s="10">
        <v>103.3</v>
      </c>
      <c r="AA81" s="10">
        <v>1.6</v>
      </c>
      <c r="AB81" s="10">
        <v>2.2999999999999998</v>
      </c>
      <c r="AC81" s="14">
        <v>1.554</v>
      </c>
    </row>
    <row r="82" spans="1:29" s="12" customFormat="1" x14ac:dyDescent="0.25">
      <c r="A82" s="12" t="s">
        <v>165</v>
      </c>
      <c r="B82" s="10">
        <v>2.6</v>
      </c>
      <c r="C82" s="10">
        <v>4.9000000000000004</v>
      </c>
      <c r="D82" s="10">
        <v>3.9</v>
      </c>
      <c r="E82" s="10">
        <v>6.2</v>
      </c>
      <c r="F82" s="10">
        <v>5.5</v>
      </c>
      <c r="G82" s="10">
        <v>3.6</v>
      </c>
      <c r="H82" s="10">
        <v>4.9000000000000004</v>
      </c>
      <c r="I82" s="10">
        <v>5.6</v>
      </c>
      <c r="J82" s="10">
        <v>6</v>
      </c>
      <c r="K82" s="10">
        <v>7</v>
      </c>
      <c r="L82" s="10">
        <v>7.3</v>
      </c>
      <c r="M82" s="10">
        <v>8.3000000000000007</v>
      </c>
      <c r="N82" s="10">
        <v>6365.9</v>
      </c>
      <c r="O82" s="10">
        <v>81</v>
      </c>
      <c r="P82" s="10">
        <v>92.5</v>
      </c>
      <c r="Q82" s="10">
        <v>20.7</v>
      </c>
      <c r="R82" s="10">
        <v>0.5</v>
      </c>
      <c r="S82" s="10">
        <v>2.4</v>
      </c>
      <c r="T82" s="14"/>
      <c r="U82" s="10"/>
      <c r="V82" s="10"/>
      <c r="W82" s="10"/>
      <c r="X82" s="10">
        <v>4.7</v>
      </c>
      <c r="Y82" s="10">
        <v>-1</v>
      </c>
      <c r="Z82" s="10">
        <v>107</v>
      </c>
      <c r="AA82" s="10">
        <v>4.3</v>
      </c>
      <c r="AB82" s="10">
        <v>3.3</v>
      </c>
      <c r="AC82" s="14">
        <v>1.526</v>
      </c>
    </row>
    <row r="83" spans="1:29" s="12" customFormat="1" x14ac:dyDescent="0.25">
      <c r="A83" s="12" t="s">
        <v>166</v>
      </c>
      <c r="B83" s="10">
        <v>7.2</v>
      </c>
      <c r="C83" s="10">
        <v>8.8000000000000007</v>
      </c>
      <c r="D83" s="10">
        <v>3.9</v>
      </c>
      <c r="E83" s="10">
        <v>6.6</v>
      </c>
      <c r="F83" s="10">
        <v>5.5</v>
      </c>
      <c r="G83" s="10">
        <v>3.5</v>
      </c>
      <c r="H83" s="10">
        <v>5</v>
      </c>
      <c r="I83" s="10">
        <v>6.5</v>
      </c>
      <c r="J83" s="10">
        <v>6.8</v>
      </c>
      <c r="K83" s="10">
        <v>7.6</v>
      </c>
      <c r="L83" s="10">
        <v>8.1</v>
      </c>
      <c r="M83" s="10">
        <v>8.3000000000000007</v>
      </c>
      <c r="N83" s="10">
        <v>6612.8</v>
      </c>
      <c r="O83" s="10">
        <v>81.599999999999994</v>
      </c>
      <c r="P83" s="10">
        <v>90.8</v>
      </c>
      <c r="Q83" s="10">
        <v>20.2</v>
      </c>
      <c r="R83" s="10">
        <v>2.9</v>
      </c>
      <c r="S83" s="10">
        <v>2.2999999999999998</v>
      </c>
      <c r="T83" s="14"/>
      <c r="U83" s="10"/>
      <c r="V83" s="10"/>
      <c r="W83" s="10"/>
      <c r="X83" s="10">
        <v>3.3</v>
      </c>
      <c r="Y83" s="10">
        <v>2.8</v>
      </c>
      <c r="Z83" s="10">
        <v>109.5</v>
      </c>
      <c r="AA83" s="10">
        <v>1.1000000000000001</v>
      </c>
      <c r="AB83" s="10">
        <v>1.8</v>
      </c>
      <c r="AC83" s="14">
        <v>1.5529999999999999</v>
      </c>
    </row>
    <row r="84" spans="1:29" s="12" customFormat="1" x14ac:dyDescent="0.25">
      <c r="A84" s="12" t="s">
        <v>167</v>
      </c>
      <c r="B84" s="10">
        <v>3.8</v>
      </c>
      <c r="C84" s="10">
        <v>4.9000000000000004</v>
      </c>
      <c r="D84" s="10">
        <v>3.2</v>
      </c>
      <c r="E84" s="10">
        <v>5</v>
      </c>
      <c r="F84" s="10">
        <v>5.3</v>
      </c>
      <c r="G84" s="10">
        <v>2.2999999999999998</v>
      </c>
      <c r="H84" s="10">
        <v>5.0999999999999996</v>
      </c>
      <c r="I84" s="10">
        <v>6.5</v>
      </c>
      <c r="J84" s="10">
        <v>6.8</v>
      </c>
      <c r="K84" s="10">
        <v>7.6</v>
      </c>
      <c r="L84" s="10">
        <v>8.1</v>
      </c>
      <c r="M84" s="10">
        <v>8.3000000000000007</v>
      </c>
      <c r="N84" s="10">
        <v>6765.7</v>
      </c>
      <c r="O84" s="10">
        <v>82</v>
      </c>
      <c r="P84" s="10">
        <v>89.4</v>
      </c>
      <c r="Q84" s="10">
        <v>21.6</v>
      </c>
      <c r="R84" s="10">
        <v>2.6</v>
      </c>
      <c r="S84" s="10">
        <v>1</v>
      </c>
      <c r="T84" s="14"/>
      <c r="U84" s="10">
        <v>6.2</v>
      </c>
      <c r="V84" s="10">
        <v>5.9</v>
      </c>
      <c r="W84" s="10">
        <v>89.5</v>
      </c>
      <c r="X84" s="10">
        <v>0</v>
      </c>
      <c r="Y84" s="10">
        <v>-0.7</v>
      </c>
      <c r="Z84" s="10">
        <v>111.7</v>
      </c>
      <c r="AA84" s="10">
        <v>1.7</v>
      </c>
      <c r="AB84" s="10">
        <v>2</v>
      </c>
      <c r="AC84" s="14">
        <v>1.5649999999999999</v>
      </c>
    </row>
    <row r="85" spans="1:29" s="12" customFormat="1" x14ac:dyDescent="0.25">
      <c r="A85" s="12" t="s">
        <v>168</v>
      </c>
      <c r="B85" s="10">
        <v>4.3</v>
      </c>
      <c r="C85" s="10">
        <v>6.4</v>
      </c>
      <c r="D85" s="10">
        <v>2.1</v>
      </c>
      <c r="E85" s="10">
        <v>4.9000000000000004</v>
      </c>
      <c r="F85" s="10">
        <v>5.3</v>
      </c>
      <c r="G85" s="10">
        <v>3.5</v>
      </c>
      <c r="H85" s="10">
        <v>5</v>
      </c>
      <c r="I85" s="10">
        <v>6.1</v>
      </c>
      <c r="J85" s="10">
        <v>6.4</v>
      </c>
      <c r="K85" s="10">
        <v>7.1</v>
      </c>
      <c r="L85" s="10">
        <v>7.7</v>
      </c>
      <c r="M85" s="10">
        <v>8.3000000000000007</v>
      </c>
      <c r="N85" s="10">
        <v>7198.3</v>
      </c>
      <c r="O85" s="10">
        <v>82.5</v>
      </c>
      <c r="P85" s="10">
        <v>91.3</v>
      </c>
      <c r="Q85" s="10">
        <v>22</v>
      </c>
      <c r="R85" s="10">
        <v>1.7</v>
      </c>
      <c r="S85" s="10">
        <v>1.8</v>
      </c>
      <c r="T85" s="14"/>
      <c r="U85" s="10">
        <v>9.9</v>
      </c>
      <c r="V85" s="10">
        <v>4.3</v>
      </c>
      <c r="W85" s="10">
        <v>90.1</v>
      </c>
      <c r="X85" s="10">
        <v>5</v>
      </c>
      <c r="Y85" s="10">
        <v>1.1000000000000001</v>
      </c>
      <c r="Z85" s="10">
        <v>115.8</v>
      </c>
      <c r="AA85" s="10">
        <v>2</v>
      </c>
      <c r="AB85" s="10">
        <v>2.2999999999999998</v>
      </c>
      <c r="AC85" s="14">
        <v>1.712</v>
      </c>
    </row>
    <row r="86" spans="1:29" s="12" customFormat="1" x14ac:dyDescent="0.25">
      <c r="A86" s="12" t="s">
        <v>169</v>
      </c>
      <c r="B86" s="10">
        <v>3.1</v>
      </c>
      <c r="C86" s="10">
        <v>5.7</v>
      </c>
      <c r="D86" s="10">
        <v>4.0999999999999996</v>
      </c>
      <c r="E86" s="10">
        <v>5.9</v>
      </c>
      <c r="F86" s="10">
        <v>5.2</v>
      </c>
      <c r="G86" s="10">
        <v>2.5</v>
      </c>
      <c r="H86" s="10">
        <v>5.0999999999999996</v>
      </c>
      <c r="I86" s="10">
        <v>6.4</v>
      </c>
      <c r="J86" s="10">
        <v>6.6</v>
      </c>
      <c r="K86" s="10">
        <v>7.4</v>
      </c>
      <c r="L86" s="10">
        <v>7.8</v>
      </c>
      <c r="M86" s="10">
        <v>8.3000000000000007</v>
      </c>
      <c r="N86" s="10">
        <v>7213.5</v>
      </c>
      <c r="O86" s="10">
        <v>83.2</v>
      </c>
      <c r="P86" s="10">
        <v>101.7</v>
      </c>
      <c r="Q86" s="10">
        <v>22.1</v>
      </c>
      <c r="R86" s="10">
        <v>0.9</v>
      </c>
      <c r="S86" s="10">
        <v>2.2000000000000002</v>
      </c>
      <c r="T86" s="14"/>
      <c r="U86" s="10">
        <v>5.6</v>
      </c>
      <c r="V86" s="10">
        <v>3.2</v>
      </c>
      <c r="W86" s="10">
        <v>91.4</v>
      </c>
      <c r="X86" s="10">
        <v>2</v>
      </c>
      <c r="Y86" s="10">
        <v>-0.9</v>
      </c>
      <c r="Z86" s="10">
        <v>123.7</v>
      </c>
      <c r="AA86" s="10">
        <v>3.9</v>
      </c>
      <c r="AB86" s="10">
        <v>1.5</v>
      </c>
      <c r="AC86" s="14">
        <v>1.645</v>
      </c>
    </row>
    <row r="87" spans="1:29" s="12" customFormat="1" x14ac:dyDescent="0.25">
      <c r="A87" s="12" t="s">
        <v>170</v>
      </c>
      <c r="B87" s="10">
        <v>6.2</v>
      </c>
      <c r="C87" s="10">
        <v>7.3</v>
      </c>
      <c r="D87" s="10">
        <v>3.5</v>
      </c>
      <c r="E87" s="10">
        <v>4.5</v>
      </c>
      <c r="F87" s="10">
        <v>5</v>
      </c>
      <c r="G87" s="10">
        <v>0.9</v>
      </c>
      <c r="H87" s="10">
        <v>5</v>
      </c>
      <c r="I87" s="10">
        <v>6.6</v>
      </c>
      <c r="J87" s="10">
        <v>6.8</v>
      </c>
      <c r="K87" s="10">
        <v>7.5</v>
      </c>
      <c r="L87" s="10">
        <v>7.9</v>
      </c>
      <c r="M87" s="10">
        <v>8.5</v>
      </c>
      <c r="N87" s="10">
        <v>8396.9</v>
      </c>
      <c r="O87" s="10">
        <v>84</v>
      </c>
      <c r="P87" s="10">
        <v>102.1</v>
      </c>
      <c r="Q87" s="10">
        <v>21.8</v>
      </c>
      <c r="R87" s="10">
        <v>5.3</v>
      </c>
      <c r="S87" s="10">
        <v>0.4</v>
      </c>
      <c r="T87" s="14"/>
      <c r="U87" s="10">
        <v>8.3000000000000007</v>
      </c>
      <c r="V87" s="10">
        <v>2.9</v>
      </c>
      <c r="W87" s="10">
        <v>91.3</v>
      </c>
      <c r="X87" s="10">
        <v>-4.4000000000000004</v>
      </c>
      <c r="Y87" s="10">
        <v>9.1</v>
      </c>
      <c r="Z87" s="10">
        <v>114.6</v>
      </c>
      <c r="AA87" s="10">
        <v>4.7</v>
      </c>
      <c r="AB87" s="10">
        <v>0.7</v>
      </c>
      <c r="AC87" s="14">
        <v>1.665</v>
      </c>
    </row>
    <row r="88" spans="1:29" s="12" customFormat="1" x14ac:dyDescent="0.25">
      <c r="A88" s="12" t="s">
        <v>171</v>
      </c>
      <c r="B88" s="10">
        <v>5.2</v>
      </c>
      <c r="C88" s="10">
        <v>6.7</v>
      </c>
      <c r="D88" s="10">
        <v>4.9000000000000004</v>
      </c>
      <c r="E88" s="10">
        <v>5.9</v>
      </c>
      <c r="F88" s="10">
        <v>4.9000000000000004</v>
      </c>
      <c r="G88" s="10">
        <v>2</v>
      </c>
      <c r="H88" s="10">
        <v>5</v>
      </c>
      <c r="I88" s="10">
        <v>6.1</v>
      </c>
      <c r="J88" s="10">
        <v>6.4</v>
      </c>
      <c r="K88" s="10">
        <v>7.1</v>
      </c>
      <c r="L88" s="10">
        <v>7.4</v>
      </c>
      <c r="M88" s="10">
        <v>8.5</v>
      </c>
      <c r="N88" s="10">
        <v>9180.2000000000007</v>
      </c>
      <c r="O88" s="10">
        <v>85.1</v>
      </c>
      <c r="P88" s="10">
        <v>104.9</v>
      </c>
      <c r="Q88" s="10">
        <v>26</v>
      </c>
      <c r="R88" s="10">
        <v>2.9</v>
      </c>
      <c r="S88" s="10">
        <v>2</v>
      </c>
      <c r="T88" s="14"/>
      <c r="U88" s="10">
        <v>4.5</v>
      </c>
      <c r="V88" s="10">
        <v>3</v>
      </c>
      <c r="W88" s="10">
        <v>92.4</v>
      </c>
      <c r="X88" s="10">
        <v>2.2999999999999998</v>
      </c>
      <c r="Y88" s="10">
        <v>-0.2</v>
      </c>
      <c r="Z88" s="10">
        <v>120.7</v>
      </c>
      <c r="AA88" s="10">
        <v>2.4</v>
      </c>
      <c r="AB88" s="10">
        <v>3.2</v>
      </c>
      <c r="AC88" s="14">
        <v>1.6120000000000001</v>
      </c>
    </row>
    <row r="89" spans="1:29" s="12" customFormat="1" x14ac:dyDescent="0.25">
      <c r="A89" s="12" t="s">
        <v>172</v>
      </c>
      <c r="B89" s="10">
        <v>3.1</v>
      </c>
      <c r="C89" s="10">
        <v>4.5</v>
      </c>
      <c r="D89" s="10">
        <v>5.9</v>
      </c>
      <c r="E89" s="10">
        <v>7.2</v>
      </c>
      <c r="F89" s="10">
        <v>4.7</v>
      </c>
      <c r="G89" s="10">
        <v>2.2000000000000002</v>
      </c>
      <c r="H89" s="10">
        <v>5.0999999999999996</v>
      </c>
      <c r="I89" s="10">
        <v>5.9</v>
      </c>
      <c r="J89" s="10">
        <v>6</v>
      </c>
      <c r="K89" s="10">
        <v>6.8</v>
      </c>
      <c r="L89" s="10">
        <v>7.2</v>
      </c>
      <c r="M89" s="10">
        <v>8.5</v>
      </c>
      <c r="N89" s="10">
        <v>9298.2000000000007</v>
      </c>
      <c r="O89" s="10">
        <v>86.4</v>
      </c>
      <c r="P89" s="10">
        <v>111.9</v>
      </c>
      <c r="Q89" s="10">
        <v>38.200000000000003</v>
      </c>
      <c r="R89" s="10">
        <v>4.7</v>
      </c>
      <c r="S89" s="10">
        <v>1.6</v>
      </c>
      <c r="T89" s="14"/>
      <c r="U89" s="10">
        <v>6.1</v>
      </c>
      <c r="V89" s="10">
        <v>2.2000000000000002</v>
      </c>
      <c r="W89" s="10">
        <v>110.2</v>
      </c>
      <c r="X89" s="10">
        <v>1</v>
      </c>
      <c r="Y89" s="10">
        <v>1.1000000000000001</v>
      </c>
      <c r="Z89" s="10">
        <v>130.5</v>
      </c>
      <c r="AA89" s="10">
        <v>5.2</v>
      </c>
      <c r="AB89" s="10">
        <v>1.7</v>
      </c>
      <c r="AC89" s="14">
        <v>1.643</v>
      </c>
    </row>
    <row r="90" spans="1:29" s="12" customFormat="1" x14ac:dyDescent="0.25">
      <c r="A90" s="12" t="s">
        <v>173</v>
      </c>
      <c r="B90" s="10">
        <v>4</v>
      </c>
      <c r="C90" s="10">
        <v>4.7</v>
      </c>
      <c r="D90" s="10">
        <v>8.8000000000000007</v>
      </c>
      <c r="E90" s="10">
        <v>8.8000000000000007</v>
      </c>
      <c r="F90" s="10">
        <v>4.5999999999999996</v>
      </c>
      <c r="G90" s="10">
        <v>0.8</v>
      </c>
      <c r="H90" s="10">
        <v>5.0999999999999996</v>
      </c>
      <c r="I90" s="10">
        <v>5.6</v>
      </c>
      <c r="J90" s="10">
        <v>5.7</v>
      </c>
      <c r="K90" s="10">
        <v>6.7</v>
      </c>
      <c r="L90" s="10">
        <v>7.1</v>
      </c>
      <c r="M90" s="10">
        <v>8.5</v>
      </c>
      <c r="N90" s="10">
        <v>10494.7</v>
      </c>
      <c r="O90" s="10">
        <v>87.9</v>
      </c>
      <c r="P90" s="10">
        <v>119.7</v>
      </c>
      <c r="Q90" s="10">
        <v>28.7</v>
      </c>
      <c r="R90" s="10">
        <v>2.2999999999999998</v>
      </c>
      <c r="S90" s="10">
        <v>0.7</v>
      </c>
      <c r="T90" s="14"/>
      <c r="U90" s="10">
        <v>-1.9</v>
      </c>
      <c r="V90" s="10">
        <v>8.1</v>
      </c>
      <c r="W90" s="10">
        <v>103.1</v>
      </c>
      <c r="X90" s="10">
        <v>-5.5</v>
      </c>
      <c r="Y90" s="10">
        <v>-1.5</v>
      </c>
      <c r="Z90" s="10">
        <v>133.30000000000001</v>
      </c>
      <c r="AA90" s="10">
        <v>2.2999999999999998</v>
      </c>
      <c r="AB90" s="10">
        <v>0.8</v>
      </c>
      <c r="AC90" s="14">
        <v>1.677</v>
      </c>
    </row>
    <row r="91" spans="1:29" s="12" customFormat="1" x14ac:dyDescent="0.25">
      <c r="A91" s="12" t="s">
        <v>174</v>
      </c>
      <c r="B91" s="10">
        <v>3.9</v>
      </c>
      <c r="C91" s="10">
        <v>4.8</v>
      </c>
      <c r="D91" s="10">
        <v>5.7</v>
      </c>
      <c r="E91" s="10">
        <v>6.5</v>
      </c>
      <c r="F91" s="10">
        <v>4.4000000000000004</v>
      </c>
      <c r="G91" s="10">
        <v>1.3</v>
      </c>
      <c r="H91" s="10">
        <v>5</v>
      </c>
      <c r="I91" s="10">
        <v>5.6</v>
      </c>
      <c r="J91" s="10">
        <v>5.8</v>
      </c>
      <c r="K91" s="10">
        <v>6.7</v>
      </c>
      <c r="L91" s="10">
        <v>7.1</v>
      </c>
      <c r="M91" s="10">
        <v>8.5</v>
      </c>
      <c r="N91" s="10">
        <v>10663.6</v>
      </c>
      <c r="O91" s="10">
        <v>89.2</v>
      </c>
      <c r="P91" s="10">
        <v>118.2</v>
      </c>
      <c r="Q91" s="10">
        <v>26.2</v>
      </c>
      <c r="R91" s="10">
        <v>1.7</v>
      </c>
      <c r="S91" s="10">
        <v>1.1000000000000001</v>
      </c>
      <c r="T91" s="14"/>
      <c r="U91" s="10">
        <v>4.0999999999999996</v>
      </c>
      <c r="V91" s="10">
        <v>1.8</v>
      </c>
      <c r="W91" s="10">
        <v>105.3</v>
      </c>
      <c r="X91" s="10">
        <v>-1.7</v>
      </c>
      <c r="Y91" s="10">
        <v>1.9</v>
      </c>
      <c r="Z91" s="10">
        <v>138.30000000000001</v>
      </c>
      <c r="AA91" s="10">
        <v>2.2999999999999998</v>
      </c>
      <c r="AB91" s="10">
        <v>1.9</v>
      </c>
      <c r="AC91" s="14">
        <v>1.67</v>
      </c>
    </row>
    <row r="92" spans="1:29" s="12" customFormat="1" x14ac:dyDescent="0.25">
      <c r="A92" s="12" t="s">
        <v>175</v>
      </c>
      <c r="B92" s="10">
        <v>5.3</v>
      </c>
      <c r="C92" s="10">
        <v>6.9</v>
      </c>
      <c r="D92" s="10">
        <v>4.0999999999999996</v>
      </c>
      <c r="E92" s="10">
        <v>5.4</v>
      </c>
      <c r="F92" s="10">
        <v>4.5</v>
      </c>
      <c r="G92" s="10">
        <v>2.1</v>
      </c>
      <c r="H92" s="10">
        <v>4.8</v>
      </c>
      <c r="I92" s="10">
        <v>5.2</v>
      </c>
      <c r="J92" s="10">
        <v>5.4</v>
      </c>
      <c r="K92" s="10">
        <v>6.6</v>
      </c>
      <c r="L92" s="10">
        <v>6.8</v>
      </c>
      <c r="M92" s="10">
        <v>8.5</v>
      </c>
      <c r="N92" s="10">
        <v>9346.7999999999993</v>
      </c>
      <c r="O92" s="10">
        <v>90.8</v>
      </c>
      <c r="P92" s="10">
        <v>121.6</v>
      </c>
      <c r="Q92" s="10">
        <v>45.3</v>
      </c>
      <c r="R92" s="10">
        <v>2.2999999999999998</v>
      </c>
      <c r="S92" s="10">
        <v>1.2</v>
      </c>
      <c r="T92" s="14"/>
      <c r="U92" s="10">
        <v>7.2</v>
      </c>
      <c r="V92" s="10">
        <v>3.4</v>
      </c>
      <c r="W92" s="10">
        <v>105.6</v>
      </c>
      <c r="X92" s="10">
        <v>0.8</v>
      </c>
      <c r="Y92" s="10">
        <v>-2.2000000000000002</v>
      </c>
      <c r="Z92" s="10">
        <v>136.6</v>
      </c>
      <c r="AA92" s="10">
        <v>2.8</v>
      </c>
      <c r="AB92" s="10">
        <v>1.2</v>
      </c>
      <c r="AC92" s="14">
        <v>1.7</v>
      </c>
    </row>
    <row r="93" spans="1:29" s="12" customFormat="1" x14ac:dyDescent="0.25">
      <c r="A93" s="12" t="s">
        <v>176</v>
      </c>
      <c r="B93" s="10">
        <v>6.7</v>
      </c>
      <c r="C93" s="10">
        <v>8.1</v>
      </c>
      <c r="D93" s="10">
        <v>3.3</v>
      </c>
      <c r="E93" s="10">
        <v>4.3</v>
      </c>
      <c r="F93" s="10">
        <v>4.4000000000000004</v>
      </c>
      <c r="G93" s="10">
        <v>1.9</v>
      </c>
      <c r="H93" s="10">
        <v>4.3</v>
      </c>
      <c r="I93" s="10">
        <v>4.5999999999999996</v>
      </c>
      <c r="J93" s="10">
        <v>4.9000000000000004</v>
      </c>
      <c r="K93" s="10">
        <v>6.6</v>
      </c>
      <c r="L93" s="10">
        <v>6.8</v>
      </c>
      <c r="M93" s="10">
        <v>7.9</v>
      </c>
      <c r="N93" s="10">
        <v>11317.6</v>
      </c>
      <c r="O93" s="10">
        <v>92.5</v>
      </c>
      <c r="P93" s="10">
        <v>124.3</v>
      </c>
      <c r="Q93" s="10">
        <v>45.7</v>
      </c>
      <c r="R93" s="10">
        <v>1.1000000000000001</v>
      </c>
      <c r="S93" s="10">
        <v>0.4</v>
      </c>
      <c r="T93" s="14"/>
      <c r="U93" s="10">
        <v>9.6</v>
      </c>
      <c r="V93" s="10">
        <v>2.6</v>
      </c>
      <c r="W93" s="10">
        <v>101.8</v>
      </c>
      <c r="X93" s="10">
        <v>4.4000000000000004</v>
      </c>
      <c r="Y93" s="10">
        <v>4</v>
      </c>
      <c r="Z93" s="10">
        <v>113.1</v>
      </c>
      <c r="AA93" s="10">
        <v>4.0999999999999996</v>
      </c>
      <c r="AB93" s="10">
        <v>1.7</v>
      </c>
      <c r="AC93" s="14">
        <v>1.663</v>
      </c>
    </row>
    <row r="94" spans="1:29" s="12" customFormat="1" x14ac:dyDescent="0.25">
      <c r="A94" s="12" t="s">
        <v>177</v>
      </c>
      <c r="B94" s="10">
        <v>3.2</v>
      </c>
      <c r="C94" s="10">
        <v>5.3</v>
      </c>
      <c r="D94" s="10">
        <v>3.6</v>
      </c>
      <c r="E94" s="10">
        <v>4.7</v>
      </c>
      <c r="F94" s="10">
        <v>4.3</v>
      </c>
      <c r="G94" s="10">
        <v>1.5</v>
      </c>
      <c r="H94" s="10">
        <v>4.4000000000000004</v>
      </c>
      <c r="I94" s="10">
        <v>5</v>
      </c>
      <c r="J94" s="10">
        <v>5.4</v>
      </c>
      <c r="K94" s="10">
        <v>6.8</v>
      </c>
      <c r="L94" s="10">
        <v>6.9</v>
      </c>
      <c r="M94" s="10">
        <v>7.8</v>
      </c>
      <c r="N94" s="10">
        <v>11707.7</v>
      </c>
      <c r="O94" s="10">
        <v>93.9</v>
      </c>
      <c r="P94" s="10">
        <v>125.8</v>
      </c>
      <c r="Q94" s="10">
        <v>33</v>
      </c>
      <c r="R94" s="10">
        <v>3.6</v>
      </c>
      <c r="S94" s="10">
        <v>0.8</v>
      </c>
      <c r="T94" s="14">
        <v>1.081</v>
      </c>
      <c r="U94" s="10">
        <v>6</v>
      </c>
      <c r="V94" s="10">
        <v>-3</v>
      </c>
      <c r="W94" s="10">
        <v>102.7</v>
      </c>
      <c r="X94" s="10">
        <v>-5.9</v>
      </c>
      <c r="Y94" s="10">
        <v>-3.9</v>
      </c>
      <c r="Z94" s="10">
        <v>118.4</v>
      </c>
      <c r="AA94" s="10">
        <v>2.7</v>
      </c>
      <c r="AB94" s="10">
        <v>1.6</v>
      </c>
      <c r="AC94" s="14">
        <v>1.6140000000000001</v>
      </c>
    </row>
    <row r="95" spans="1:29" s="12" customFormat="1" x14ac:dyDescent="0.25">
      <c r="A95" s="12" t="s">
        <v>178</v>
      </c>
      <c r="B95" s="10">
        <v>3.3</v>
      </c>
      <c r="C95" s="10">
        <v>4.7</v>
      </c>
      <c r="D95" s="10">
        <v>1</v>
      </c>
      <c r="E95" s="10">
        <v>3.2</v>
      </c>
      <c r="F95" s="10">
        <v>4.3</v>
      </c>
      <c r="G95" s="10">
        <v>3</v>
      </c>
      <c r="H95" s="10">
        <v>4.5</v>
      </c>
      <c r="I95" s="10">
        <v>5.5</v>
      </c>
      <c r="J95" s="10">
        <v>5.8</v>
      </c>
      <c r="K95" s="10">
        <v>7.2</v>
      </c>
      <c r="L95" s="10">
        <v>7.3</v>
      </c>
      <c r="M95" s="10">
        <v>7.8</v>
      </c>
      <c r="N95" s="10">
        <v>12583.6</v>
      </c>
      <c r="O95" s="10">
        <v>95.8</v>
      </c>
      <c r="P95" s="10">
        <v>121.1</v>
      </c>
      <c r="Q95" s="10">
        <v>28.9</v>
      </c>
      <c r="R95" s="10">
        <v>2.6</v>
      </c>
      <c r="S95" s="10">
        <v>1.4</v>
      </c>
      <c r="T95" s="14">
        <v>1.0309999999999999</v>
      </c>
      <c r="U95" s="10">
        <v>9.8000000000000007</v>
      </c>
      <c r="V95" s="10">
        <v>-1.5</v>
      </c>
      <c r="W95" s="10">
        <v>101.5</v>
      </c>
      <c r="X95" s="10">
        <v>1.9</v>
      </c>
      <c r="Y95" s="10">
        <v>1.3</v>
      </c>
      <c r="Z95" s="10">
        <v>120.9</v>
      </c>
      <c r="AA95" s="10">
        <v>0.3</v>
      </c>
      <c r="AB95" s="10">
        <v>1.2</v>
      </c>
      <c r="AC95" s="14">
        <v>1.577</v>
      </c>
    </row>
    <row r="96" spans="1:29" s="12" customFormat="1" x14ac:dyDescent="0.25">
      <c r="A96" s="12" t="s">
        <v>179</v>
      </c>
      <c r="B96" s="10">
        <v>5.0999999999999996</v>
      </c>
      <c r="C96" s="10">
        <v>6.7</v>
      </c>
      <c r="D96" s="10">
        <v>2.7</v>
      </c>
      <c r="E96" s="10">
        <v>4.9000000000000004</v>
      </c>
      <c r="F96" s="10">
        <v>4.2</v>
      </c>
      <c r="G96" s="10">
        <v>3</v>
      </c>
      <c r="H96" s="10">
        <v>4.7</v>
      </c>
      <c r="I96" s="10">
        <v>5.9</v>
      </c>
      <c r="J96" s="10">
        <v>6.2</v>
      </c>
      <c r="K96" s="10">
        <v>7.7</v>
      </c>
      <c r="L96" s="10">
        <v>7.8</v>
      </c>
      <c r="M96" s="10">
        <v>8.1</v>
      </c>
      <c r="N96" s="10">
        <v>11713.8</v>
      </c>
      <c r="O96" s="10">
        <v>97.7</v>
      </c>
      <c r="P96" s="10">
        <v>123.2</v>
      </c>
      <c r="Q96" s="10">
        <v>28.5</v>
      </c>
      <c r="R96" s="10">
        <v>4.3</v>
      </c>
      <c r="S96" s="10">
        <v>1.9</v>
      </c>
      <c r="T96" s="14">
        <v>1.0640000000000001</v>
      </c>
      <c r="U96" s="10">
        <v>7.8</v>
      </c>
      <c r="V96" s="10">
        <v>1.2</v>
      </c>
      <c r="W96" s="10">
        <v>102.5</v>
      </c>
      <c r="X96" s="10">
        <v>1.6</v>
      </c>
      <c r="Y96" s="10">
        <v>-1.2</v>
      </c>
      <c r="Z96" s="10">
        <v>106.8</v>
      </c>
      <c r="AA96" s="10">
        <v>7.5</v>
      </c>
      <c r="AB96" s="10">
        <v>0.4</v>
      </c>
      <c r="AC96" s="14">
        <v>1.6459999999999999</v>
      </c>
    </row>
    <row r="97" spans="1:29" s="12" customFormat="1" x14ac:dyDescent="0.25">
      <c r="A97" s="12" t="s">
        <v>180</v>
      </c>
      <c r="B97" s="10">
        <v>7.1</v>
      </c>
      <c r="C97" s="10">
        <v>9.1</v>
      </c>
      <c r="D97" s="10">
        <v>6</v>
      </c>
      <c r="E97" s="10">
        <v>8.6</v>
      </c>
      <c r="F97" s="10">
        <v>4.0999999999999996</v>
      </c>
      <c r="G97" s="10">
        <v>3</v>
      </c>
      <c r="H97" s="10">
        <v>5</v>
      </c>
      <c r="I97" s="10">
        <v>6.1</v>
      </c>
      <c r="J97" s="10">
        <v>6.5</v>
      </c>
      <c r="K97" s="10">
        <v>7.9</v>
      </c>
      <c r="L97" s="10">
        <v>7.9</v>
      </c>
      <c r="M97" s="10">
        <v>8.4</v>
      </c>
      <c r="N97" s="10">
        <v>13812.7</v>
      </c>
      <c r="O97" s="10">
        <v>99.8</v>
      </c>
      <c r="P97" s="10">
        <v>127</v>
      </c>
      <c r="Q97" s="10">
        <v>28.8</v>
      </c>
      <c r="R97" s="10">
        <v>5.3</v>
      </c>
      <c r="S97" s="10">
        <v>1.9</v>
      </c>
      <c r="T97" s="14">
        <v>1.0069999999999999</v>
      </c>
      <c r="U97" s="10">
        <v>10.9</v>
      </c>
      <c r="V97" s="10">
        <v>2.2999999999999998</v>
      </c>
      <c r="W97" s="10">
        <v>100.8</v>
      </c>
      <c r="X97" s="10">
        <v>0.3</v>
      </c>
      <c r="Y97" s="10">
        <v>0</v>
      </c>
      <c r="Z97" s="10">
        <v>102.2</v>
      </c>
      <c r="AA97" s="10">
        <v>5.7</v>
      </c>
      <c r="AB97" s="10">
        <v>1.3</v>
      </c>
      <c r="AC97" s="14">
        <v>1.615</v>
      </c>
    </row>
    <row r="98" spans="1:29" s="12" customFormat="1" x14ac:dyDescent="0.25">
      <c r="A98" s="12" t="s">
        <v>181</v>
      </c>
      <c r="B98" s="10">
        <v>1.2</v>
      </c>
      <c r="C98" s="10">
        <v>4.3</v>
      </c>
      <c r="D98" s="10">
        <v>8.1</v>
      </c>
      <c r="E98" s="10">
        <v>11.8</v>
      </c>
      <c r="F98" s="10">
        <v>4</v>
      </c>
      <c r="G98" s="10">
        <v>4</v>
      </c>
      <c r="H98" s="10">
        <v>5.5</v>
      </c>
      <c r="I98" s="10">
        <v>6.6</v>
      </c>
      <c r="J98" s="10">
        <v>6.7</v>
      </c>
      <c r="K98" s="10">
        <v>8.1999999999999993</v>
      </c>
      <c r="L98" s="10">
        <v>8.3000000000000007</v>
      </c>
      <c r="M98" s="10">
        <v>8.6999999999999993</v>
      </c>
      <c r="N98" s="10">
        <v>14296.2</v>
      </c>
      <c r="O98" s="10">
        <v>102.3</v>
      </c>
      <c r="P98" s="10">
        <v>125.4</v>
      </c>
      <c r="Q98" s="10">
        <v>27</v>
      </c>
      <c r="R98" s="10">
        <v>4.4000000000000004</v>
      </c>
      <c r="S98" s="10">
        <v>2.6</v>
      </c>
      <c r="T98" s="14">
        <v>0.95699999999999996</v>
      </c>
      <c r="U98" s="10">
        <v>7</v>
      </c>
      <c r="V98" s="10">
        <v>1.5</v>
      </c>
      <c r="W98" s="10">
        <v>100</v>
      </c>
      <c r="X98" s="10">
        <v>7.9</v>
      </c>
      <c r="Y98" s="10">
        <v>-2.7</v>
      </c>
      <c r="Z98" s="10">
        <v>102.7</v>
      </c>
      <c r="AA98" s="10">
        <v>4.0999999999999996</v>
      </c>
      <c r="AB98" s="10">
        <v>0.3</v>
      </c>
      <c r="AC98" s="14">
        <v>1.5920000000000001</v>
      </c>
    </row>
    <row r="99" spans="1:29" s="12" customFormat="1" x14ac:dyDescent="0.25">
      <c r="A99" s="12" t="s">
        <v>182</v>
      </c>
      <c r="B99" s="10">
        <v>7.8</v>
      </c>
      <c r="C99" s="10">
        <v>10.199999999999999</v>
      </c>
      <c r="D99" s="10">
        <v>4.2</v>
      </c>
      <c r="E99" s="10">
        <v>6.1</v>
      </c>
      <c r="F99" s="10">
        <v>3.9</v>
      </c>
      <c r="G99" s="10">
        <v>3.2</v>
      </c>
      <c r="H99" s="10">
        <v>5.7</v>
      </c>
      <c r="I99" s="10">
        <v>6.5</v>
      </c>
      <c r="J99" s="10">
        <v>6.4</v>
      </c>
      <c r="K99" s="10">
        <v>8.5</v>
      </c>
      <c r="L99" s="10">
        <v>8.3000000000000007</v>
      </c>
      <c r="M99" s="10">
        <v>9.1999999999999993</v>
      </c>
      <c r="N99" s="10">
        <v>13618.5</v>
      </c>
      <c r="O99" s="10">
        <v>104.9</v>
      </c>
      <c r="P99" s="10">
        <v>123.8</v>
      </c>
      <c r="Q99" s="10">
        <v>33.5</v>
      </c>
      <c r="R99" s="10">
        <v>3.8</v>
      </c>
      <c r="S99" s="10">
        <v>0.9</v>
      </c>
      <c r="T99" s="14">
        <v>0.95499999999999996</v>
      </c>
      <c r="U99" s="10">
        <v>7.1</v>
      </c>
      <c r="V99" s="10">
        <v>-0.2</v>
      </c>
      <c r="W99" s="10">
        <v>100.7</v>
      </c>
      <c r="X99" s="10">
        <v>0.8</v>
      </c>
      <c r="Y99" s="10">
        <v>1.2</v>
      </c>
      <c r="Z99" s="10">
        <v>106.1</v>
      </c>
      <c r="AA99" s="10">
        <v>2.9</v>
      </c>
      <c r="AB99" s="10">
        <v>0.5</v>
      </c>
      <c r="AC99" s="14">
        <v>1.5129999999999999</v>
      </c>
    </row>
    <row r="100" spans="1:29" s="12" customFormat="1" x14ac:dyDescent="0.25">
      <c r="A100" s="12" t="s">
        <v>183</v>
      </c>
      <c r="B100" s="10">
        <v>0.5</v>
      </c>
      <c r="C100" s="10">
        <v>3.1</v>
      </c>
      <c r="D100" s="10">
        <v>4.8</v>
      </c>
      <c r="E100" s="10">
        <v>7.4</v>
      </c>
      <c r="F100" s="10">
        <v>4</v>
      </c>
      <c r="G100" s="10">
        <v>3.7</v>
      </c>
      <c r="H100" s="10">
        <v>6</v>
      </c>
      <c r="I100" s="10">
        <v>6.1</v>
      </c>
      <c r="J100" s="10">
        <v>6.1</v>
      </c>
      <c r="K100" s="10">
        <v>8.1</v>
      </c>
      <c r="L100" s="10">
        <v>8</v>
      </c>
      <c r="M100" s="10">
        <v>9.5</v>
      </c>
      <c r="N100" s="10">
        <v>13613.3</v>
      </c>
      <c r="O100" s="10">
        <v>107.2</v>
      </c>
      <c r="P100" s="10">
        <v>136.80000000000001</v>
      </c>
      <c r="Q100" s="10">
        <v>21.9</v>
      </c>
      <c r="R100" s="10">
        <v>2.2000000000000002</v>
      </c>
      <c r="S100" s="10">
        <v>3.4</v>
      </c>
      <c r="T100" s="14">
        <v>0.88400000000000001</v>
      </c>
      <c r="U100" s="10">
        <v>8.1</v>
      </c>
      <c r="V100" s="10">
        <v>2.2000000000000002</v>
      </c>
      <c r="W100" s="10">
        <v>101.5</v>
      </c>
      <c r="X100" s="10">
        <v>0.1</v>
      </c>
      <c r="Y100" s="10">
        <v>-1.2</v>
      </c>
      <c r="Z100" s="10">
        <v>107.9</v>
      </c>
      <c r="AA100" s="10">
        <v>1.1000000000000001</v>
      </c>
      <c r="AB100" s="10">
        <v>1</v>
      </c>
      <c r="AC100" s="14">
        <v>1.4790000000000001</v>
      </c>
    </row>
    <row r="101" spans="1:29" s="12" customFormat="1" x14ac:dyDescent="0.25">
      <c r="A101" s="12" t="s">
        <v>184</v>
      </c>
      <c r="B101" s="10">
        <v>2.2999999999999998</v>
      </c>
      <c r="C101" s="10">
        <v>4.5</v>
      </c>
      <c r="D101" s="10">
        <v>1.4</v>
      </c>
      <c r="E101" s="10">
        <v>3.6</v>
      </c>
      <c r="F101" s="10">
        <v>3.9</v>
      </c>
      <c r="G101" s="10">
        <v>2.9</v>
      </c>
      <c r="H101" s="10">
        <v>6</v>
      </c>
      <c r="I101" s="10">
        <v>5.6</v>
      </c>
      <c r="J101" s="10">
        <v>5.8</v>
      </c>
      <c r="K101" s="10">
        <v>7.9</v>
      </c>
      <c r="L101" s="10">
        <v>7.6</v>
      </c>
      <c r="M101" s="10">
        <v>9.5</v>
      </c>
      <c r="N101" s="10">
        <v>12175.9</v>
      </c>
      <c r="O101" s="10">
        <v>109.6</v>
      </c>
      <c r="P101" s="10">
        <v>141.5</v>
      </c>
      <c r="Q101" s="10">
        <v>31.7</v>
      </c>
      <c r="R101" s="10">
        <v>3.3</v>
      </c>
      <c r="S101" s="10">
        <v>2.8</v>
      </c>
      <c r="T101" s="14">
        <v>0.93899999999999995</v>
      </c>
      <c r="U101" s="10">
        <v>2.9</v>
      </c>
      <c r="V101" s="10">
        <v>2.5</v>
      </c>
      <c r="W101" s="10">
        <v>105.1</v>
      </c>
      <c r="X101" s="10">
        <v>4</v>
      </c>
      <c r="Y101" s="10">
        <v>-0.6</v>
      </c>
      <c r="Z101" s="10">
        <v>114.4</v>
      </c>
      <c r="AA101" s="10">
        <v>0.6</v>
      </c>
      <c r="AB101" s="10">
        <v>1.9</v>
      </c>
      <c r="AC101" s="14">
        <v>1.496</v>
      </c>
    </row>
    <row r="102" spans="1:29" s="12" customFormat="1" x14ac:dyDescent="0.25">
      <c r="A102" s="12" t="s">
        <v>29</v>
      </c>
      <c r="B102" s="10">
        <v>-1.1000000000000001</v>
      </c>
      <c r="C102" s="10">
        <v>1.4</v>
      </c>
      <c r="D102" s="10">
        <v>3.5</v>
      </c>
      <c r="E102" s="10">
        <v>6.3</v>
      </c>
      <c r="F102" s="10">
        <v>4.2</v>
      </c>
      <c r="G102" s="10">
        <v>3.9</v>
      </c>
      <c r="H102" s="10">
        <v>4.8</v>
      </c>
      <c r="I102" s="10">
        <v>4.9000000000000004</v>
      </c>
      <c r="J102" s="10">
        <v>5.3</v>
      </c>
      <c r="K102" s="10">
        <v>7.4</v>
      </c>
      <c r="L102" s="10">
        <v>7</v>
      </c>
      <c r="M102" s="10">
        <v>8.6</v>
      </c>
      <c r="N102" s="10">
        <v>10645.9</v>
      </c>
      <c r="O102" s="10">
        <v>112.1</v>
      </c>
      <c r="P102" s="10">
        <v>139.5</v>
      </c>
      <c r="Q102" s="10">
        <v>32.799999999999997</v>
      </c>
      <c r="R102" s="10">
        <v>3.5</v>
      </c>
      <c r="S102" s="10">
        <v>1.2</v>
      </c>
      <c r="T102" s="14">
        <v>0.879</v>
      </c>
      <c r="U102" s="10">
        <v>4.9000000000000004</v>
      </c>
      <c r="V102" s="10">
        <v>1.7</v>
      </c>
      <c r="W102" s="10">
        <v>106</v>
      </c>
      <c r="X102" s="10">
        <v>2.6</v>
      </c>
      <c r="Y102" s="10">
        <v>-1.2</v>
      </c>
      <c r="Z102" s="10">
        <v>125.5</v>
      </c>
      <c r="AA102" s="10">
        <v>5.3</v>
      </c>
      <c r="AB102" s="10">
        <v>0</v>
      </c>
      <c r="AC102" s="14">
        <v>1.419</v>
      </c>
    </row>
    <row r="103" spans="1:29" s="12" customFormat="1" x14ac:dyDescent="0.25">
      <c r="A103" s="12" t="s">
        <v>30</v>
      </c>
      <c r="B103" s="10">
        <v>2.1</v>
      </c>
      <c r="C103" s="10">
        <v>5.0999999999999996</v>
      </c>
      <c r="D103" s="10">
        <v>-0.3</v>
      </c>
      <c r="E103" s="10">
        <v>1.6</v>
      </c>
      <c r="F103" s="10">
        <v>4.4000000000000004</v>
      </c>
      <c r="G103" s="10">
        <v>2.8</v>
      </c>
      <c r="H103" s="10">
        <v>3.7</v>
      </c>
      <c r="I103" s="10">
        <v>4.9000000000000004</v>
      </c>
      <c r="J103" s="10">
        <v>5.5</v>
      </c>
      <c r="K103" s="10">
        <v>7.5</v>
      </c>
      <c r="L103" s="10">
        <v>7.1</v>
      </c>
      <c r="M103" s="10">
        <v>7.3</v>
      </c>
      <c r="N103" s="10">
        <v>11407.2</v>
      </c>
      <c r="O103" s="10">
        <v>114.1</v>
      </c>
      <c r="P103" s="10">
        <v>138.6</v>
      </c>
      <c r="Q103" s="10">
        <v>34.700000000000003</v>
      </c>
      <c r="R103" s="10">
        <v>0.4</v>
      </c>
      <c r="S103" s="10">
        <v>4</v>
      </c>
      <c r="T103" s="14">
        <v>0.84699999999999998</v>
      </c>
      <c r="U103" s="10">
        <v>5.5</v>
      </c>
      <c r="V103" s="10">
        <v>2.1</v>
      </c>
      <c r="W103" s="10">
        <v>106.1</v>
      </c>
      <c r="X103" s="10">
        <v>-2.4</v>
      </c>
      <c r="Y103" s="10">
        <v>-0.3</v>
      </c>
      <c r="Z103" s="10">
        <v>124.7</v>
      </c>
      <c r="AA103" s="10">
        <v>2.8</v>
      </c>
      <c r="AB103" s="10">
        <v>3.2</v>
      </c>
      <c r="AC103" s="14">
        <v>1.4079999999999999</v>
      </c>
    </row>
    <row r="104" spans="1:29" s="12" customFormat="1" x14ac:dyDescent="0.25">
      <c r="A104" s="12" t="s">
        <v>31</v>
      </c>
      <c r="B104" s="10">
        <v>-1.3</v>
      </c>
      <c r="C104" s="10">
        <v>0</v>
      </c>
      <c r="D104" s="10">
        <v>9.8000000000000007</v>
      </c>
      <c r="E104" s="10">
        <v>10.1</v>
      </c>
      <c r="F104" s="10">
        <v>4.8</v>
      </c>
      <c r="G104" s="10">
        <v>1.1000000000000001</v>
      </c>
      <c r="H104" s="10">
        <v>3.2</v>
      </c>
      <c r="I104" s="10">
        <v>4.5999999999999996</v>
      </c>
      <c r="J104" s="10">
        <v>5.3</v>
      </c>
      <c r="K104" s="10">
        <v>7.3</v>
      </c>
      <c r="L104" s="10">
        <v>6.9</v>
      </c>
      <c r="M104" s="10">
        <v>6.6</v>
      </c>
      <c r="N104" s="10">
        <v>9563</v>
      </c>
      <c r="O104" s="10">
        <v>116.3</v>
      </c>
      <c r="P104" s="10">
        <v>141</v>
      </c>
      <c r="Q104" s="10">
        <v>43.7</v>
      </c>
      <c r="R104" s="10">
        <v>0.3</v>
      </c>
      <c r="S104" s="10">
        <v>1.4</v>
      </c>
      <c r="T104" s="14">
        <v>0.91</v>
      </c>
      <c r="U104" s="10">
        <v>4.7</v>
      </c>
      <c r="V104" s="10">
        <v>1.2</v>
      </c>
      <c r="W104" s="10">
        <v>106.4</v>
      </c>
      <c r="X104" s="10">
        <v>-4.4000000000000004</v>
      </c>
      <c r="Y104" s="10">
        <v>-1.1000000000000001</v>
      </c>
      <c r="Z104" s="10">
        <v>119.2</v>
      </c>
      <c r="AA104" s="10">
        <v>2.7</v>
      </c>
      <c r="AB104" s="10">
        <v>1</v>
      </c>
      <c r="AC104" s="14">
        <v>1.4690000000000001</v>
      </c>
    </row>
    <row r="105" spans="1:29" s="12" customFormat="1" x14ac:dyDescent="0.25">
      <c r="A105" s="12" t="s">
        <v>32</v>
      </c>
      <c r="B105" s="10">
        <v>1.1000000000000001</v>
      </c>
      <c r="C105" s="10">
        <v>2.2999999999999998</v>
      </c>
      <c r="D105" s="10">
        <v>-4.9000000000000004</v>
      </c>
      <c r="E105" s="10">
        <v>-4.5999999999999996</v>
      </c>
      <c r="F105" s="10">
        <v>5.5</v>
      </c>
      <c r="G105" s="10">
        <v>-0.3</v>
      </c>
      <c r="H105" s="10">
        <v>1.9</v>
      </c>
      <c r="I105" s="10">
        <v>4.2</v>
      </c>
      <c r="J105" s="10">
        <v>5.0999999999999996</v>
      </c>
      <c r="K105" s="10">
        <v>7.2</v>
      </c>
      <c r="L105" s="10">
        <v>6.8</v>
      </c>
      <c r="M105" s="10">
        <v>5.2</v>
      </c>
      <c r="N105" s="10">
        <v>10707.7</v>
      </c>
      <c r="O105" s="10">
        <v>118.1</v>
      </c>
      <c r="P105" s="10">
        <v>135.6</v>
      </c>
      <c r="Q105" s="10">
        <v>35.299999999999997</v>
      </c>
      <c r="R105" s="10">
        <v>0.7</v>
      </c>
      <c r="S105" s="10">
        <v>1.7</v>
      </c>
      <c r="T105" s="14">
        <v>0.89</v>
      </c>
      <c r="U105" s="10">
        <v>8.5</v>
      </c>
      <c r="V105" s="10">
        <v>0</v>
      </c>
      <c r="W105" s="10">
        <v>106.9</v>
      </c>
      <c r="X105" s="10">
        <v>-0.8</v>
      </c>
      <c r="Y105" s="10">
        <v>-1.4</v>
      </c>
      <c r="Z105" s="10">
        <v>131</v>
      </c>
      <c r="AA105" s="10">
        <v>1.6</v>
      </c>
      <c r="AB105" s="10">
        <v>-0.1</v>
      </c>
      <c r="AC105" s="14">
        <v>1.454</v>
      </c>
    </row>
    <row r="106" spans="1:29" s="12" customFormat="1" x14ac:dyDescent="0.25">
      <c r="A106" s="12" t="s">
        <v>33</v>
      </c>
      <c r="B106" s="10">
        <v>3.7</v>
      </c>
      <c r="C106" s="10">
        <v>5.0999999999999996</v>
      </c>
      <c r="D106" s="10">
        <v>10.1</v>
      </c>
      <c r="E106" s="10">
        <v>10.9</v>
      </c>
      <c r="F106" s="10">
        <v>5.7</v>
      </c>
      <c r="G106" s="10">
        <v>1.3</v>
      </c>
      <c r="H106" s="10">
        <v>1.7</v>
      </c>
      <c r="I106" s="10">
        <v>4.5</v>
      </c>
      <c r="J106" s="10">
        <v>5.4</v>
      </c>
      <c r="K106" s="10">
        <v>7.6</v>
      </c>
      <c r="L106" s="10">
        <v>7</v>
      </c>
      <c r="M106" s="10">
        <v>4.8</v>
      </c>
      <c r="N106" s="10">
        <v>10775.7</v>
      </c>
      <c r="O106" s="10">
        <v>120.3</v>
      </c>
      <c r="P106" s="10">
        <v>137.4</v>
      </c>
      <c r="Q106" s="10">
        <v>26.1</v>
      </c>
      <c r="R106" s="10">
        <v>0.7</v>
      </c>
      <c r="S106" s="10">
        <v>3.1</v>
      </c>
      <c r="T106" s="14">
        <v>0.872</v>
      </c>
      <c r="U106" s="10">
        <v>7.7</v>
      </c>
      <c r="V106" s="10">
        <v>0.4</v>
      </c>
      <c r="W106" s="10">
        <v>107.3</v>
      </c>
      <c r="X106" s="10">
        <v>0.3</v>
      </c>
      <c r="Y106" s="10">
        <v>-2.7</v>
      </c>
      <c r="Z106" s="10">
        <v>132.69999999999999</v>
      </c>
      <c r="AA106" s="10">
        <v>1.7</v>
      </c>
      <c r="AB106" s="10">
        <v>2</v>
      </c>
      <c r="AC106" s="14">
        <v>1.425</v>
      </c>
    </row>
    <row r="107" spans="1:29" s="12" customFormat="1" x14ac:dyDescent="0.25">
      <c r="A107" s="12" t="s">
        <v>34</v>
      </c>
      <c r="B107" s="10">
        <v>2.2000000000000002</v>
      </c>
      <c r="C107" s="10">
        <v>3.8</v>
      </c>
      <c r="D107" s="10">
        <v>2</v>
      </c>
      <c r="E107" s="10">
        <v>5.2</v>
      </c>
      <c r="F107" s="10">
        <v>5.8</v>
      </c>
      <c r="G107" s="10">
        <v>3.2</v>
      </c>
      <c r="H107" s="10">
        <v>1.7</v>
      </c>
      <c r="I107" s="10">
        <v>4.5</v>
      </c>
      <c r="J107" s="10">
        <v>5.4</v>
      </c>
      <c r="K107" s="10">
        <v>7.6</v>
      </c>
      <c r="L107" s="10">
        <v>6.8</v>
      </c>
      <c r="M107" s="10">
        <v>4.8</v>
      </c>
      <c r="N107" s="10">
        <v>9384</v>
      </c>
      <c r="O107" s="10">
        <v>123.4</v>
      </c>
      <c r="P107" s="10">
        <v>135.80000000000001</v>
      </c>
      <c r="Q107" s="10">
        <v>28.4</v>
      </c>
      <c r="R107" s="10">
        <v>1.9</v>
      </c>
      <c r="S107" s="10">
        <v>2</v>
      </c>
      <c r="T107" s="14">
        <v>0.98599999999999999</v>
      </c>
      <c r="U107" s="10">
        <v>8.1</v>
      </c>
      <c r="V107" s="10">
        <v>1.1000000000000001</v>
      </c>
      <c r="W107" s="10">
        <v>104.8</v>
      </c>
      <c r="X107" s="10">
        <v>3.2</v>
      </c>
      <c r="Y107" s="10">
        <v>1.7</v>
      </c>
      <c r="Z107" s="10">
        <v>119.9</v>
      </c>
      <c r="AA107" s="10">
        <v>3</v>
      </c>
      <c r="AB107" s="10">
        <v>0.9</v>
      </c>
      <c r="AC107" s="14">
        <v>1.5249999999999999</v>
      </c>
    </row>
    <row r="108" spans="1:29" s="12" customFormat="1" x14ac:dyDescent="0.25">
      <c r="A108" s="12" t="s">
        <v>35</v>
      </c>
      <c r="B108" s="10">
        <v>2</v>
      </c>
      <c r="C108" s="10">
        <v>3.8</v>
      </c>
      <c r="D108" s="10">
        <v>-0.5</v>
      </c>
      <c r="E108" s="10">
        <v>1.5</v>
      </c>
      <c r="F108" s="10">
        <v>5.7</v>
      </c>
      <c r="G108" s="10">
        <v>2.2000000000000002</v>
      </c>
      <c r="H108" s="10">
        <v>1.6</v>
      </c>
      <c r="I108" s="10">
        <v>3.4</v>
      </c>
      <c r="J108" s="10">
        <v>4.5</v>
      </c>
      <c r="K108" s="10">
        <v>7.3</v>
      </c>
      <c r="L108" s="10">
        <v>6.2</v>
      </c>
      <c r="M108" s="10">
        <v>4.8</v>
      </c>
      <c r="N108" s="10">
        <v>7773.6</v>
      </c>
      <c r="O108" s="10">
        <v>126.5</v>
      </c>
      <c r="P108" s="10">
        <v>138.69999999999999</v>
      </c>
      <c r="Q108" s="10">
        <v>45.1</v>
      </c>
      <c r="R108" s="10">
        <v>1.6</v>
      </c>
      <c r="S108" s="10">
        <v>1.6</v>
      </c>
      <c r="T108" s="14">
        <v>0.98799999999999999</v>
      </c>
      <c r="U108" s="10">
        <v>7.2</v>
      </c>
      <c r="V108" s="10">
        <v>1.5</v>
      </c>
      <c r="W108" s="10">
        <v>105.5</v>
      </c>
      <c r="X108" s="10">
        <v>1.7</v>
      </c>
      <c r="Y108" s="10">
        <v>-0.7</v>
      </c>
      <c r="Z108" s="10">
        <v>121.7</v>
      </c>
      <c r="AA108" s="10">
        <v>3.1</v>
      </c>
      <c r="AB108" s="10">
        <v>1.3</v>
      </c>
      <c r="AC108" s="14">
        <v>1.57</v>
      </c>
    </row>
    <row r="109" spans="1:29" s="12" customFormat="1" x14ac:dyDescent="0.25">
      <c r="A109" s="12" t="s">
        <v>36</v>
      </c>
      <c r="B109" s="10">
        <v>0.3</v>
      </c>
      <c r="C109" s="10">
        <v>2.4</v>
      </c>
      <c r="D109" s="10">
        <v>1.9</v>
      </c>
      <c r="E109" s="10">
        <v>3.8</v>
      </c>
      <c r="F109" s="10">
        <v>5.9</v>
      </c>
      <c r="G109" s="10">
        <v>2.4</v>
      </c>
      <c r="H109" s="10">
        <v>1.3</v>
      </c>
      <c r="I109" s="10">
        <v>3.1</v>
      </c>
      <c r="J109" s="10">
        <v>4.3</v>
      </c>
      <c r="K109" s="10">
        <v>7</v>
      </c>
      <c r="L109" s="10">
        <v>6.1</v>
      </c>
      <c r="M109" s="10">
        <v>4.5</v>
      </c>
      <c r="N109" s="10">
        <v>8343.2000000000007</v>
      </c>
      <c r="O109" s="10">
        <v>129.19999999999999</v>
      </c>
      <c r="P109" s="10">
        <v>142.5</v>
      </c>
      <c r="Q109" s="10">
        <v>42.6</v>
      </c>
      <c r="R109" s="10">
        <v>0.4</v>
      </c>
      <c r="S109" s="10">
        <v>2.2999999999999998</v>
      </c>
      <c r="T109" s="14">
        <v>1.0489999999999999</v>
      </c>
      <c r="U109" s="10">
        <v>6.5</v>
      </c>
      <c r="V109" s="10">
        <v>0.8</v>
      </c>
      <c r="W109" s="10">
        <v>104.5</v>
      </c>
      <c r="X109" s="10">
        <v>1.5</v>
      </c>
      <c r="Y109" s="10">
        <v>-0.4</v>
      </c>
      <c r="Z109" s="10">
        <v>118.8</v>
      </c>
      <c r="AA109" s="10">
        <v>3.5</v>
      </c>
      <c r="AB109" s="10">
        <v>1.9</v>
      </c>
      <c r="AC109" s="14">
        <v>1.61</v>
      </c>
    </row>
    <row r="110" spans="1:29" s="12" customFormat="1" x14ac:dyDescent="0.25">
      <c r="A110" s="12" t="s">
        <v>37</v>
      </c>
      <c r="B110" s="10">
        <v>2.1</v>
      </c>
      <c r="C110" s="10">
        <v>4.5999999999999996</v>
      </c>
      <c r="D110" s="10">
        <v>1.1000000000000001</v>
      </c>
      <c r="E110" s="10">
        <v>4</v>
      </c>
      <c r="F110" s="10">
        <v>5.9</v>
      </c>
      <c r="G110" s="10">
        <v>4.2</v>
      </c>
      <c r="H110" s="10">
        <v>1.2</v>
      </c>
      <c r="I110" s="10">
        <v>2.9</v>
      </c>
      <c r="J110" s="10">
        <v>4.2</v>
      </c>
      <c r="K110" s="10">
        <v>6.5</v>
      </c>
      <c r="L110" s="10">
        <v>5.8</v>
      </c>
      <c r="M110" s="10">
        <v>4.3</v>
      </c>
      <c r="N110" s="10">
        <v>8051.9</v>
      </c>
      <c r="O110" s="10">
        <v>131.80000000000001</v>
      </c>
      <c r="P110" s="10">
        <v>147.9</v>
      </c>
      <c r="Q110" s="10">
        <v>34.700000000000003</v>
      </c>
      <c r="R110" s="10">
        <v>-0.8</v>
      </c>
      <c r="S110" s="10">
        <v>3.3</v>
      </c>
      <c r="T110" s="14">
        <v>1.0900000000000001</v>
      </c>
      <c r="U110" s="10">
        <v>6.7</v>
      </c>
      <c r="V110" s="10">
        <v>3.6</v>
      </c>
      <c r="W110" s="10">
        <v>105.5</v>
      </c>
      <c r="X110" s="10">
        <v>-1.2</v>
      </c>
      <c r="Y110" s="10">
        <v>-1.6</v>
      </c>
      <c r="Z110" s="10">
        <v>118.1</v>
      </c>
      <c r="AA110" s="10">
        <v>3.3</v>
      </c>
      <c r="AB110" s="10">
        <v>1.7</v>
      </c>
      <c r="AC110" s="14">
        <v>1.579</v>
      </c>
    </row>
    <row r="111" spans="1:29" s="12" customFormat="1" x14ac:dyDescent="0.25">
      <c r="A111" s="12" t="s">
        <v>38</v>
      </c>
      <c r="B111" s="10">
        <v>3.8</v>
      </c>
      <c r="C111" s="10">
        <v>5.0999999999999996</v>
      </c>
      <c r="D111" s="10">
        <v>5.9</v>
      </c>
      <c r="E111" s="10">
        <v>6.3</v>
      </c>
      <c r="F111" s="10">
        <v>6.1</v>
      </c>
      <c r="G111" s="10">
        <v>-0.7</v>
      </c>
      <c r="H111" s="10">
        <v>1</v>
      </c>
      <c r="I111" s="10">
        <v>2.6</v>
      </c>
      <c r="J111" s="10">
        <v>3.8</v>
      </c>
      <c r="K111" s="10">
        <v>5.7</v>
      </c>
      <c r="L111" s="10">
        <v>5.5</v>
      </c>
      <c r="M111" s="10">
        <v>4.2</v>
      </c>
      <c r="N111" s="10">
        <v>9342.4</v>
      </c>
      <c r="O111" s="10">
        <v>134.6</v>
      </c>
      <c r="P111" s="10">
        <v>149.19999999999999</v>
      </c>
      <c r="Q111" s="10">
        <v>29.1</v>
      </c>
      <c r="R111" s="10">
        <v>0.2</v>
      </c>
      <c r="S111" s="10">
        <v>0.5</v>
      </c>
      <c r="T111" s="14">
        <v>1.1499999999999999</v>
      </c>
      <c r="U111" s="10">
        <v>2.1</v>
      </c>
      <c r="V111" s="10">
        <v>1.2</v>
      </c>
      <c r="W111" s="10">
        <v>104</v>
      </c>
      <c r="X111" s="10">
        <v>3.8</v>
      </c>
      <c r="Y111" s="10">
        <v>1.7</v>
      </c>
      <c r="Z111" s="10">
        <v>119.9</v>
      </c>
      <c r="AA111" s="10">
        <v>3.7</v>
      </c>
      <c r="AB111" s="10">
        <v>0.2</v>
      </c>
      <c r="AC111" s="14">
        <v>1.653</v>
      </c>
    </row>
    <row r="112" spans="1:29" s="12" customFormat="1" x14ac:dyDescent="0.25">
      <c r="A112" s="12" t="s">
        <v>39</v>
      </c>
      <c r="B112" s="10">
        <v>6.9</v>
      </c>
      <c r="C112" s="10">
        <v>9.3000000000000007</v>
      </c>
      <c r="D112" s="10">
        <v>6.7</v>
      </c>
      <c r="E112" s="10">
        <v>9.3000000000000007</v>
      </c>
      <c r="F112" s="10">
        <v>6.1</v>
      </c>
      <c r="G112" s="10">
        <v>3</v>
      </c>
      <c r="H112" s="10">
        <v>0.9</v>
      </c>
      <c r="I112" s="10">
        <v>3.1</v>
      </c>
      <c r="J112" s="10">
        <v>4.4000000000000004</v>
      </c>
      <c r="K112" s="10">
        <v>6</v>
      </c>
      <c r="L112" s="10">
        <v>6.1</v>
      </c>
      <c r="M112" s="10">
        <v>4</v>
      </c>
      <c r="N112" s="10">
        <v>9649.7000000000007</v>
      </c>
      <c r="O112" s="10">
        <v>138.5</v>
      </c>
      <c r="P112" s="10">
        <v>147.30000000000001</v>
      </c>
      <c r="Q112" s="10">
        <v>22.7</v>
      </c>
      <c r="R112" s="10">
        <v>2.2000000000000002</v>
      </c>
      <c r="S112" s="10">
        <v>2.1</v>
      </c>
      <c r="T112" s="14">
        <v>1.165</v>
      </c>
      <c r="U112" s="10">
        <v>14.3</v>
      </c>
      <c r="V112" s="10">
        <v>0.1</v>
      </c>
      <c r="W112" s="10">
        <v>102.6</v>
      </c>
      <c r="X112" s="10">
        <v>1.7</v>
      </c>
      <c r="Y112" s="10">
        <v>-0.7</v>
      </c>
      <c r="Z112" s="10">
        <v>111.4</v>
      </c>
      <c r="AA112" s="10">
        <v>4</v>
      </c>
      <c r="AB112" s="10">
        <v>1.7</v>
      </c>
      <c r="AC112" s="14">
        <v>1.6619999999999999</v>
      </c>
    </row>
    <row r="113" spans="1:29" s="12" customFormat="1" x14ac:dyDescent="0.25">
      <c r="A113" s="12" t="s">
        <v>40</v>
      </c>
      <c r="B113" s="10">
        <v>4.8</v>
      </c>
      <c r="C113" s="10">
        <v>6.8</v>
      </c>
      <c r="D113" s="10">
        <v>1.6</v>
      </c>
      <c r="E113" s="10">
        <v>3.3</v>
      </c>
      <c r="F113" s="10">
        <v>5.8</v>
      </c>
      <c r="G113" s="10">
        <v>1.5</v>
      </c>
      <c r="H113" s="10">
        <v>0.9</v>
      </c>
      <c r="I113" s="10">
        <v>3.2</v>
      </c>
      <c r="J113" s="10">
        <v>4.4000000000000004</v>
      </c>
      <c r="K113" s="10">
        <v>5.8</v>
      </c>
      <c r="L113" s="10">
        <v>5.9</v>
      </c>
      <c r="M113" s="10">
        <v>4</v>
      </c>
      <c r="N113" s="10">
        <v>10799.6</v>
      </c>
      <c r="O113" s="10">
        <v>143</v>
      </c>
      <c r="P113" s="10">
        <v>145.69999999999999</v>
      </c>
      <c r="Q113" s="10">
        <v>21.1</v>
      </c>
      <c r="R113" s="10">
        <v>2.9</v>
      </c>
      <c r="S113" s="10">
        <v>2.2999999999999998</v>
      </c>
      <c r="T113" s="14">
        <v>1.26</v>
      </c>
      <c r="U113" s="10">
        <v>13</v>
      </c>
      <c r="V113" s="10">
        <v>5.5</v>
      </c>
      <c r="W113" s="10">
        <v>103.4</v>
      </c>
      <c r="X113" s="10">
        <v>4.3</v>
      </c>
      <c r="Y113" s="10">
        <v>-0.6</v>
      </c>
      <c r="Z113" s="10">
        <v>107.1</v>
      </c>
      <c r="AA113" s="10">
        <v>3.3</v>
      </c>
      <c r="AB113" s="10">
        <v>1.7</v>
      </c>
      <c r="AC113" s="14">
        <v>1.784</v>
      </c>
    </row>
    <row r="114" spans="1:29" s="12" customFormat="1" x14ac:dyDescent="0.25">
      <c r="A114" s="12" t="s">
        <v>41</v>
      </c>
      <c r="B114" s="10">
        <v>2.2999999999999998</v>
      </c>
      <c r="C114" s="10">
        <v>5.9</v>
      </c>
      <c r="D114" s="10">
        <v>2.9</v>
      </c>
      <c r="E114" s="10">
        <v>6.1</v>
      </c>
      <c r="F114" s="10">
        <v>5.7</v>
      </c>
      <c r="G114" s="10">
        <v>3.4</v>
      </c>
      <c r="H114" s="10">
        <v>0.9</v>
      </c>
      <c r="I114" s="10">
        <v>3</v>
      </c>
      <c r="J114" s="10">
        <v>4.0999999999999996</v>
      </c>
      <c r="K114" s="10">
        <v>5.5</v>
      </c>
      <c r="L114" s="10">
        <v>5.6</v>
      </c>
      <c r="M114" s="10">
        <v>4</v>
      </c>
      <c r="N114" s="10">
        <v>11039.4</v>
      </c>
      <c r="O114" s="10">
        <v>148</v>
      </c>
      <c r="P114" s="10">
        <v>152.9</v>
      </c>
      <c r="Q114" s="10">
        <v>21.6</v>
      </c>
      <c r="R114" s="10">
        <v>2.4</v>
      </c>
      <c r="S114" s="10">
        <v>2.2000000000000002</v>
      </c>
      <c r="T114" s="14">
        <v>1.2290000000000001</v>
      </c>
      <c r="U114" s="10">
        <v>5.6</v>
      </c>
      <c r="V114" s="10">
        <v>4.0999999999999996</v>
      </c>
      <c r="W114" s="10">
        <v>101.4</v>
      </c>
      <c r="X114" s="10">
        <v>3.5</v>
      </c>
      <c r="Y114" s="10">
        <v>-0.9</v>
      </c>
      <c r="Z114" s="10">
        <v>104.2</v>
      </c>
      <c r="AA114" s="10">
        <v>2.2999999999999998</v>
      </c>
      <c r="AB114" s="10">
        <v>1.4</v>
      </c>
      <c r="AC114" s="14">
        <v>1.84</v>
      </c>
    </row>
    <row r="115" spans="1:29" s="12" customFormat="1" x14ac:dyDescent="0.25">
      <c r="A115" s="12" t="s">
        <v>42</v>
      </c>
      <c r="B115" s="10">
        <v>3</v>
      </c>
      <c r="C115" s="10">
        <v>6.6</v>
      </c>
      <c r="D115" s="10">
        <v>4</v>
      </c>
      <c r="E115" s="10">
        <v>7</v>
      </c>
      <c r="F115" s="10">
        <v>5.6</v>
      </c>
      <c r="G115" s="10">
        <v>3.2</v>
      </c>
      <c r="H115" s="10">
        <v>1.1000000000000001</v>
      </c>
      <c r="I115" s="10">
        <v>3.7</v>
      </c>
      <c r="J115" s="10">
        <v>4.7</v>
      </c>
      <c r="K115" s="10">
        <v>6.1</v>
      </c>
      <c r="L115" s="10">
        <v>6.2</v>
      </c>
      <c r="M115" s="10">
        <v>4</v>
      </c>
      <c r="N115" s="10">
        <v>11144.6</v>
      </c>
      <c r="O115" s="10">
        <v>153.9</v>
      </c>
      <c r="P115" s="10">
        <v>160.4</v>
      </c>
      <c r="Q115" s="10">
        <v>20</v>
      </c>
      <c r="R115" s="10">
        <v>2.1</v>
      </c>
      <c r="S115" s="10">
        <v>2.6</v>
      </c>
      <c r="T115" s="14">
        <v>1.218</v>
      </c>
      <c r="U115" s="10">
        <v>6.9</v>
      </c>
      <c r="V115" s="10">
        <v>4.0999999999999996</v>
      </c>
      <c r="W115" s="10">
        <v>102.8</v>
      </c>
      <c r="X115" s="10">
        <v>-0.3</v>
      </c>
      <c r="Y115" s="10">
        <v>1.1000000000000001</v>
      </c>
      <c r="Z115" s="10">
        <v>109.4</v>
      </c>
      <c r="AA115" s="10">
        <v>1.9</v>
      </c>
      <c r="AB115" s="10">
        <v>0.8</v>
      </c>
      <c r="AC115" s="14">
        <v>1.8129999999999999</v>
      </c>
    </row>
    <row r="116" spans="1:29" s="12" customFormat="1" x14ac:dyDescent="0.25">
      <c r="A116" s="12" t="s">
        <v>43</v>
      </c>
      <c r="B116" s="10">
        <v>3.7</v>
      </c>
      <c r="C116" s="10">
        <v>6.3</v>
      </c>
      <c r="D116" s="10">
        <v>2.1</v>
      </c>
      <c r="E116" s="10">
        <v>4.5</v>
      </c>
      <c r="F116" s="10">
        <v>5.4</v>
      </c>
      <c r="G116" s="10">
        <v>2.6</v>
      </c>
      <c r="H116" s="10">
        <v>1.5</v>
      </c>
      <c r="I116" s="10">
        <v>3.5</v>
      </c>
      <c r="J116" s="10">
        <v>4.4000000000000004</v>
      </c>
      <c r="K116" s="10">
        <v>5.8</v>
      </c>
      <c r="L116" s="10">
        <v>5.9</v>
      </c>
      <c r="M116" s="10">
        <v>4.4000000000000004</v>
      </c>
      <c r="N116" s="10">
        <v>10893.8</v>
      </c>
      <c r="O116" s="10">
        <v>159.4</v>
      </c>
      <c r="P116" s="10">
        <v>171.8</v>
      </c>
      <c r="Q116" s="10">
        <v>19.3</v>
      </c>
      <c r="R116" s="10">
        <v>1.3</v>
      </c>
      <c r="S116" s="10">
        <v>2</v>
      </c>
      <c r="T116" s="14">
        <v>1.242</v>
      </c>
      <c r="U116" s="10">
        <v>8.3000000000000007</v>
      </c>
      <c r="V116" s="10">
        <v>4</v>
      </c>
      <c r="W116" s="10">
        <v>102.7</v>
      </c>
      <c r="X116" s="10">
        <v>1.9</v>
      </c>
      <c r="Y116" s="10">
        <v>0.1</v>
      </c>
      <c r="Z116" s="10">
        <v>110.2</v>
      </c>
      <c r="AA116" s="10">
        <v>0.8</v>
      </c>
      <c r="AB116" s="10">
        <v>1.1000000000000001</v>
      </c>
      <c r="AC116" s="14">
        <v>1.8089999999999999</v>
      </c>
    </row>
    <row r="117" spans="1:29" s="12" customFormat="1" x14ac:dyDescent="0.25">
      <c r="A117" s="12" t="s">
        <v>44</v>
      </c>
      <c r="B117" s="10">
        <v>3.5</v>
      </c>
      <c r="C117" s="10">
        <v>6.4</v>
      </c>
      <c r="D117" s="10">
        <v>5.0999999999999996</v>
      </c>
      <c r="E117" s="10">
        <v>8.5</v>
      </c>
      <c r="F117" s="10">
        <v>5.4</v>
      </c>
      <c r="G117" s="10">
        <v>4.4000000000000004</v>
      </c>
      <c r="H117" s="10">
        <v>2</v>
      </c>
      <c r="I117" s="10">
        <v>3.5</v>
      </c>
      <c r="J117" s="10">
        <v>4.3</v>
      </c>
      <c r="K117" s="10">
        <v>5.4</v>
      </c>
      <c r="L117" s="10">
        <v>5.7</v>
      </c>
      <c r="M117" s="10">
        <v>4.9000000000000004</v>
      </c>
      <c r="N117" s="10">
        <v>11951.5</v>
      </c>
      <c r="O117" s="10">
        <v>165.3</v>
      </c>
      <c r="P117" s="10">
        <v>175.8</v>
      </c>
      <c r="Q117" s="10">
        <v>16.600000000000001</v>
      </c>
      <c r="R117" s="10">
        <v>1.4</v>
      </c>
      <c r="S117" s="10">
        <v>2.4</v>
      </c>
      <c r="T117" s="14">
        <v>1.3540000000000001</v>
      </c>
      <c r="U117" s="10">
        <v>6.4</v>
      </c>
      <c r="V117" s="10">
        <v>0.8</v>
      </c>
      <c r="W117" s="10">
        <v>98.9</v>
      </c>
      <c r="X117" s="10">
        <v>-1.6</v>
      </c>
      <c r="Y117" s="10">
        <v>1.7</v>
      </c>
      <c r="Z117" s="10">
        <v>102.7</v>
      </c>
      <c r="AA117" s="10">
        <v>2.4</v>
      </c>
      <c r="AB117" s="10">
        <v>2.4</v>
      </c>
      <c r="AC117" s="14">
        <v>1.9159999999999999</v>
      </c>
    </row>
    <row r="118" spans="1:29" s="12" customFormat="1" x14ac:dyDescent="0.25">
      <c r="A118" s="12" t="s">
        <v>45</v>
      </c>
      <c r="B118" s="10">
        <v>4.3</v>
      </c>
      <c r="C118" s="10">
        <v>8.3000000000000007</v>
      </c>
      <c r="D118" s="10">
        <v>-3.8</v>
      </c>
      <c r="E118" s="10">
        <v>-1.8</v>
      </c>
      <c r="F118" s="10">
        <v>5.3</v>
      </c>
      <c r="G118" s="10">
        <v>2</v>
      </c>
      <c r="H118" s="10">
        <v>2.5</v>
      </c>
      <c r="I118" s="10">
        <v>3.9</v>
      </c>
      <c r="J118" s="10">
        <v>4.4000000000000004</v>
      </c>
      <c r="K118" s="10">
        <v>5.4</v>
      </c>
      <c r="L118" s="10">
        <v>5.8</v>
      </c>
      <c r="M118" s="10">
        <v>5.4</v>
      </c>
      <c r="N118" s="10">
        <v>11637.3</v>
      </c>
      <c r="O118" s="10">
        <v>172.2</v>
      </c>
      <c r="P118" s="10">
        <v>175.8</v>
      </c>
      <c r="Q118" s="10">
        <v>14.6</v>
      </c>
      <c r="R118" s="10">
        <v>0.8</v>
      </c>
      <c r="S118" s="10">
        <v>1.4</v>
      </c>
      <c r="T118" s="14">
        <v>1.2969999999999999</v>
      </c>
      <c r="U118" s="10">
        <v>10.6</v>
      </c>
      <c r="V118" s="10">
        <v>2.9</v>
      </c>
      <c r="W118" s="10">
        <v>98.6</v>
      </c>
      <c r="X118" s="10">
        <v>2.2000000000000002</v>
      </c>
      <c r="Y118" s="10">
        <v>-2.7</v>
      </c>
      <c r="Z118" s="10">
        <v>107.2</v>
      </c>
      <c r="AA118" s="10">
        <v>2.2999999999999998</v>
      </c>
      <c r="AB118" s="10">
        <v>2.6</v>
      </c>
      <c r="AC118" s="14">
        <v>1.889</v>
      </c>
    </row>
    <row r="119" spans="1:29" s="12" customFormat="1" x14ac:dyDescent="0.25">
      <c r="A119" s="12" t="s">
        <v>46</v>
      </c>
      <c r="B119" s="10">
        <v>2.1</v>
      </c>
      <c r="C119" s="10">
        <v>5.0999999999999996</v>
      </c>
      <c r="D119" s="10">
        <v>3.2</v>
      </c>
      <c r="E119" s="10">
        <v>6</v>
      </c>
      <c r="F119" s="10">
        <v>5.0999999999999996</v>
      </c>
      <c r="G119" s="10">
        <v>2.7</v>
      </c>
      <c r="H119" s="10">
        <v>2.9</v>
      </c>
      <c r="I119" s="10">
        <v>3.9</v>
      </c>
      <c r="J119" s="10">
        <v>4.2</v>
      </c>
      <c r="K119" s="10">
        <v>5.5</v>
      </c>
      <c r="L119" s="10">
        <v>5.7</v>
      </c>
      <c r="M119" s="10">
        <v>5.9</v>
      </c>
      <c r="N119" s="10">
        <v>11856.7</v>
      </c>
      <c r="O119" s="10">
        <v>179</v>
      </c>
      <c r="P119" s="10">
        <v>182.3</v>
      </c>
      <c r="Q119" s="10">
        <v>17.7</v>
      </c>
      <c r="R119" s="10">
        <v>2.6</v>
      </c>
      <c r="S119" s="10">
        <v>2.2000000000000002</v>
      </c>
      <c r="T119" s="14">
        <v>1.21</v>
      </c>
      <c r="U119" s="10">
        <v>8.6</v>
      </c>
      <c r="V119" s="10">
        <v>1.5</v>
      </c>
      <c r="W119" s="10">
        <v>98.9</v>
      </c>
      <c r="X119" s="10">
        <v>3.6</v>
      </c>
      <c r="Y119" s="10">
        <v>-1</v>
      </c>
      <c r="Z119" s="10">
        <v>110.9</v>
      </c>
      <c r="AA119" s="10">
        <v>4.4000000000000004</v>
      </c>
      <c r="AB119" s="10">
        <v>1.8</v>
      </c>
      <c r="AC119" s="14">
        <v>1.7929999999999999</v>
      </c>
    </row>
    <row r="120" spans="1:29" s="12" customFormat="1" x14ac:dyDescent="0.25">
      <c r="A120" s="12" t="s">
        <v>47</v>
      </c>
      <c r="B120" s="10">
        <v>3.4</v>
      </c>
      <c r="C120" s="10">
        <v>7.3</v>
      </c>
      <c r="D120" s="10">
        <v>2.1</v>
      </c>
      <c r="E120" s="10">
        <v>6.6</v>
      </c>
      <c r="F120" s="10">
        <v>5</v>
      </c>
      <c r="G120" s="10">
        <v>6.2</v>
      </c>
      <c r="H120" s="10">
        <v>3.4</v>
      </c>
      <c r="I120" s="10">
        <v>4</v>
      </c>
      <c r="J120" s="10">
        <v>4.3</v>
      </c>
      <c r="K120" s="10">
        <v>5.5</v>
      </c>
      <c r="L120" s="10">
        <v>5.8</v>
      </c>
      <c r="M120" s="10">
        <v>6.4</v>
      </c>
      <c r="N120" s="10">
        <v>12282.9</v>
      </c>
      <c r="O120" s="10">
        <v>185.2</v>
      </c>
      <c r="P120" s="10">
        <v>187.1</v>
      </c>
      <c r="Q120" s="10">
        <v>14.2</v>
      </c>
      <c r="R120" s="10">
        <v>3.1</v>
      </c>
      <c r="S120" s="10">
        <v>3.1</v>
      </c>
      <c r="T120" s="14">
        <v>1.206</v>
      </c>
      <c r="U120" s="10">
        <v>9.3000000000000007</v>
      </c>
      <c r="V120" s="10">
        <v>2.2999999999999998</v>
      </c>
      <c r="W120" s="10">
        <v>98.6</v>
      </c>
      <c r="X120" s="10">
        <v>3.9</v>
      </c>
      <c r="Y120" s="10">
        <v>-1</v>
      </c>
      <c r="Z120" s="10">
        <v>113.3</v>
      </c>
      <c r="AA120" s="10">
        <v>4.4000000000000004</v>
      </c>
      <c r="AB120" s="10">
        <v>2.8</v>
      </c>
      <c r="AC120" s="14">
        <v>1.77</v>
      </c>
    </row>
    <row r="121" spans="1:29" s="12" customFormat="1" x14ac:dyDescent="0.25">
      <c r="A121" s="12" t="s">
        <v>48</v>
      </c>
      <c r="B121" s="10">
        <v>2.2999999999999998</v>
      </c>
      <c r="C121" s="10">
        <v>5.4</v>
      </c>
      <c r="D121" s="10">
        <v>3.4</v>
      </c>
      <c r="E121" s="10">
        <v>6.6</v>
      </c>
      <c r="F121" s="10">
        <v>5</v>
      </c>
      <c r="G121" s="10">
        <v>3.8</v>
      </c>
      <c r="H121" s="10">
        <v>3.8</v>
      </c>
      <c r="I121" s="10">
        <v>4.4000000000000004</v>
      </c>
      <c r="J121" s="10">
        <v>4.5999999999999996</v>
      </c>
      <c r="K121" s="10">
        <v>5.9</v>
      </c>
      <c r="L121" s="10">
        <v>6.2</v>
      </c>
      <c r="M121" s="10">
        <v>7</v>
      </c>
      <c r="N121" s="10">
        <v>12497.2</v>
      </c>
      <c r="O121" s="10">
        <v>190.7</v>
      </c>
      <c r="P121" s="10">
        <v>195.4</v>
      </c>
      <c r="Q121" s="10">
        <v>16.5</v>
      </c>
      <c r="R121" s="10">
        <v>2.5</v>
      </c>
      <c r="S121" s="10">
        <v>2.5</v>
      </c>
      <c r="T121" s="14">
        <v>1.1839999999999999</v>
      </c>
      <c r="U121" s="10">
        <v>11.7</v>
      </c>
      <c r="V121" s="10">
        <v>1.7</v>
      </c>
      <c r="W121" s="10">
        <v>98.1</v>
      </c>
      <c r="X121" s="10">
        <v>0.7</v>
      </c>
      <c r="Y121" s="10">
        <v>0.2</v>
      </c>
      <c r="Z121" s="10">
        <v>117.9</v>
      </c>
      <c r="AA121" s="10">
        <v>5.5</v>
      </c>
      <c r="AB121" s="10">
        <v>1.4</v>
      </c>
      <c r="AC121" s="14">
        <v>1.7190000000000001</v>
      </c>
    </row>
    <row r="122" spans="1:29" s="12" customFormat="1" x14ac:dyDescent="0.25">
      <c r="A122" s="12" t="s">
        <v>49</v>
      </c>
      <c r="B122" s="10">
        <v>4.9000000000000004</v>
      </c>
      <c r="C122" s="10">
        <v>8.1999999999999993</v>
      </c>
      <c r="D122" s="10">
        <v>9.5</v>
      </c>
      <c r="E122" s="10">
        <v>11.5</v>
      </c>
      <c r="F122" s="10">
        <v>4.7</v>
      </c>
      <c r="G122" s="10">
        <v>2.1</v>
      </c>
      <c r="H122" s="10">
        <v>4.4000000000000004</v>
      </c>
      <c r="I122" s="10">
        <v>4.5999999999999996</v>
      </c>
      <c r="J122" s="10">
        <v>4.7</v>
      </c>
      <c r="K122" s="10">
        <v>6</v>
      </c>
      <c r="L122" s="10">
        <v>6.3</v>
      </c>
      <c r="M122" s="10">
        <v>7.4</v>
      </c>
      <c r="N122" s="10">
        <v>13121.6</v>
      </c>
      <c r="O122" s="10">
        <v>193.9</v>
      </c>
      <c r="P122" s="10">
        <v>200</v>
      </c>
      <c r="Q122" s="10">
        <v>14.6</v>
      </c>
      <c r="R122" s="10">
        <v>3.7</v>
      </c>
      <c r="S122" s="10">
        <v>1.7</v>
      </c>
      <c r="T122" s="14">
        <v>1.214</v>
      </c>
      <c r="U122" s="10">
        <v>11</v>
      </c>
      <c r="V122" s="10">
        <v>2.4</v>
      </c>
      <c r="W122" s="10">
        <v>96.8</v>
      </c>
      <c r="X122" s="10">
        <v>0.2</v>
      </c>
      <c r="Y122" s="10">
        <v>1.2</v>
      </c>
      <c r="Z122" s="10">
        <v>117.5</v>
      </c>
      <c r="AA122" s="10">
        <v>1.3</v>
      </c>
      <c r="AB122" s="10">
        <v>1.9</v>
      </c>
      <c r="AC122" s="14">
        <v>1.7390000000000001</v>
      </c>
    </row>
    <row r="123" spans="1:29" s="12" customFormat="1" x14ac:dyDescent="0.25">
      <c r="A123" s="12" t="s">
        <v>50</v>
      </c>
      <c r="B123" s="10">
        <v>1.2</v>
      </c>
      <c r="C123" s="10">
        <v>4.5</v>
      </c>
      <c r="D123" s="10">
        <v>0.6</v>
      </c>
      <c r="E123" s="10">
        <v>3.7</v>
      </c>
      <c r="F123" s="10">
        <v>4.5999999999999996</v>
      </c>
      <c r="G123" s="10">
        <v>3.7</v>
      </c>
      <c r="H123" s="10">
        <v>4.7</v>
      </c>
      <c r="I123" s="10">
        <v>5</v>
      </c>
      <c r="J123" s="10">
        <v>5.2</v>
      </c>
      <c r="K123" s="10">
        <v>6.5</v>
      </c>
      <c r="L123" s="10">
        <v>6.6</v>
      </c>
      <c r="M123" s="10">
        <v>7.9</v>
      </c>
      <c r="N123" s="10">
        <v>12808.9</v>
      </c>
      <c r="O123" s="10">
        <v>193.1</v>
      </c>
      <c r="P123" s="10">
        <v>209</v>
      </c>
      <c r="Q123" s="10">
        <v>23.8</v>
      </c>
      <c r="R123" s="10">
        <v>4.2</v>
      </c>
      <c r="S123" s="10">
        <v>2.5</v>
      </c>
      <c r="T123" s="14">
        <v>1.278</v>
      </c>
      <c r="U123" s="10">
        <v>7</v>
      </c>
      <c r="V123" s="10">
        <v>3.2</v>
      </c>
      <c r="W123" s="10">
        <v>96.7</v>
      </c>
      <c r="X123" s="10">
        <v>1.7</v>
      </c>
      <c r="Y123" s="10">
        <v>0.4</v>
      </c>
      <c r="Z123" s="10">
        <v>114.5</v>
      </c>
      <c r="AA123" s="10">
        <v>0.9</v>
      </c>
      <c r="AB123" s="10">
        <v>3</v>
      </c>
      <c r="AC123" s="14">
        <v>1.849</v>
      </c>
    </row>
    <row r="124" spans="1:29" s="12" customFormat="1" x14ac:dyDescent="0.25">
      <c r="A124" s="12" t="s">
        <v>51</v>
      </c>
      <c r="B124" s="10">
        <v>0.4</v>
      </c>
      <c r="C124" s="10">
        <v>3.2</v>
      </c>
      <c r="D124" s="10">
        <v>1.2</v>
      </c>
      <c r="E124" s="10">
        <v>4.0999999999999996</v>
      </c>
      <c r="F124" s="10">
        <v>4.5999999999999996</v>
      </c>
      <c r="G124" s="10">
        <v>3.8</v>
      </c>
      <c r="H124" s="10">
        <v>4.9000000000000004</v>
      </c>
      <c r="I124" s="10">
        <v>4.8</v>
      </c>
      <c r="J124" s="10">
        <v>5</v>
      </c>
      <c r="K124" s="10">
        <v>6.4</v>
      </c>
      <c r="L124" s="10">
        <v>6.5</v>
      </c>
      <c r="M124" s="10">
        <v>8.3000000000000007</v>
      </c>
      <c r="N124" s="10">
        <v>13322.5</v>
      </c>
      <c r="O124" s="10">
        <v>191.6</v>
      </c>
      <c r="P124" s="10">
        <v>218.6</v>
      </c>
      <c r="Q124" s="10">
        <v>18.600000000000001</v>
      </c>
      <c r="R124" s="10">
        <v>2.6</v>
      </c>
      <c r="S124" s="10">
        <v>2.1</v>
      </c>
      <c r="T124" s="14">
        <v>1.2689999999999999</v>
      </c>
      <c r="U124" s="10">
        <v>10.3</v>
      </c>
      <c r="V124" s="10">
        <v>2.1</v>
      </c>
      <c r="W124" s="10">
        <v>96.4</v>
      </c>
      <c r="X124" s="10">
        <v>-0.7</v>
      </c>
      <c r="Y124" s="10">
        <v>0.4</v>
      </c>
      <c r="Z124" s="10">
        <v>118</v>
      </c>
      <c r="AA124" s="10">
        <v>0.6</v>
      </c>
      <c r="AB124" s="10">
        <v>3.3</v>
      </c>
      <c r="AC124" s="14">
        <v>1.8720000000000001</v>
      </c>
    </row>
    <row r="125" spans="1:29" s="12" customFormat="1" x14ac:dyDescent="0.25">
      <c r="A125" s="12" t="s">
        <v>52</v>
      </c>
      <c r="B125" s="10">
        <v>3.2</v>
      </c>
      <c r="C125" s="10">
        <v>4.5999999999999996</v>
      </c>
      <c r="D125" s="10">
        <v>5.3</v>
      </c>
      <c r="E125" s="10">
        <v>4.5999999999999996</v>
      </c>
      <c r="F125" s="10">
        <v>4.4000000000000004</v>
      </c>
      <c r="G125" s="10">
        <v>-1.6</v>
      </c>
      <c r="H125" s="10">
        <v>4.9000000000000004</v>
      </c>
      <c r="I125" s="10">
        <v>4.5999999999999996</v>
      </c>
      <c r="J125" s="10">
        <v>4.7</v>
      </c>
      <c r="K125" s="10">
        <v>6.1</v>
      </c>
      <c r="L125" s="10">
        <v>6.2</v>
      </c>
      <c r="M125" s="10">
        <v>8.3000000000000007</v>
      </c>
      <c r="N125" s="10">
        <v>14215.8</v>
      </c>
      <c r="O125" s="10">
        <v>191.2</v>
      </c>
      <c r="P125" s="10">
        <v>217.3</v>
      </c>
      <c r="Q125" s="10">
        <v>12.7</v>
      </c>
      <c r="R125" s="10">
        <v>4.4000000000000004</v>
      </c>
      <c r="S125" s="10">
        <v>0.9</v>
      </c>
      <c r="T125" s="14">
        <v>1.32</v>
      </c>
      <c r="U125" s="10">
        <v>11.2</v>
      </c>
      <c r="V125" s="10">
        <v>3.7</v>
      </c>
      <c r="W125" s="10">
        <v>94.6</v>
      </c>
      <c r="X125" s="10">
        <v>4.5</v>
      </c>
      <c r="Y125" s="10">
        <v>-0.6</v>
      </c>
      <c r="Z125" s="10">
        <v>119</v>
      </c>
      <c r="AA125" s="10">
        <v>1.4</v>
      </c>
      <c r="AB125" s="10">
        <v>2.7</v>
      </c>
      <c r="AC125" s="14">
        <v>1.9590000000000001</v>
      </c>
    </row>
    <row r="126" spans="1:29" s="12" customFormat="1" x14ac:dyDescent="0.25">
      <c r="A126" s="12" t="s">
        <v>53</v>
      </c>
      <c r="B126" s="10">
        <v>0.2</v>
      </c>
      <c r="C126" s="10">
        <v>4.8</v>
      </c>
      <c r="D126" s="10">
        <v>2.6</v>
      </c>
      <c r="E126" s="10">
        <v>6.5</v>
      </c>
      <c r="F126" s="10">
        <v>4.5</v>
      </c>
      <c r="G126" s="10">
        <v>4</v>
      </c>
      <c r="H126" s="10">
        <v>5</v>
      </c>
      <c r="I126" s="10">
        <v>4.5999999999999996</v>
      </c>
      <c r="J126" s="10">
        <v>4.8</v>
      </c>
      <c r="K126" s="10">
        <v>6.1</v>
      </c>
      <c r="L126" s="10">
        <v>6.2</v>
      </c>
      <c r="M126" s="10">
        <v>8.3000000000000007</v>
      </c>
      <c r="N126" s="10">
        <v>14354</v>
      </c>
      <c r="O126" s="10">
        <v>189</v>
      </c>
      <c r="P126" s="10">
        <v>227.1</v>
      </c>
      <c r="Q126" s="10">
        <v>19.600000000000001</v>
      </c>
      <c r="R126" s="10">
        <v>3.1</v>
      </c>
      <c r="S126" s="10">
        <v>2.2999999999999998</v>
      </c>
      <c r="T126" s="14">
        <v>1.337</v>
      </c>
      <c r="U126" s="10">
        <v>13.9</v>
      </c>
      <c r="V126" s="10">
        <v>3.6</v>
      </c>
      <c r="W126" s="10">
        <v>94</v>
      </c>
      <c r="X126" s="10">
        <v>3.6</v>
      </c>
      <c r="Y126" s="10">
        <v>-0.7</v>
      </c>
      <c r="Z126" s="10">
        <v>117.6</v>
      </c>
      <c r="AA126" s="10">
        <v>4.0999999999999996</v>
      </c>
      <c r="AB126" s="10">
        <v>2.5</v>
      </c>
      <c r="AC126" s="14">
        <v>1.9690000000000001</v>
      </c>
    </row>
    <row r="127" spans="1:29" s="12" customFormat="1" x14ac:dyDescent="0.25">
      <c r="A127" s="12" t="s">
        <v>54</v>
      </c>
      <c r="B127" s="10">
        <v>3.1</v>
      </c>
      <c r="C127" s="10">
        <v>5.4</v>
      </c>
      <c r="D127" s="10">
        <v>0.8</v>
      </c>
      <c r="E127" s="10">
        <v>4</v>
      </c>
      <c r="F127" s="10">
        <v>4.5</v>
      </c>
      <c r="G127" s="10">
        <v>4.5999999999999996</v>
      </c>
      <c r="H127" s="10">
        <v>4.7</v>
      </c>
      <c r="I127" s="10">
        <v>4.7</v>
      </c>
      <c r="J127" s="10">
        <v>4.9000000000000004</v>
      </c>
      <c r="K127" s="10">
        <v>6.3</v>
      </c>
      <c r="L127" s="10">
        <v>6.4</v>
      </c>
      <c r="M127" s="10">
        <v>8.3000000000000007</v>
      </c>
      <c r="N127" s="10">
        <v>15163.1</v>
      </c>
      <c r="O127" s="10">
        <v>183.4</v>
      </c>
      <c r="P127" s="10">
        <v>236.4</v>
      </c>
      <c r="Q127" s="10">
        <v>18.899999999999999</v>
      </c>
      <c r="R127" s="10">
        <v>2.5</v>
      </c>
      <c r="S127" s="10">
        <v>2.2999999999999998</v>
      </c>
      <c r="T127" s="14">
        <v>1.3520000000000001</v>
      </c>
      <c r="U127" s="10">
        <v>10.5</v>
      </c>
      <c r="V127" s="10">
        <v>4.9000000000000004</v>
      </c>
      <c r="W127" s="10">
        <v>91.9</v>
      </c>
      <c r="X127" s="10">
        <v>-0.4</v>
      </c>
      <c r="Y127" s="10">
        <v>0.4</v>
      </c>
      <c r="Z127" s="10">
        <v>123.4</v>
      </c>
      <c r="AA127" s="10">
        <v>3</v>
      </c>
      <c r="AB127" s="10">
        <v>1.8</v>
      </c>
      <c r="AC127" s="14">
        <v>2.0059999999999998</v>
      </c>
    </row>
    <row r="128" spans="1:29" s="12" customFormat="1" x14ac:dyDescent="0.25">
      <c r="A128" s="12" t="s">
        <v>55</v>
      </c>
      <c r="B128" s="10">
        <v>2.7</v>
      </c>
      <c r="C128" s="10">
        <v>4.2</v>
      </c>
      <c r="D128" s="10">
        <v>1.1000000000000001</v>
      </c>
      <c r="E128" s="10">
        <v>3.4</v>
      </c>
      <c r="F128" s="10">
        <v>4.7</v>
      </c>
      <c r="G128" s="10">
        <v>2.6</v>
      </c>
      <c r="H128" s="10">
        <v>4.3</v>
      </c>
      <c r="I128" s="10">
        <v>4.5</v>
      </c>
      <c r="J128" s="10">
        <v>4.8</v>
      </c>
      <c r="K128" s="10">
        <v>6.5</v>
      </c>
      <c r="L128" s="10">
        <v>6.5</v>
      </c>
      <c r="M128" s="10">
        <v>8.1999999999999993</v>
      </c>
      <c r="N128" s="10">
        <v>15317.8</v>
      </c>
      <c r="O128" s="10">
        <v>177.7</v>
      </c>
      <c r="P128" s="10">
        <v>249.1</v>
      </c>
      <c r="Q128" s="10">
        <v>30.8</v>
      </c>
      <c r="R128" s="10">
        <v>1.8</v>
      </c>
      <c r="S128" s="10">
        <v>2.1</v>
      </c>
      <c r="T128" s="14">
        <v>1.4219999999999999</v>
      </c>
      <c r="U128" s="10">
        <v>8.6999999999999993</v>
      </c>
      <c r="V128" s="10">
        <v>7.5</v>
      </c>
      <c r="W128" s="10">
        <v>90.6</v>
      </c>
      <c r="X128" s="10">
        <v>-1.2</v>
      </c>
      <c r="Y128" s="10">
        <v>0.3</v>
      </c>
      <c r="Z128" s="10">
        <v>115</v>
      </c>
      <c r="AA128" s="10">
        <v>3.1</v>
      </c>
      <c r="AB128" s="10">
        <v>0.3</v>
      </c>
      <c r="AC128" s="14">
        <v>2.0390000000000001</v>
      </c>
    </row>
    <row r="129" spans="1:29" s="12" customFormat="1" x14ac:dyDescent="0.25">
      <c r="A129" s="12" t="s">
        <v>56</v>
      </c>
      <c r="B129" s="10">
        <v>1.4</v>
      </c>
      <c r="C129" s="10">
        <v>3.2</v>
      </c>
      <c r="D129" s="10">
        <v>0.3</v>
      </c>
      <c r="E129" s="10">
        <v>4.4000000000000004</v>
      </c>
      <c r="F129" s="10">
        <v>4.8</v>
      </c>
      <c r="G129" s="10">
        <v>5</v>
      </c>
      <c r="H129" s="10">
        <v>3.4</v>
      </c>
      <c r="I129" s="10">
        <v>3.8</v>
      </c>
      <c r="J129" s="10">
        <v>4.4000000000000004</v>
      </c>
      <c r="K129" s="10">
        <v>6.4</v>
      </c>
      <c r="L129" s="10">
        <v>6.2</v>
      </c>
      <c r="M129" s="10">
        <v>7.5</v>
      </c>
      <c r="N129" s="10">
        <v>14753.6</v>
      </c>
      <c r="O129" s="10">
        <v>171.8</v>
      </c>
      <c r="P129" s="10">
        <v>251.5</v>
      </c>
      <c r="Q129" s="10">
        <v>31.1</v>
      </c>
      <c r="R129" s="10">
        <v>2.2000000000000002</v>
      </c>
      <c r="S129" s="10">
        <v>4.9000000000000004</v>
      </c>
      <c r="T129" s="14">
        <v>1.46</v>
      </c>
      <c r="U129" s="10">
        <v>12.8</v>
      </c>
      <c r="V129" s="10">
        <v>6</v>
      </c>
      <c r="W129" s="10">
        <v>89.4</v>
      </c>
      <c r="X129" s="10">
        <v>1.9</v>
      </c>
      <c r="Y129" s="10">
        <v>2.2000000000000002</v>
      </c>
      <c r="Z129" s="10">
        <v>111.7</v>
      </c>
      <c r="AA129" s="10">
        <v>3</v>
      </c>
      <c r="AB129" s="10">
        <v>4</v>
      </c>
      <c r="AC129" s="14">
        <v>1.984</v>
      </c>
    </row>
    <row r="130" spans="1:29" s="12" customFormat="1" x14ac:dyDescent="0.25">
      <c r="A130" s="12" t="s">
        <v>57</v>
      </c>
      <c r="B130" s="10">
        <v>-2.7</v>
      </c>
      <c r="C130" s="10">
        <v>-0.5</v>
      </c>
      <c r="D130" s="10">
        <v>2.9</v>
      </c>
      <c r="E130" s="10">
        <v>6.5</v>
      </c>
      <c r="F130" s="10">
        <v>5</v>
      </c>
      <c r="G130" s="10">
        <v>4.4000000000000004</v>
      </c>
      <c r="H130" s="10">
        <v>2.1</v>
      </c>
      <c r="I130" s="10">
        <v>2.8</v>
      </c>
      <c r="J130" s="10">
        <v>3.9</v>
      </c>
      <c r="K130" s="10">
        <v>6.5</v>
      </c>
      <c r="L130" s="10">
        <v>5.9</v>
      </c>
      <c r="M130" s="10">
        <v>6.2</v>
      </c>
      <c r="N130" s="10">
        <v>13284.1</v>
      </c>
      <c r="O130" s="10">
        <v>164.5</v>
      </c>
      <c r="P130" s="10">
        <v>239.9</v>
      </c>
      <c r="Q130" s="10">
        <v>32.200000000000003</v>
      </c>
      <c r="R130" s="10">
        <v>2</v>
      </c>
      <c r="S130" s="10">
        <v>4.3</v>
      </c>
      <c r="T130" s="14">
        <v>1.581</v>
      </c>
      <c r="U130" s="10">
        <v>7.2</v>
      </c>
      <c r="V130" s="10">
        <v>8.1</v>
      </c>
      <c r="W130" s="10">
        <v>88</v>
      </c>
      <c r="X130" s="10">
        <v>1.6</v>
      </c>
      <c r="Y130" s="10">
        <v>1.3</v>
      </c>
      <c r="Z130" s="10">
        <v>99.9</v>
      </c>
      <c r="AA130" s="10">
        <v>0.6</v>
      </c>
      <c r="AB130" s="10">
        <v>3.4</v>
      </c>
      <c r="AC130" s="14">
        <v>1.986</v>
      </c>
    </row>
    <row r="131" spans="1:29" s="12" customFormat="1" x14ac:dyDescent="0.25">
      <c r="A131" s="12" t="s">
        <v>58</v>
      </c>
      <c r="B131" s="10">
        <v>2</v>
      </c>
      <c r="C131" s="10">
        <v>4</v>
      </c>
      <c r="D131" s="10">
        <v>8.6999999999999993</v>
      </c>
      <c r="E131" s="10">
        <v>13.3</v>
      </c>
      <c r="F131" s="10">
        <v>5.3</v>
      </c>
      <c r="G131" s="10">
        <v>5.3</v>
      </c>
      <c r="H131" s="10">
        <v>1.6</v>
      </c>
      <c r="I131" s="10">
        <v>3.2</v>
      </c>
      <c r="J131" s="10">
        <v>4.0999999999999996</v>
      </c>
      <c r="K131" s="10">
        <v>6.8</v>
      </c>
      <c r="L131" s="10">
        <v>6.1</v>
      </c>
      <c r="M131" s="10">
        <v>5.0999999999999996</v>
      </c>
      <c r="N131" s="10">
        <v>13016.4</v>
      </c>
      <c r="O131" s="10">
        <v>156.6</v>
      </c>
      <c r="P131" s="10">
        <v>223.9</v>
      </c>
      <c r="Q131" s="10">
        <v>24.1</v>
      </c>
      <c r="R131" s="10">
        <v>-1.3</v>
      </c>
      <c r="S131" s="10">
        <v>3.2</v>
      </c>
      <c r="T131" s="14">
        <v>1.575</v>
      </c>
      <c r="U131" s="10">
        <v>5.9</v>
      </c>
      <c r="V131" s="10">
        <v>6.4</v>
      </c>
      <c r="W131" s="10">
        <v>88.7</v>
      </c>
      <c r="X131" s="10">
        <v>-2.8</v>
      </c>
      <c r="Y131" s="10">
        <v>1.8</v>
      </c>
      <c r="Z131" s="10">
        <v>106.2</v>
      </c>
      <c r="AA131" s="10">
        <v>-2.6</v>
      </c>
      <c r="AB131" s="10">
        <v>5.8</v>
      </c>
      <c r="AC131" s="14">
        <v>1.9910000000000001</v>
      </c>
    </row>
    <row r="132" spans="1:29" s="12" customFormat="1" x14ac:dyDescent="0.25">
      <c r="A132" s="12" t="s">
        <v>59</v>
      </c>
      <c r="B132" s="10">
        <v>-1.9</v>
      </c>
      <c r="C132" s="10">
        <v>0.8</v>
      </c>
      <c r="D132" s="10">
        <v>-8.9</v>
      </c>
      <c r="E132" s="10">
        <v>-5.0999999999999996</v>
      </c>
      <c r="F132" s="10">
        <v>6</v>
      </c>
      <c r="G132" s="10">
        <v>6.3</v>
      </c>
      <c r="H132" s="10">
        <v>1.5</v>
      </c>
      <c r="I132" s="10">
        <v>3.1</v>
      </c>
      <c r="J132" s="10">
        <v>4.0999999999999996</v>
      </c>
      <c r="K132" s="10">
        <v>7.2</v>
      </c>
      <c r="L132" s="10">
        <v>6.3</v>
      </c>
      <c r="M132" s="10">
        <v>5</v>
      </c>
      <c r="N132" s="10">
        <v>11826</v>
      </c>
      <c r="O132" s="10">
        <v>149.19999999999999</v>
      </c>
      <c r="P132" s="10">
        <v>233.4</v>
      </c>
      <c r="Q132" s="10">
        <v>46.7</v>
      </c>
      <c r="R132" s="10">
        <v>-2.2000000000000002</v>
      </c>
      <c r="S132" s="10">
        <v>3.2</v>
      </c>
      <c r="T132" s="14">
        <v>1.4079999999999999</v>
      </c>
      <c r="U132" s="10">
        <v>3.1</v>
      </c>
      <c r="V132" s="10">
        <v>2.8</v>
      </c>
      <c r="W132" s="10">
        <v>91.5</v>
      </c>
      <c r="X132" s="10">
        <v>-4.8</v>
      </c>
      <c r="Y132" s="10">
        <v>3.5</v>
      </c>
      <c r="Z132" s="10">
        <v>105.9</v>
      </c>
      <c r="AA132" s="10">
        <v>-6.6</v>
      </c>
      <c r="AB132" s="10">
        <v>5.9</v>
      </c>
      <c r="AC132" s="14">
        <v>1.78</v>
      </c>
    </row>
    <row r="133" spans="1:29" s="12" customFormat="1" x14ac:dyDescent="0.25">
      <c r="A133" s="12" t="s">
        <v>60</v>
      </c>
      <c r="B133" s="10">
        <v>-8.1999999999999993</v>
      </c>
      <c r="C133" s="10">
        <v>-7.7</v>
      </c>
      <c r="D133" s="10">
        <v>2.6</v>
      </c>
      <c r="E133" s="10">
        <v>-3.2</v>
      </c>
      <c r="F133" s="10">
        <v>6.9</v>
      </c>
      <c r="G133" s="10">
        <v>-8.9</v>
      </c>
      <c r="H133" s="10">
        <v>0.3</v>
      </c>
      <c r="I133" s="10">
        <v>2.2000000000000002</v>
      </c>
      <c r="J133" s="10">
        <v>3.7</v>
      </c>
      <c r="K133" s="10">
        <v>9.4</v>
      </c>
      <c r="L133" s="10">
        <v>5.8</v>
      </c>
      <c r="M133" s="10">
        <v>4.0999999999999996</v>
      </c>
      <c r="N133" s="10">
        <v>9056.7000000000007</v>
      </c>
      <c r="O133" s="10">
        <v>141.5</v>
      </c>
      <c r="P133" s="10">
        <v>222.5</v>
      </c>
      <c r="Q133" s="10">
        <v>80.900000000000006</v>
      </c>
      <c r="R133" s="10">
        <v>-6.8</v>
      </c>
      <c r="S133" s="10">
        <v>-1.4</v>
      </c>
      <c r="T133" s="14">
        <v>1.3919999999999999</v>
      </c>
      <c r="U133" s="10">
        <v>0.3</v>
      </c>
      <c r="V133" s="10">
        <v>-1</v>
      </c>
      <c r="W133" s="10">
        <v>92.2</v>
      </c>
      <c r="X133" s="10">
        <v>-8.3000000000000007</v>
      </c>
      <c r="Y133" s="10">
        <v>-2.1</v>
      </c>
      <c r="Z133" s="10">
        <v>90.8</v>
      </c>
      <c r="AA133" s="10">
        <v>-8.6999999999999993</v>
      </c>
      <c r="AB133" s="10">
        <v>0.4</v>
      </c>
      <c r="AC133" s="14">
        <v>1.462</v>
      </c>
    </row>
    <row r="134" spans="1:29" s="12" customFormat="1" x14ac:dyDescent="0.25">
      <c r="A134" s="12" t="s">
        <v>61</v>
      </c>
      <c r="B134" s="10">
        <v>-5.4</v>
      </c>
      <c r="C134" s="10">
        <v>-4.5</v>
      </c>
      <c r="D134" s="10">
        <v>-0.8</v>
      </c>
      <c r="E134" s="10">
        <v>-3</v>
      </c>
      <c r="F134" s="10">
        <v>8.3000000000000007</v>
      </c>
      <c r="G134" s="10">
        <v>-2.7</v>
      </c>
      <c r="H134" s="10">
        <v>0.2</v>
      </c>
      <c r="I134" s="10">
        <v>1.9</v>
      </c>
      <c r="J134" s="10">
        <v>3.2</v>
      </c>
      <c r="K134" s="10">
        <v>9</v>
      </c>
      <c r="L134" s="10">
        <v>5</v>
      </c>
      <c r="M134" s="10">
        <v>3.3</v>
      </c>
      <c r="N134" s="10">
        <v>8044.2</v>
      </c>
      <c r="O134" s="10">
        <v>137.19999999999999</v>
      </c>
      <c r="P134" s="10">
        <v>208.9</v>
      </c>
      <c r="Q134" s="10">
        <v>56.7</v>
      </c>
      <c r="R134" s="10">
        <v>-11.4</v>
      </c>
      <c r="S134" s="10">
        <v>-1.1000000000000001</v>
      </c>
      <c r="T134" s="14">
        <v>1.3260000000000001</v>
      </c>
      <c r="U134" s="10">
        <v>4.4000000000000004</v>
      </c>
      <c r="V134" s="10">
        <v>-1.4</v>
      </c>
      <c r="W134" s="10">
        <v>94.2</v>
      </c>
      <c r="X134" s="10">
        <v>-18</v>
      </c>
      <c r="Y134" s="10">
        <v>-3.6</v>
      </c>
      <c r="Z134" s="10">
        <v>99.2</v>
      </c>
      <c r="AA134" s="10">
        <v>-6.4</v>
      </c>
      <c r="AB134" s="10">
        <v>-0.2</v>
      </c>
      <c r="AC134" s="14">
        <v>1.43</v>
      </c>
    </row>
    <row r="135" spans="1:29" s="12" customFormat="1" x14ac:dyDescent="0.25">
      <c r="A135" s="12" t="s">
        <v>62</v>
      </c>
      <c r="B135" s="10">
        <v>-0.5</v>
      </c>
      <c r="C135" s="10">
        <v>-1.2</v>
      </c>
      <c r="D135" s="10">
        <v>2.9</v>
      </c>
      <c r="E135" s="10">
        <v>4.7</v>
      </c>
      <c r="F135" s="10">
        <v>9.3000000000000007</v>
      </c>
      <c r="G135" s="10">
        <v>2.1</v>
      </c>
      <c r="H135" s="10">
        <v>0.2</v>
      </c>
      <c r="I135" s="10">
        <v>2.2999999999999998</v>
      </c>
      <c r="J135" s="10">
        <v>3.7</v>
      </c>
      <c r="K135" s="10">
        <v>8.1999999999999993</v>
      </c>
      <c r="L135" s="10">
        <v>5.0999999999999996</v>
      </c>
      <c r="M135" s="10">
        <v>3.3</v>
      </c>
      <c r="N135" s="10">
        <v>9342.7999999999993</v>
      </c>
      <c r="O135" s="10">
        <v>137.1</v>
      </c>
      <c r="P135" s="10">
        <v>178.5</v>
      </c>
      <c r="Q135" s="10">
        <v>42.3</v>
      </c>
      <c r="R135" s="10">
        <v>-0.9</v>
      </c>
      <c r="S135" s="10">
        <v>0</v>
      </c>
      <c r="T135" s="14">
        <v>1.4019999999999999</v>
      </c>
      <c r="U135" s="10">
        <v>15.1</v>
      </c>
      <c r="V135" s="10">
        <v>2.2000000000000002</v>
      </c>
      <c r="W135" s="10">
        <v>92.2</v>
      </c>
      <c r="X135" s="10">
        <v>8.1999999999999993</v>
      </c>
      <c r="Y135" s="10">
        <v>-1.6</v>
      </c>
      <c r="Z135" s="10">
        <v>96.4</v>
      </c>
      <c r="AA135" s="10">
        <v>-0.9</v>
      </c>
      <c r="AB135" s="10">
        <v>2.2999999999999998</v>
      </c>
      <c r="AC135" s="14">
        <v>1.645</v>
      </c>
    </row>
    <row r="136" spans="1:29" s="12" customFormat="1" x14ac:dyDescent="0.25">
      <c r="A136" s="12" t="s">
        <v>63</v>
      </c>
      <c r="B136" s="10">
        <v>1.3</v>
      </c>
      <c r="C136" s="10">
        <v>1.2</v>
      </c>
      <c r="D136" s="10">
        <v>-4.3</v>
      </c>
      <c r="E136" s="10">
        <v>-1.9</v>
      </c>
      <c r="F136" s="10">
        <v>9.6</v>
      </c>
      <c r="G136" s="10">
        <v>3.5</v>
      </c>
      <c r="H136" s="10">
        <v>0.2</v>
      </c>
      <c r="I136" s="10">
        <v>2.5</v>
      </c>
      <c r="J136" s="10">
        <v>3.8</v>
      </c>
      <c r="K136" s="10">
        <v>6.8</v>
      </c>
      <c r="L136" s="10">
        <v>5.0999999999999996</v>
      </c>
      <c r="M136" s="10">
        <v>3.3</v>
      </c>
      <c r="N136" s="10">
        <v>10812.8</v>
      </c>
      <c r="O136" s="10">
        <v>137.69999999999999</v>
      </c>
      <c r="P136" s="10">
        <v>154</v>
      </c>
      <c r="Q136" s="10">
        <v>31.3</v>
      </c>
      <c r="R136" s="10">
        <v>1.2</v>
      </c>
      <c r="S136" s="10">
        <v>1.1000000000000001</v>
      </c>
      <c r="T136" s="14">
        <v>1.4630000000000001</v>
      </c>
      <c r="U136" s="10">
        <v>12.8</v>
      </c>
      <c r="V136" s="10">
        <v>3.9</v>
      </c>
      <c r="W136" s="10">
        <v>91.3</v>
      </c>
      <c r="X136" s="10">
        <v>-0.3</v>
      </c>
      <c r="Y136" s="10">
        <v>-1.4</v>
      </c>
      <c r="Z136" s="10">
        <v>89.5</v>
      </c>
      <c r="AA136" s="10">
        <v>0.3</v>
      </c>
      <c r="AB136" s="10">
        <v>3.6</v>
      </c>
      <c r="AC136" s="14">
        <v>1.6</v>
      </c>
    </row>
    <row r="137" spans="1:29" s="12" customFormat="1" x14ac:dyDescent="0.25">
      <c r="A137" s="12" t="s">
        <v>64</v>
      </c>
      <c r="B137" s="10">
        <v>3.9</v>
      </c>
      <c r="C137" s="10">
        <v>5.2</v>
      </c>
      <c r="D137" s="10">
        <v>-0.5</v>
      </c>
      <c r="E137" s="10">
        <v>2.2000000000000002</v>
      </c>
      <c r="F137" s="10">
        <v>9.9</v>
      </c>
      <c r="G137" s="10">
        <v>3.2</v>
      </c>
      <c r="H137" s="10">
        <v>0.1</v>
      </c>
      <c r="I137" s="10">
        <v>2.2999999999999998</v>
      </c>
      <c r="J137" s="10">
        <v>3.7</v>
      </c>
      <c r="K137" s="10">
        <v>6.1</v>
      </c>
      <c r="L137" s="10">
        <v>4.9000000000000004</v>
      </c>
      <c r="M137" s="10">
        <v>3.3</v>
      </c>
      <c r="N137" s="10">
        <v>11385.1</v>
      </c>
      <c r="O137" s="10">
        <v>138.19999999999999</v>
      </c>
      <c r="P137" s="10">
        <v>155.19999999999999</v>
      </c>
      <c r="Q137" s="10">
        <v>30.7</v>
      </c>
      <c r="R137" s="10">
        <v>2.1</v>
      </c>
      <c r="S137" s="10">
        <v>1.6</v>
      </c>
      <c r="T137" s="14">
        <v>1.4330000000000001</v>
      </c>
      <c r="U137" s="10">
        <v>9.1999999999999993</v>
      </c>
      <c r="V137" s="10">
        <v>5.0999999999999996</v>
      </c>
      <c r="W137" s="10">
        <v>90.6</v>
      </c>
      <c r="X137" s="10">
        <v>6.1</v>
      </c>
      <c r="Y137" s="10">
        <v>-1.6</v>
      </c>
      <c r="Z137" s="10">
        <v>93.1</v>
      </c>
      <c r="AA137" s="10">
        <v>1.6</v>
      </c>
      <c r="AB137" s="10">
        <v>2.8</v>
      </c>
      <c r="AC137" s="14">
        <v>1.617</v>
      </c>
    </row>
    <row r="138" spans="1:29" s="12" customFormat="1" x14ac:dyDescent="0.25">
      <c r="A138" s="12" t="s">
        <v>65</v>
      </c>
      <c r="B138" s="10">
        <v>1.7</v>
      </c>
      <c r="C138" s="10">
        <v>3.2</v>
      </c>
      <c r="D138" s="10">
        <v>0.4</v>
      </c>
      <c r="E138" s="10">
        <v>1.8</v>
      </c>
      <c r="F138" s="10">
        <v>9.8000000000000007</v>
      </c>
      <c r="G138" s="10">
        <v>0.6</v>
      </c>
      <c r="H138" s="10">
        <v>0.1</v>
      </c>
      <c r="I138" s="10">
        <v>2.4</v>
      </c>
      <c r="J138" s="10">
        <v>3.9</v>
      </c>
      <c r="K138" s="10">
        <v>5.8</v>
      </c>
      <c r="L138" s="10">
        <v>5</v>
      </c>
      <c r="M138" s="10">
        <v>3.3</v>
      </c>
      <c r="N138" s="10">
        <v>12032.5</v>
      </c>
      <c r="O138" s="10">
        <v>138.30000000000001</v>
      </c>
      <c r="P138" s="10">
        <v>149.80000000000001</v>
      </c>
      <c r="Q138" s="10">
        <v>27.3</v>
      </c>
      <c r="R138" s="10">
        <v>1.8</v>
      </c>
      <c r="S138" s="10">
        <v>1.8</v>
      </c>
      <c r="T138" s="14">
        <v>1.353</v>
      </c>
      <c r="U138" s="10">
        <v>9.9</v>
      </c>
      <c r="V138" s="10">
        <v>4.4000000000000004</v>
      </c>
      <c r="W138" s="10">
        <v>89.8</v>
      </c>
      <c r="X138" s="10">
        <v>4.4000000000000004</v>
      </c>
      <c r="Y138" s="10">
        <v>1.1000000000000001</v>
      </c>
      <c r="Z138" s="10">
        <v>93.4</v>
      </c>
      <c r="AA138" s="10">
        <v>2.2000000000000002</v>
      </c>
      <c r="AB138" s="10">
        <v>4.2</v>
      </c>
      <c r="AC138" s="14">
        <v>1.5189999999999999</v>
      </c>
    </row>
    <row r="139" spans="1:29" s="12" customFormat="1" x14ac:dyDescent="0.25">
      <c r="A139" s="12" t="s">
        <v>66</v>
      </c>
      <c r="B139" s="10">
        <v>3.9</v>
      </c>
      <c r="C139" s="10">
        <v>5.8</v>
      </c>
      <c r="D139" s="10">
        <v>5.3</v>
      </c>
      <c r="E139" s="10">
        <v>5.8</v>
      </c>
      <c r="F139" s="10">
        <v>9.6</v>
      </c>
      <c r="G139" s="10">
        <v>-0.1</v>
      </c>
      <c r="H139" s="10">
        <v>0.1</v>
      </c>
      <c r="I139" s="10">
        <v>2.2999999999999998</v>
      </c>
      <c r="J139" s="10">
        <v>3.6</v>
      </c>
      <c r="K139" s="10">
        <v>5.6</v>
      </c>
      <c r="L139" s="10">
        <v>4.8</v>
      </c>
      <c r="M139" s="10">
        <v>3.3</v>
      </c>
      <c r="N139" s="10">
        <v>10645.8</v>
      </c>
      <c r="O139" s="10">
        <v>137.4</v>
      </c>
      <c r="P139" s="10">
        <v>164.5</v>
      </c>
      <c r="Q139" s="10">
        <v>45.8</v>
      </c>
      <c r="R139" s="10">
        <v>4</v>
      </c>
      <c r="S139" s="10">
        <v>2</v>
      </c>
      <c r="T139" s="14">
        <v>1.2290000000000001</v>
      </c>
      <c r="U139" s="10">
        <v>9.6999999999999993</v>
      </c>
      <c r="V139" s="10">
        <v>3.4</v>
      </c>
      <c r="W139" s="10">
        <v>91</v>
      </c>
      <c r="X139" s="10">
        <v>4</v>
      </c>
      <c r="Y139" s="10">
        <v>-1.4</v>
      </c>
      <c r="Z139" s="10">
        <v>88.5</v>
      </c>
      <c r="AA139" s="10">
        <v>4.0999999999999996</v>
      </c>
      <c r="AB139" s="10">
        <v>3.3</v>
      </c>
      <c r="AC139" s="14">
        <v>1.4950000000000001</v>
      </c>
    </row>
    <row r="140" spans="1:29" s="12" customFormat="1" x14ac:dyDescent="0.25">
      <c r="A140" s="12" t="s">
        <v>67</v>
      </c>
      <c r="B140" s="10">
        <v>2.7</v>
      </c>
      <c r="C140" s="10">
        <v>4.5999999999999996</v>
      </c>
      <c r="D140" s="10">
        <v>2</v>
      </c>
      <c r="E140" s="10">
        <v>3.2</v>
      </c>
      <c r="F140" s="10">
        <v>9.5</v>
      </c>
      <c r="G140" s="10">
        <v>1.2</v>
      </c>
      <c r="H140" s="10">
        <v>0.2</v>
      </c>
      <c r="I140" s="10">
        <v>1.6</v>
      </c>
      <c r="J140" s="10">
        <v>2.9</v>
      </c>
      <c r="K140" s="10">
        <v>5.0999999999999996</v>
      </c>
      <c r="L140" s="10">
        <v>4.4000000000000004</v>
      </c>
      <c r="M140" s="10">
        <v>3.3</v>
      </c>
      <c r="N140" s="10">
        <v>11814</v>
      </c>
      <c r="O140" s="10">
        <v>134.69999999999999</v>
      </c>
      <c r="P140" s="10">
        <v>166.9</v>
      </c>
      <c r="Q140" s="10">
        <v>32.9</v>
      </c>
      <c r="R140" s="10">
        <v>1.6</v>
      </c>
      <c r="S140" s="10">
        <v>1.6</v>
      </c>
      <c r="T140" s="14">
        <v>1.36</v>
      </c>
      <c r="U140" s="10">
        <v>8.8000000000000007</v>
      </c>
      <c r="V140" s="10">
        <v>4</v>
      </c>
      <c r="W140" s="10">
        <v>88.4</v>
      </c>
      <c r="X140" s="10">
        <v>7.7</v>
      </c>
      <c r="Y140" s="10">
        <v>-2.1</v>
      </c>
      <c r="Z140" s="10">
        <v>83.5</v>
      </c>
      <c r="AA140" s="10">
        <v>2.2999999999999998</v>
      </c>
      <c r="AB140" s="10">
        <v>2.2000000000000002</v>
      </c>
      <c r="AC140" s="14">
        <v>1.573</v>
      </c>
    </row>
    <row r="141" spans="1:29" s="12" customFormat="1" x14ac:dyDescent="0.25">
      <c r="A141" s="12" t="s">
        <v>68</v>
      </c>
      <c r="B141" s="10">
        <v>2.5</v>
      </c>
      <c r="C141" s="10">
        <v>4.7</v>
      </c>
      <c r="D141" s="10">
        <v>2.8</v>
      </c>
      <c r="E141" s="10">
        <v>5</v>
      </c>
      <c r="F141" s="10">
        <v>9.5</v>
      </c>
      <c r="G141" s="10">
        <v>3.3</v>
      </c>
      <c r="H141" s="10">
        <v>0.1</v>
      </c>
      <c r="I141" s="10">
        <v>1.5</v>
      </c>
      <c r="J141" s="10">
        <v>3</v>
      </c>
      <c r="K141" s="10">
        <v>5</v>
      </c>
      <c r="L141" s="10">
        <v>4.5</v>
      </c>
      <c r="M141" s="10">
        <v>3.3</v>
      </c>
      <c r="N141" s="10">
        <v>13131.5</v>
      </c>
      <c r="O141" s="10">
        <v>133.5</v>
      </c>
      <c r="P141" s="10">
        <v>172.7</v>
      </c>
      <c r="Q141" s="10">
        <v>23.5</v>
      </c>
      <c r="R141" s="10">
        <v>2.2999999999999998</v>
      </c>
      <c r="S141" s="10">
        <v>2.6</v>
      </c>
      <c r="T141" s="14">
        <v>1.327</v>
      </c>
      <c r="U141" s="10">
        <v>9.3000000000000007</v>
      </c>
      <c r="V141" s="10">
        <v>7.7</v>
      </c>
      <c r="W141" s="10">
        <v>87.4</v>
      </c>
      <c r="X141" s="10">
        <v>-2.7</v>
      </c>
      <c r="Y141" s="10">
        <v>1.4</v>
      </c>
      <c r="Z141" s="10">
        <v>81.7</v>
      </c>
      <c r="AA141" s="10">
        <v>0.5</v>
      </c>
      <c r="AB141" s="10">
        <v>3.9</v>
      </c>
      <c r="AC141" s="14">
        <v>1.5389999999999999</v>
      </c>
    </row>
    <row r="142" spans="1:29" s="12" customFormat="1" x14ac:dyDescent="0.25">
      <c r="A142" s="12" t="s">
        <v>69</v>
      </c>
      <c r="B142" s="10">
        <v>-1.5</v>
      </c>
      <c r="C142" s="10">
        <v>0.2</v>
      </c>
      <c r="D142" s="10">
        <v>5</v>
      </c>
      <c r="E142" s="10">
        <v>8.1999999999999993</v>
      </c>
      <c r="F142" s="10">
        <v>9</v>
      </c>
      <c r="G142" s="10">
        <v>4.3</v>
      </c>
      <c r="H142" s="10">
        <v>0.1</v>
      </c>
      <c r="I142" s="10">
        <v>2.1</v>
      </c>
      <c r="J142" s="10">
        <v>3.5</v>
      </c>
      <c r="K142" s="10">
        <v>5.4</v>
      </c>
      <c r="L142" s="10">
        <v>4.9000000000000004</v>
      </c>
      <c r="M142" s="10">
        <v>3.3</v>
      </c>
      <c r="N142" s="10">
        <v>13908.5</v>
      </c>
      <c r="O142" s="10">
        <v>132.30000000000001</v>
      </c>
      <c r="P142" s="10">
        <v>179.6</v>
      </c>
      <c r="Q142" s="10">
        <v>29.4</v>
      </c>
      <c r="R142" s="10">
        <v>3.2</v>
      </c>
      <c r="S142" s="10">
        <v>3.7</v>
      </c>
      <c r="T142" s="14">
        <v>1.4179999999999999</v>
      </c>
      <c r="U142" s="10">
        <v>9.8000000000000007</v>
      </c>
      <c r="V142" s="10">
        <v>6.3</v>
      </c>
      <c r="W142" s="10">
        <v>86.4</v>
      </c>
      <c r="X142" s="10">
        <v>-5.7</v>
      </c>
      <c r="Y142" s="10">
        <v>0</v>
      </c>
      <c r="Z142" s="10">
        <v>82.8</v>
      </c>
      <c r="AA142" s="10">
        <v>2.2000000000000002</v>
      </c>
      <c r="AB142" s="10">
        <v>7</v>
      </c>
      <c r="AC142" s="14">
        <v>1.605</v>
      </c>
    </row>
    <row r="143" spans="1:29" s="12" customFormat="1" x14ac:dyDescent="0.25">
      <c r="A143" s="12" t="s">
        <v>70</v>
      </c>
      <c r="B143" s="10">
        <v>2.9</v>
      </c>
      <c r="C143" s="10">
        <v>6</v>
      </c>
      <c r="D143" s="10">
        <v>-0.6</v>
      </c>
      <c r="E143" s="10">
        <v>3.5</v>
      </c>
      <c r="F143" s="10">
        <v>9.1</v>
      </c>
      <c r="G143" s="10">
        <v>4.5999999999999996</v>
      </c>
      <c r="H143" s="10">
        <v>0</v>
      </c>
      <c r="I143" s="10">
        <v>1.8</v>
      </c>
      <c r="J143" s="10">
        <v>3.3</v>
      </c>
      <c r="K143" s="10">
        <v>5.0999999999999996</v>
      </c>
      <c r="L143" s="10">
        <v>4.5999999999999996</v>
      </c>
      <c r="M143" s="10">
        <v>3.3</v>
      </c>
      <c r="N143" s="10">
        <v>13843.5</v>
      </c>
      <c r="O143" s="10">
        <v>131.69999999999999</v>
      </c>
      <c r="P143" s="10">
        <v>177</v>
      </c>
      <c r="Q143" s="10">
        <v>22.7</v>
      </c>
      <c r="R143" s="10">
        <v>0</v>
      </c>
      <c r="S143" s="10">
        <v>3.2</v>
      </c>
      <c r="T143" s="14">
        <v>1.452</v>
      </c>
      <c r="U143" s="10">
        <v>6.5</v>
      </c>
      <c r="V143" s="10">
        <v>5.4</v>
      </c>
      <c r="W143" s="10">
        <v>85.3</v>
      </c>
      <c r="X143" s="10">
        <v>-2</v>
      </c>
      <c r="Y143" s="10">
        <v>-0.8</v>
      </c>
      <c r="Z143" s="10">
        <v>80.599999999999994</v>
      </c>
      <c r="AA143" s="10">
        <v>0.3</v>
      </c>
      <c r="AB143" s="10">
        <v>4.5999999999999996</v>
      </c>
      <c r="AC143" s="14">
        <v>1.607</v>
      </c>
    </row>
    <row r="144" spans="1:29" s="12" customFormat="1" x14ac:dyDescent="0.25">
      <c r="A144" s="12" t="s">
        <v>71</v>
      </c>
      <c r="B144" s="10">
        <v>0.8</v>
      </c>
      <c r="C144" s="10">
        <v>3.3</v>
      </c>
      <c r="D144" s="10">
        <v>2.1</v>
      </c>
      <c r="E144" s="10">
        <v>4.3</v>
      </c>
      <c r="F144" s="10">
        <v>9</v>
      </c>
      <c r="G144" s="10">
        <v>2.6</v>
      </c>
      <c r="H144" s="10">
        <v>0</v>
      </c>
      <c r="I144" s="10">
        <v>1.1000000000000001</v>
      </c>
      <c r="J144" s="10">
        <v>2.5</v>
      </c>
      <c r="K144" s="10">
        <v>4.9000000000000004</v>
      </c>
      <c r="L144" s="10">
        <v>4.2</v>
      </c>
      <c r="M144" s="10">
        <v>3.3</v>
      </c>
      <c r="N144" s="10">
        <v>11676.5</v>
      </c>
      <c r="O144" s="10">
        <v>132.30000000000001</v>
      </c>
      <c r="P144" s="10">
        <v>177</v>
      </c>
      <c r="Q144" s="10">
        <v>48</v>
      </c>
      <c r="R144" s="10">
        <v>0.1</v>
      </c>
      <c r="S144" s="10">
        <v>1.3</v>
      </c>
      <c r="T144" s="14">
        <v>1.345</v>
      </c>
      <c r="U144" s="10">
        <v>5.2</v>
      </c>
      <c r="V144" s="10">
        <v>5.0999999999999996</v>
      </c>
      <c r="W144" s="10">
        <v>87.3</v>
      </c>
      <c r="X144" s="10">
        <v>9.5</v>
      </c>
      <c r="Y144" s="10">
        <v>0.3</v>
      </c>
      <c r="Z144" s="10">
        <v>77</v>
      </c>
      <c r="AA144" s="10">
        <v>1.7</v>
      </c>
      <c r="AB144" s="10">
        <v>3.5</v>
      </c>
      <c r="AC144" s="14">
        <v>1.5620000000000001</v>
      </c>
    </row>
    <row r="145" spans="1:29" s="12" customFormat="1" x14ac:dyDescent="0.25">
      <c r="A145" s="12" t="s">
        <v>72</v>
      </c>
      <c r="B145" s="10">
        <v>4.5999999999999996</v>
      </c>
      <c r="C145" s="10">
        <v>5.2</v>
      </c>
      <c r="D145" s="10">
        <v>0.2</v>
      </c>
      <c r="E145" s="10">
        <v>1.6</v>
      </c>
      <c r="F145" s="10">
        <v>8.6</v>
      </c>
      <c r="G145" s="10">
        <v>1.8</v>
      </c>
      <c r="H145" s="10">
        <v>0</v>
      </c>
      <c r="I145" s="10">
        <v>1</v>
      </c>
      <c r="J145" s="10">
        <v>2.1</v>
      </c>
      <c r="K145" s="10">
        <v>5</v>
      </c>
      <c r="L145" s="10">
        <v>4</v>
      </c>
      <c r="M145" s="10">
        <v>3.3</v>
      </c>
      <c r="N145" s="10">
        <v>13019.3</v>
      </c>
      <c r="O145" s="10">
        <v>132.4</v>
      </c>
      <c r="P145" s="10">
        <v>188.4</v>
      </c>
      <c r="Q145" s="10">
        <v>45.5</v>
      </c>
      <c r="R145" s="10">
        <v>-1.4</v>
      </c>
      <c r="S145" s="10">
        <v>3.5</v>
      </c>
      <c r="T145" s="14">
        <v>1.2969999999999999</v>
      </c>
      <c r="U145" s="10">
        <v>6.9</v>
      </c>
      <c r="V145" s="10">
        <v>3.2</v>
      </c>
      <c r="W145" s="10">
        <v>87.2</v>
      </c>
      <c r="X145" s="10">
        <v>-0.5</v>
      </c>
      <c r="Y145" s="10">
        <v>-0.7</v>
      </c>
      <c r="Z145" s="10">
        <v>77</v>
      </c>
      <c r="AA145" s="10">
        <v>1</v>
      </c>
      <c r="AB145" s="10">
        <v>3.4</v>
      </c>
      <c r="AC145" s="14">
        <v>1.554</v>
      </c>
    </row>
    <row r="146" spans="1:29" s="12" customFormat="1" x14ac:dyDescent="0.25">
      <c r="A146" s="12" t="s">
        <v>73</v>
      </c>
      <c r="B146" s="10">
        <v>2.7</v>
      </c>
      <c r="C146" s="10">
        <v>4.9000000000000004</v>
      </c>
      <c r="D146" s="10">
        <v>6.7</v>
      </c>
      <c r="E146" s="10">
        <v>9.1999999999999993</v>
      </c>
      <c r="F146" s="10">
        <v>8.3000000000000007</v>
      </c>
      <c r="G146" s="10">
        <v>2.4</v>
      </c>
      <c r="H146" s="10">
        <v>0.1</v>
      </c>
      <c r="I146" s="10">
        <v>0.9</v>
      </c>
      <c r="J146" s="10">
        <v>2.1</v>
      </c>
      <c r="K146" s="10">
        <v>4.7</v>
      </c>
      <c r="L146" s="10">
        <v>3.9</v>
      </c>
      <c r="M146" s="10">
        <v>3.3</v>
      </c>
      <c r="N146" s="10">
        <v>14627.5</v>
      </c>
      <c r="O146" s="10">
        <v>133.80000000000001</v>
      </c>
      <c r="P146" s="10">
        <v>188.2</v>
      </c>
      <c r="Q146" s="10">
        <v>23</v>
      </c>
      <c r="R146" s="10">
        <v>-0.8</v>
      </c>
      <c r="S146" s="10">
        <v>2.8</v>
      </c>
      <c r="T146" s="14">
        <v>1.333</v>
      </c>
      <c r="U146" s="10">
        <v>7.3</v>
      </c>
      <c r="V146" s="10">
        <v>3.3</v>
      </c>
      <c r="W146" s="10">
        <v>86.2</v>
      </c>
      <c r="X146" s="10">
        <v>4.4000000000000004</v>
      </c>
      <c r="Y146" s="10">
        <v>2.5</v>
      </c>
      <c r="Z146" s="10">
        <v>82.4</v>
      </c>
      <c r="AA146" s="10">
        <v>1.8</v>
      </c>
      <c r="AB146" s="10">
        <v>2.2999999999999998</v>
      </c>
      <c r="AC146" s="14">
        <v>1.599</v>
      </c>
    </row>
    <row r="147" spans="1:29" s="12" customFormat="1" x14ac:dyDescent="0.25">
      <c r="A147" s="12" t="s">
        <v>74</v>
      </c>
      <c r="B147" s="10">
        <v>1.9</v>
      </c>
      <c r="C147" s="10">
        <v>3.8</v>
      </c>
      <c r="D147" s="10">
        <v>3.1</v>
      </c>
      <c r="E147" s="10">
        <v>4.4000000000000004</v>
      </c>
      <c r="F147" s="10">
        <v>8.1999999999999993</v>
      </c>
      <c r="G147" s="10">
        <v>0.8</v>
      </c>
      <c r="H147" s="10">
        <v>0.1</v>
      </c>
      <c r="I147" s="10">
        <v>0.8</v>
      </c>
      <c r="J147" s="10">
        <v>1.8</v>
      </c>
      <c r="K147" s="10">
        <v>4.5</v>
      </c>
      <c r="L147" s="10">
        <v>3.8</v>
      </c>
      <c r="M147" s="10">
        <v>3.3</v>
      </c>
      <c r="N147" s="10">
        <v>14100.2</v>
      </c>
      <c r="O147" s="10">
        <v>137.19999999999999</v>
      </c>
      <c r="P147" s="10">
        <v>189.4</v>
      </c>
      <c r="Q147" s="10">
        <v>26.7</v>
      </c>
      <c r="R147" s="10">
        <v>-1.3</v>
      </c>
      <c r="S147" s="10">
        <v>2.2999999999999998</v>
      </c>
      <c r="T147" s="14">
        <v>1.2669999999999999</v>
      </c>
      <c r="U147" s="10">
        <v>6</v>
      </c>
      <c r="V147" s="10">
        <v>3.9</v>
      </c>
      <c r="W147" s="10">
        <v>88</v>
      </c>
      <c r="X147" s="10">
        <v>-1.6</v>
      </c>
      <c r="Y147" s="10">
        <v>-1.6</v>
      </c>
      <c r="Z147" s="10">
        <v>79.8</v>
      </c>
      <c r="AA147" s="10">
        <v>-0.3</v>
      </c>
      <c r="AB147" s="10">
        <v>1.9</v>
      </c>
      <c r="AC147" s="14">
        <v>1.569</v>
      </c>
    </row>
    <row r="148" spans="1:29" s="12" customFormat="1" x14ac:dyDescent="0.25">
      <c r="A148" s="12" t="s">
        <v>75</v>
      </c>
      <c r="B148" s="10">
        <v>0.5</v>
      </c>
      <c r="C148" s="10">
        <v>2.7</v>
      </c>
      <c r="D148" s="10">
        <v>-0.2</v>
      </c>
      <c r="E148" s="10">
        <v>1.1000000000000001</v>
      </c>
      <c r="F148" s="10">
        <v>8</v>
      </c>
      <c r="G148" s="10">
        <v>1.6</v>
      </c>
      <c r="H148" s="10">
        <v>0.1</v>
      </c>
      <c r="I148" s="10">
        <v>0.7</v>
      </c>
      <c r="J148" s="10">
        <v>1.6</v>
      </c>
      <c r="K148" s="10">
        <v>4.2</v>
      </c>
      <c r="L148" s="10">
        <v>3.5</v>
      </c>
      <c r="M148" s="10">
        <v>3.3</v>
      </c>
      <c r="N148" s="10">
        <v>14894.7</v>
      </c>
      <c r="O148" s="10">
        <v>139.9</v>
      </c>
      <c r="P148" s="10">
        <v>196.6</v>
      </c>
      <c r="Q148" s="10">
        <v>20.5</v>
      </c>
      <c r="R148" s="10">
        <v>-0.6</v>
      </c>
      <c r="S148" s="10">
        <v>1.6</v>
      </c>
      <c r="T148" s="14">
        <v>1.286</v>
      </c>
      <c r="U148" s="10">
        <v>6.5</v>
      </c>
      <c r="V148" s="10">
        <v>2.1</v>
      </c>
      <c r="W148" s="10">
        <v>86.3</v>
      </c>
      <c r="X148" s="10">
        <v>-1.8</v>
      </c>
      <c r="Y148" s="10">
        <v>-1.8</v>
      </c>
      <c r="Z148" s="10">
        <v>77.900000000000006</v>
      </c>
      <c r="AA148" s="10">
        <v>4.7</v>
      </c>
      <c r="AB148" s="10">
        <v>2</v>
      </c>
      <c r="AC148" s="14">
        <v>1.613</v>
      </c>
    </row>
    <row r="149" spans="1:29" s="12" customFormat="1" x14ac:dyDescent="0.25">
      <c r="A149" s="12" t="s">
        <v>76</v>
      </c>
      <c r="B149" s="10">
        <v>0.1</v>
      </c>
      <c r="C149" s="10">
        <v>1.7</v>
      </c>
      <c r="D149" s="10">
        <v>10.9</v>
      </c>
      <c r="E149" s="10">
        <v>13.3</v>
      </c>
      <c r="F149" s="10">
        <v>7.8</v>
      </c>
      <c r="G149" s="10">
        <v>2.9</v>
      </c>
      <c r="H149" s="10">
        <v>0.1</v>
      </c>
      <c r="I149" s="10">
        <v>0.7</v>
      </c>
      <c r="J149" s="10">
        <v>1.7</v>
      </c>
      <c r="K149" s="10">
        <v>3.9</v>
      </c>
      <c r="L149" s="10">
        <v>3.4</v>
      </c>
      <c r="M149" s="10">
        <v>3.3</v>
      </c>
      <c r="N149" s="10">
        <v>14834.9</v>
      </c>
      <c r="O149" s="10">
        <v>142.9</v>
      </c>
      <c r="P149" s="10">
        <v>198.3</v>
      </c>
      <c r="Q149" s="10">
        <v>22.7</v>
      </c>
      <c r="R149" s="10">
        <v>-1.7</v>
      </c>
      <c r="S149" s="10">
        <v>2.4</v>
      </c>
      <c r="T149" s="14">
        <v>1.319</v>
      </c>
      <c r="U149" s="10">
        <v>7.3</v>
      </c>
      <c r="V149" s="10">
        <v>3.6</v>
      </c>
      <c r="W149" s="10">
        <v>85.9</v>
      </c>
      <c r="X149" s="10">
        <v>0.3</v>
      </c>
      <c r="Y149" s="10">
        <v>0.3</v>
      </c>
      <c r="Z149" s="10">
        <v>86.6</v>
      </c>
      <c r="AA149" s="10">
        <v>-0.9</v>
      </c>
      <c r="AB149" s="10">
        <v>4.2</v>
      </c>
      <c r="AC149" s="14">
        <v>1.6259999999999999</v>
      </c>
    </row>
    <row r="150" spans="1:29" s="12" customFormat="1" x14ac:dyDescent="0.25">
      <c r="A150" s="12" t="s">
        <v>77</v>
      </c>
      <c r="B150" s="10">
        <v>2.8</v>
      </c>
      <c r="C150" s="10">
        <v>4.4000000000000004</v>
      </c>
      <c r="D150" s="10">
        <v>-15.7</v>
      </c>
      <c r="E150" s="10">
        <v>-14.5</v>
      </c>
      <c r="F150" s="10">
        <v>7.7</v>
      </c>
      <c r="G150" s="10">
        <v>1.6</v>
      </c>
      <c r="H150" s="10">
        <v>0.1</v>
      </c>
      <c r="I150" s="10">
        <v>0.8</v>
      </c>
      <c r="J150" s="10">
        <v>1.9</v>
      </c>
      <c r="K150" s="10">
        <v>4</v>
      </c>
      <c r="L150" s="10">
        <v>3.5</v>
      </c>
      <c r="M150" s="10">
        <v>3.3</v>
      </c>
      <c r="N150" s="10">
        <v>16396.2</v>
      </c>
      <c r="O150" s="10">
        <v>146.6</v>
      </c>
      <c r="P150" s="10">
        <v>202</v>
      </c>
      <c r="Q150" s="10">
        <v>19</v>
      </c>
      <c r="R150" s="10">
        <v>-1.2</v>
      </c>
      <c r="S150" s="10">
        <v>1.3</v>
      </c>
      <c r="T150" s="14">
        <v>1.282</v>
      </c>
      <c r="U150" s="10">
        <v>6.6</v>
      </c>
      <c r="V150" s="10">
        <v>4.3</v>
      </c>
      <c r="W150" s="10">
        <v>86.1</v>
      </c>
      <c r="X150" s="10">
        <v>5.0999999999999996</v>
      </c>
      <c r="Y150" s="10">
        <v>0.6</v>
      </c>
      <c r="Z150" s="10">
        <v>94.2</v>
      </c>
      <c r="AA150" s="10">
        <v>2.5</v>
      </c>
      <c r="AB150" s="10">
        <v>3</v>
      </c>
      <c r="AC150" s="14">
        <v>1.5189999999999999</v>
      </c>
    </row>
    <row r="151" spans="1:29" s="12" customFormat="1" x14ac:dyDescent="0.25">
      <c r="A151" s="12" t="s">
        <v>78</v>
      </c>
      <c r="B151" s="10">
        <v>0.8</v>
      </c>
      <c r="C151" s="10">
        <v>1.6</v>
      </c>
      <c r="D151" s="10">
        <v>2.4</v>
      </c>
      <c r="E151" s="10">
        <v>2.5</v>
      </c>
      <c r="F151" s="10">
        <v>7.5</v>
      </c>
      <c r="G151" s="10">
        <v>-0.5</v>
      </c>
      <c r="H151" s="10">
        <v>0.1</v>
      </c>
      <c r="I151" s="10">
        <v>0.9</v>
      </c>
      <c r="J151" s="10">
        <v>2</v>
      </c>
      <c r="K151" s="10">
        <v>4.0999999999999996</v>
      </c>
      <c r="L151" s="10">
        <v>3.7</v>
      </c>
      <c r="M151" s="10">
        <v>3.3</v>
      </c>
      <c r="N151" s="10">
        <v>16771.3</v>
      </c>
      <c r="O151" s="10">
        <v>150.6</v>
      </c>
      <c r="P151" s="10">
        <v>212.6</v>
      </c>
      <c r="Q151" s="10">
        <v>20.5</v>
      </c>
      <c r="R151" s="10">
        <v>1.8</v>
      </c>
      <c r="S151" s="10">
        <v>0.4</v>
      </c>
      <c r="T151" s="14">
        <v>1.3009999999999999</v>
      </c>
      <c r="U151" s="10">
        <v>6.5</v>
      </c>
      <c r="V151" s="10">
        <v>2.9</v>
      </c>
      <c r="W151" s="10">
        <v>87.1</v>
      </c>
      <c r="X151" s="10">
        <v>4.3</v>
      </c>
      <c r="Y151" s="10">
        <v>-0.2</v>
      </c>
      <c r="Z151" s="10">
        <v>99.2</v>
      </c>
      <c r="AA151" s="10">
        <v>2.1</v>
      </c>
      <c r="AB151" s="10">
        <v>1.6</v>
      </c>
      <c r="AC151" s="14">
        <v>1.5209999999999999</v>
      </c>
    </row>
    <row r="152" spans="1:29" s="12" customFormat="1" x14ac:dyDescent="0.25">
      <c r="A152" s="12" t="s">
        <v>79</v>
      </c>
      <c r="B152" s="10">
        <v>3.1</v>
      </c>
      <c r="C152" s="10">
        <v>5.0999999999999996</v>
      </c>
      <c r="D152" s="10">
        <v>2.4</v>
      </c>
      <c r="E152" s="10">
        <v>3.9</v>
      </c>
      <c r="F152" s="10">
        <v>7.3</v>
      </c>
      <c r="G152" s="10">
        <v>2</v>
      </c>
      <c r="H152" s="10">
        <v>0</v>
      </c>
      <c r="I152" s="10">
        <v>1.5</v>
      </c>
      <c r="J152" s="10">
        <v>2.7</v>
      </c>
      <c r="K152" s="10">
        <v>4.9000000000000004</v>
      </c>
      <c r="L152" s="10">
        <v>4.4000000000000004</v>
      </c>
      <c r="M152" s="10">
        <v>3.3</v>
      </c>
      <c r="N152" s="10">
        <v>17718.3</v>
      </c>
      <c r="O152" s="10">
        <v>154.4</v>
      </c>
      <c r="P152" s="10">
        <v>223.9</v>
      </c>
      <c r="Q152" s="10">
        <v>17</v>
      </c>
      <c r="R152" s="10">
        <v>1.3</v>
      </c>
      <c r="S152" s="10">
        <v>1.2</v>
      </c>
      <c r="T152" s="14">
        <v>1.3540000000000001</v>
      </c>
      <c r="U152" s="10">
        <v>7.8</v>
      </c>
      <c r="V152" s="10">
        <v>3.7</v>
      </c>
      <c r="W152" s="10">
        <v>86.7</v>
      </c>
      <c r="X152" s="10">
        <v>2.4</v>
      </c>
      <c r="Y152" s="10">
        <v>2.4</v>
      </c>
      <c r="Z152" s="10">
        <v>98.3</v>
      </c>
      <c r="AA152" s="10">
        <v>3.1</v>
      </c>
      <c r="AB152" s="10">
        <v>2</v>
      </c>
      <c r="AC152" s="14">
        <v>1.6180000000000001</v>
      </c>
    </row>
    <row r="153" spans="1:29" s="12" customFormat="1" x14ac:dyDescent="0.25">
      <c r="A153" s="12" t="s">
        <v>80</v>
      </c>
      <c r="B153" s="10">
        <v>4</v>
      </c>
      <c r="C153" s="10">
        <v>6.1</v>
      </c>
      <c r="D153" s="10">
        <v>0.9</v>
      </c>
      <c r="E153" s="10">
        <v>2.6</v>
      </c>
      <c r="F153" s="10">
        <v>6.9</v>
      </c>
      <c r="G153" s="10">
        <v>1.9</v>
      </c>
      <c r="H153" s="10">
        <v>0.1</v>
      </c>
      <c r="I153" s="10">
        <v>1.4</v>
      </c>
      <c r="J153" s="10">
        <v>2.8</v>
      </c>
      <c r="K153" s="10">
        <v>4.8</v>
      </c>
      <c r="L153" s="10">
        <v>4.3</v>
      </c>
      <c r="M153" s="10">
        <v>3.3</v>
      </c>
      <c r="N153" s="10">
        <v>19413.2</v>
      </c>
      <c r="O153" s="10">
        <v>157.5</v>
      </c>
      <c r="P153" s="10">
        <v>229.2</v>
      </c>
      <c r="Q153" s="10">
        <v>20.3</v>
      </c>
      <c r="R153" s="10">
        <v>0.8</v>
      </c>
      <c r="S153" s="10">
        <v>0.3</v>
      </c>
      <c r="T153" s="14">
        <v>1.3779999999999999</v>
      </c>
      <c r="U153" s="10">
        <v>6.4</v>
      </c>
      <c r="V153" s="10">
        <v>4</v>
      </c>
      <c r="W153" s="10">
        <v>85.7</v>
      </c>
      <c r="X153" s="10">
        <v>-0.8</v>
      </c>
      <c r="Y153" s="10">
        <v>3.1</v>
      </c>
      <c r="Z153" s="10">
        <v>105.3</v>
      </c>
      <c r="AA153" s="10">
        <v>2</v>
      </c>
      <c r="AB153" s="10">
        <v>1.7</v>
      </c>
      <c r="AC153" s="14">
        <v>1.657</v>
      </c>
    </row>
    <row r="154" spans="1:29" s="12" customFormat="1" x14ac:dyDescent="0.25">
      <c r="A154" s="12" t="s">
        <v>81</v>
      </c>
      <c r="B154" s="10">
        <v>-1.2</v>
      </c>
      <c r="C154" s="10">
        <v>0.6</v>
      </c>
      <c r="D154" s="10">
        <v>4.5</v>
      </c>
      <c r="E154" s="10">
        <v>6.6</v>
      </c>
      <c r="F154" s="10">
        <v>6.7</v>
      </c>
      <c r="G154" s="10">
        <v>2.4</v>
      </c>
      <c r="H154" s="10">
        <v>0</v>
      </c>
      <c r="I154" s="10">
        <v>1.6</v>
      </c>
      <c r="J154" s="10">
        <v>2.8</v>
      </c>
      <c r="K154" s="10">
        <v>4.5999999999999996</v>
      </c>
      <c r="L154" s="10">
        <v>4.4000000000000004</v>
      </c>
      <c r="M154" s="10">
        <v>3.3</v>
      </c>
      <c r="N154" s="10">
        <v>19711.2</v>
      </c>
      <c r="O154" s="10">
        <v>159.6</v>
      </c>
      <c r="P154" s="10">
        <v>229.4</v>
      </c>
      <c r="Q154" s="10">
        <v>21.4</v>
      </c>
      <c r="R154" s="10">
        <v>1.3</v>
      </c>
      <c r="S154" s="10">
        <v>0.9</v>
      </c>
      <c r="T154" s="14">
        <v>1.3779999999999999</v>
      </c>
      <c r="U154" s="10">
        <v>6.4</v>
      </c>
      <c r="V154" s="10">
        <v>1.4</v>
      </c>
      <c r="W154" s="10">
        <v>86.8</v>
      </c>
      <c r="X154" s="10">
        <v>4.9000000000000004</v>
      </c>
      <c r="Y154" s="10">
        <v>1.3</v>
      </c>
      <c r="Z154" s="10">
        <v>103</v>
      </c>
      <c r="AA154" s="10">
        <v>3.4</v>
      </c>
      <c r="AB154" s="10">
        <v>1.9</v>
      </c>
      <c r="AC154" s="14">
        <v>1.6679999999999999</v>
      </c>
    </row>
    <row r="155" spans="1:29" s="12" customFormat="1" x14ac:dyDescent="0.25">
      <c r="A155" s="12" t="s">
        <v>82</v>
      </c>
      <c r="B155" s="10">
        <v>4</v>
      </c>
      <c r="C155" s="10">
        <v>6.3</v>
      </c>
      <c r="D155" s="10">
        <v>5.3</v>
      </c>
      <c r="E155" s="10">
        <v>7.3</v>
      </c>
      <c r="F155" s="10">
        <v>6.2</v>
      </c>
      <c r="G155" s="10">
        <v>1.9</v>
      </c>
      <c r="H155" s="10">
        <v>0</v>
      </c>
      <c r="I155" s="10">
        <v>1.7</v>
      </c>
      <c r="J155" s="10">
        <v>2.7</v>
      </c>
      <c r="K155" s="10">
        <v>4.3</v>
      </c>
      <c r="L155" s="10">
        <v>4.2</v>
      </c>
      <c r="M155" s="10">
        <v>3.3</v>
      </c>
      <c r="N155" s="10">
        <v>20568.7</v>
      </c>
      <c r="O155" s="10">
        <v>160.80000000000001</v>
      </c>
      <c r="P155" s="10">
        <v>239.3</v>
      </c>
      <c r="Q155" s="10">
        <v>17</v>
      </c>
      <c r="R155" s="10">
        <v>0.7</v>
      </c>
      <c r="S155" s="10">
        <v>-0.1</v>
      </c>
      <c r="T155" s="14">
        <v>1.369</v>
      </c>
      <c r="U155" s="10">
        <v>7</v>
      </c>
      <c r="V155" s="10">
        <v>2.5</v>
      </c>
      <c r="W155" s="10">
        <v>86.7</v>
      </c>
      <c r="X155" s="10">
        <v>-7.1</v>
      </c>
      <c r="Y155" s="10">
        <v>7.7</v>
      </c>
      <c r="Z155" s="10">
        <v>101.3</v>
      </c>
      <c r="AA155" s="10">
        <v>3.8</v>
      </c>
      <c r="AB155" s="10">
        <v>1.5</v>
      </c>
      <c r="AC155" s="14">
        <v>1.7110000000000001</v>
      </c>
    </row>
    <row r="156" spans="1:29" s="12" customFormat="1" x14ac:dyDescent="0.25">
      <c r="A156" s="12" t="s">
        <v>83</v>
      </c>
      <c r="B156" s="10">
        <v>5</v>
      </c>
      <c r="C156" s="10">
        <v>6.7</v>
      </c>
      <c r="D156" s="10">
        <v>4.0999999999999996</v>
      </c>
      <c r="E156" s="10">
        <v>5.2</v>
      </c>
      <c r="F156" s="10">
        <v>6.1</v>
      </c>
      <c r="G156" s="10">
        <v>0.9</v>
      </c>
      <c r="H156" s="10">
        <v>0</v>
      </c>
      <c r="I156" s="10">
        <v>1.7</v>
      </c>
      <c r="J156" s="10">
        <v>2.5</v>
      </c>
      <c r="K156" s="10">
        <v>4.2</v>
      </c>
      <c r="L156" s="10">
        <v>4.0999999999999996</v>
      </c>
      <c r="M156" s="10">
        <v>3.3</v>
      </c>
      <c r="N156" s="10">
        <v>20458.8</v>
      </c>
      <c r="O156" s="10">
        <v>162.9</v>
      </c>
      <c r="P156" s="10">
        <v>244.8</v>
      </c>
      <c r="Q156" s="10">
        <v>17</v>
      </c>
      <c r="R156" s="10">
        <v>1.4</v>
      </c>
      <c r="S156" s="10">
        <v>0.2</v>
      </c>
      <c r="T156" s="14">
        <v>1.2629999999999999</v>
      </c>
      <c r="U156" s="10">
        <v>6.9</v>
      </c>
      <c r="V156" s="10">
        <v>2.4</v>
      </c>
      <c r="W156" s="10">
        <v>87</v>
      </c>
      <c r="X156" s="10">
        <v>-0.8</v>
      </c>
      <c r="Y156" s="10">
        <v>1.6</v>
      </c>
      <c r="Z156" s="10">
        <v>109.7</v>
      </c>
      <c r="AA156" s="10">
        <v>3.3</v>
      </c>
      <c r="AB156" s="10">
        <v>0.6</v>
      </c>
      <c r="AC156" s="14">
        <v>1.6220000000000001</v>
      </c>
    </row>
    <row r="157" spans="1:29" s="12" customFormat="1" x14ac:dyDescent="0.25">
      <c r="A157" s="12" t="s">
        <v>84</v>
      </c>
      <c r="B157" s="10">
        <v>2.2999999999999998</v>
      </c>
      <c r="C157" s="10">
        <v>2.8</v>
      </c>
      <c r="D157" s="10">
        <v>4.3</v>
      </c>
      <c r="E157" s="10">
        <v>4.3</v>
      </c>
      <c r="F157" s="10">
        <v>5.7</v>
      </c>
      <c r="G157" s="10">
        <v>-0.3</v>
      </c>
      <c r="H157" s="10">
        <v>0</v>
      </c>
      <c r="I157" s="10">
        <v>1.6</v>
      </c>
      <c r="J157" s="10">
        <v>2.2999999999999998</v>
      </c>
      <c r="K157" s="10">
        <v>4.2</v>
      </c>
      <c r="L157" s="10">
        <v>3.9</v>
      </c>
      <c r="M157" s="10">
        <v>3.3</v>
      </c>
      <c r="N157" s="10">
        <v>21424.6</v>
      </c>
      <c r="O157" s="10">
        <v>165.4</v>
      </c>
      <c r="P157" s="10">
        <v>253</v>
      </c>
      <c r="Q157" s="10">
        <v>26.3</v>
      </c>
      <c r="R157" s="10">
        <v>1.8</v>
      </c>
      <c r="S157" s="10">
        <v>-0.4</v>
      </c>
      <c r="T157" s="14">
        <v>1.21</v>
      </c>
      <c r="U157" s="10">
        <v>5.6</v>
      </c>
      <c r="V157" s="10">
        <v>1.2</v>
      </c>
      <c r="W157" s="10">
        <v>88.1</v>
      </c>
      <c r="X157" s="10">
        <v>2.1</v>
      </c>
      <c r="Y157" s="10">
        <v>-0.3</v>
      </c>
      <c r="Z157" s="10">
        <v>119.9</v>
      </c>
      <c r="AA157" s="10">
        <v>3.4</v>
      </c>
      <c r="AB157" s="10">
        <v>-0.4</v>
      </c>
      <c r="AC157" s="14">
        <v>1.5580000000000001</v>
      </c>
    </row>
    <row r="158" spans="1:29" s="12" customFormat="1" x14ac:dyDescent="0.25">
      <c r="A158" s="12" t="s">
        <v>85</v>
      </c>
      <c r="B158" s="10">
        <v>2</v>
      </c>
      <c r="C158" s="10">
        <v>2.1</v>
      </c>
      <c r="D158" s="10">
        <v>2</v>
      </c>
      <c r="E158" s="10">
        <v>0.3</v>
      </c>
      <c r="F158" s="10">
        <v>5.6</v>
      </c>
      <c r="G158" s="10">
        <v>-2.9</v>
      </c>
      <c r="H158" s="10">
        <v>0</v>
      </c>
      <c r="I158" s="10">
        <v>1.5</v>
      </c>
      <c r="J158" s="10">
        <v>2</v>
      </c>
      <c r="K158" s="10">
        <v>4</v>
      </c>
      <c r="L158" s="10">
        <v>3.7</v>
      </c>
      <c r="M158" s="10">
        <v>3.3</v>
      </c>
      <c r="N158" s="10">
        <v>21707.599999999999</v>
      </c>
      <c r="O158" s="10">
        <v>167.8</v>
      </c>
      <c r="P158" s="10">
        <v>261.60000000000002</v>
      </c>
      <c r="Q158" s="10">
        <v>22.4</v>
      </c>
      <c r="R158" s="10">
        <v>3.3</v>
      </c>
      <c r="S158" s="10">
        <v>-0.8</v>
      </c>
      <c r="T158" s="14">
        <v>1.0740000000000001</v>
      </c>
      <c r="U158" s="10">
        <v>6.2</v>
      </c>
      <c r="V158" s="10">
        <v>0.8</v>
      </c>
      <c r="W158" s="10">
        <v>88.1</v>
      </c>
      <c r="X158" s="10">
        <v>6.3</v>
      </c>
      <c r="Y158" s="10">
        <v>0.4</v>
      </c>
      <c r="Z158" s="10">
        <v>120</v>
      </c>
      <c r="AA158" s="10">
        <v>1</v>
      </c>
      <c r="AB158" s="10">
        <v>-1.2</v>
      </c>
      <c r="AC158" s="14">
        <v>1.4850000000000001</v>
      </c>
    </row>
    <row r="159" spans="1:29" s="12" customFormat="1" x14ac:dyDescent="0.25">
      <c r="A159" s="12" t="s">
        <v>86</v>
      </c>
      <c r="B159" s="10">
        <v>2.6</v>
      </c>
      <c r="C159" s="10">
        <v>4.9000000000000004</v>
      </c>
      <c r="D159" s="10">
        <v>3.9</v>
      </c>
      <c r="E159" s="10">
        <v>5.8</v>
      </c>
      <c r="F159" s="10">
        <v>5.4</v>
      </c>
      <c r="G159" s="10">
        <v>2.4</v>
      </c>
      <c r="H159" s="10">
        <v>0</v>
      </c>
      <c r="I159" s="10">
        <v>1.5</v>
      </c>
      <c r="J159" s="10">
        <v>2.2000000000000002</v>
      </c>
      <c r="K159" s="10">
        <v>4.2</v>
      </c>
      <c r="L159" s="10">
        <v>3.8</v>
      </c>
      <c r="M159" s="10">
        <v>3.3</v>
      </c>
      <c r="N159" s="10">
        <v>21630.9</v>
      </c>
      <c r="O159" s="10">
        <v>169.9</v>
      </c>
      <c r="P159" s="10">
        <v>265.5</v>
      </c>
      <c r="Q159" s="10">
        <v>18.899999999999999</v>
      </c>
      <c r="R159" s="10">
        <v>1.5</v>
      </c>
      <c r="S159" s="10">
        <v>1.8</v>
      </c>
      <c r="T159" s="14">
        <v>1.115</v>
      </c>
      <c r="U159" s="10">
        <v>6.6</v>
      </c>
      <c r="V159" s="10">
        <v>2.7</v>
      </c>
      <c r="W159" s="10">
        <v>88.3</v>
      </c>
      <c r="X159" s="10">
        <v>-0.5</v>
      </c>
      <c r="Y159" s="10">
        <v>0.3</v>
      </c>
      <c r="Z159" s="10">
        <v>122.1</v>
      </c>
      <c r="AA159" s="10">
        <v>1.9</v>
      </c>
      <c r="AB159" s="10">
        <v>0.9</v>
      </c>
      <c r="AC159" s="14">
        <v>1.573</v>
      </c>
    </row>
    <row r="160" spans="1:29" s="12" customFormat="1" x14ac:dyDescent="0.25">
      <c r="A160" s="12" t="s">
        <v>87</v>
      </c>
      <c r="B160" s="10">
        <v>2</v>
      </c>
      <c r="C160" s="10">
        <v>3.2</v>
      </c>
      <c r="D160" s="10">
        <v>3.3</v>
      </c>
      <c r="E160" s="10">
        <v>4.4000000000000004</v>
      </c>
      <c r="F160" s="10">
        <v>5.2</v>
      </c>
      <c r="G160" s="10">
        <v>1.4</v>
      </c>
      <c r="H160" s="10">
        <v>0</v>
      </c>
      <c r="I160" s="10">
        <v>1.6</v>
      </c>
      <c r="J160" s="10">
        <v>2.2999999999999998</v>
      </c>
      <c r="K160" s="10">
        <v>4.5</v>
      </c>
      <c r="L160" s="10">
        <v>3.9</v>
      </c>
      <c r="M160" s="10">
        <v>3.3</v>
      </c>
      <c r="N160" s="10">
        <v>19959.3</v>
      </c>
      <c r="O160" s="10">
        <v>172.1</v>
      </c>
      <c r="P160" s="10">
        <v>272.10000000000002</v>
      </c>
      <c r="Q160" s="10">
        <v>40.700000000000003</v>
      </c>
      <c r="R160" s="10">
        <v>1.1000000000000001</v>
      </c>
      <c r="S160" s="10">
        <v>-0.3</v>
      </c>
      <c r="T160" s="14">
        <v>1.1160000000000001</v>
      </c>
      <c r="U160" s="10">
        <v>6.6</v>
      </c>
      <c r="V160" s="10">
        <v>2.7</v>
      </c>
      <c r="W160" s="10">
        <v>90.9</v>
      </c>
      <c r="X160" s="10">
        <v>0.8</v>
      </c>
      <c r="Y160" s="10">
        <v>0</v>
      </c>
      <c r="Z160" s="10">
        <v>119.8</v>
      </c>
      <c r="AA160" s="10">
        <v>1.1000000000000001</v>
      </c>
      <c r="AB160" s="10">
        <v>0.5</v>
      </c>
      <c r="AC160" s="14">
        <v>1.512</v>
      </c>
    </row>
    <row r="161" spans="1:29" s="12" customFormat="1" x14ac:dyDescent="0.25">
      <c r="A161" s="12" t="s">
        <v>88</v>
      </c>
      <c r="B161" s="10">
        <v>0.9</v>
      </c>
      <c r="C161" s="10">
        <v>1.8</v>
      </c>
      <c r="D161" s="10">
        <v>3</v>
      </c>
      <c r="E161" s="10">
        <v>3.4</v>
      </c>
      <c r="F161" s="10">
        <v>5</v>
      </c>
      <c r="G161" s="10">
        <v>0.8</v>
      </c>
      <c r="H161" s="10">
        <v>0.1</v>
      </c>
      <c r="I161" s="10">
        <v>1.6</v>
      </c>
      <c r="J161" s="10">
        <v>2.2000000000000002</v>
      </c>
      <c r="K161" s="10">
        <v>4.5999999999999996</v>
      </c>
      <c r="L161" s="10">
        <v>3.9</v>
      </c>
      <c r="M161" s="10">
        <v>3.3</v>
      </c>
      <c r="N161" s="10">
        <v>21100.9</v>
      </c>
      <c r="O161" s="10">
        <v>174.2</v>
      </c>
      <c r="P161" s="10">
        <v>277.3</v>
      </c>
      <c r="Q161" s="10">
        <v>24.4</v>
      </c>
      <c r="R161" s="10">
        <v>2</v>
      </c>
      <c r="S161" s="10">
        <v>0</v>
      </c>
      <c r="T161" s="14">
        <v>1.0860000000000001</v>
      </c>
      <c r="U161" s="10">
        <v>5.4</v>
      </c>
      <c r="V161" s="10">
        <v>1.6</v>
      </c>
      <c r="W161" s="10">
        <v>92.2</v>
      </c>
      <c r="X161" s="10">
        <v>-1.8</v>
      </c>
      <c r="Y161" s="10">
        <v>0.1</v>
      </c>
      <c r="Z161" s="10">
        <v>120.3</v>
      </c>
      <c r="AA161" s="10">
        <v>2.8</v>
      </c>
      <c r="AB161" s="10">
        <v>0</v>
      </c>
      <c r="AC161" s="14">
        <v>1.4750000000000001</v>
      </c>
    </row>
    <row r="162" spans="1:29" s="12" customFormat="1" x14ac:dyDescent="0.25">
      <c r="A162" s="12" t="s">
        <v>89</v>
      </c>
      <c r="B162" s="10">
        <v>0.8</v>
      </c>
      <c r="C162" s="10">
        <v>1.3</v>
      </c>
      <c r="D162" s="10">
        <v>2.1</v>
      </c>
      <c r="E162" s="10">
        <v>2.4</v>
      </c>
      <c r="F162" s="10">
        <v>4.9000000000000004</v>
      </c>
      <c r="G162" s="10">
        <v>-0.3</v>
      </c>
      <c r="H162" s="10">
        <v>0.3</v>
      </c>
      <c r="I162" s="10">
        <v>1.4</v>
      </c>
      <c r="J162" s="10">
        <v>2</v>
      </c>
      <c r="K162" s="10">
        <v>4.5999999999999996</v>
      </c>
      <c r="L162" s="10">
        <v>3.7</v>
      </c>
      <c r="M162" s="10">
        <v>3.5</v>
      </c>
      <c r="N162" s="10">
        <v>21179.4</v>
      </c>
      <c r="O162" s="10">
        <v>176.6</v>
      </c>
      <c r="P162" s="10">
        <v>277.60000000000002</v>
      </c>
      <c r="Q162" s="10">
        <v>28.1</v>
      </c>
      <c r="R162" s="10">
        <v>2</v>
      </c>
      <c r="S162" s="10">
        <v>-1.2</v>
      </c>
      <c r="T162" s="14">
        <v>1.139</v>
      </c>
      <c r="U162" s="10">
        <v>6.3</v>
      </c>
      <c r="V162" s="10">
        <v>2.8</v>
      </c>
      <c r="W162" s="10">
        <v>91.7</v>
      </c>
      <c r="X162" s="10">
        <v>2.8</v>
      </c>
      <c r="Y162" s="10">
        <v>-0.1</v>
      </c>
      <c r="Z162" s="10">
        <v>112.4</v>
      </c>
      <c r="AA162" s="10">
        <v>1.4</v>
      </c>
      <c r="AB162" s="10">
        <v>0.1</v>
      </c>
      <c r="AC162" s="14">
        <v>1.4379999999999999</v>
      </c>
    </row>
    <row r="163" spans="1:29" s="12" customFormat="1" x14ac:dyDescent="0.25">
      <c r="A163" s="12" t="s">
        <v>90</v>
      </c>
      <c r="B163" s="10">
        <v>1.4</v>
      </c>
      <c r="C163" s="10">
        <v>3.7</v>
      </c>
      <c r="D163" s="10">
        <v>2.9</v>
      </c>
      <c r="E163" s="10">
        <v>5</v>
      </c>
      <c r="F163" s="10">
        <v>4.9000000000000004</v>
      </c>
      <c r="G163" s="10">
        <v>2.5</v>
      </c>
      <c r="H163" s="10">
        <v>0.3</v>
      </c>
      <c r="I163" s="10">
        <v>1.3</v>
      </c>
      <c r="J163" s="10">
        <v>1.8</v>
      </c>
      <c r="K163" s="10">
        <v>4.0999999999999996</v>
      </c>
      <c r="L163" s="10">
        <v>3.6</v>
      </c>
      <c r="M163" s="10">
        <v>3.5</v>
      </c>
      <c r="N163" s="10">
        <v>21621.5</v>
      </c>
      <c r="O163" s="10">
        <v>178.8</v>
      </c>
      <c r="P163" s="10">
        <v>283</v>
      </c>
      <c r="Q163" s="10">
        <v>25.8</v>
      </c>
      <c r="R163" s="10">
        <v>1.2</v>
      </c>
      <c r="S163" s="10">
        <v>1.2</v>
      </c>
      <c r="T163" s="14">
        <v>1.103</v>
      </c>
      <c r="U163" s="10">
        <v>6.4</v>
      </c>
      <c r="V163" s="10">
        <v>2.7</v>
      </c>
      <c r="W163" s="10">
        <v>94</v>
      </c>
      <c r="X163" s="10">
        <v>1.8</v>
      </c>
      <c r="Y163" s="10">
        <v>-1.3</v>
      </c>
      <c r="Z163" s="10">
        <v>102.8</v>
      </c>
      <c r="AA163" s="10">
        <v>2.6</v>
      </c>
      <c r="AB163" s="10">
        <v>0.9</v>
      </c>
      <c r="AC163" s="14">
        <v>1.3240000000000001</v>
      </c>
    </row>
    <row r="164" spans="1:29" s="12" customFormat="1" x14ac:dyDescent="0.25">
      <c r="A164" s="12" t="s">
        <v>91</v>
      </c>
      <c r="B164" s="10">
        <v>3.5</v>
      </c>
      <c r="C164" s="10">
        <v>5</v>
      </c>
      <c r="D164" s="10">
        <v>2.6</v>
      </c>
      <c r="E164" s="10">
        <v>4.0999999999999996</v>
      </c>
      <c r="F164" s="10">
        <v>4.9000000000000004</v>
      </c>
      <c r="G164" s="10">
        <v>1.6</v>
      </c>
      <c r="H164" s="10">
        <v>0.3</v>
      </c>
      <c r="I164" s="10">
        <v>1.2</v>
      </c>
      <c r="J164" s="10">
        <v>1.6</v>
      </c>
      <c r="K164" s="10">
        <v>3.7</v>
      </c>
      <c r="L164" s="10">
        <v>3.4</v>
      </c>
      <c r="M164" s="10">
        <v>3.5</v>
      </c>
      <c r="N164" s="10">
        <v>22468.6</v>
      </c>
      <c r="O164" s="10">
        <v>182</v>
      </c>
      <c r="P164" s="10">
        <v>290.3</v>
      </c>
      <c r="Q164" s="10">
        <v>18.100000000000001</v>
      </c>
      <c r="R164" s="10">
        <v>1.8</v>
      </c>
      <c r="S164" s="10">
        <v>1.1000000000000001</v>
      </c>
      <c r="T164" s="14">
        <v>1.1240000000000001</v>
      </c>
      <c r="U164" s="10">
        <v>6.6</v>
      </c>
      <c r="V164" s="10">
        <v>1.2</v>
      </c>
      <c r="W164" s="10">
        <v>93.6</v>
      </c>
      <c r="X164" s="10">
        <v>1.3</v>
      </c>
      <c r="Y164" s="10">
        <v>-0.8</v>
      </c>
      <c r="Z164" s="10">
        <v>101.2</v>
      </c>
      <c r="AA164" s="10">
        <v>2.2999999999999998</v>
      </c>
      <c r="AB164" s="10">
        <v>1.9</v>
      </c>
      <c r="AC164" s="14">
        <v>1.302</v>
      </c>
    </row>
    <row r="165" spans="1:29" s="12" customFormat="1" x14ac:dyDescent="0.25">
      <c r="A165" s="12" t="s">
        <v>92</v>
      </c>
      <c r="B165" s="10">
        <v>3.1</v>
      </c>
      <c r="C165" s="10">
        <v>6.1</v>
      </c>
      <c r="D165" s="10">
        <v>1.6</v>
      </c>
      <c r="E165" s="10">
        <v>4.5</v>
      </c>
      <c r="F165" s="10">
        <v>4.7</v>
      </c>
      <c r="G165" s="10">
        <v>3.4</v>
      </c>
      <c r="H165" s="10">
        <v>0.4</v>
      </c>
      <c r="I165" s="10">
        <v>1.7</v>
      </c>
      <c r="J165" s="10">
        <v>2.2000000000000002</v>
      </c>
      <c r="K165" s="10">
        <v>4.0999999999999996</v>
      </c>
      <c r="L165" s="10">
        <v>3.9</v>
      </c>
      <c r="M165" s="10">
        <v>3.5</v>
      </c>
      <c r="N165" s="10">
        <v>23276.7</v>
      </c>
      <c r="O165" s="10">
        <v>183.3</v>
      </c>
      <c r="P165" s="10">
        <v>293.89999999999998</v>
      </c>
      <c r="Q165" s="10">
        <v>22.5</v>
      </c>
      <c r="R165" s="10">
        <v>1.4</v>
      </c>
      <c r="S165" s="10">
        <v>1.9</v>
      </c>
      <c r="T165" s="14">
        <v>1.0549999999999999</v>
      </c>
      <c r="U165" s="10">
        <v>6</v>
      </c>
      <c r="V165" s="10">
        <v>2.5</v>
      </c>
      <c r="W165" s="10">
        <v>97.4</v>
      </c>
      <c r="X165" s="10">
        <v>0.8</v>
      </c>
      <c r="Y165" s="10">
        <v>0.3</v>
      </c>
      <c r="Z165" s="10">
        <v>116.8</v>
      </c>
      <c r="AA165" s="10">
        <v>1.4</v>
      </c>
      <c r="AB165" s="10">
        <v>2</v>
      </c>
      <c r="AC165" s="14">
        <v>1.234</v>
      </c>
    </row>
    <row r="166" spans="1:29" x14ac:dyDescent="0.25">
      <c r="A166" t="s">
        <v>93</v>
      </c>
      <c r="B166" s="10">
        <v>-1.5</v>
      </c>
      <c r="C166" s="10">
        <v>0.9</v>
      </c>
      <c r="D166" s="10">
        <v>0.7</v>
      </c>
      <c r="E166" s="10">
        <v>2.4</v>
      </c>
      <c r="F166" s="10">
        <v>5.2</v>
      </c>
      <c r="G166" s="10">
        <v>1.8</v>
      </c>
      <c r="H166" s="10">
        <v>0.1</v>
      </c>
      <c r="I166" s="10">
        <v>1.7</v>
      </c>
      <c r="J166" s="10">
        <v>2.2999999999999998</v>
      </c>
      <c r="K166" s="10">
        <v>5.6</v>
      </c>
      <c r="L166" s="10">
        <v>4.7</v>
      </c>
      <c r="M166" s="10">
        <v>3.3</v>
      </c>
      <c r="N166" s="10">
        <v>15959.6</v>
      </c>
      <c r="O166" s="10">
        <v>181.4</v>
      </c>
      <c r="P166" s="10">
        <v>291.2</v>
      </c>
      <c r="Q166" s="10">
        <v>37.1</v>
      </c>
      <c r="R166" s="10">
        <v>-3</v>
      </c>
      <c r="S166" s="10">
        <v>0.7</v>
      </c>
      <c r="T166" s="14">
        <v>0.998</v>
      </c>
      <c r="U166" s="10">
        <v>1.4</v>
      </c>
      <c r="V166" s="10">
        <v>1.7</v>
      </c>
      <c r="W166" s="10">
        <v>105.4</v>
      </c>
      <c r="X166" s="10">
        <v>-3.2</v>
      </c>
      <c r="Y166" s="10">
        <v>-2.5</v>
      </c>
      <c r="Z166" s="10">
        <v>111.4</v>
      </c>
      <c r="AA166" s="10">
        <v>-2.9</v>
      </c>
      <c r="AB166" s="10">
        <v>0.5</v>
      </c>
      <c r="AC166" s="14">
        <v>1.2050000000000001</v>
      </c>
    </row>
    <row r="167" spans="1:29" x14ac:dyDescent="0.25">
      <c r="A167" t="s">
        <v>94</v>
      </c>
      <c r="B167" s="10">
        <v>-2.8</v>
      </c>
      <c r="C167" s="10">
        <v>-0.7</v>
      </c>
      <c r="D167" s="10">
        <v>-0.6</v>
      </c>
      <c r="E167" s="10">
        <v>1.1000000000000001</v>
      </c>
      <c r="F167" s="10">
        <v>5.8</v>
      </c>
      <c r="G167" s="10">
        <v>1.8</v>
      </c>
      <c r="H167" s="10">
        <v>0.1</v>
      </c>
      <c r="I167" s="10">
        <v>1.8</v>
      </c>
      <c r="J167" s="10">
        <v>2.4</v>
      </c>
      <c r="K167" s="10">
        <v>5.9</v>
      </c>
      <c r="L167" s="10">
        <v>4.9000000000000004</v>
      </c>
      <c r="M167" s="10">
        <v>3.3</v>
      </c>
      <c r="N167" s="10">
        <v>15042.3</v>
      </c>
      <c r="O167" s="10">
        <v>179</v>
      </c>
      <c r="P167" s="10">
        <v>283.10000000000002</v>
      </c>
      <c r="Q167" s="10">
        <v>32.700000000000003</v>
      </c>
      <c r="R167" s="10">
        <v>-3.9</v>
      </c>
      <c r="S167" s="10">
        <v>0.1</v>
      </c>
      <c r="T167" s="14">
        <v>0.97699999999999998</v>
      </c>
      <c r="U167" s="10">
        <v>1.8</v>
      </c>
      <c r="V167" s="10">
        <v>0.9</v>
      </c>
      <c r="W167" s="10">
        <v>109.1</v>
      </c>
      <c r="X167" s="10">
        <v>-6.3</v>
      </c>
      <c r="Y167" s="10">
        <v>-3.4</v>
      </c>
      <c r="Z167" s="10">
        <v>108</v>
      </c>
      <c r="AA167" s="10">
        <v>-4.3</v>
      </c>
      <c r="AB167" s="10">
        <v>0</v>
      </c>
      <c r="AC167" s="14">
        <v>1.1890000000000001</v>
      </c>
    </row>
    <row r="168" spans="1:29" x14ac:dyDescent="0.25">
      <c r="A168" t="s">
        <v>95</v>
      </c>
      <c r="B168" s="10">
        <v>-2</v>
      </c>
      <c r="C168" s="10">
        <v>0</v>
      </c>
      <c r="D168" s="10">
        <v>-0.5</v>
      </c>
      <c r="E168" s="10">
        <v>1.1000000000000001</v>
      </c>
      <c r="F168" s="10">
        <v>6.3</v>
      </c>
      <c r="G168" s="10">
        <v>1.8</v>
      </c>
      <c r="H168" s="10">
        <v>0.1</v>
      </c>
      <c r="I168" s="10">
        <v>1.8</v>
      </c>
      <c r="J168" s="10">
        <v>2.5</v>
      </c>
      <c r="K168" s="10">
        <v>6.1</v>
      </c>
      <c r="L168" s="10">
        <v>5.0999999999999996</v>
      </c>
      <c r="M168" s="10">
        <v>3.3</v>
      </c>
      <c r="N168" s="10">
        <v>14289.9</v>
      </c>
      <c r="O168" s="10">
        <v>176.1</v>
      </c>
      <c r="P168" s="10">
        <v>275.2</v>
      </c>
      <c r="Q168" s="10">
        <v>34.4</v>
      </c>
      <c r="R168" s="10">
        <v>-2.7</v>
      </c>
      <c r="S168" s="10">
        <v>0.3</v>
      </c>
      <c r="T168" s="14">
        <v>0.96399999999999997</v>
      </c>
      <c r="U168" s="10">
        <v>3.5</v>
      </c>
      <c r="V168" s="10">
        <v>0</v>
      </c>
      <c r="W168" s="10">
        <v>108.8</v>
      </c>
      <c r="X168" s="10">
        <v>-5.8</v>
      </c>
      <c r="Y168" s="10">
        <v>-2.7</v>
      </c>
      <c r="Z168" s="10">
        <v>109.2</v>
      </c>
      <c r="AA168" s="10">
        <v>-3.7</v>
      </c>
      <c r="AB168" s="10">
        <v>0.1</v>
      </c>
      <c r="AC168" s="14">
        <v>1.175</v>
      </c>
    </row>
    <row r="169" spans="1:29" x14ac:dyDescent="0.25">
      <c r="A169" t="s">
        <v>96</v>
      </c>
      <c r="B169" s="10">
        <v>-1.5</v>
      </c>
      <c r="C169" s="10">
        <v>0.5</v>
      </c>
      <c r="D169" s="10">
        <v>-0.5</v>
      </c>
      <c r="E169" s="10">
        <v>1.2</v>
      </c>
      <c r="F169" s="10">
        <v>6.8</v>
      </c>
      <c r="G169" s="10">
        <v>1.8</v>
      </c>
      <c r="H169" s="10">
        <v>0.1</v>
      </c>
      <c r="I169" s="10">
        <v>1.9</v>
      </c>
      <c r="J169" s="10">
        <v>2.5</v>
      </c>
      <c r="K169" s="10">
        <v>6.2</v>
      </c>
      <c r="L169" s="10">
        <v>5.2</v>
      </c>
      <c r="M169" s="10">
        <v>3.2</v>
      </c>
      <c r="N169" s="10">
        <v>13982.2</v>
      </c>
      <c r="O169" s="10">
        <v>173</v>
      </c>
      <c r="P169" s="10">
        <v>267.10000000000002</v>
      </c>
      <c r="Q169" s="10">
        <v>32</v>
      </c>
      <c r="R169" s="10">
        <v>-1.5</v>
      </c>
      <c r="S169" s="10">
        <v>0.3</v>
      </c>
      <c r="T169" s="14">
        <v>0.95299999999999996</v>
      </c>
      <c r="U169" s="10">
        <v>5.3</v>
      </c>
      <c r="V169" s="10">
        <v>-0.1</v>
      </c>
      <c r="W169" s="10">
        <v>109.4</v>
      </c>
      <c r="X169" s="10">
        <v>-4.4000000000000004</v>
      </c>
      <c r="Y169" s="10">
        <v>-2.7</v>
      </c>
      <c r="Z169" s="10">
        <v>108.8</v>
      </c>
      <c r="AA169" s="10">
        <v>-2.7</v>
      </c>
      <c r="AB169" s="10">
        <v>0.2</v>
      </c>
      <c r="AC169" s="14">
        <v>1.163</v>
      </c>
    </row>
    <row r="170" spans="1:29" x14ac:dyDescent="0.25">
      <c r="A170" t="s">
        <v>98</v>
      </c>
      <c r="B170" s="10">
        <v>-0.5</v>
      </c>
      <c r="C170" s="10">
        <v>1.4</v>
      </c>
      <c r="D170" s="10">
        <v>0.2</v>
      </c>
      <c r="E170" s="10">
        <v>1.9</v>
      </c>
      <c r="F170" s="10">
        <v>7.1</v>
      </c>
      <c r="G170" s="10">
        <v>1.8</v>
      </c>
      <c r="H170" s="10">
        <v>0.1</v>
      </c>
      <c r="I170" s="10">
        <v>1.9</v>
      </c>
      <c r="J170" s="10">
        <v>2.6</v>
      </c>
      <c r="K170" s="10">
        <v>6</v>
      </c>
      <c r="L170" s="10">
        <v>5.2</v>
      </c>
      <c r="M170" s="10">
        <v>3.2</v>
      </c>
      <c r="N170" s="10">
        <v>14367.4</v>
      </c>
      <c r="O170" s="10">
        <v>170.1</v>
      </c>
      <c r="P170" s="10">
        <v>259.39999999999998</v>
      </c>
      <c r="Q170" s="10">
        <v>28.5</v>
      </c>
      <c r="R170" s="10">
        <v>-0.2</v>
      </c>
      <c r="S170" s="10">
        <v>0.4</v>
      </c>
      <c r="T170" s="14">
        <v>0.95799999999999996</v>
      </c>
      <c r="U170" s="10">
        <v>6.4</v>
      </c>
      <c r="V170" s="10">
        <v>0</v>
      </c>
      <c r="W170" s="10">
        <v>108.7</v>
      </c>
      <c r="X170" s="10">
        <v>-3.1</v>
      </c>
      <c r="Y170" s="10">
        <v>-2.1</v>
      </c>
      <c r="Z170" s="10">
        <v>109.2</v>
      </c>
      <c r="AA170" s="10">
        <v>-1.4</v>
      </c>
      <c r="AB170" s="10">
        <v>0.4</v>
      </c>
      <c r="AC170" s="14">
        <v>1.177</v>
      </c>
    </row>
    <row r="171" spans="1:29" x14ac:dyDescent="0.25">
      <c r="A171" t="s">
        <v>99</v>
      </c>
      <c r="B171" s="10">
        <v>1</v>
      </c>
      <c r="C171" s="10">
        <v>3</v>
      </c>
      <c r="D171" s="10">
        <v>0.6</v>
      </c>
      <c r="E171" s="10">
        <v>2.4</v>
      </c>
      <c r="F171" s="10">
        <v>7.3</v>
      </c>
      <c r="G171" s="10">
        <v>2</v>
      </c>
      <c r="H171" s="10">
        <v>0.1</v>
      </c>
      <c r="I171" s="10">
        <v>1.9</v>
      </c>
      <c r="J171" s="10">
        <v>2.7</v>
      </c>
      <c r="K171" s="10">
        <v>5.8</v>
      </c>
      <c r="L171" s="10">
        <v>5.2</v>
      </c>
      <c r="M171" s="10">
        <v>3.2</v>
      </c>
      <c r="N171" s="10">
        <v>15001</v>
      </c>
      <c r="O171" s="10">
        <v>166.3</v>
      </c>
      <c r="P171" s="10">
        <v>254.2</v>
      </c>
      <c r="Q171" s="10">
        <v>25.8</v>
      </c>
      <c r="R171" s="10">
        <v>0.7</v>
      </c>
      <c r="S171" s="10">
        <v>0.6</v>
      </c>
      <c r="T171" s="14">
        <v>0.96399999999999997</v>
      </c>
      <c r="U171" s="10">
        <v>6.7</v>
      </c>
      <c r="V171" s="10">
        <v>0.1</v>
      </c>
      <c r="W171" s="10">
        <v>108.1</v>
      </c>
      <c r="X171" s="10">
        <v>-1.9</v>
      </c>
      <c r="Y171" s="10">
        <v>-1.5</v>
      </c>
      <c r="Z171" s="10">
        <v>109.6</v>
      </c>
      <c r="AA171" s="10">
        <v>-0.2</v>
      </c>
      <c r="AB171" s="10">
        <v>0.7</v>
      </c>
      <c r="AC171" s="14">
        <v>1.1910000000000001</v>
      </c>
    </row>
    <row r="172" spans="1:29" x14ac:dyDescent="0.25">
      <c r="A172" t="s">
        <v>100</v>
      </c>
      <c r="B172" s="10">
        <v>1.4</v>
      </c>
      <c r="C172" s="10">
        <v>3.3</v>
      </c>
      <c r="D172" s="10">
        <v>1</v>
      </c>
      <c r="E172" s="10">
        <v>2.7</v>
      </c>
      <c r="F172" s="10">
        <v>7.4</v>
      </c>
      <c r="G172" s="10">
        <v>2</v>
      </c>
      <c r="H172" s="10">
        <v>0.1</v>
      </c>
      <c r="I172" s="10">
        <v>2</v>
      </c>
      <c r="J172" s="10">
        <v>2.7</v>
      </c>
      <c r="K172" s="10">
        <v>5.6</v>
      </c>
      <c r="L172" s="10">
        <v>5.0999999999999996</v>
      </c>
      <c r="M172" s="10">
        <v>3.2</v>
      </c>
      <c r="N172" s="10">
        <v>15692.9</v>
      </c>
      <c r="O172" s="10">
        <v>163.1</v>
      </c>
      <c r="P172" s="10">
        <v>249.5</v>
      </c>
      <c r="Q172" s="10">
        <v>23.6</v>
      </c>
      <c r="R172" s="10">
        <v>1.3</v>
      </c>
      <c r="S172" s="10">
        <v>0.8</v>
      </c>
      <c r="T172" s="14">
        <v>0.97</v>
      </c>
      <c r="U172" s="10">
        <v>6.7</v>
      </c>
      <c r="V172" s="10">
        <v>0.4</v>
      </c>
      <c r="W172" s="10">
        <v>107.5</v>
      </c>
      <c r="X172" s="10">
        <v>-0.9</v>
      </c>
      <c r="Y172" s="10">
        <v>-1</v>
      </c>
      <c r="Z172" s="10">
        <v>110</v>
      </c>
      <c r="AA172" s="10">
        <v>0.7</v>
      </c>
      <c r="AB172" s="10">
        <v>1</v>
      </c>
      <c r="AC172" s="14">
        <v>1.204</v>
      </c>
    </row>
    <row r="173" spans="1:29" x14ac:dyDescent="0.25">
      <c r="A173" t="s">
        <v>101</v>
      </c>
      <c r="B173" s="10">
        <v>2.6</v>
      </c>
      <c r="C173" s="10">
        <v>4.4000000000000004</v>
      </c>
      <c r="D173" s="10">
        <v>1.5</v>
      </c>
      <c r="E173" s="10">
        <v>3.4</v>
      </c>
      <c r="F173" s="10">
        <v>7.3</v>
      </c>
      <c r="G173" s="10">
        <v>2.1</v>
      </c>
      <c r="H173" s="10">
        <v>0.1</v>
      </c>
      <c r="I173" s="10">
        <v>2</v>
      </c>
      <c r="J173" s="10">
        <v>2.7</v>
      </c>
      <c r="K173" s="10">
        <v>5.4</v>
      </c>
      <c r="L173" s="10">
        <v>5.0999999999999996</v>
      </c>
      <c r="M173" s="10">
        <v>3.2</v>
      </c>
      <c r="N173" s="10">
        <v>16603.2</v>
      </c>
      <c r="O173" s="10">
        <v>160.9</v>
      </c>
      <c r="P173" s="10">
        <v>249.1</v>
      </c>
      <c r="Q173" s="10">
        <v>21.6</v>
      </c>
      <c r="R173" s="10">
        <v>1.7</v>
      </c>
      <c r="S173" s="10">
        <v>1</v>
      </c>
      <c r="T173" s="14">
        <v>0.97499999999999998</v>
      </c>
      <c r="U173" s="10">
        <v>6.8</v>
      </c>
      <c r="V173" s="10">
        <v>0.7</v>
      </c>
      <c r="W173" s="10">
        <v>106.9</v>
      </c>
      <c r="X173" s="10">
        <v>-0.1</v>
      </c>
      <c r="Y173" s="10">
        <v>-0.5</v>
      </c>
      <c r="Z173" s="10">
        <v>110.5</v>
      </c>
      <c r="AA173" s="10">
        <v>1.5</v>
      </c>
      <c r="AB173" s="10">
        <v>1.2</v>
      </c>
      <c r="AC173" s="14">
        <v>1.2170000000000001</v>
      </c>
    </row>
    <row r="174" spans="1:29" x14ac:dyDescent="0.25">
      <c r="A174" s="12" t="s">
        <v>102</v>
      </c>
      <c r="B174" s="10">
        <v>2.6</v>
      </c>
      <c r="C174" s="10">
        <v>4.3</v>
      </c>
      <c r="D174" s="10">
        <v>1.6</v>
      </c>
      <c r="E174" s="10">
        <v>3.5</v>
      </c>
      <c r="F174" s="10">
        <v>7.2</v>
      </c>
      <c r="G174" s="10">
        <v>2.1</v>
      </c>
      <c r="H174" s="10">
        <v>0.1</v>
      </c>
      <c r="I174" s="10">
        <v>2</v>
      </c>
      <c r="J174" s="10">
        <v>2.7</v>
      </c>
      <c r="K174" s="10">
        <v>5.2</v>
      </c>
      <c r="L174" s="10">
        <v>5</v>
      </c>
      <c r="M174" s="10">
        <v>3.2</v>
      </c>
      <c r="N174" s="10">
        <v>17519.5</v>
      </c>
      <c r="O174" s="10">
        <v>160.6</v>
      </c>
      <c r="P174" s="10">
        <v>249.3</v>
      </c>
      <c r="Q174" s="10">
        <v>20.100000000000001</v>
      </c>
      <c r="R174" s="10">
        <v>1.9</v>
      </c>
      <c r="S174" s="10">
        <v>1.2</v>
      </c>
      <c r="T174" s="14">
        <v>0.97899999999999998</v>
      </c>
      <c r="U174" s="10">
        <v>6.8</v>
      </c>
      <c r="V174" s="10">
        <v>1</v>
      </c>
      <c r="W174" s="10">
        <v>106.2</v>
      </c>
      <c r="X174" s="10">
        <v>0.5</v>
      </c>
      <c r="Y174" s="10">
        <v>-0.2</v>
      </c>
      <c r="Z174" s="10">
        <v>110.6</v>
      </c>
      <c r="AA174" s="10">
        <v>2</v>
      </c>
      <c r="AB174" s="10">
        <v>1.3</v>
      </c>
      <c r="AC174" s="14">
        <v>1.218</v>
      </c>
    </row>
    <row r="175" spans="1:29" x14ac:dyDescent="0.25">
      <c r="A175" s="12" t="s">
        <v>213</v>
      </c>
      <c r="B175" s="10">
        <v>3</v>
      </c>
      <c r="C175" s="10">
        <v>1.68568355961823</v>
      </c>
      <c r="D175" s="10">
        <v>2.1</v>
      </c>
      <c r="E175" s="10">
        <v>3.8</v>
      </c>
      <c r="F175" s="10">
        <v>7.1</v>
      </c>
      <c r="G175" s="10">
        <v>2</v>
      </c>
      <c r="H175" s="10">
        <v>0.1</v>
      </c>
      <c r="I175" s="10">
        <v>2</v>
      </c>
      <c r="J175" s="10">
        <v>2.7</v>
      </c>
      <c r="K175" s="10">
        <v>5</v>
      </c>
      <c r="L175" s="10">
        <v>4.9000000000000004</v>
      </c>
      <c r="M175" s="10">
        <v>3.2</v>
      </c>
      <c r="N175" s="10">
        <v>18513.7</v>
      </c>
      <c r="O175" s="10">
        <v>161</v>
      </c>
      <c r="P175" s="10">
        <v>251.4</v>
      </c>
      <c r="Q175" s="10">
        <v>18.7</v>
      </c>
      <c r="R175" s="10">
        <v>2</v>
      </c>
      <c r="S175" s="10">
        <v>1.4</v>
      </c>
      <c r="T175" s="14">
        <v>0.98199999999999998</v>
      </c>
      <c r="U175" s="10">
        <v>6.9</v>
      </c>
      <c r="V175" s="10">
        <v>1.3</v>
      </c>
      <c r="W175" s="10">
        <v>105.5</v>
      </c>
      <c r="X175" s="10">
        <v>1</v>
      </c>
      <c r="Y175" s="10">
        <v>0.2</v>
      </c>
      <c r="Z175" s="10">
        <v>110.8</v>
      </c>
      <c r="AA175" s="10">
        <v>2.4</v>
      </c>
      <c r="AB175" s="10">
        <v>1.4</v>
      </c>
      <c r="AC175" s="14">
        <v>1.218</v>
      </c>
    </row>
    <row r="176" spans="1:29" x14ac:dyDescent="0.25">
      <c r="A176" s="12" t="s">
        <v>214</v>
      </c>
      <c r="B176" s="10">
        <v>3</v>
      </c>
      <c r="C176" s="10">
        <v>1.6382198200536799</v>
      </c>
      <c r="D176" s="10">
        <v>2.2000000000000002</v>
      </c>
      <c r="E176" s="10">
        <v>3.8</v>
      </c>
      <c r="F176" s="10">
        <v>7</v>
      </c>
      <c r="G176" s="10">
        <v>2</v>
      </c>
      <c r="H176" s="10">
        <v>0.1</v>
      </c>
      <c r="I176" s="10">
        <v>2</v>
      </c>
      <c r="J176" s="10">
        <v>2.7</v>
      </c>
      <c r="K176" s="10">
        <v>4.8</v>
      </c>
      <c r="L176" s="10">
        <v>4.8</v>
      </c>
      <c r="M176" s="10">
        <v>3.2</v>
      </c>
      <c r="N176" s="10">
        <v>19242.599999999999</v>
      </c>
      <c r="O176" s="10">
        <v>161.80000000000001</v>
      </c>
      <c r="P176" s="10">
        <v>254.9</v>
      </c>
      <c r="Q176" s="10">
        <v>18.2</v>
      </c>
      <c r="R176" s="10">
        <v>2</v>
      </c>
      <c r="S176" s="10">
        <v>1.5</v>
      </c>
      <c r="T176" s="14">
        <v>0.98599999999999999</v>
      </c>
      <c r="U176" s="10">
        <v>7</v>
      </c>
      <c r="V176" s="10">
        <v>1.6</v>
      </c>
      <c r="W176" s="10">
        <v>105</v>
      </c>
      <c r="X176" s="10">
        <v>1.3</v>
      </c>
      <c r="Y176" s="10">
        <v>0.5</v>
      </c>
      <c r="Z176" s="10">
        <v>111.1</v>
      </c>
      <c r="AA176" s="10">
        <v>2.6</v>
      </c>
      <c r="AB176" s="10">
        <v>1.5</v>
      </c>
      <c r="AC176" s="14">
        <v>1.218</v>
      </c>
    </row>
    <row r="177" spans="1:29" x14ac:dyDescent="0.25">
      <c r="A177" s="12" t="s">
        <v>215</v>
      </c>
      <c r="B177" s="10">
        <v>3</v>
      </c>
      <c r="C177" s="10">
        <v>1.5907560804891301</v>
      </c>
      <c r="D177" s="10">
        <v>2.1</v>
      </c>
      <c r="E177" s="10">
        <v>3.8</v>
      </c>
      <c r="F177" s="10">
        <v>6.9</v>
      </c>
      <c r="G177" s="10">
        <v>1.9</v>
      </c>
      <c r="H177" s="10">
        <v>0.1</v>
      </c>
      <c r="I177" s="10">
        <v>2</v>
      </c>
      <c r="J177" s="10">
        <v>2.7</v>
      </c>
      <c r="K177" s="10">
        <v>4.7</v>
      </c>
      <c r="L177" s="10">
        <v>4.8</v>
      </c>
      <c r="M177" s="10">
        <v>3.2</v>
      </c>
      <c r="N177" s="10">
        <v>20025.400000000001</v>
      </c>
      <c r="O177" s="10">
        <v>162.9</v>
      </c>
      <c r="P177" s="10">
        <v>258.60000000000002</v>
      </c>
      <c r="Q177" s="10">
        <v>17.600000000000001</v>
      </c>
      <c r="R177" s="10">
        <v>1.9</v>
      </c>
      <c r="S177" s="10">
        <v>1.6</v>
      </c>
      <c r="T177" s="14">
        <v>0.98899999999999999</v>
      </c>
      <c r="U177" s="10">
        <v>7</v>
      </c>
      <c r="V177" s="10">
        <v>1.9</v>
      </c>
      <c r="W177" s="10">
        <v>104.7</v>
      </c>
      <c r="X177" s="10">
        <v>1.5</v>
      </c>
      <c r="Y177" s="10">
        <v>0.7</v>
      </c>
      <c r="Z177" s="10">
        <v>111.4</v>
      </c>
      <c r="AA177" s="10">
        <v>2.6</v>
      </c>
      <c r="AB177" s="10">
        <v>1.6</v>
      </c>
      <c r="AC177" s="14">
        <v>1.218</v>
      </c>
    </row>
    <row r="178" spans="1:29" x14ac:dyDescent="0.25">
      <c r="A178" s="12" t="s">
        <v>216</v>
      </c>
      <c r="B178" s="10">
        <v>3</v>
      </c>
      <c r="C178" s="10">
        <v>1.54329234092458</v>
      </c>
      <c r="D178" s="10">
        <v>2</v>
      </c>
      <c r="E178" s="10">
        <v>3.5</v>
      </c>
      <c r="F178" s="10">
        <v>6.8</v>
      </c>
      <c r="G178" s="10">
        <v>1.8</v>
      </c>
      <c r="H178" s="10">
        <v>0.1</v>
      </c>
      <c r="I178" s="10">
        <v>2</v>
      </c>
      <c r="J178" s="10">
        <v>2.7</v>
      </c>
      <c r="K178" s="10">
        <v>4.5</v>
      </c>
      <c r="L178" s="10">
        <v>4.7</v>
      </c>
      <c r="M178" s="10">
        <v>3.2</v>
      </c>
      <c r="N178" s="10">
        <v>20867</v>
      </c>
      <c r="O178" s="10">
        <v>164.5</v>
      </c>
      <c r="P178" s="10">
        <v>262.2</v>
      </c>
      <c r="Q178" s="10">
        <v>17.3</v>
      </c>
      <c r="R178" s="10">
        <v>1.9</v>
      </c>
      <c r="S178" s="10">
        <v>1.6</v>
      </c>
      <c r="T178" s="14">
        <v>0.99099999999999999</v>
      </c>
      <c r="U178" s="10">
        <v>7</v>
      </c>
      <c r="V178" s="10">
        <v>2.1</v>
      </c>
      <c r="W178" s="10">
        <v>104.4</v>
      </c>
      <c r="X178" s="10">
        <v>1.6</v>
      </c>
      <c r="Y178" s="10">
        <v>0.9</v>
      </c>
      <c r="Z178" s="10">
        <v>111.6</v>
      </c>
      <c r="AA178" s="10">
        <v>2.7</v>
      </c>
      <c r="AB178" s="10">
        <v>1.6</v>
      </c>
      <c r="AC178" s="14">
        <v>1.218</v>
      </c>
    </row>
  </sheetData>
  <pageMargins left="0.7" right="0.7" top="0.75" bottom="0.75" header="0.3" footer="0.3"/>
  <pageSetup orientation="portrait" r:id="rId1"/>
  <headerFooter differentOddEven="1">
    <oddFooter>&amp;CRestricted
USAA Confidential</oddFooter>
    <evenFooter>&amp;CRestricted
USAA Confidential</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8"/>
  <sheetViews>
    <sheetView workbookViewId="0">
      <pane xSplit="1" ySplit="1" topLeftCell="B135" activePane="bottomRight" state="frozen"/>
      <selection activeCell="W11" sqref="W11"/>
      <selection pane="topRight" activeCell="W11" sqref="W11"/>
      <selection pane="bottomLeft" activeCell="W11" sqref="W11"/>
      <selection pane="bottomRight" activeCell="C2" sqref="C2:C178"/>
    </sheetView>
  </sheetViews>
  <sheetFormatPr defaultRowHeight="15" x14ac:dyDescent="0.25"/>
  <cols>
    <col min="19" max="19" width="9.140625" style="12"/>
    <col min="20" max="20" width="9.140625" style="14"/>
    <col min="29" max="29" width="9.140625" style="14"/>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12" t="s">
        <v>18</v>
      </c>
      <c r="T1" s="14" t="s">
        <v>19</v>
      </c>
      <c r="U1" t="s">
        <v>20</v>
      </c>
      <c r="V1" t="s">
        <v>21</v>
      </c>
      <c r="W1" t="s">
        <v>22</v>
      </c>
      <c r="X1" t="s">
        <v>23</v>
      </c>
      <c r="Y1" t="s">
        <v>24</v>
      </c>
      <c r="Z1" t="s">
        <v>25</v>
      </c>
      <c r="AA1" t="s">
        <v>26</v>
      </c>
      <c r="AB1" t="s">
        <v>27</v>
      </c>
      <c r="AC1" s="14" t="s">
        <v>28</v>
      </c>
    </row>
    <row r="2" spans="1:29" s="12" customFormat="1" x14ac:dyDescent="0.25">
      <c r="A2" s="12" t="s">
        <v>185</v>
      </c>
      <c r="B2" s="10">
        <v>9.3000000000000007</v>
      </c>
      <c r="C2" s="10">
        <v>14</v>
      </c>
      <c r="D2" s="10">
        <v>4.8</v>
      </c>
      <c r="E2" s="10">
        <v>9.5</v>
      </c>
      <c r="F2" s="10">
        <v>7.7</v>
      </c>
      <c r="G2" s="10">
        <v>4.7</v>
      </c>
      <c r="H2" s="10">
        <v>4.9000000000000004</v>
      </c>
      <c r="I2" s="10">
        <v>7.4</v>
      </c>
      <c r="J2" s="10">
        <v>7.6</v>
      </c>
      <c r="K2" s="10">
        <v>9.4</v>
      </c>
      <c r="L2" s="10">
        <v>8.8000000000000007</v>
      </c>
      <c r="M2" s="10">
        <v>6.8</v>
      </c>
      <c r="N2" s="10"/>
      <c r="O2" s="10">
        <v>23.6</v>
      </c>
      <c r="P2" s="10">
        <v>50.9</v>
      </c>
      <c r="Q2" s="10"/>
      <c r="R2" s="10">
        <v>6.7</v>
      </c>
      <c r="S2" s="10"/>
      <c r="T2" s="14"/>
      <c r="U2" s="10"/>
      <c r="V2" s="10"/>
      <c r="W2" s="10"/>
      <c r="X2" s="10">
        <v>3.4</v>
      </c>
      <c r="Y2" s="10">
        <v>9.6</v>
      </c>
      <c r="Z2" s="10">
        <v>299.60000000000002</v>
      </c>
      <c r="AA2" s="10">
        <v>6.6</v>
      </c>
      <c r="AB2" s="10">
        <v>14.9</v>
      </c>
      <c r="AC2" s="14">
        <v>1.9159999999999999</v>
      </c>
    </row>
    <row r="3" spans="1:29" s="12" customFormat="1" x14ac:dyDescent="0.25">
      <c r="A3" s="12" t="s">
        <v>186</v>
      </c>
      <c r="B3" s="10">
        <v>3.1</v>
      </c>
      <c r="C3" s="10">
        <v>7.3</v>
      </c>
      <c r="D3" s="10">
        <v>2.1</v>
      </c>
      <c r="E3" s="10">
        <v>5.6</v>
      </c>
      <c r="F3" s="10">
        <v>7.6</v>
      </c>
      <c r="G3" s="10">
        <v>3.6</v>
      </c>
      <c r="H3" s="10">
        <v>5.2</v>
      </c>
      <c r="I3" s="10">
        <v>7.4</v>
      </c>
      <c r="J3" s="10">
        <v>7.6</v>
      </c>
      <c r="K3" s="10">
        <v>9.4</v>
      </c>
      <c r="L3" s="10">
        <v>8.8000000000000007</v>
      </c>
      <c r="M3" s="10">
        <v>6.9</v>
      </c>
      <c r="N3" s="10"/>
      <c r="O3" s="10">
        <v>23.7</v>
      </c>
      <c r="P3" s="10">
        <v>51.8</v>
      </c>
      <c r="Q3" s="10"/>
      <c r="R3" s="10">
        <v>5.2</v>
      </c>
      <c r="S3" s="10"/>
      <c r="T3" s="14"/>
      <c r="U3" s="10"/>
      <c r="V3" s="10"/>
      <c r="W3" s="10"/>
      <c r="X3" s="10">
        <v>2.4</v>
      </c>
      <c r="Y3" s="10">
        <v>13.6</v>
      </c>
      <c r="Z3" s="10">
        <v>298</v>
      </c>
      <c r="AA3" s="10">
        <v>-0.7</v>
      </c>
      <c r="AB3" s="10">
        <v>9.5</v>
      </c>
      <c r="AC3" s="14">
        <v>1.7849999999999999</v>
      </c>
    </row>
    <row r="4" spans="1:29" s="12" customFormat="1" x14ac:dyDescent="0.25">
      <c r="A4" s="12" t="s">
        <v>187</v>
      </c>
      <c r="B4" s="10">
        <v>2</v>
      </c>
      <c r="C4" s="10">
        <v>7.4</v>
      </c>
      <c r="D4" s="10">
        <v>3</v>
      </c>
      <c r="E4" s="10">
        <v>9.4</v>
      </c>
      <c r="F4" s="10">
        <v>7.7</v>
      </c>
      <c r="G4" s="10">
        <v>6.5</v>
      </c>
      <c r="H4" s="10">
        <v>5.2</v>
      </c>
      <c r="I4" s="10">
        <v>7.3</v>
      </c>
      <c r="J4" s="10">
        <v>7.6</v>
      </c>
      <c r="K4" s="10">
        <v>9.1</v>
      </c>
      <c r="L4" s="10">
        <v>9</v>
      </c>
      <c r="M4" s="10">
        <v>7.1</v>
      </c>
      <c r="N4" s="10"/>
      <c r="O4" s="10">
        <v>24.7</v>
      </c>
      <c r="P4" s="10">
        <v>52.6</v>
      </c>
      <c r="Q4" s="10"/>
      <c r="R4" s="10">
        <v>3.4</v>
      </c>
      <c r="S4" s="10"/>
      <c r="T4" s="14"/>
      <c r="U4" s="10"/>
      <c r="V4" s="10"/>
      <c r="W4" s="10"/>
      <c r="X4" s="10">
        <v>5.7</v>
      </c>
      <c r="Y4" s="10">
        <v>5.0999999999999996</v>
      </c>
      <c r="Z4" s="10">
        <v>286.89999999999998</v>
      </c>
      <c r="AA4" s="10">
        <v>5.0999999999999996</v>
      </c>
      <c r="AB4" s="10">
        <v>13.7</v>
      </c>
      <c r="AC4" s="14">
        <v>1.66</v>
      </c>
    </row>
    <row r="5" spans="1:29" s="12" customFormat="1" x14ac:dyDescent="0.25">
      <c r="A5" s="12" t="s">
        <v>188</v>
      </c>
      <c r="B5" s="10">
        <v>3</v>
      </c>
      <c r="C5" s="10">
        <v>10.5</v>
      </c>
      <c r="D5" s="10">
        <v>2.4</v>
      </c>
      <c r="E5" s="10">
        <v>9</v>
      </c>
      <c r="F5" s="10">
        <v>7.8</v>
      </c>
      <c r="G5" s="10">
        <v>5.9</v>
      </c>
      <c r="H5" s="10">
        <v>4.7</v>
      </c>
      <c r="I5" s="10">
        <v>6.5</v>
      </c>
      <c r="J5" s="10">
        <v>7.1</v>
      </c>
      <c r="K5" s="10">
        <v>8.8000000000000007</v>
      </c>
      <c r="L5" s="10">
        <v>8.8000000000000007</v>
      </c>
      <c r="M5" s="10">
        <v>6.5</v>
      </c>
      <c r="N5" s="10"/>
      <c r="O5" s="10">
        <v>25.6</v>
      </c>
      <c r="P5" s="10">
        <v>53.4</v>
      </c>
      <c r="Q5" s="10"/>
      <c r="R5" s="10">
        <v>6.6</v>
      </c>
      <c r="S5" s="10"/>
      <c r="T5" s="14"/>
      <c r="U5" s="10"/>
      <c r="V5" s="10"/>
      <c r="W5" s="10"/>
      <c r="X5" s="10">
        <v>0.5</v>
      </c>
      <c r="Y5" s="10">
        <v>10</v>
      </c>
      <c r="Z5" s="10">
        <v>293.10000000000002</v>
      </c>
      <c r="AA5" s="10">
        <v>8.6999999999999993</v>
      </c>
      <c r="AB5" s="10">
        <v>21.7</v>
      </c>
      <c r="AC5" s="14">
        <v>1.7010000000000001</v>
      </c>
    </row>
    <row r="6" spans="1:29" s="12" customFormat="1" x14ac:dyDescent="0.25">
      <c r="A6" s="12" t="s">
        <v>189</v>
      </c>
      <c r="B6" s="10">
        <v>4.7</v>
      </c>
      <c r="C6" s="10">
        <v>11.6</v>
      </c>
      <c r="D6" s="10">
        <v>-0.1</v>
      </c>
      <c r="E6" s="10">
        <v>7.3</v>
      </c>
      <c r="F6" s="10">
        <v>7.5</v>
      </c>
      <c r="G6" s="10">
        <v>7.5</v>
      </c>
      <c r="H6" s="10">
        <v>4.5999999999999996</v>
      </c>
      <c r="I6" s="10">
        <v>6.8</v>
      </c>
      <c r="J6" s="10">
        <v>7.2</v>
      </c>
      <c r="K6" s="10">
        <v>8.8000000000000007</v>
      </c>
      <c r="L6" s="10">
        <v>8.6999999999999993</v>
      </c>
      <c r="M6" s="10">
        <v>6.3</v>
      </c>
      <c r="N6" s="10"/>
      <c r="O6" s="10">
        <v>26.6</v>
      </c>
      <c r="P6" s="10">
        <v>55</v>
      </c>
      <c r="Q6" s="10"/>
      <c r="R6" s="10">
        <v>1.7</v>
      </c>
      <c r="S6" s="10"/>
      <c r="T6" s="14"/>
      <c r="U6" s="10"/>
      <c r="V6" s="10"/>
      <c r="W6" s="10"/>
      <c r="X6" s="10">
        <v>9</v>
      </c>
      <c r="Y6" s="10">
        <v>9.1999999999999993</v>
      </c>
      <c r="Z6" s="10">
        <v>277.60000000000002</v>
      </c>
      <c r="AA6" s="10">
        <v>0.3</v>
      </c>
      <c r="AB6" s="10">
        <v>21.3</v>
      </c>
      <c r="AC6" s="14">
        <v>1.72</v>
      </c>
    </row>
    <row r="7" spans="1:29" s="12" customFormat="1" x14ac:dyDescent="0.25">
      <c r="A7" s="12" t="s">
        <v>190</v>
      </c>
      <c r="B7" s="10">
        <v>8.1</v>
      </c>
      <c r="C7" s="10">
        <v>14.3</v>
      </c>
      <c r="D7" s="10">
        <v>5.0999999999999996</v>
      </c>
      <c r="E7" s="10">
        <v>12.5</v>
      </c>
      <c r="F7" s="10">
        <v>7.1</v>
      </c>
      <c r="G7" s="10">
        <v>7.2</v>
      </c>
      <c r="H7" s="10">
        <v>4.8</v>
      </c>
      <c r="I7" s="10">
        <v>6.8</v>
      </c>
      <c r="J7" s="10">
        <v>7.3</v>
      </c>
      <c r="K7" s="10">
        <v>8.6999999999999993</v>
      </c>
      <c r="L7" s="10">
        <v>8.8000000000000007</v>
      </c>
      <c r="M7" s="10">
        <v>6.5</v>
      </c>
      <c r="N7" s="10"/>
      <c r="O7" s="10">
        <v>27.8</v>
      </c>
      <c r="P7" s="10">
        <v>56</v>
      </c>
      <c r="Q7" s="10"/>
      <c r="R7" s="10">
        <v>0.5</v>
      </c>
      <c r="S7" s="10"/>
      <c r="T7" s="14"/>
      <c r="U7" s="10"/>
      <c r="V7" s="10"/>
      <c r="W7" s="10"/>
      <c r="X7" s="10">
        <v>2.8</v>
      </c>
      <c r="Y7" s="10">
        <v>11.2</v>
      </c>
      <c r="Z7" s="10">
        <v>267.60000000000002</v>
      </c>
      <c r="AA7" s="10">
        <v>-2.9</v>
      </c>
      <c r="AB7" s="10">
        <v>13.9</v>
      </c>
      <c r="AC7" s="14">
        <v>1.72</v>
      </c>
    </row>
    <row r="8" spans="1:29" s="12" customFormat="1" x14ac:dyDescent="0.25">
      <c r="A8" s="12" t="s">
        <v>191</v>
      </c>
      <c r="B8" s="10">
        <v>7.3</v>
      </c>
      <c r="C8" s="10">
        <v>12.6</v>
      </c>
      <c r="D8" s="10">
        <v>6.3</v>
      </c>
      <c r="E8" s="10">
        <v>12.8</v>
      </c>
      <c r="F8" s="10">
        <v>6.9</v>
      </c>
      <c r="G8" s="10">
        <v>5.6</v>
      </c>
      <c r="H8" s="10">
        <v>5.5</v>
      </c>
      <c r="I8" s="10">
        <v>7</v>
      </c>
      <c r="J8" s="10">
        <v>7.3</v>
      </c>
      <c r="K8" s="10">
        <v>8.6</v>
      </c>
      <c r="L8" s="10">
        <v>8.9</v>
      </c>
      <c r="M8" s="10">
        <v>6.9</v>
      </c>
      <c r="N8" s="10"/>
      <c r="O8" s="10">
        <v>28.8</v>
      </c>
      <c r="P8" s="10">
        <v>57.3</v>
      </c>
      <c r="Q8" s="10"/>
      <c r="R8" s="10">
        <v>0.3</v>
      </c>
      <c r="S8" s="10"/>
      <c r="T8" s="14"/>
      <c r="U8" s="10"/>
      <c r="V8" s="10"/>
      <c r="W8" s="10"/>
      <c r="X8" s="10">
        <v>2.8</v>
      </c>
      <c r="Y8" s="10">
        <v>1.8</v>
      </c>
      <c r="Z8" s="10">
        <v>263.7</v>
      </c>
      <c r="AA8" s="10">
        <v>2.8</v>
      </c>
      <c r="AB8" s="10">
        <v>9.5</v>
      </c>
      <c r="AC8" s="14">
        <v>1.748</v>
      </c>
    </row>
    <row r="9" spans="1:29" s="12" customFormat="1" x14ac:dyDescent="0.25">
      <c r="A9" s="12" t="s">
        <v>192</v>
      </c>
      <c r="B9" s="10">
        <v>0</v>
      </c>
      <c r="C9" s="10">
        <v>9</v>
      </c>
      <c r="D9" s="10">
        <v>7.9</v>
      </c>
      <c r="E9" s="10">
        <v>14.3</v>
      </c>
      <c r="F9" s="10">
        <v>6.7</v>
      </c>
      <c r="G9" s="10">
        <v>6</v>
      </c>
      <c r="H9" s="10">
        <v>6.1</v>
      </c>
      <c r="I9" s="10">
        <v>7.4</v>
      </c>
      <c r="J9" s="10">
        <v>7.6</v>
      </c>
      <c r="K9" s="10">
        <v>8.9</v>
      </c>
      <c r="L9" s="10">
        <v>8.9</v>
      </c>
      <c r="M9" s="10">
        <v>7.7</v>
      </c>
      <c r="N9" s="10"/>
      <c r="O9" s="10">
        <v>29.7</v>
      </c>
      <c r="P9" s="10">
        <v>58.4</v>
      </c>
      <c r="Q9" s="10"/>
      <c r="R9" s="10">
        <v>4.9000000000000004</v>
      </c>
      <c r="S9" s="10"/>
      <c r="T9" s="14"/>
      <c r="U9" s="10"/>
      <c r="V9" s="10"/>
      <c r="W9" s="10"/>
      <c r="X9" s="10">
        <v>5.5</v>
      </c>
      <c r="Y9" s="10">
        <v>3.9</v>
      </c>
      <c r="Z9" s="10">
        <v>240</v>
      </c>
      <c r="AA9" s="10">
        <v>7.1</v>
      </c>
      <c r="AB9" s="10">
        <v>8.4</v>
      </c>
      <c r="AC9" s="14">
        <v>1.917</v>
      </c>
    </row>
    <row r="10" spans="1:29" s="12" customFormat="1" x14ac:dyDescent="0.25">
      <c r="A10" s="12" t="s">
        <v>193</v>
      </c>
      <c r="B10" s="10">
        <v>1.4</v>
      </c>
      <c r="C10" s="10">
        <v>7.6</v>
      </c>
      <c r="D10" s="10">
        <v>2.9</v>
      </c>
      <c r="E10" s="10">
        <v>9.9</v>
      </c>
      <c r="F10" s="10">
        <v>6.3</v>
      </c>
      <c r="G10" s="10">
        <v>7.1</v>
      </c>
      <c r="H10" s="10">
        <v>6.4</v>
      </c>
      <c r="I10" s="10">
        <v>7.8</v>
      </c>
      <c r="J10" s="10">
        <v>8</v>
      </c>
      <c r="K10" s="10">
        <v>9</v>
      </c>
      <c r="L10" s="10">
        <v>9.1999999999999993</v>
      </c>
      <c r="M10" s="10">
        <v>8</v>
      </c>
      <c r="N10" s="10"/>
      <c r="O10" s="10">
        <v>30.8</v>
      </c>
      <c r="P10" s="10">
        <v>59.7</v>
      </c>
      <c r="Q10" s="10"/>
      <c r="R10" s="10">
        <v>2.6</v>
      </c>
      <c r="S10" s="10"/>
      <c r="T10" s="14"/>
      <c r="U10" s="10"/>
      <c r="V10" s="10"/>
      <c r="W10" s="10"/>
      <c r="X10" s="10">
        <v>7.8</v>
      </c>
      <c r="Y10" s="10">
        <v>2</v>
      </c>
      <c r="Z10" s="10">
        <v>229.9</v>
      </c>
      <c r="AA10" s="10">
        <v>3.5</v>
      </c>
      <c r="AB10" s="10">
        <v>6.3</v>
      </c>
      <c r="AC10" s="14">
        <v>1.8620000000000001</v>
      </c>
    </row>
    <row r="11" spans="1:29" s="12" customFormat="1" x14ac:dyDescent="0.25">
      <c r="A11" s="12" t="s">
        <v>194</v>
      </c>
      <c r="B11" s="10">
        <v>16.5</v>
      </c>
      <c r="C11" s="10">
        <v>25.2</v>
      </c>
      <c r="D11" s="10">
        <v>4</v>
      </c>
      <c r="E11" s="10">
        <v>12.9</v>
      </c>
      <c r="F11" s="10">
        <v>6</v>
      </c>
      <c r="G11" s="10">
        <v>9.4</v>
      </c>
      <c r="H11" s="10">
        <v>6.5</v>
      </c>
      <c r="I11" s="10">
        <v>8.1999999999999993</v>
      </c>
      <c r="J11" s="10">
        <v>8.1999999999999993</v>
      </c>
      <c r="K11" s="10">
        <v>9.5</v>
      </c>
      <c r="L11" s="10">
        <v>9.6</v>
      </c>
      <c r="M11" s="10">
        <v>8.3000000000000007</v>
      </c>
      <c r="N11" s="10"/>
      <c r="O11" s="10">
        <v>31.9</v>
      </c>
      <c r="P11" s="10">
        <v>61.4</v>
      </c>
      <c r="Q11" s="10"/>
      <c r="R11" s="10">
        <v>4.5999999999999996</v>
      </c>
      <c r="S11" s="10"/>
      <c r="T11" s="14"/>
      <c r="U11" s="10"/>
      <c r="V11" s="10"/>
      <c r="W11" s="10"/>
      <c r="X11" s="10">
        <v>3.9</v>
      </c>
      <c r="Y11" s="10">
        <v>8.6</v>
      </c>
      <c r="Z11" s="10">
        <v>203.7</v>
      </c>
      <c r="AA11" s="10">
        <v>4.9000000000000004</v>
      </c>
      <c r="AB11" s="10">
        <v>6.8</v>
      </c>
      <c r="AC11" s="14">
        <v>1.861</v>
      </c>
    </row>
    <row r="12" spans="1:29" s="12" customFormat="1" x14ac:dyDescent="0.25">
      <c r="A12" s="12" t="s">
        <v>195</v>
      </c>
      <c r="B12" s="10">
        <v>4</v>
      </c>
      <c r="C12" s="10">
        <v>11.1</v>
      </c>
      <c r="D12" s="10">
        <v>2.9</v>
      </c>
      <c r="E12" s="10">
        <v>10.4</v>
      </c>
      <c r="F12" s="10">
        <v>6</v>
      </c>
      <c r="G12" s="10">
        <v>9.6</v>
      </c>
      <c r="H12" s="10">
        <v>7.3</v>
      </c>
      <c r="I12" s="10">
        <v>8.4</v>
      </c>
      <c r="J12" s="10">
        <v>8.4</v>
      </c>
      <c r="K12" s="10">
        <v>9.3000000000000007</v>
      </c>
      <c r="L12" s="10">
        <v>9.8000000000000007</v>
      </c>
      <c r="M12" s="10">
        <v>9.1</v>
      </c>
      <c r="N12" s="10"/>
      <c r="O12" s="10">
        <v>33.1</v>
      </c>
      <c r="P12" s="10">
        <v>62.9</v>
      </c>
      <c r="Q12" s="10"/>
      <c r="R12" s="10">
        <v>1.9</v>
      </c>
      <c r="S12" s="10"/>
      <c r="T12" s="14"/>
      <c r="U12" s="10"/>
      <c r="V12" s="10"/>
      <c r="W12" s="10"/>
      <c r="X12" s="10">
        <v>5.3</v>
      </c>
      <c r="Y12" s="10">
        <v>3.1</v>
      </c>
      <c r="Z12" s="10">
        <v>189.2</v>
      </c>
      <c r="AA12" s="10">
        <v>5.5</v>
      </c>
      <c r="AB12" s="10">
        <v>9.1999999999999993</v>
      </c>
      <c r="AC12" s="14">
        <v>1.9750000000000001</v>
      </c>
    </row>
    <row r="13" spans="1:29" s="12" customFormat="1" x14ac:dyDescent="0.25">
      <c r="A13" s="12" t="s">
        <v>196</v>
      </c>
      <c r="B13" s="10">
        <v>5.5</v>
      </c>
      <c r="C13" s="10">
        <v>14.6</v>
      </c>
      <c r="D13" s="10">
        <v>3.2</v>
      </c>
      <c r="E13" s="10">
        <v>11.2</v>
      </c>
      <c r="F13" s="10">
        <v>5.9</v>
      </c>
      <c r="G13" s="10">
        <v>9.6</v>
      </c>
      <c r="H13" s="10">
        <v>8.6</v>
      </c>
      <c r="I13" s="10">
        <v>8.9</v>
      </c>
      <c r="J13" s="10">
        <v>8.6999999999999993</v>
      </c>
      <c r="K13" s="10">
        <v>10.1</v>
      </c>
      <c r="L13" s="10">
        <v>10.199999999999999</v>
      </c>
      <c r="M13" s="10">
        <v>10.8</v>
      </c>
      <c r="N13" s="10"/>
      <c r="O13" s="10">
        <v>34.299999999999997</v>
      </c>
      <c r="P13" s="10">
        <v>64.599999999999994</v>
      </c>
      <c r="Q13" s="10"/>
      <c r="R13" s="10">
        <v>4.8</v>
      </c>
      <c r="S13" s="10"/>
      <c r="T13" s="14"/>
      <c r="U13" s="10"/>
      <c r="V13" s="10"/>
      <c r="W13" s="10"/>
      <c r="X13" s="10">
        <v>5.9</v>
      </c>
      <c r="Y13" s="10">
        <v>1.2</v>
      </c>
      <c r="Z13" s="10">
        <v>194.3</v>
      </c>
      <c r="AA13" s="10">
        <v>3.7</v>
      </c>
      <c r="AB13" s="10">
        <v>9.8000000000000007</v>
      </c>
      <c r="AC13" s="14">
        <v>2.0419999999999998</v>
      </c>
    </row>
    <row r="14" spans="1:29" s="12" customFormat="1" x14ac:dyDescent="0.25">
      <c r="A14" s="12" t="s">
        <v>197</v>
      </c>
      <c r="B14" s="10">
        <v>0.8</v>
      </c>
      <c r="C14" s="10">
        <v>8.1999999999999993</v>
      </c>
      <c r="D14" s="10">
        <v>4.3</v>
      </c>
      <c r="E14" s="10">
        <v>12.4</v>
      </c>
      <c r="F14" s="10">
        <v>5.9</v>
      </c>
      <c r="G14" s="10">
        <v>10.5</v>
      </c>
      <c r="H14" s="10">
        <v>9.4</v>
      </c>
      <c r="I14" s="10">
        <v>9.1999999999999993</v>
      </c>
      <c r="J14" s="10">
        <v>9</v>
      </c>
      <c r="K14" s="10">
        <v>10.3</v>
      </c>
      <c r="L14" s="10">
        <v>10.4</v>
      </c>
      <c r="M14" s="10">
        <v>11.8</v>
      </c>
      <c r="N14" s="10"/>
      <c r="O14" s="10">
        <v>35.700000000000003</v>
      </c>
      <c r="P14" s="10">
        <v>66.5</v>
      </c>
      <c r="Q14" s="10"/>
      <c r="R14" s="10">
        <v>2.1</v>
      </c>
      <c r="S14" s="10"/>
      <c r="T14" s="14"/>
      <c r="U14" s="10"/>
      <c r="V14" s="10"/>
      <c r="W14" s="10"/>
      <c r="X14" s="10">
        <v>6.1</v>
      </c>
      <c r="Y14" s="10">
        <v>-0.5</v>
      </c>
      <c r="Z14" s="10">
        <v>209.6</v>
      </c>
      <c r="AA14" s="10">
        <v>-1.6</v>
      </c>
      <c r="AB14" s="10">
        <v>13.1</v>
      </c>
      <c r="AC14" s="14">
        <v>2.0630000000000002</v>
      </c>
    </row>
    <row r="15" spans="1:29" s="12" customFormat="1" x14ac:dyDescent="0.25">
      <c r="A15" s="12" t="s">
        <v>198</v>
      </c>
      <c r="B15" s="10">
        <v>0.5</v>
      </c>
      <c r="C15" s="10">
        <v>10.6</v>
      </c>
      <c r="D15" s="10">
        <v>-3.4</v>
      </c>
      <c r="E15" s="10">
        <v>7.6</v>
      </c>
      <c r="F15" s="10">
        <v>5.7</v>
      </c>
      <c r="G15" s="10">
        <v>13.3</v>
      </c>
      <c r="H15" s="10">
        <v>9.4</v>
      </c>
      <c r="I15" s="10">
        <v>9.1</v>
      </c>
      <c r="J15" s="10">
        <v>9</v>
      </c>
      <c r="K15" s="10">
        <v>10.3</v>
      </c>
      <c r="L15" s="10">
        <v>10.8</v>
      </c>
      <c r="M15" s="10">
        <v>11.7</v>
      </c>
      <c r="N15" s="10"/>
      <c r="O15" s="10">
        <v>37.200000000000003</v>
      </c>
      <c r="P15" s="10">
        <v>68.5</v>
      </c>
      <c r="Q15" s="10"/>
      <c r="R15" s="10">
        <v>6.6</v>
      </c>
      <c r="S15" s="10"/>
      <c r="T15" s="14"/>
      <c r="U15" s="10"/>
      <c r="V15" s="10"/>
      <c r="W15" s="10"/>
      <c r="X15" s="10">
        <v>7.5</v>
      </c>
      <c r="Y15" s="10">
        <v>9.6999999999999993</v>
      </c>
      <c r="Z15" s="10">
        <v>217.8</v>
      </c>
      <c r="AA15" s="10">
        <v>18.899999999999999</v>
      </c>
      <c r="AB15" s="10">
        <v>10.3</v>
      </c>
      <c r="AC15" s="14">
        <v>2.181</v>
      </c>
    </row>
    <row r="16" spans="1:29" s="12" customFormat="1" x14ac:dyDescent="0.25">
      <c r="A16" s="12" t="s">
        <v>199</v>
      </c>
      <c r="B16" s="10">
        <v>2.9</v>
      </c>
      <c r="C16" s="10">
        <v>12</v>
      </c>
      <c r="D16" s="10">
        <v>1.9</v>
      </c>
      <c r="E16" s="10">
        <v>12.4</v>
      </c>
      <c r="F16" s="10">
        <v>5.9</v>
      </c>
      <c r="G16" s="10">
        <v>13.5</v>
      </c>
      <c r="H16" s="10">
        <v>9.6999999999999993</v>
      </c>
      <c r="I16" s="10">
        <v>9.1</v>
      </c>
      <c r="J16" s="10">
        <v>9</v>
      </c>
      <c r="K16" s="10">
        <v>10.3</v>
      </c>
      <c r="L16" s="10">
        <v>11.2</v>
      </c>
      <c r="M16" s="10">
        <v>12.1</v>
      </c>
      <c r="N16" s="10"/>
      <c r="O16" s="10">
        <v>38.700000000000003</v>
      </c>
      <c r="P16" s="10">
        <v>70.599999999999994</v>
      </c>
      <c r="Q16" s="10"/>
      <c r="R16" s="10">
        <v>2.1</v>
      </c>
      <c r="S16" s="10"/>
      <c r="T16" s="14"/>
      <c r="U16" s="10"/>
      <c r="V16" s="10"/>
      <c r="W16" s="10"/>
      <c r="X16" s="10">
        <v>3.1</v>
      </c>
      <c r="Y16" s="10">
        <v>4.2</v>
      </c>
      <c r="Z16" s="10">
        <v>224.5</v>
      </c>
      <c r="AA16" s="10">
        <v>-8.5</v>
      </c>
      <c r="AB16" s="10">
        <v>32.1</v>
      </c>
      <c r="AC16" s="14">
        <v>2.2029999999999998</v>
      </c>
    </row>
    <row r="17" spans="1:29" s="12" customFormat="1" x14ac:dyDescent="0.25">
      <c r="A17" s="12" t="s">
        <v>200</v>
      </c>
      <c r="B17" s="10">
        <v>1</v>
      </c>
      <c r="C17" s="10">
        <v>9.3000000000000007</v>
      </c>
      <c r="D17" s="10">
        <v>1.8</v>
      </c>
      <c r="E17" s="10">
        <v>12</v>
      </c>
      <c r="F17" s="10">
        <v>6</v>
      </c>
      <c r="G17" s="10">
        <v>13.3</v>
      </c>
      <c r="H17" s="10">
        <v>11.8</v>
      </c>
      <c r="I17" s="10">
        <v>10.6</v>
      </c>
      <c r="J17" s="10">
        <v>10.4</v>
      </c>
      <c r="K17" s="10">
        <v>12.6</v>
      </c>
      <c r="L17" s="10">
        <v>12.6</v>
      </c>
      <c r="M17" s="10">
        <v>15.1</v>
      </c>
      <c r="N17" s="10"/>
      <c r="O17" s="10">
        <v>40</v>
      </c>
      <c r="P17" s="10">
        <v>72.099999999999994</v>
      </c>
      <c r="Q17" s="10"/>
      <c r="R17" s="10">
        <v>3.9</v>
      </c>
      <c r="S17" s="10"/>
      <c r="T17" s="14"/>
      <c r="U17" s="10"/>
      <c r="V17" s="10"/>
      <c r="W17" s="10"/>
      <c r="X17" s="10">
        <v>1.7</v>
      </c>
      <c r="Y17" s="10">
        <v>6.9</v>
      </c>
      <c r="Z17" s="10">
        <v>240.3</v>
      </c>
      <c r="AA17" s="10">
        <v>4.3</v>
      </c>
      <c r="AB17" s="10">
        <v>14.5</v>
      </c>
      <c r="AC17" s="14">
        <v>2.2189999999999999</v>
      </c>
    </row>
    <row r="18" spans="1:29" s="12" customFormat="1" x14ac:dyDescent="0.25">
      <c r="A18" s="12" t="s">
        <v>201</v>
      </c>
      <c r="B18" s="10">
        <v>1.3</v>
      </c>
      <c r="C18" s="10">
        <v>10</v>
      </c>
      <c r="D18" s="10">
        <v>1.4</v>
      </c>
      <c r="E18" s="10">
        <v>14.1</v>
      </c>
      <c r="F18" s="10">
        <v>6.3</v>
      </c>
      <c r="G18" s="10">
        <v>16.7</v>
      </c>
      <c r="H18" s="10">
        <v>13.3</v>
      </c>
      <c r="I18" s="10">
        <v>12</v>
      </c>
      <c r="J18" s="10">
        <v>11.8</v>
      </c>
      <c r="K18" s="10">
        <v>14.8</v>
      </c>
      <c r="L18" s="10">
        <v>13.9</v>
      </c>
      <c r="M18" s="10">
        <v>16.399999999999999</v>
      </c>
      <c r="N18" s="10"/>
      <c r="O18" s="10">
        <v>40.9</v>
      </c>
      <c r="P18" s="10">
        <v>73.3</v>
      </c>
      <c r="Q18" s="10"/>
      <c r="R18" s="10">
        <v>3.8</v>
      </c>
      <c r="S18" s="10"/>
      <c r="T18" s="14"/>
      <c r="U18" s="10"/>
      <c r="V18" s="10"/>
      <c r="W18" s="10"/>
      <c r="X18" s="10">
        <v>4.5999999999999996</v>
      </c>
      <c r="Y18" s="10">
        <v>8.3000000000000007</v>
      </c>
      <c r="Z18" s="10">
        <v>250</v>
      </c>
      <c r="AA18" s="10">
        <v>-3.9</v>
      </c>
      <c r="AB18" s="10">
        <v>20.8</v>
      </c>
      <c r="AC18" s="14">
        <v>2.16</v>
      </c>
    </row>
    <row r="19" spans="1:29" s="12" customFormat="1" x14ac:dyDescent="0.25">
      <c r="A19" s="12" t="s">
        <v>202</v>
      </c>
      <c r="B19" s="10">
        <v>-7.9</v>
      </c>
      <c r="C19" s="10">
        <v>0.5</v>
      </c>
      <c r="D19" s="10">
        <v>-5.7</v>
      </c>
      <c r="E19" s="10">
        <v>3.9</v>
      </c>
      <c r="F19" s="10">
        <v>7.3</v>
      </c>
      <c r="G19" s="10">
        <v>14.2</v>
      </c>
      <c r="H19" s="10">
        <v>9.6</v>
      </c>
      <c r="I19" s="10">
        <v>10.1</v>
      </c>
      <c r="J19" s="10">
        <v>10.4</v>
      </c>
      <c r="K19" s="10">
        <v>12.6</v>
      </c>
      <c r="L19" s="10">
        <v>14.1</v>
      </c>
      <c r="M19" s="10">
        <v>16.3</v>
      </c>
      <c r="N19" s="10"/>
      <c r="O19" s="10">
        <v>41.6</v>
      </c>
      <c r="P19" s="10">
        <v>74.900000000000006</v>
      </c>
      <c r="Q19" s="10"/>
      <c r="R19" s="10">
        <v>-1.9</v>
      </c>
      <c r="S19" s="10"/>
      <c r="T19" s="14"/>
      <c r="U19" s="10"/>
      <c r="V19" s="10"/>
      <c r="W19" s="10"/>
      <c r="X19" s="10">
        <v>-1.9</v>
      </c>
      <c r="Y19" s="10">
        <v>13.4</v>
      </c>
      <c r="Z19" s="10">
        <v>219.9</v>
      </c>
      <c r="AA19" s="10">
        <v>-7.7</v>
      </c>
      <c r="AB19" s="10">
        <v>19.5</v>
      </c>
      <c r="AC19" s="14">
        <v>2.3559999999999999</v>
      </c>
    </row>
    <row r="20" spans="1:29" s="12" customFormat="1" x14ac:dyDescent="0.25">
      <c r="A20" s="12" t="s">
        <v>203</v>
      </c>
      <c r="B20" s="10">
        <v>-0.6</v>
      </c>
      <c r="C20" s="10">
        <v>8.9</v>
      </c>
      <c r="D20" s="10">
        <v>5</v>
      </c>
      <c r="E20" s="10">
        <v>15.1</v>
      </c>
      <c r="F20" s="10">
        <v>7.7</v>
      </c>
      <c r="G20" s="10">
        <v>7.7</v>
      </c>
      <c r="H20" s="10">
        <v>9.1</v>
      </c>
      <c r="I20" s="10">
        <v>10.6</v>
      </c>
      <c r="J20" s="10">
        <v>10.8</v>
      </c>
      <c r="K20" s="10">
        <v>13.3</v>
      </c>
      <c r="L20" s="10">
        <v>12.8</v>
      </c>
      <c r="M20" s="10">
        <v>11.6</v>
      </c>
      <c r="N20" s="10"/>
      <c r="O20" s="10">
        <v>42.7</v>
      </c>
      <c r="P20" s="10">
        <v>76.400000000000006</v>
      </c>
      <c r="Q20" s="10"/>
      <c r="R20" s="10">
        <v>-0.2</v>
      </c>
      <c r="S20" s="10"/>
      <c r="T20" s="14"/>
      <c r="U20" s="10"/>
      <c r="V20" s="10"/>
      <c r="W20" s="10"/>
      <c r="X20" s="10">
        <v>9.8000000000000007</v>
      </c>
      <c r="Y20" s="10">
        <v>4.2</v>
      </c>
      <c r="Z20" s="10">
        <v>210.9</v>
      </c>
      <c r="AA20" s="10">
        <v>-0.6</v>
      </c>
      <c r="AB20" s="10">
        <v>11</v>
      </c>
      <c r="AC20" s="14">
        <v>2.387</v>
      </c>
    </row>
    <row r="21" spans="1:29" s="12" customFormat="1" x14ac:dyDescent="0.25">
      <c r="A21" s="12" t="s">
        <v>204</v>
      </c>
      <c r="B21" s="10">
        <v>7.6</v>
      </c>
      <c r="C21" s="10">
        <v>20</v>
      </c>
      <c r="D21" s="10">
        <v>8.1</v>
      </c>
      <c r="E21" s="10">
        <v>19.2</v>
      </c>
      <c r="F21" s="10">
        <v>7.4</v>
      </c>
      <c r="G21" s="10">
        <v>11.7</v>
      </c>
      <c r="H21" s="10">
        <v>13.6</v>
      </c>
      <c r="I21" s="10">
        <v>12.5</v>
      </c>
      <c r="J21" s="10">
        <v>12.3</v>
      </c>
      <c r="K21" s="10">
        <v>14.3</v>
      </c>
      <c r="L21" s="10">
        <v>14.4</v>
      </c>
      <c r="M21" s="10">
        <v>16.7</v>
      </c>
      <c r="N21" s="10"/>
      <c r="O21" s="10">
        <v>43.6</v>
      </c>
      <c r="P21" s="10">
        <v>78.8</v>
      </c>
      <c r="Q21" s="10"/>
      <c r="R21" s="10">
        <v>0.2</v>
      </c>
      <c r="S21" s="10"/>
      <c r="T21" s="14"/>
      <c r="U21" s="10"/>
      <c r="V21" s="10"/>
      <c r="W21" s="10"/>
      <c r="X21" s="10">
        <v>9.3000000000000007</v>
      </c>
      <c r="Y21" s="10">
        <v>5.3</v>
      </c>
      <c r="Z21" s="10">
        <v>203.1</v>
      </c>
      <c r="AA21" s="10">
        <v>-4.2</v>
      </c>
      <c r="AB21" s="10">
        <v>10</v>
      </c>
      <c r="AC21" s="14">
        <v>2.3889999999999998</v>
      </c>
    </row>
    <row r="22" spans="1:29" s="12" customFormat="1" x14ac:dyDescent="0.25">
      <c r="A22" s="12" t="s">
        <v>205</v>
      </c>
      <c r="B22" s="10">
        <v>8.5</v>
      </c>
      <c r="C22" s="10">
        <v>19.8</v>
      </c>
      <c r="D22" s="10">
        <v>-1.5</v>
      </c>
      <c r="E22" s="10">
        <v>9.1</v>
      </c>
      <c r="F22" s="10">
        <v>7.4</v>
      </c>
      <c r="G22" s="10">
        <v>11.5</v>
      </c>
      <c r="H22" s="10">
        <v>14.4</v>
      </c>
      <c r="I22" s="10">
        <v>12.9</v>
      </c>
      <c r="J22" s="10">
        <v>12.8</v>
      </c>
      <c r="K22" s="10">
        <v>14.8</v>
      </c>
      <c r="L22" s="10">
        <v>15.2</v>
      </c>
      <c r="M22" s="10">
        <v>19.2</v>
      </c>
      <c r="N22" s="10"/>
      <c r="O22" s="10">
        <v>44.4</v>
      </c>
      <c r="P22" s="10">
        <v>82.3</v>
      </c>
      <c r="Q22" s="10"/>
      <c r="R22" s="10">
        <v>0.4</v>
      </c>
      <c r="S22" s="10"/>
      <c r="T22" s="14"/>
      <c r="U22" s="10"/>
      <c r="V22" s="10"/>
      <c r="W22" s="10"/>
      <c r="X22" s="10">
        <v>3.3</v>
      </c>
      <c r="Y22" s="10">
        <v>3.6</v>
      </c>
      <c r="Z22" s="10">
        <v>211.3</v>
      </c>
      <c r="AA22" s="10">
        <v>-0.7</v>
      </c>
      <c r="AB22" s="10">
        <v>10.8</v>
      </c>
      <c r="AC22" s="14">
        <v>2.2330000000000001</v>
      </c>
    </row>
    <row r="23" spans="1:29" s="12" customFormat="1" x14ac:dyDescent="0.25">
      <c r="A23" s="12" t="s">
        <v>206</v>
      </c>
      <c r="B23" s="10">
        <v>-2.9</v>
      </c>
      <c r="C23" s="10">
        <v>4.5999999999999996</v>
      </c>
      <c r="D23" s="10">
        <v>-0.1</v>
      </c>
      <c r="E23" s="10">
        <v>6.7</v>
      </c>
      <c r="F23" s="10">
        <v>7.4</v>
      </c>
      <c r="G23" s="10">
        <v>8.6</v>
      </c>
      <c r="H23" s="10">
        <v>14.9</v>
      </c>
      <c r="I23" s="10">
        <v>13.8</v>
      </c>
      <c r="J23" s="10">
        <v>13.6</v>
      </c>
      <c r="K23" s="10">
        <v>16.100000000000001</v>
      </c>
      <c r="L23" s="10">
        <v>16.3</v>
      </c>
      <c r="M23" s="10">
        <v>18.899999999999999</v>
      </c>
      <c r="N23" s="10"/>
      <c r="O23" s="10">
        <v>45</v>
      </c>
      <c r="P23" s="10">
        <v>85.1</v>
      </c>
      <c r="Q23" s="10"/>
      <c r="R23" s="10">
        <v>1.2</v>
      </c>
      <c r="S23" s="10"/>
      <c r="T23" s="14"/>
      <c r="U23" s="10"/>
      <c r="V23" s="10"/>
      <c r="W23" s="10"/>
      <c r="X23" s="10">
        <v>4.5</v>
      </c>
      <c r="Y23" s="10">
        <v>6.7</v>
      </c>
      <c r="Z23" s="10">
        <v>226.9</v>
      </c>
      <c r="AA23" s="10">
        <v>1</v>
      </c>
      <c r="AB23" s="10">
        <v>15.3</v>
      </c>
      <c r="AC23" s="14">
        <v>1.93</v>
      </c>
    </row>
    <row r="24" spans="1:29" s="12" customFormat="1" x14ac:dyDescent="0.25">
      <c r="A24" s="12" t="s">
        <v>207</v>
      </c>
      <c r="B24" s="10">
        <v>4.7</v>
      </c>
      <c r="C24" s="10">
        <v>12.4</v>
      </c>
      <c r="D24" s="10">
        <v>8.4</v>
      </c>
      <c r="E24" s="10">
        <v>15.7</v>
      </c>
      <c r="F24" s="10">
        <v>7.4</v>
      </c>
      <c r="G24" s="10">
        <v>11.6</v>
      </c>
      <c r="H24" s="10">
        <v>15.1</v>
      </c>
      <c r="I24" s="10">
        <v>15</v>
      </c>
      <c r="J24" s="10">
        <v>14.6</v>
      </c>
      <c r="K24" s="10">
        <v>17.600000000000001</v>
      </c>
      <c r="L24" s="10">
        <v>17.600000000000001</v>
      </c>
      <c r="M24" s="10">
        <v>20.3</v>
      </c>
      <c r="N24" s="10"/>
      <c r="O24" s="10">
        <v>45.4</v>
      </c>
      <c r="P24" s="10">
        <v>87.6</v>
      </c>
      <c r="Q24" s="10"/>
      <c r="R24" s="10">
        <v>1.1000000000000001</v>
      </c>
      <c r="S24" s="10"/>
      <c r="T24" s="14"/>
      <c r="U24" s="10"/>
      <c r="V24" s="10"/>
      <c r="W24" s="10"/>
      <c r="X24" s="10">
        <v>-0.8</v>
      </c>
      <c r="Y24" s="10">
        <v>1.3</v>
      </c>
      <c r="Z24" s="10">
        <v>232.3</v>
      </c>
      <c r="AA24" s="10">
        <v>4.4000000000000004</v>
      </c>
      <c r="AB24" s="10">
        <v>9.1</v>
      </c>
      <c r="AC24" s="14">
        <v>1.8029999999999999</v>
      </c>
    </row>
    <row r="25" spans="1:29" s="12" customFormat="1" x14ac:dyDescent="0.25">
      <c r="A25" s="12" t="s">
        <v>208</v>
      </c>
      <c r="B25" s="10">
        <v>-4.5999999999999996</v>
      </c>
      <c r="C25" s="10">
        <v>2.8</v>
      </c>
      <c r="D25" s="10">
        <v>0.8</v>
      </c>
      <c r="E25" s="10">
        <v>7.1</v>
      </c>
      <c r="F25" s="10">
        <v>8.1999999999999993</v>
      </c>
      <c r="G25" s="10">
        <v>6.7</v>
      </c>
      <c r="H25" s="10">
        <v>11.8</v>
      </c>
      <c r="I25" s="10">
        <v>13.9</v>
      </c>
      <c r="J25" s="10">
        <v>13.9</v>
      </c>
      <c r="K25" s="10">
        <v>16.8</v>
      </c>
      <c r="L25" s="10">
        <v>17.600000000000001</v>
      </c>
      <c r="M25" s="10">
        <v>17</v>
      </c>
      <c r="N25" s="10"/>
      <c r="O25" s="10">
        <v>45.8</v>
      </c>
      <c r="P25" s="10">
        <v>90.6</v>
      </c>
      <c r="Q25" s="10"/>
      <c r="R25" s="10">
        <v>0.9</v>
      </c>
      <c r="S25" s="10"/>
      <c r="T25" s="14"/>
      <c r="U25" s="10"/>
      <c r="V25" s="10"/>
      <c r="W25" s="10"/>
      <c r="X25" s="10">
        <v>2.9</v>
      </c>
      <c r="Y25" s="10">
        <v>4.5999999999999996</v>
      </c>
      <c r="Z25" s="10">
        <v>219.8</v>
      </c>
      <c r="AA25" s="10">
        <v>0.5</v>
      </c>
      <c r="AB25" s="10">
        <v>12.3</v>
      </c>
      <c r="AC25" s="14">
        <v>1.915</v>
      </c>
    </row>
    <row r="26" spans="1:29" s="12" customFormat="1" x14ac:dyDescent="0.25">
      <c r="A26" s="12" t="s">
        <v>209</v>
      </c>
      <c r="B26" s="10">
        <v>-6.5</v>
      </c>
      <c r="C26" s="10">
        <v>-1.2</v>
      </c>
      <c r="D26" s="10">
        <v>0.5</v>
      </c>
      <c r="E26" s="10">
        <v>5.7</v>
      </c>
      <c r="F26" s="10">
        <v>8.8000000000000007</v>
      </c>
      <c r="G26" s="10">
        <v>3.6</v>
      </c>
      <c r="H26" s="10">
        <v>12.8</v>
      </c>
      <c r="I26" s="10">
        <v>14.2</v>
      </c>
      <c r="J26" s="10">
        <v>14.1</v>
      </c>
      <c r="K26" s="10">
        <v>16.7</v>
      </c>
      <c r="L26" s="10">
        <v>17.3</v>
      </c>
      <c r="M26" s="10">
        <v>16.3</v>
      </c>
      <c r="N26" s="10"/>
      <c r="O26" s="10">
        <v>46.1</v>
      </c>
      <c r="P26" s="10">
        <v>92.6</v>
      </c>
      <c r="Q26" s="10"/>
      <c r="R26" s="10">
        <v>1.7</v>
      </c>
      <c r="S26" s="10"/>
      <c r="T26" s="14"/>
      <c r="U26" s="10"/>
      <c r="V26" s="10"/>
      <c r="W26" s="10"/>
      <c r="X26" s="10">
        <v>8</v>
      </c>
      <c r="Y26" s="10">
        <v>0</v>
      </c>
      <c r="Z26" s="10">
        <v>248.3</v>
      </c>
      <c r="AA26" s="10">
        <v>0.6</v>
      </c>
      <c r="AB26" s="10">
        <v>8</v>
      </c>
      <c r="AC26" s="14">
        <v>1.7809999999999999</v>
      </c>
    </row>
    <row r="27" spans="1:29" s="12" customFormat="1" x14ac:dyDescent="0.25">
      <c r="A27" s="12" t="s">
        <v>210</v>
      </c>
      <c r="B27" s="10">
        <v>2.2000000000000002</v>
      </c>
      <c r="C27" s="10">
        <v>7.2</v>
      </c>
      <c r="D27" s="10">
        <v>2.2999999999999998</v>
      </c>
      <c r="E27" s="10">
        <v>6.3</v>
      </c>
      <c r="F27" s="10">
        <v>9.4</v>
      </c>
      <c r="G27" s="10">
        <v>5.9</v>
      </c>
      <c r="H27" s="10">
        <v>12.4</v>
      </c>
      <c r="I27" s="10">
        <v>13.9</v>
      </c>
      <c r="J27" s="10">
        <v>13.7</v>
      </c>
      <c r="K27" s="10">
        <v>16.600000000000001</v>
      </c>
      <c r="L27" s="10">
        <v>16.8</v>
      </c>
      <c r="M27" s="10">
        <v>16.5</v>
      </c>
      <c r="N27" s="10"/>
      <c r="O27" s="10">
        <v>46.2</v>
      </c>
      <c r="P27" s="10">
        <v>93.5</v>
      </c>
      <c r="Q27" s="10"/>
      <c r="R27" s="10">
        <v>0.5</v>
      </c>
      <c r="S27" s="10"/>
      <c r="T27" s="14"/>
      <c r="U27" s="10"/>
      <c r="V27" s="10"/>
      <c r="W27" s="10"/>
      <c r="X27" s="10">
        <v>1.7</v>
      </c>
      <c r="Y27" s="10">
        <v>4.5</v>
      </c>
      <c r="Z27" s="10">
        <v>255</v>
      </c>
      <c r="AA27" s="10">
        <v>4.5999999999999996</v>
      </c>
      <c r="AB27" s="10">
        <v>7.8</v>
      </c>
      <c r="AC27" s="14">
        <v>1.736</v>
      </c>
    </row>
    <row r="28" spans="1:29" s="12" customFormat="1" x14ac:dyDescent="0.25">
      <c r="A28" s="12" t="s">
        <v>211</v>
      </c>
      <c r="B28" s="10">
        <v>-1.4</v>
      </c>
      <c r="C28" s="10">
        <v>4.4000000000000004</v>
      </c>
      <c r="D28" s="10">
        <v>2.1</v>
      </c>
      <c r="E28" s="10">
        <v>8.6999999999999993</v>
      </c>
      <c r="F28" s="10">
        <v>9.9</v>
      </c>
      <c r="G28" s="10">
        <v>7.1</v>
      </c>
      <c r="H28" s="10">
        <v>9.3000000000000007</v>
      </c>
      <c r="I28" s="10">
        <v>12.9</v>
      </c>
      <c r="J28" s="10">
        <v>12.9</v>
      </c>
      <c r="K28" s="10">
        <v>15.6</v>
      </c>
      <c r="L28" s="10">
        <v>15.9</v>
      </c>
      <c r="M28" s="10">
        <v>14.7</v>
      </c>
      <c r="N28" s="10"/>
      <c r="O28" s="10">
        <v>46.2</v>
      </c>
      <c r="P28" s="10">
        <v>93.8</v>
      </c>
      <c r="Q28" s="10"/>
      <c r="R28" s="10">
        <v>-2.1</v>
      </c>
      <c r="S28" s="10"/>
      <c r="T28" s="14"/>
      <c r="U28" s="10"/>
      <c r="V28" s="10"/>
      <c r="W28" s="10"/>
      <c r="X28" s="10">
        <v>1.7</v>
      </c>
      <c r="Y28" s="10">
        <v>2.1</v>
      </c>
      <c r="Z28" s="10">
        <v>268.3</v>
      </c>
      <c r="AA28" s="10">
        <v>1.1000000000000001</v>
      </c>
      <c r="AB28" s="10">
        <v>4.3</v>
      </c>
      <c r="AC28" s="14">
        <v>1.6950000000000001</v>
      </c>
    </row>
    <row r="29" spans="1:29" s="12" customFormat="1" x14ac:dyDescent="0.25">
      <c r="A29" s="12" t="s">
        <v>212</v>
      </c>
      <c r="B29" s="10">
        <v>0.4</v>
      </c>
      <c r="C29" s="10">
        <v>4.9000000000000004</v>
      </c>
      <c r="D29" s="10">
        <v>1.8</v>
      </c>
      <c r="E29" s="10">
        <v>6.4</v>
      </c>
      <c r="F29" s="10">
        <v>10.7</v>
      </c>
      <c r="G29" s="10">
        <v>1.2</v>
      </c>
      <c r="H29" s="10">
        <v>7.9</v>
      </c>
      <c r="I29" s="10">
        <v>10.7</v>
      </c>
      <c r="J29" s="10">
        <v>10.9</v>
      </c>
      <c r="K29" s="10">
        <v>13.6</v>
      </c>
      <c r="L29" s="10">
        <v>13.8</v>
      </c>
      <c r="M29" s="10">
        <v>12</v>
      </c>
      <c r="N29" s="10"/>
      <c r="O29" s="10">
        <v>46.5</v>
      </c>
      <c r="P29" s="10">
        <v>93.3</v>
      </c>
      <c r="Q29" s="10"/>
      <c r="R29" s="10">
        <v>0.2</v>
      </c>
      <c r="S29" s="10"/>
      <c r="T29" s="14"/>
      <c r="U29" s="10"/>
      <c r="V29" s="10"/>
      <c r="W29" s="10"/>
      <c r="X29" s="10">
        <v>5.7</v>
      </c>
      <c r="Y29" s="10">
        <v>3.6</v>
      </c>
      <c r="Z29" s="10">
        <v>234.7</v>
      </c>
      <c r="AA29" s="10">
        <v>2.8</v>
      </c>
      <c r="AB29" s="10">
        <v>4.4000000000000004</v>
      </c>
      <c r="AC29" s="14">
        <v>1.6180000000000001</v>
      </c>
    </row>
    <row r="30" spans="1:29" s="12" customFormat="1" x14ac:dyDescent="0.25">
      <c r="A30" s="12" t="s">
        <v>113</v>
      </c>
      <c r="B30" s="10">
        <v>5.3</v>
      </c>
      <c r="C30" s="10">
        <v>8.8000000000000007</v>
      </c>
      <c r="D30" s="10">
        <v>3.5</v>
      </c>
      <c r="E30" s="10">
        <v>7.1</v>
      </c>
      <c r="F30" s="10">
        <v>10.4</v>
      </c>
      <c r="G30" s="10">
        <v>0.3</v>
      </c>
      <c r="H30" s="10">
        <v>8.1</v>
      </c>
      <c r="I30" s="10">
        <v>10.4</v>
      </c>
      <c r="J30" s="10">
        <v>10.7</v>
      </c>
      <c r="K30" s="10">
        <v>12.9</v>
      </c>
      <c r="L30" s="10">
        <v>13</v>
      </c>
      <c r="M30" s="10">
        <v>10.9</v>
      </c>
      <c r="N30" s="10"/>
      <c r="O30" s="10">
        <v>46.9</v>
      </c>
      <c r="P30" s="10">
        <v>91.7</v>
      </c>
      <c r="Q30" s="10"/>
      <c r="R30" s="10">
        <v>2.7</v>
      </c>
      <c r="S30" s="10"/>
      <c r="T30" s="14"/>
      <c r="U30" s="10"/>
      <c r="V30" s="10"/>
      <c r="W30" s="10"/>
      <c r="X30" s="10">
        <v>-0.2</v>
      </c>
      <c r="Y30" s="10">
        <v>-1.2</v>
      </c>
      <c r="Z30" s="10">
        <v>239</v>
      </c>
      <c r="AA30" s="10">
        <v>7.4</v>
      </c>
      <c r="AB30" s="10">
        <v>3.3</v>
      </c>
      <c r="AC30" s="14">
        <v>1.4830000000000001</v>
      </c>
    </row>
    <row r="31" spans="1:29" s="12" customFormat="1" x14ac:dyDescent="0.25">
      <c r="A31" s="12" t="s">
        <v>114</v>
      </c>
      <c r="B31" s="10">
        <v>9.4</v>
      </c>
      <c r="C31" s="10">
        <v>12.4</v>
      </c>
      <c r="D31" s="10">
        <v>2.9</v>
      </c>
      <c r="E31" s="10">
        <v>6.7</v>
      </c>
      <c r="F31" s="10">
        <v>10.1</v>
      </c>
      <c r="G31" s="10">
        <v>4.7</v>
      </c>
      <c r="H31" s="10">
        <v>8.4</v>
      </c>
      <c r="I31" s="10">
        <v>10.4</v>
      </c>
      <c r="J31" s="10">
        <v>10.7</v>
      </c>
      <c r="K31" s="10">
        <v>12.3</v>
      </c>
      <c r="L31" s="10">
        <v>12.8</v>
      </c>
      <c r="M31" s="10">
        <v>10.5</v>
      </c>
      <c r="N31" s="10"/>
      <c r="O31" s="10">
        <v>47.6</v>
      </c>
      <c r="P31" s="10">
        <v>90.7</v>
      </c>
      <c r="Q31" s="10"/>
      <c r="R31" s="10">
        <v>2.6</v>
      </c>
      <c r="S31" s="10"/>
      <c r="T31" s="14"/>
      <c r="U31" s="10"/>
      <c r="V31" s="10"/>
      <c r="W31" s="10"/>
      <c r="X31" s="10">
        <v>4.0999999999999996</v>
      </c>
      <c r="Y31" s="10">
        <v>4.7</v>
      </c>
      <c r="Z31" s="10">
        <v>239.3</v>
      </c>
      <c r="AA31" s="10">
        <v>3.5</v>
      </c>
      <c r="AB31" s="10">
        <v>3.1</v>
      </c>
      <c r="AC31" s="14">
        <v>1.5329999999999999</v>
      </c>
    </row>
    <row r="32" spans="1:29" s="12" customFormat="1" x14ac:dyDescent="0.25">
      <c r="A32" s="12" t="s">
        <v>115</v>
      </c>
      <c r="B32" s="10">
        <v>8.1</v>
      </c>
      <c r="C32" s="10">
        <v>12.7</v>
      </c>
      <c r="D32" s="10">
        <v>6.2</v>
      </c>
      <c r="E32" s="10">
        <v>11.9</v>
      </c>
      <c r="F32" s="10">
        <v>9.4</v>
      </c>
      <c r="G32" s="10">
        <v>4</v>
      </c>
      <c r="H32" s="10">
        <v>9.1</v>
      </c>
      <c r="I32" s="10">
        <v>11.5</v>
      </c>
      <c r="J32" s="10">
        <v>11.7</v>
      </c>
      <c r="K32" s="10">
        <v>13.2</v>
      </c>
      <c r="L32" s="10">
        <v>13.7</v>
      </c>
      <c r="M32" s="10">
        <v>10.8</v>
      </c>
      <c r="N32" s="10"/>
      <c r="O32" s="10">
        <v>48.2</v>
      </c>
      <c r="P32" s="10">
        <v>90.5</v>
      </c>
      <c r="Q32" s="10"/>
      <c r="R32" s="10">
        <v>1</v>
      </c>
      <c r="S32" s="10"/>
      <c r="T32" s="14"/>
      <c r="U32" s="10"/>
      <c r="V32" s="10"/>
      <c r="W32" s="10"/>
      <c r="X32" s="10">
        <v>5.7</v>
      </c>
      <c r="Y32" s="10">
        <v>-1.2</v>
      </c>
      <c r="Z32" s="10">
        <v>235.7</v>
      </c>
      <c r="AA32" s="10">
        <v>4.5</v>
      </c>
      <c r="AB32" s="10">
        <v>8</v>
      </c>
      <c r="AC32" s="14">
        <v>1.498</v>
      </c>
    </row>
    <row r="33" spans="1:29" s="12" customFormat="1" x14ac:dyDescent="0.25">
      <c r="A33" s="12" t="s">
        <v>116</v>
      </c>
      <c r="B33" s="10">
        <v>8.5</v>
      </c>
      <c r="C33" s="10">
        <v>11.7</v>
      </c>
      <c r="D33" s="10">
        <v>8.9</v>
      </c>
      <c r="E33" s="10">
        <v>11.8</v>
      </c>
      <c r="F33" s="10">
        <v>8.5</v>
      </c>
      <c r="G33" s="10">
        <v>4.0999999999999996</v>
      </c>
      <c r="H33" s="10">
        <v>8.8000000000000007</v>
      </c>
      <c r="I33" s="10">
        <v>11.4</v>
      </c>
      <c r="J33" s="10">
        <v>11.7</v>
      </c>
      <c r="K33" s="10">
        <v>13.2</v>
      </c>
      <c r="L33" s="10">
        <v>13.4</v>
      </c>
      <c r="M33" s="10">
        <v>11</v>
      </c>
      <c r="N33" s="10"/>
      <c r="O33" s="10">
        <v>48.8</v>
      </c>
      <c r="P33" s="10">
        <v>90.4</v>
      </c>
      <c r="Q33" s="10"/>
      <c r="R33" s="10">
        <v>4.4000000000000004</v>
      </c>
      <c r="S33" s="10"/>
      <c r="T33" s="14"/>
      <c r="U33" s="10"/>
      <c r="V33" s="10"/>
      <c r="W33" s="10"/>
      <c r="X33" s="10">
        <v>3.6</v>
      </c>
      <c r="Y33" s="10">
        <v>4.5</v>
      </c>
      <c r="Z33" s="10">
        <v>231.7</v>
      </c>
      <c r="AA33" s="10">
        <v>3.5</v>
      </c>
      <c r="AB33" s="10">
        <v>5.6</v>
      </c>
      <c r="AC33" s="14">
        <v>1.452</v>
      </c>
    </row>
    <row r="34" spans="1:29" s="12" customFormat="1" x14ac:dyDescent="0.25">
      <c r="A34" s="12" t="s">
        <v>117</v>
      </c>
      <c r="B34" s="10">
        <v>8.1999999999999993</v>
      </c>
      <c r="C34" s="10">
        <v>12.9</v>
      </c>
      <c r="D34" s="10">
        <v>8.4</v>
      </c>
      <c r="E34" s="10">
        <v>13.2</v>
      </c>
      <c r="F34" s="10">
        <v>7.9</v>
      </c>
      <c r="G34" s="10">
        <v>5.8</v>
      </c>
      <c r="H34" s="10">
        <v>9.1999999999999993</v>
      </c>
      <c r="I34" s="10">
        <v>11.7</v>
      </c>
      <c r="J34" s="10">
        <v>11.9</v>
      </c>
      <c r="K34" s="10">
        <v>13.3</v>
      </c>
      <c r="L34" s="10">
        <v>13.3</v>
      </c>
      <c r="M34" s="10">
        <v>11.1</v>
      </c>
      <c r="N34" s="10"/>
      <c r="O34" s="10">
        <v>49.4</v>
      </c>
      <c r="P34" s="10">
        <v>90.5</v>
      </c>
      <c r="Q34" s="10"/>
      <c r="R34" s="10">
        <v>3.5</v>
      </c>
      <c r="S34" s="10"/>
      <c r="T34" s="14"/>
      <c r="U34" s="10"/>
      <c r="V34" s="10"/>
      <c r="W34" s="10"/>
      <c r="X34" s="10">
        <v>4.5999999999999996</v>
      </c>
      <c r="Y34" s="10">
        <v>1.7</v>
      </c>
      <c r="Z34" s="10">
        <v>224.8</v>
      </c>
      <c r="AA34" s="10">
        <v>2.8</v>
      </c>
      <c r="AB34" s="10">
        <v>3.7</v>
      </c>
      <c r="AC34" s="14">
        <v>1.4379999999999999</v>
      </c>
    </row>
    <row r="35" spans="1:29" s="12" customFormat="1" x14ac:dyDescent="0.25">
      <c r="A35" s="12" t="s">
        <v>118</v>
      </c>
      <c r="B35" s="10">
        <v>7.2</v>
      </c>
      <c r="C35" s="10">
        <v>10.9</v>
      </c>
      <c r="D35" s="10">
        <v>6.8</v>
      </c>
      <c r="E35" s="10">
        <v>11</v>
      </c>
      <c r="F35" s="10">
        <v>7.4</v>
      </c>
      <c r="G35" s="10">
        <v>3.8</v>
      </c>
      <c r="H35" s="10">
        <v>9.8000000000000007</v>
      </c>
      <c r="I35" s="10">
        <v>13</v>
      </c>
      <c r="J35" s="10">
        <v>13.2</v>
      </c>
      <c r="K35" s="10">
        <v>14.9</v>
      </c>
      <c r="L35" s="10">
        <v>14.1</v>
      </c>
      <c r="M35" s="10">
        <v>12.3</v>
      </c>
      <c r="N35" s="10"/>
      <c r="O35" s="10">
        <v>50</v>
      </c>
      <c r="P35" s="10">
        <v>91.4</v>
      </c>
      <c r="Q35" s="10"/>
      <c r="R35" s="10">
        <v>-1.9</v>
      </c>
      <c r="S35" s="10"/>
      <c r="T35" s="14"/>
      <c r="U35" s="10"/>
      <c r="V35" s="10"/>
      <c r="W35" s="10"/>
      <c r="X35" s="10">
        <v>6.7</v>
      </c>
      <c r="Y35" s="10">
        <v>3</v>
      </c>
      <c r="Z35" s="10">
        <v>237.3</v>
      </c>
      <c r="AA35" s="10">
        <v>-3.4</v>
      </c>
      <c r="AB35" s="10">
        <v>3.6</v>
      </c>
      <c r="AC35" s="14">
        <v>1.3580000000000001</v>
      </c>
    </row>
    <row r="36" spans="1:29" s="12" customFormat="1" x14ac:dyDescent="0.25">
      <c r="A36" s="12" t="s">
        <v>119</v>
      </c>
      <c r="B36" s="10">
        <v>4</v>
      </c>
      <c r="C36" s="10">
        <v>7.4</v>
      </c>
      <c r="D36" s="10">
        <v>5.6</v>
      </c>
      <c r="E36" s="10">
        <v>8.9</v>
      </c>
      <c r="F36" s="10">
        <v>7.4</v>
      </c>
      <c r="G36" s="10">
        <v>3.5</v>
      </c>
      <c r="H36" s="10">
        <v>10.3</v>
      </c>
      <c r="I36" s="10">
        <v>12.8</v>
      </c>
      <c r="J36" s="10">
        <v>12.9</v>
      </c>
      <c r="K36" s="10">
        <v>14.3</v>
      </c>
      <c r="L36" s="10">
        <v>14.5</v>
      </c>
      <c r="M36" s="10">
        <v>13</v>
      </c>
      <c r="N36" s="10"/>
      <c r="O36" s="10">
        <v>50.6</v>
      </c>
      <c r="P36" s="10">
        <v>92</v>
      </c>
      <c r="Q36" s="10"/>
      <c r="R36" s="10">
        <v>4.2</v>
      </c>
      <c r="S36" s="10"/>
      <c r="T36" s="14"/>
      <c r="U36" s="10"/>
      <c r="V36" s="10"/>
      <c r="W36" s="10"/>
      <c r="X36" s="10">
        <v>4.5</v>
      </c>
      <c r="Y36" s="10">
        <v>-0.4</v>
      </c>
      <c r="Z36" s="10">
        <v>246.9</v>
      </c>
      <c r="AA36" s="10">
        <v>2.6</v>
      </c>
      <c r="AB36" s="10">
        <v>6</v>
      </c>
      <c r="AC36" s="14">
        <v>1.234</v>
      </c>
    </row>
    <row r="37" spans="1:29" s="12" customFormat="1" x14ac:dyDescent="0.25">
      <c r="A37" s="12" t="s">
        <v>120</v>
      </c>
      <c r="B37" s="10">
        <v>3.2</v>
      </c>
      <c r="C37" s="10">
        <v>6</v>
      </c>
      <c r="D37" s="10">
        <v>3.3</v>
      </c>
      <c r="E37" s="10">
        <v>5.9</v>
      </c>
      <c r="F37" s="10">
        <v>7.3</v>
      </c>
      <c r="G37" s="10">
        <v>3.5</v>
      </c>
      <c r="H37" s="10">
        <v>8.8000000000000007</v>
      </c>
      <c r="I37" s="10">
        <v>11.5</v>
      </c>
      <c r="J37" s="10">
        <v>11.8</v>
      </c>
      <c r="K37" s="10">
        <v>13.1</v>
      </c>
      <c r="L37" s="10">
        <v>13.6</v>
      </c>
      <c r="M37" s="10">
        <v>11.8</v>
      </c>
      <c r="N37" s="10"/>
      <c r="O37" s="10">
        <v>51.1</v>
      </c>
      <c r="P37" s="10">
        <v>92.5</v>
      </c>
      <c r="Q37" s="10"/>
      <c r="R37" s="10">
        <v>2.1</v>
      </c>
      <c r="S37" s="10"/>
      <c r="T37" s="14"/>
      <c r="U37" s="10"/>
      <c r="V37" s="10"/>
      <c r="W37" s="10"/>
      <c r="X37" s="10">
        <v>0.4</v>
      </c>
      <c r="Y37" s="10">
        <v>5.0999999999999996</v>
      </c>
      <c r="Z37" s="10">
        <v>251.6</v>
      </c>
      <c r="AA37" s="10">
        <v>8.1999999999999993</v>
      </c>
      <c r="AB37" s="10">
        <v>6</v>
      </c>
      <c r="AC37" s="14">
        <v>1.1579999999999999</v>
      </c>
    </row>
    <row r="38" spans="1:29" s="12" customFormat="1" x14ac:dyDescent="0.25">
      <c r="A38" s="12" t="s">
        <v>121</v>
      </c>
      <c r="B38" s="10">
        <v>4</v>
      </c>
      <c r="C38" s="10">
        <v>8.9</v>
      </c>
      <c r="D38" s="10">
        <v>-1</v>
      </c>
      <c r="E38" s="10">
        <v>3.9</v>
      </c>
      <c r="F38" s="10">
        <v>7.2</v>
      </c>
      <c r="G38" s="10">
        <v>3.7</v>
      </c>
      <c r="H38" s="10">
        <v>8.1999999999999993</v>
      </c>
      <c r="I38" s="10">
        <v>11.3</v>
      </c>
      <c r="J38" s="10">
        <v>11.6</v>
      </c>
      <c r="K38" s="10">
        <v>13</v>
      </c>
      <c r="L38" s="10">
        <v>13.1</v>
      </c>
      <c r="M38" s="10">
        <v>10.5</v>
      </c>
      <c r="N38" s="10"/>
      <c r="O38" s="10">
        <v>51.7</v>
      </c>
      <c r="P38" s="10">
        <v>93.2</v>
      </c>
      <c r="Q38" s="10"/>
      <c r="R38" s="10">
        <v>0.9</v>
      </c>
      <c r="S38" s="10"/>
      <c r="T38" s="14"/>
      <c r="U38" s="10"/>
      <c r="V38" s="10"/>
      <c r="W38" s="10"/>
      <c r="X38" s="10">
        <v>10.1</v>
      </c>
      <c r="Y38" s="10">
        <v>0.6</v>
      </c>
      <c r="Z38" s="10">
        <v>251</v>
      </c>
      <c r="AA38" s="10">
        <v>3.4</v>
      </c>
      <c r="AB38" s="10">
        <v>6.3</v>
      </c>
      <c r="AC38" s="14">
        <v>1.236</v>
      </c>
    </row>
    <row r="39" spans="1:29" s="12" customFormat="1" x14ac:dyDescent="0.25">
      <c r="A39" s="12" t="s">
        <v>122</v>
      </c>
      <c r="B39" s="10">
        <v>3.7</v>
      </c>
      <c r="C39" s="10">
        <v>6.3</v>
      </c>
      <c r="D39" s="10">
        <v>7.9</v>
      </c>
      <c r="E39" s="10">
        <v>11.6</v>
      </c>
      <c r="F39" s="10">
        <v>7.3</v>
      </c>
      <c r="G39" s="10">
        <v>3.7</v>
      </c>
      <c r="H39" s="10">
        <v>7.5</v>
      </c>
      <c r="I39" s="10">
        <v>10.5</v>
      </c>
      <c r="J39" s="10">
        <v>10.9</v>
      </c>
      <c r="K39" s="10">
        <v>12.3</v>
      </c>
      <c r="L39" s="10">
        <v>12.7</v>
      </c>
      <c r="M39" s="10">
        <v>10.199999999999999</v>
      </c>
      <c r="N39" s="10"/>
      <c r="O39" s="10">
        <v>52.6</v>
      </c>
      <c r="P39" s="10">
        <v>93.4</v>
      </c>
      <c r="Q39" s="10"/>
      <c r="R39" s="10">
        <v>3.9</v>
      </c>
      <c r="S39" s="10"/>
      <c r="T39" s="14"/>
      <c r="U39" s="10"/>
      <c r="V39" s="10"/>
      <c r="W39" s="10"/>
      <c r="X39" s="10">
        <v>5.7</v>
      </c>
      <c r="Y39" s="10">
        <v>3.5</v>
      </c>
      <c r="Z39" s="10">
        <v>248.4</v>
      </c>
      <c r="AA39" s="10">
        <v>8.8000000000000007</v>
      </c>
      <c r="AB39" s="10">
        <v>9.8000000000000007</v>
      </c>
      <c r="AC39" s="14">
        <v>1.31</v>
      </c>
    </row>
    <row r="40" spans="1:29" s="12" customFormat="1" x14ac:dyDescent="0.25">
      <c r="A40" s="12" t="s">
        <v>123</v>
      </c>
      <c r="B40" s="10">
        <v>6.4</v>
      </c>
      <c r="C40" s="10">
        <v>8.9</v>
      </c>
      <c r="D40" s="10">
        <v>-1.3</v>
      </c>
      <c r="E40" s="10">
        <v>1.8</v>
      </c>
      <c r="F40" s="10">
        <v>7.2</v>
      </c>
      <c r="G40" s="10">
        <v>2.5</v>
      </c>
      <c r="H40" s="10">
        <v>7.1</v>
      </c>
      <c r="I40" s="10">
        <v>10</v>
      </c>
      <c r="J40" s="10">
        <v>10.5</v>
      </c>
      <c r="K40" s="10">
        <v>11.8</v>
      </c>
      <c r="L40" s="10">
        <v>12.1</v>
      </c>
      <c r="M40" s="10">
        <v>9.5</v>
      </c>
      <c r="N40" s="10"/>
      <c r="O40" s="10">
        <v>53.4</v>
      </c>
      <c r="P40" s="10">
        <v>93.9</v>
      </c>
      <c r="Q40" s="10"/>
      <c r="R40" s="10">
        <v>3.4</v>
      </c>
      <c r="S40" s="10"/>
      <c r="T40" s="14"/>
      <c r="U40" s="10"/>
      <c r="V40" s="10"/>
      <c r="W40" s="10"/>
      <c r="X40" s="10">
        <v>8.6</v>
      </c>
      <c r="Y40" s="10">
        <v>0.5</v>
      </c>
      <c r="Z40" s="10">
        <v>216.5</v>
      </c>
      <c r="AA40" s="10">
        <v>0.4</v>
      </c>
      <c r="AB40" s="10">
        <v>3.5</v>
      </c>
      <c r="AC40" s="14">
        <v>1.409</v>
      </c>
    </row>
    <row r="41" spans="1:29" s="12" customFormat="1" x14ac:dyDescent="0.25">
      <c r="A41" s="12" t="s">
        <v>124</v>
      </c>
      <c r="B41" s="10">
        <v>3</v>
      </c>
      <c r="C41" s="10">
        <v>5.4</v>
      </c>
      <c r="D41" s="10">
        <v>4.7</v>
      </c>
      <c r="E41" s="10">
        <v>7.6</v>
      </c>
      <c r="F41" s="10">
        <v>7</v>
      </c>
      <c r="G41" s="10">
        <v>4.0999999999999996</v>
      </c>
      <c r="H41" s="10">
        <v>7.2</v>
      </c>
      <c r="I41" s="10">
        <v>9.4</v>
      </c>
      <c r="J41" s="10">
        <v>10</v>
      </c>
      <c r="K41" s="10">
        <v>11.2</v>
      </c>
      <c r="L41" s="10">
        <v>11.6</v>
      </c>
      <c r="M41" s="10">
        <v>9.5</v>
      </c>
      <c r="N41" s="10"/>
      <c r="O41" s="10">
        <v>54.4</v>
      </c>
      <c r="P41" s="10">
        <v>92.3</v>
      </c>
      <c r="Q41" s="10"/>
      <c r="R41" s="10">
        <v>2.4</v>
      </c>
      <c r="S41" s="10"/>
      <c r="T41" s="14"/>
      <c r="U41" s="10"/>
      <c r="V41" s="10"/>
      <c r="W41" s="10"/>
      <c r="X41" s="10">
        <v>5.9</v>
      </c>
      <c r="Y41" s="10">
        <v>1.5</v>
      </c>
      <c r="Z41" s="10">
        <v>200.3</v>
      </c>
      <c r="AA41" s="10">
        <v>1</v>
      </c>
      <c r="AB41" s="10">
        <v>2.2999999999999998</v>
      </c>
      <c r="AC41" s="14">
        <v>1.4450000000000001</v>
      </c>
    </row>
    <row r="42" spans="1:29" s="12" customFormat="1" x14ac:dyDescent="0.25">
      <c r="A42" s="12" t="s">
        <v>125</v>
      </c>
      <c r="B42" s="10">
        <v>3.8</v>
      </c>
      <c r="C42" s="10">
        <v>5.8</v>
      </c>
      <c r="D42" s="10">
        <v>5.0999999999999996</v>
      </c>
      <c r="E42" s="10">
        <v>8.1</v>
      </c>
      <c r="F42" s="10">
        <v>7</v>
      </c>
      <c r="G42" s="10">
        <v>2.1</v>
      </c>
      <c r="H42" s="10">
        <v>6.9</v>
      </c>
      <c r="I42" s="10">
        <v>8.4</v>
      </c>
      <c r="J42" s="10">
        <v>8.8000000000000007</v>
      </c>
      <c r="K42" s="10">
        <v>10.4</v>
      </c>
      <c r="L42" s="10">
        <v>10.5</v>
      </c>
      <c r="M42" s="10">
        <v>9.4</v>
      </c>
      <c r="N42" s="10"/>
      <c r="O42" s="10">
        <v>55.4</v>
      </c>
      <c r="P42" s="10">
        <v>94.1</v>
      </c>
      <c r="Q42" s="10"/>
      <c r="R42" s="10">
        <v>-1.4</v>
      </c>
      <c r="S42" s="10"/>
      <c r="T42" s="14"/>
      <c r="U42" s="10"/>
      <c r="V42" s="10"/>
      <c r="W42" s="10"/>
      <c r="X42" s="10">
        <v>1.2</v>
      </c>
      <c r="Y42" s="10">
        <v>0.6</v>
      </c>
      <c r="Z42" s="10">
        <v>177.6</v>
      </c>
      <c r="AA42" s="10">
        <v>4.5999999999999996</v>
      </c>
      <c r="AB42" s="10">
        <v>4.0999999999999996</v>
      </c>
      <c r="AC42" s="14">
        <v>1.474</v>
      </c>
    </row>
    <row r="43" spans="1:29" s="12" customFormat="1" x14ac:dyDescent="0.25">
      <c r="A43" s="12" t="s">
        <v>126</v>
      </c>
      <c r="B43" s="10">
        <v>1.8</v>
      </c>
      <c r="C43" s="10">
        <v>3.5</v>
      </c>
      <c r="D43" s="10">
        <v>5.4</v>
      </c>
      <c r="E43" s="10">
        <v>4.9000000000000004</v>
      </c>
      <c r="F43" s="10">
        <v>7.2</v>
      </c>
      <c r="G43" s="10">
        <v>-1.9</v>
      </c>
      <c r="H43" s="10">
        <v>6.1</v>
      </c>
      <c r="I43" s="10">
        <v>7.7</v>
      </c>
      <c r="J43" s="10">
        <v>7.9</v>
      </c>
      <c r="K43" s="10">
        <v>10.1</v>
      </c>
      <c r="L43" s="10">
        <v>10.3</v>
      </c>
      <c r="M43" s="10">
        <v>8.6</v>
      </c>
      <c r="N43" s="10"/>
      <c r="O43" s="10">
        <v>56.5</v>
      </c>
      <c r="P43" s="10">
        <v>95.9</v>
      </c>
      <c r="Q43" s="10"/>
      <c r="R43" s="10">
        <v>7.5</v>
      </c>
      <c r="S43" s="10"/>
      <c r="T43" s="14"/>
      <c r="U43" s="10"/>
      <c r="V43" s="10"/>
      <c r="W43" s="10"/>
      <c r="X43" s="10">
        <v>-1.1000000000000001</v>
      </c>
      <c r="Y43" s="10">
        <v>0.9</v>
      </c>
      <c r="Z43" s="10">
        <v>163.80000000000001</v>
      </c>
      <c r="AA43" s="10">
        <v>3</v>
      </c>
      <c r="AB43" s="10">
        <v>1.3</v>
      </c>
      <c r="AC43" s="14">
        <v>1.532</v>
      </c>
    </row>
    <row r="44" spans="1:29" s="12" customFormat="1" x14ac:dyDescent="0.25">
      <c r="A44" s="12" t="s">
        <v>127</v>
      </c>
      <c r="B44" s="10">
        <v>4.0999999999999996</v>
      </c>
      <c r="C44" s="10">
        <v>5.8</v>
      </c>
      <c r="D44" s="10">
        <v>2.9</v>
      </c>
      <c r="E44" s="10">
        <v>5</v>
      </c>
      <c r="F44" s="10">
        <v>7</v>
      </c>
      <c r="G44" s="10">
        <v>2.5</v>
      </c>
      <c r="H44" s="10">
        <v>5.5</v>
      </c>
      <c r="I44" s="10">
        <v>7.3</v>
      </c>
      <c r="J44" s="10">
        <v>7.7</v>
      </c>
      <c r="K44" s="10">
        <v>9.8000000000000007</v>
      </c>
      <c r="L44" s="10">
        <v>10.199999999999999</v>
      </c>
      <c r="M44" s="10">
        <v>7.9</v>
      </c>
      <c r="N44" s="10"/>
      <c r="O44" s="10">
        <v>57.8</v>
      </c>
      <c r="P44" s="10">
        <v>97.3</v>
      </c>
      <c r="Q44" s="10"/>
      <c r="R44" s="10">
        <v>2</v>
      </c>
      <c r="S44" s="10"/>
      <c r="T44" s="14"/>
      <c r="U44" s="10"/>
      <c r="V44" s="10"/>
      <c r="W44" s="10"/>
      <c r="X44" s="10">
        <v>3.1</v>
      </c>
      <c r="Y44" s="10">
        <v>-2.1</v>
      </c>
      <c r="Z44" s="10">
        <v>154.4</v>
      </c>
      <c r="AA44" s="10">
        <v>1.8</v>
      </c>
      <c r="AB44" s="10">
        <v>2.9</v>
      </c>
      <c r="AC44" s="14">
        <v>1.4470000000000001</v>
      </c>
    </row>
    <row r="45" spans="1:29" s="12" customFormat="1" x14ac:dyDescent="0.25">
      <c r="A45" s="12" t="s">
        <v>128</v>
      </c>
      <c r="B45" s="10">
        <v>2.1</v>
      </c>
      <c r="C45" s="10">
        <v>4.4000000000000004</v>
      </c>
      <c r="D45" s="10">
        <v>0.7</v>
      </c>
      <c r="E45" s="10">
        <v>3.2</v>
      </c>
      <c r="F45" s="10">
        <v>6.8</v>
      </c>
      <c r="G45" s="10">
        <v>2.8</v>
      </c>
      <c r="H45" s="10">
        <v>5.4</v>
      </c>
      <c r="I45" s="10">
        <v>7</v>
      </c>
      <c r="J45" s="10">
        <v>7.6</v>
      </c>
      <c r="K45" s="10">
        <v>9.6</v>
      </c>
      <c r="L45" s="10">
        <v>9.6</v>
      </c>
      <c r="M45" s="10">
        <v>7.5</v>
      </c>
      <c r="N45" s="10"/>
      <c r="O45" s="10">
        <v>59</v>
      </c>
      <c r="P45" s="10">
        <v>98.7</v>
      </c>
      <c r="Q45" s="10"/>
      <c r="R45" s="10">
        <v>1</v>
      </c>
      <c r="S45" s="10"/>
      <c r="T45" s="14"/>
      <c r="U45" s="10"/>
      <c r="V45" s="10"/>
      <c r="W45" s="10"/>
      <c r="X45" s="10">
        <v>4.3</v>
      </c>
      <c r="Y45" s="10">
        <v>0</v>
      </c>
      <c r="Z45" s="10">
        <v>158.30000000000001</v>
      </c>
      <c r="AA45" s="10">
        <v>7.3</v>
      </c>
      <c r="AB45" s="10">
        <v>5.4</v>
      </c>
      <c r="AC45" s="14">
        <v>1.4830000000000001</v>
      </c>
    </row>
    <row r="46" spans="1:29" s="12" customFormat="1" x14ac:dyDescent="0.25">
      <c r="A46" s="12" t="s">
        <v>129</v>
      </c>
      <c r="B46" s="10">
        <v>2.8</v>
      </c>
      <c r="C46" s="10">
        <v>5.8</v>
      </c>
      <c r="D46" s="10">
        <v>3.9</v>
      </c>
      <c r="E46" s="10">
        <v>7.8</v>
      </c>
      <c r="F46" s="10">
        <v>6.6</v>
      </c>
      <c r="G46" s="10">
        <v>4.9000000000000004</v>
      </c>
      <c r="H46" s="10">
        <v>5.5</v>
      </c>
      <c r="I46" s="10">
        <v>6.9</v>
      </c>
      <c r="J46" s="10">
        <v>7.4</v>
      </c>
      <c r="K46" s="10">
        <v>9.1</v>
      </c>
      <c r="L46" s="10">
        <v>9.1</v>
      </c>
      <c r="M46" s="10">
        <v>7.5</v>
      </c>
      <c r="N46" s="10">
        <v>2929.7</v>
      </c>
      <c r="O46" s="10">
        <v>60.6</v>
      </c>
      <c r="P46" s="10">
        <v>100.6</v>
      </c>
      <c r="Q46" s="10"/>
      <c r="R46" s="10">
        <v>-1.9</v>
      </c>
      <c r="S46" s="10"/>
      <c r="T46" s="14"/>
      <c r="U46" s="10"/>
      <c r="V46" s="10"/>
      <c r="W46" s="10"/>
      <c r="X46" s="10">
        <v>-1.5</v>
      </c>
      <c r="Y46" s="10">
        <v>-2.2000000000000002</v>
      </c>
      <c r="Z46" s="10">
        <v>145.69999999999999</v>
      </c>
      <c r="AA46" s="10">
        <v>3.7</v>
      </c>
      <c r="AB46" s="10">
        <v>6.5</v>
      </c>
      <c r="AC46" s="14">
        <v>1.607</v>
      </c>
    </row>
    <row r="47" spans="1:29" s="12" customFormat="1" x14ac:dyDescent="0.25">
      <c r="A47" s="12" t="s">
        <v>130</v>
      </c>
      <c r="B47" s="10">
        <v>4.5999999999999996</v>
      </c>
      <c r="C47" s="10">
        <v>7.4</v>
      </c>
      <c r="D47" s="10">
        <v>-3.8</v>
      </c>
      <c r="E47" s="10">
        <v>-0.1</v>
      </c>
      <c r="F47" s="10">
        <v>6.3</v>
      </c>
      <c r="G47" s="10">
        <v>4.5999999999999996</v>
      </c>
      <c r="H47" s="10">
        <v>5.7</v>
      </c>
      <c r="I47" s="10">
        <v>8.1</v>
      </c>
      <c r="J47" s="10">
        <v>8.5</v>
      </c>
      <c r="K47" s="10">
        <v>9.9</v>
      </c>
      <c r="L47" s="10">
        <v>10.4</v>
      </c>
      <c r="M47" s="10">
        <v>8</v>
      </c>
      <c r="N47" s="10">
        <v>3004.9</v>
      </c>
      <c r="O47" s="10">
        <v>62</v>
      </c>
      <c r="P47" s="10">
        <v>102.6</v>
      </c>
      <c r="Q47" s="10"/>
      <c r="R47" s="10">
        <v>6.9</v>
      </c>
      <c r="S47" s="10"/>
      <c r="T47" s="14"/>
      <c r="U47" s="10"/>
      <c r="V47" s="10"/>
      <c r="W47" s="10"/>
      <c r="X47" s="10">
        <v>8.5</v>
      </c>
      <c r="Y47" s="10">
        <v>5.0999999999999996</v>
      </c>
      <c r="Z47" s="10">
        <v>146.80000000000001</v>
      </c>
      <c r="AA47" s="10">
        <v>6</v>
      </c>
      <c r="AB47" s="10">
        <v>1.5</v>
      </c>
      <c r="AC47" s="14">
        <v>1.613</v>
      </c>
    </row>
    <row r="48" spans="1:29" s="12" customFormat="1" x14ac:dyDescent="0.25">
      <c r="A48" s="12" t="s">
        <v>131</v>
      </c>
      <c r="B48" s="10">
        <v>3.7</v>
      </c>
      <c r="C48" s="10">
        <v>6.7</v>
      </c>
      <c r="D48" s="10">
        <v>7.5</v>
      </c>
      <c r="E48" s="10">
        <v>11.6</v>
      </c>
      <c r="F48" s="10">
        <v>6</v>
      </c>
      <c r="G48" s="10">
        <v>4.3</v>
      </c>
      <c r="H48" s="10">
        <v>6</v>
      </c>
      <c r="I48" s="10">
        <v>8.5</v>
      </c>
      <c r="J48" s="10">
        <v>9</v>
      </c>
      <c r="K48" s="10">
        <v>10.5</v>
      </c>
      <c r="L48" s="10">
        <v>10.6</v>
      </c>
      <c r="M48" s="10">
        <v>8.4</v>
      </c>
      <c r="N48" s="10">
        <v>3171</v>
      </c>
      <c r="O48" s="10">
        <v>63.3</v>
      </c>
      <c r="P48" s="10">
        <v>103.2</v>
      </c>
      <c r="Q48" s="10"/>
      <c r="R48" s="10">
        <v>4.4000000000000004</v>
      </c>
      <c r="S48" s="10"/>
      <c r="T48" s="14"/>
      <c r="U48" s="10"/>
      <c r="V48" s="10"/>
      <c r="W48" s="10"/>
      <c r="X48" s="10">
        <v>8</v>
      </c>
      <c r="Y48" s="10">
        <v>-0.9</v>
      </c>
      <c r="Z48" s="10">
        <v>146.5</v>
      </c>
      <c r="AA48" s="10">
        <v>10.1</v>
      </c>
      <c r="AB48" s="10">
        <v>3.6</v>
      </c>
      <c r="AC48" s="14">
        <v>1.625</v>
      </c>
    </row>
    <row r="49" spans="1:29" s="12" customFormat="1" x14ac:dyDescent="0.25">
      <c r="A49" s="12" t="s">
        <v>132</v>
      </c>
      <c r="B49" s="10">
        <v>6.8</v>
      </c>
      <c r="C49" s="10">
        <v>10.4</v>
      </c>
      <c r="D49" s="10">
        <v>5.5</v>
      </c>
      <c r="E49" s="10">
        <v>9.1999999999999993</v>
      </c>
      <c r="F49" s="10">
        <v>5.8</v>
      </c>
      <c r="G49" s="10">
        <v>3.8</v>
      </c>
      <c r="H49" s="10">
        <v>5.9</v>
      </c>
      <c r="I49" s="10">
        <v>8.8000000000000007</v>
      </c>
      <c r="J49" s="10">
        <v>9.1999999999999993</v>
      </c>
      <c r="K49" s="10">
        <v>10.5</v>
      </c>
      <c r="L49" s="10">
        <v>10.8</v>
      </c>
      <c r="M49" s="10">
        <v>8.9</v>
      </c>
      <c r="N49" s="10">
        <v>2417.1</v>
      </c>
      <c r="O49" s="10">
        <v>64.599999999999994</v>
      </c>
      <c r="P49" s="10">
        <v>103.8</v>
      </c>
      <c r="Q49" s="10"/>
      <c r="R49" s="10">
        <v>5.2</v>
      </c>
      <c r="S49" s="10"/>
      <c r="T49" s="14"/>
      <c r="U49" s="10"/>
      <c r="V49" s="10"/>
      <c r="W49" s="10"/>
      <c r="X49" s="10">
        <v>10.7</v>
      </c>
      <c r="Y49" s="10">
        <v>1.2</v>
      </c>
      <c r="Z49" s="10">
        <v>121.3</v>
      </c>
      <c r="AA49" s="10">
        <v>4.7</v>
      </c>
      <c r="AB49" s="10">
        <v>5.2</v>
      </c>
      <c r="AC49" s="14">
        <v>1.8859999999999999</v>
      </c>
    </row>
    <row r="50" spans="1:29" s="12" customFormat="1" x14ac:dyDescent="0.25">
      <c r="A50" s="12" t="s">
        <v>133</v>
      </c>
      <c r="B50" s="10">
        <v>2.2999999999999998</v>
      </c>
      <c r="C50" s="10">
        <v>5.5</v>
      </c>
      <c r="D50" s="10">
        <v>6</v>
      </c>
      <c r="E50" s="10">
        <v>9.3000000000000007</v>
      </c>
      <c r="F50" s="10">
        <v>5.7</v>
      </c>
      <c r="G50" s="10">
        <v>3.2</v>
      </c>
      <c r="H50" s="10">
        <v>5.7</v>
      </c>
      <c r="I50" s="10">
        <v>8</v>
      </c>
      <c r="J50" s="10">
        <v>8.6</v>
      </c>
      <c r="K50" s="10">
        <v>9.8000000000000007</v>
      </c>
      <c r="L50" s="10">
        <v>10</v>
      </c>
      <c r="M50" s="10">
        <v>8.6</v>
      </c>
      <c r="N50" s="10">
        <v>2584</v>
      </c>
      <c r="O50" s="10">
        <v>65.599999999999994</v>
      </c>
      <c r="P50" s="10">
        <v>104.9</v>
      </c>
      <c r="Q50" s="10"/>
      <c r="R50" s="10">
        <v>2.2000000000000002</v>
      </c>
      <c r="S50" s="10"/>
      <c r="T50" s="14"/>
      <c r="U50" s="10"/>
      <c r="V50" s="10"/>
      <c r="W50" s="10"/>
      <c r="X50" s="10">
        <v>9.3000000000000007</v>
      </c>
      <c r="Y50" s="10">
        <v>-2.2000000000000002</v>
      </c>
      <c r="Z50" s="10">
        <v>124.1</v>
      </c>
      <c r="AA50" s="10">
        <v>7.4</v>
      </c>
      <c r="AB50" s="10">
        <v>4.3</v>
      </c>
      <c r="AC50" s="14">
        <v>1.887</v>
      </c>
    </row>
    <row r="51" spans="1:29" s="12" customFormat="1" x14ac:dyDescent="0.25">
      <c r="A51" s="12" t="s">
        <v>134</v>
      </c>
      <c r="B51" s="10">
        <v>5.4</v>
      </c>
      <c r="C51" s="10">
        <v>9.5</v>
      </c>
      <c r="D51" s="10">
        <v>4.2</v>
      </c>
      <c r="E51" s="10">
        <v>8.8000000000000007</v>
      </c>
      <c r="F51" s="10">
        <v>5.5</v>
      </c>
      <c r="G51" s="10">
        <v>4.7</v>
      </c>
      <c r="H51" s="10">
        <v>6.2</v>
      </c>
      <c r="I51" s="10">
        <v>8.5</v>
      </c>
      <c r="J51" s="10">
        <v>9</v>
      </c>
      <c r="K51" s="10">
        <v>10.3</v>
      </c>
      <c r="L51" s="10">
        <v>10.4</v>
      </c>
      <c r="M51" s="10">
        <v>8.8000000000000007</v>
      </c>
      <c r="N51" s="10">
        <v>2729.7</v>
      </c>
      <c r="O51" s="10">
        <v>67.2</v>
      </c>
      <c r="P51" s="10">
        <v>106.1</v>
      </c>
      <c r="Q51" s="10"/>
      <c r="R51" s="10">
        <v>3.7</v>
      </c>
      <c r="S51" s="10"/>
      <c r="T51" s="14"/>
      <c r="U51" s="10"/>
      <c r="V51" s="10"/>
      <c r="W51" s="10"/>
      <c r="X51" s="10">
        <v>0.5</v>
      </c>
      <c r="Y51" s="10">
        <v>2.7</v>
      </c>
      <c r="Z51" s="10">
        <v>133.5</v>
      </c>
      <c r="AA51" s="10">
        <v>2.5</v>
      </c>
      <c r="AB51" s="10">
        <v>2.7</v>
      </c>
      <c r="AC51" s="14">
        <v>1.7090000000000001</v>
      </c>
    </row>
    <row r="52" spans="1:29" s="12" customFormat="1" x14ac:dyDescent="0.25">
      <c r="A52" s="12" t="s">
        <v>135</v>
      </c>
      <c r="B52" s="10">
        <v>2.2999999999999998</v>
      </c>
      <c r="C52" s="10">
        <v>7.2</v>
      </c>
      <c r="D52" s="10">
        <v>3.9</v>
      </c>
      <c r="E52" s="10">
        <v>9.1</v>
      </c>
      <c r="F52" s="10">
        <v>5.5</v>
      </c>
      <c r="G52" s="10">
        <v>5</v>
      </c>
      <c r="H52" s="10">
        <v>7</v>
      </c>
      <c r="I52" s="10">
        <v>8.8000000000000007</v>
      </c>
      <c r="J52" s="10">
        <v>9.1999999999999993</v>
      </c>
      <c r="K52" s="10">
        <v>10.3</v>
      </c>
      <c r="L52" s="10">
        <v>10.5</v>
      </c>
      <c r="M52" s="10">
        <v>9.6999999999999993</v>
      </c>
      <c r="N52" s="10">
        <v>2706.7</v>
      </c>
      <c r="O52" s="10">
        <v>69.099999999999994</v>
      </c>
      <c r="P52" s="10">
        <v>106.4</v>
      </c>
      <c r="Q52" s="10"/>
      <c r="R52" s="10">
        <v>5</v>
      </c>
      <c r="S52" s="10"/>
      <c r="T52" s="14"/>
      <c r="U52" s="10"/>
      <c r="V52" s="10"/>
      <c r="W52" s="10"/>
      <c r="X52" s="10">
        <v>8.3000000000000007</v>
      </c>
      <c r="Y52" s="10">
        <v>0.7</v>
      </c>
      <c r="Z52" s="10">
        <v>133.9</v>
      </c>
      <c r="AA52" s="10">
        <v>6.3</v>
      </c>
      <c r="AB52" s="10">
        <v>5.8</v>
      </c>
      <c r="AC52" s="14">
        <v>1.6910000000000001</v>
      </c>
    </row>
    <row r="53" spans="1:29" s="12" customFormat="1" x14ac:dyDescent="0.25">
      <c r="A53" s="12" t="s">
        <v>136</v>
      </c>
      <c r="B53" s="10">
        <v>5.4</v>
      </c>
      <c r="C53" s="10">
        <v>8.8000000000000007</v>
      </c>
      <c r="D53" s="10">
        <v>3.9</v>
      </c>
      <c r="E53" s="10">
        <v>8.1</v>
      </c>
      <c r="F53" s="10">
        <v>5.3</v>
      </c>
      <c r="G53" s="10">
        <v>4.4000000000000004</v>
      </c>
      <c r="H53" s="10">
        <v>7.7</v>
      </c>
      <c r="I53" s="10">
        <v>8.8000000000000007</v>
      </c>
      <c r="J53" s="10">
        <v>9</v>
      </c>
      <c r="K53" s="10">
        <v>10.1</v>
      </c>
      <c r="L53" s="10">
        <v>10.4</v>
      </c>
      <c r="M53" s="10">
        <v>10.199999999999999</v>
      </c>
      <c r="N53" s="10">
        <v>2738.4</v>
      </c>
      <c r="O53" s="10">
        <v>70.900000000000006</v>
      </c>
      <c r="P53" s="10">
        <v>106.6</v>
      </c>
      <c r="Q53" s="10"/>
      <c r="R53" s="10">
        <v>3.8</v>
      </c>
      <c r="S53" s="10"/>
      <c r="T53" s="14"/>
      <c r="U53" s="10"/>
      <c r="V53" s="10"/>
      <c r="W53" s="10"/>
      <c r="X53" s="10">
        <v>4.5999999999999996</v>
      </c>
      <c r="Y53" s="10">
        <v>3</v>
      </c>
      <c r="Z53" s="10">
        <v>125.1</v>
      </c>
      <c r="AA53" s="10">
        <v>3.5</v>
      </c>
      <c r="AB53" s="10">
        <v>4.8</v>
      </c>
      <c r="AC53" s="14">
        <v>1.8089999999999999</v>
      </c>
    </row>
    <row r="54" spans="1:29" s="12" customFormat="1" x14ac:dyDescent="0.25">
      <c r="A54" s="12" t="s">
        <v>137</v>
      </c>
      <c r="B54" s="10">
        <v>4.0999999999999996</v>
      </c>
      <c r="C54" s="10">
        <v>8.6999999999999993</v>
      </c>
      <c r="D54" s="10">
        <v>5</v>
      </c>
      <c r="E54" s="10">
        <v>9.8000000000000007</v>
      </c>
      <c r="F54" s="10">
        <v>5.2</v>
      </c>
      <c r="G54" s="10">
        <v>4.5999999999999996</v>
      </c>
      <c r="H54" s="10">
        <v>8.5</v>
      </c>
      <c r="I54" s="10">
        <v>9.4</v>
      </c>
      <c r="J54" s="10">
        <v>9.3000000000000007</v>
      </c>
      <c r="K54" s="10">
        <v>10.4</v>
      </c>
      <c r="L54" s="10">
        <v>10.8</v>
      </c>
      <c r="M54" s="10">
        <v>11</v>
      </c>
      <c r="N54" s="10">
        <v>2915.1</v>
      </c>
      <c r="O54" s="10">
        <v>72.400000000000006</v>
      </c>
      <c r="P54" s="10">
        <v>107.6</v>
      </c>
      <c r="Q54" s="10"/>
      <c r="R54" s="10">
        <v>4.8</v>
      </c>
      <c r="S54" s="10"/>
      <c r="T54" s="14"/>
      <c r="U54" s="10"/>
      <c r="V54" s="10"/>
      <c r="W54" s="10"/>
      <c r="X54" s="10">
        <v>11.5</v>
      </c>
      <c r="Y54" s="10">
        <v>-2.2000000000000002</v>
      </c>
      <c r="Z54" s="10">
        <v>132.80000000000001</v>
      </c>
      <c r="AA54" s="10">
        <v>1.8</v>
      </c>
      <c r="AB54" s="10">
        <v>6.3</v>
      </c>
      <c r="AC54" s="14">
        <v>1.6850000000000001</v>
      </c>
    </row>
    <row r="55" spans="1:29" s="12" customFormat="1" x14ac:dyDescent="0.25">
      <c r="A55" s="12" t="s">
        <v>138</v>
      </c>
      <c r="B55" s="10">
        <v>3.2</v>
      </c>
      <c r="C55" s="10">
        <v>7.5</v>
      </c>
      <c r="D55" s="10">
        <v>-1.2</v>
      </c>
      <c r="E55" s="10">
        <v>4.2</v>
      </c>
      <c r="F55" s="10">
        <v>5.2</v>
      </c>
      <c r="G55" s="10">
        <v>6.6</v>
      </c>
      <c r="H55" s="10">
        <v>8.4</v>
      </c>
      <c r="I55" s="10">
        <v>8.9</v>
      </c>
      <c r="J55" s="10">
        <v>8.9</v>
      </c>
      <c r="K55" s="10">
        <v>10</v>
      </c>
      <c r="L55" s="10">
        <v>10.6</v>
      </c>
      <c r="M55" s="10">
        <v>11.4</v>
      </c>
      <c r="N55" s="10">
        <v>3137</v>
      </c>
      <c r="O55" s="10">
        <v>73.400000000000006</v>
      </c>
      <c r="P55" s="10">
        <v>108.6</v>
      </c>
      <c r="Q55" s="10"/>
      <c r="R55" s="10">
        <v>3.9</v>
      </c>
      <c r="S55" s="10"/>
      <c r="T55" s="14"/>
      <c r="U55" s="10"/>
      <c r="V55" s="10"/>
      <c r="W55" s="10"/>
      <c r="X55" s="10">
        <v>-5.0999999999999996</v>
      </c>
      <c r="Y55" s="10">
        <v>9.9</v>
      </c>
      <c r="Z55" s="10">
        <v>144</v>
      </c>
      <c r="AA55" s="10">
        <v>2.6</v>
      </c>
      <c r="AB55" s="10">
        <v>3.9</v>
      </c>
      <c r="AC55" s="14">
        <v>1.5489999999999999</v>
      </c>
    </row>
    <row r="56" spans="1:29" s="12" customFormat="1" x14ac:dyDescent="0.25">
      <c r="A56" s="12" t="s">
        <v>139</v>
      </c>
      <c r="B56" s="10">
        <v>3</v>
      </c>
      <c r="C56" s="10">
        <v>6</v>
      </c>
      <c r="D56" s="10">
        <v>2.8</v>
      </c>
      <c r="E56" s="10">
        <v>5.0999999999999996</v>
      </c>
      <c r="F56" s="10">
        <v>5.2</v>
      </c>
      <c r="G56" s="10">
        <v>3.2</v>
      </c>
      <c r="H56" s="10">
        <v>7.8</v>
      </c>
      <c r="I56" s="10">
        <v>8.1</v>
      </c>
      <c r="J56" s="10">
        <v>8.1999999999999993</v>
      </c>
      <c r="K56" s="10">
        <v>9.6</v>
      </c>
      <c r="L56" s="10">
        <v>10</v>
      </c>
      <c r="M56" s="10">
        <v>10.7</v>
      </c>
      <c r="N56" s="10">
        <v>3426.7</v>
      </c>
      <c r="O56" s="10">
        <v>74.400000000000006</v>
      </c>
      <c r="P56" s="10">
        <v>109</v>
      </c>
      <c r="Q56" s="10"/>
      <c r="R56" s="10">
        <v>2.4</v>
      </c>
      <c r="S56" s="10"/>
      <c r="T56" s="14"/>
      <c r="U56" s="10"/>
      <c r="V56" s="10"/>
      <c r="W56" s="10"/>
      <c r="X56" s="10">
        <v>7</v>
      </c>
      <c r="Y56" s="10">
        <v>0.5</v>
      </c>
      <c r="Z56" s="10">
        <v>139.6</v>
      </c>
      <c r="AA56" s="10">
        <v>0.4</v>
      </c>
      <c r="AB56" s="10">
        <v>5.4</v>
      </c>
      <c r="AC56" s="14">
        <v>1.615</v>
      </c>
    </row>
    <row r="57" spans="1:29" s="12" customFormat="1" x14ac:dyDescent="0.25">
      <c r="A57" s="12" t="s">
        <v>140</v>
      </c>
      <c r="B57" s="10">
        <v>0.8</v>
      </c>
      <c r="C57" s="10">
        <v>3.7</v>
      </c>
      <c r="D57" s="10">
        <v>3.3</v>
      </c>
      <c r="E57" s="10">
        <v>6.5</v>
      </c>
      <c r="F57" s="10">
        <v>5.4</v>
      </c>
      <c r="G57" s="10">
        <v>4.0999999999999996</v>
      </c>
      <c r="H57" s="10">
        <v>7.7</v>
      </c>
      <c r="I57" s="10">
        <v>8</v>
      </c>
      <c r="J57" s="10">
        <v>8</v>
      </c>
      <c r="K57" s="10">
        <v>9.5</v>
      </c>
      <c r="L57" s="10">
        <v>9.8000000000000007</v>
      </c>
      <c r="M57" s="10">
        <v>10.5</v>
      </c>
      <c r="N57" s="10">
        <v>3419.9</v>
      </c>
      <c r="O57" s="10">
        <v>75.400000000000006</v>
      </c>
      <c r="P57" s="10">
        <v>109.4</v>
      </c>
      <c r="Q57" s="10"/>
      <c r="R57" s="10">
        <v>4.2</v>
      </c>
      <c r="S57" s="10"/>
      <c r="T57" s="14"/>
      <c r="U57" s="10"/>
      <c r="V57" s="10"/>
      <c r="W57" s="10"/>
      <c r="X57" s="10">
        <v>12.9</v>
      </c>
      <c r="Y57" s="10">
        <v>2.5</v>
      </c>
      <c r="Z57" s="10">
        <v>143.80000000000001</v>
      </c>
      <c r="AA57" s="10">
        <v>0.3</v>
      </c>
      <c r="AB57" s="10">
        <v>6.7</v>
      </c>
      <c r="AC57" s="14">
        <v>1.615</v>
      </c>
    </row>
    <row r="58" spans="1:29" s="12" customFormat="1" x14ac:dyDescent="0.25">
      <c r="A58" s="12" t="s">
        <v>141</v>
      </c>
      <c r="B58" s="10">
        <v>4.5</v>
      </c>
      <c r="C58" s="10">
        <v>9.1</v>
      </c>
      <c r="D58" s="10">
        <v>3.4</v>
      </c>
      <c r="E58" s="10">
        <v>9.4</v>
      </c>
      <c r="F58" s="10">
        <v>5.3</v>
      </c>
      <c r="G58" s="10">
        <v>7.1</v>
      </c>
      <c r="H58" s="10">
        <v>7.8</v>
      </c>
      <c r="I58" s="10">
        <v>8.5</v>
      </c>
      <c r="J58" s="10">
        <v>8.5</v>
      </c>
      <c r="K58" s="10">
        <v>10.1</v>
      </c>
      <c r="L58" s="10">
        <v>10.199999999999999</v>
      </c>
      <c r="M58" s="10">
        <v>10</v>
      </c>
      <c r="N58" s="10">
        <v>3273.5</v>
      </c>
      <c r="O58" s="10">
        <v>76.2</v>
      </c>
      <c r="P58" s="10">
        <v>108.4</v>
      </c>
      <c r="Q58" s="10">
        <v>27.3</v>
      </c>
      <c r="R58" s="10">
        <v>5.5</v>
      </c>
      <c r="S58" s="10"/>
      <c r="T58" s="14"/>
      <c r="U58" s="10"/>
      <c r="V58" s="10"/>
      <c r="W58" s="10"/>
      <c r="X58" s="10">
        <v>-2.8</v>
      </c>
      <c r="Y58" s="10">
        <v>1.4</v>
      </c>
      <c r="Z58" s="10">
        <v>157.80000000000001</v>
      </c>
      <c r="AA58" s="10">
        <v>2.7</v>
      </c>
      <c r="AB58" s="10">
        <v>7.7</v>
      </c>
      <c r="AC58" s="14">
        <v>1.6479999999999999</v>
      </c>
    </row>
    <row r="59" spans="1:29" s="12" customFormat="1" x14ac:dyDescent="0.25">
      <c r="A59" s="12" t="s">
        <v>142</v>
      </c>
      <c r="B59" s="10">
        <v>1.6</v>
      </c>
      <c r="C59" s="10">
        <v>5.8</v>
      </c>
      <c r="D59" s="10">
        <v>2.4</v>
      </c>
      <c r="E59" s="10">
        <v>6.2</v>
      </c>
      <c r="F59" s="10">
        <v>5.3</v>
      </c>
      <c r="G59" s="10">
        <v>4</v>
      </c>
      <c r="H59" s="10">
        <v>7.7</v>
      </c>
      <c r="I59" s="10">
        <v>8.6999999999999993</v>
      </c>
      <c r="J59" s="10">
        <v>8.8000000000000007</v>
      </c>
      <c r="K59" s="10">
        <v>10.199999999999999</v>
      </c>
      <c r="L59" s="10">
        <v>10.3</v>
      </c>
      <c r="M59" s="10">
        <v>10</v>
      </c>
      <c r="N59" s="10">
        <v>3424.4</v>
      </c>
      <c r="O59" s="10">
        <v>76.3</v>
      </c>
      <c r="P59" s="10">
        <v>107.5</v>
      </c>
      <c r="Q59" s="10">
        <v>24.2</v>
      </c>
      <c r="R59" s="10">
        <v>1.8</v>
      </c>
      <c r="S59" s="10">
        <v>3.1</v>
      </c>
      <c r="T59" s="14"/>
      <c r="U59" s="10"/>
      <c r="V59" s="10"/>
      <c r="W59" s="10"/>
      <c r="X59" s="10">
        <v>12.6</v>
      </c>
      <c r="Y59" s="10">
        <v>5.6</v>
      </c>
      <c r="Z59" s="10">
        <v>152.4</v>
      </c>
      <c r="AA59" s="10">
        <v>2.1</v>
      </c>
      <c r="AB59" s="10">
        <v>7.4</v>
      </c>
      <c r="AC59" s="14">
        <v>1.7450000000000001</v>
      </c>
    </row>
    <row r="60" spans="1:29" s="12" customFormat="1" x14ac:dyDescent="0.25">
      <c r="A60" s="12" t="s">
        <v>143</v>
      </c>
      <c r="B60" s="10">
        <v>0.1</v>
      </c>
      <c r="C60" s="10">
        <v>3.7</v>
      </c>
      <c r="D60" s="10">
        <v>0.1</v>
      </c>
      <c r="E60" s="10">
        <v>5.3</v>
      </c>
      <c r="F60" s="10">
        <v>5.7</v>
      </c>
      <c r="G60" s="10">
        <v>7.1</v>
      </c>
      <c r="H60" s="10">
        <v>7.5</v>
      </c>
      <c r="I60" s="10">
        <v>8.5</v>
      </c>
      <c r="J60" s="10">
        <v>8.8000000000000007</v>
      </c>
      <c r="K60" s="10">
        <v>10.199999999999999</v>
      </c>
      <c r="L60" s="10">
        <v>10.1</v>
      </c>
      <c r="M60" s="10">
        <v>10</v>
      </c>
      <c r="N60" s="10">
        <v>2879.3</v>
      </c>
      <c r="O60" s="10">
        <v>76</v>
      </c>
      <c r="P60" s="10">
        <v>107</v>
      </c>
      <c r="Q60" s="10">
        <v>36.5</v>
      </c>
      <c r="R60" s="10">
        <v>3.8</v>
      </c>
      <c r="S60" s="10">
        <v>3.7</v>
      </c>
      <c r="T60" s="14"/>
      <c r="U60" s="10"/>
      <c r="V60" s="10"/>
      <c r="W60" s="10"/>
      <c r="X60" s="10">
        <v>7.7</v>
      </c>
      <c r="Y60" s="10">
        <v>1</v>
      </c>
      <c r="Z60" s="10">
        <v>138.30000000000001</v>
      </c>
      <c r="AA60" s="10">
        <v>-4.0999999999999996</v>
      </c>
      <c r="AB60" s="10">
        <v>8.5</v>
      </c>
      <c r="AC60" s="14">
        <v>1.8740000000000001</v>
      </c>
    </row>
    <row r="61" spans="1:29" s="12" customFormat="1" x14ac:dyDescent="0.25">
      <c r="A61" s="12" t="s">
        <v>144</v>
      </c>
      <c r="B61" s="10">
        <v>-3.4</v>
      </c>
      <c r="C61" s="10">
        <v>-0.4</v>
      </c>
      <c r="D61" s="10">
        <v>-3.1</v>
      </c>
      <c r="E61" s="10">
        <v>2</v>
      </c>
      <c r="F61" s="10">
        <v>6.1</v>
      </c>
      <c r="G61" s="10">
        <v>7</v>
      </c>
      <c r="H61" s="10">
        <v>7</v>
      </c>
      <c r="I61" s="10">
        <v>8.1</v>
      </c>
      <c r="J61" s="10">
        <v>8.5</v>
      </c>
      <c r="K61" s="10">
        <v>10.3</v>
      </c>
      <c r="L61" s="10">
        <v>9.9</v>
      </c>
      <c r="M61" s="10">
        <v>10</v>
      </c>
      <c r="N61" s="10">
        <v>3101.4</v>
      </c>
      <c r="O61" s="10">
        <v>75.599999999999994</v>
      </c>
      <c r="P61" s="10">
        <v>106.6</v>
      </c>
      <c r="Q61" s="10">
        <v>34</v>
      </c>
      <c r="R61" s="10">
        <v>2.2999999999999998</v>
      </c>
      <c r="S61" s="10">
        <v>5.7</v>
      </c>
      <c r="T61" s="14"/>
      <c r="U61" s="10"/>
      <c r="V61" s="10"/>
      <c r="W61" s="10"/>
      <c r="X61" s="10">
        <v>-0.9</v>
      </c>
      <c r="Y61" s="10">
        <v>6.6</v>
      </c>
      <c r="Z61" s="10">
        <v>135.80000000000001</v>
      </c>
      <c r="AA61" s="10">
        <v>-1.4</v>
      </c>
      <c r="AB61" s="10">
        <v>7.8</v>
      </c>
      <c r="AC61" s="14">
        <v>1.929</v>
      </c>
    </row>
    <row r="62" spans="1:29" s="12" customFormat="1" x14ac:dyDescent="0.25">
      <c r="A62" s="12" t="s">
        <v>145</v>
      </c>
      <c r="B62" s="10">
        <v>-1.9</v>
      </c>
      <c r="C62" s="10">
        <v>2.1</v>
      </c>
      <c r="D62" s="10">
        <v>0.8</v>
      </c>
      <c r="E62" s="10">
        <v>2.9</v>
      </c>
      <c r="F62" s="10">
        <v>6.6</v>
      </c>
      <c r="G62" s="10">
        <v>3</v>
      </c>
      <c r="H62" s="10">
        <v>6</v>
      </c>
      <c r="I62" s="10">
        <v>7.7</v>
      </c>
      <c r="J62" s="10">
        <v>8.1999999999999993</v>
      </c>
      <c r="K62" s="10">
        <v>9.9</v>
      </c>
      <c r="L62" s="10">
        <v>9.5</v>
      </c>
      <c r="M62" s="10">
        <v>9.1999999999999993</v>
      </c>
      <c r="N62" s="10">
        <v>3583.7</v>
      </c>
      <c r="O62" s="10">
        <v>75.2</v>
      </c>
      <c r="P62" s="10">
        <v>105.6</v>
      </c>
      <c r="Q62" s="10">
        <v>36.200000000000003</v>
      </c>
      <c r="R62" s="10">
        <v>2.8</v>
      </c>
      <c r="S62" s="10">
        <v>3.5</v>
      </c>
      <c r="T62" s="14"/>
      <c r="U62" s="10"/>
      <c r="V62" s="10"/>
      <c r="W62" s="10"/>
      <c r="X62" s="10">
        <v>3.6</v>
      </c>
      <c r="Y62" s="10">
        <v>2</v>
      </c>
      <c r="Z62" s="10">
        <v>140.6</v>
      </c>
      <c r="AA62" s="10">
        <v>-1.2</v>
      </c>
      <c r="AB62" s="10">
        <v>4.3</v>
      </c>
      <c r="AC62" s="14">
        <v>1.7490000000000001</v>
      </c>
    </row>
    <row r="63" spans="1:29" s="12" customFormat="1" x14ac:dyDescent="0.25">
      <c r="A63" s="12" t="s">
        <v>146</v>
      </c>
      <c r="B63" s="10">
        <v>3.1</v>
      </c>
      <c r="C63" s="10">
        <v>6</v>
      </c>
      <c r="D63" s="10">
        <v>2.8</v>
      </c>
      <c r="E63" s="10">
        <v>5</v>
      </c>
      <c r="F63" s="10">
        <v>6.8</v>
      </c>
      <c r="G63" s="10">
        <v>2.4</v>
      </c>
      <c r="H63" s="10">
        <v>5.6</v>
      </c>
      <c r="I63" s="10">
        <v>7.8</v>
      </c>
      <c r="J63" s="10">
        <v>8.3000000000000007</v>
      </c>
      <c r="K63" s="10">
        <v>9.6999999999999993</v>
      </c>
      <c r="L63" s="10">
        <v>9.5</v>
      </c>
      <c r="M63" s="10">
        <v>8.6999999999999993</v>
      </c>
      <c r="N63" s="10">
        <v>3545.5</v>
      </c>
      <c r="O63" s="10">
        <v>75.400000000000006</v>
      </c>
      <c r="P63" s="10">
        <v>104.6</v>
      </c>
      <c r="Q63" s="10">
        <v>20.100000000000001</v>
      </c>
      <c r="R63" s="10">
        <v>1.2</v>
      </c>
      <c r="S63" s="10">
        <v>3.5</v>
      </c>
      <c r="T63" s="14"/>
      <c r="U63" s="10"/>
      <c r="V63" s="10"/>
      <c r="W63" s="10"/>
      <c r="X63" s="10">
        <v>4.8</v>
      </c>
      <c r="Y63" s="10">
        <v>4.2</v>
      </c>
      <c r="Z63" s="10">
        <v>137.9</v>
      </c>
      <c r="AA63" s="10">
        <v>-0.5</v>
      </c>
      <c r="AB63" s="10">
        <v>13.2</v>
      </c>
      <c r="AC63" s="14">
        <v>1.6180000000000001</v>
      </c>
    </row>
    <row r="64" spans="1:29" s="12" customFormat="1" x14ac:dyDescent="0.25">
      <c r="A64" s="12" t="s">
        <v>147</v>
      </c>
      <c r="B64" s="10">
        <v>1.9</v>
      </c>
      <c r="C64" s="10">
        <v>5</v>
      </c>
      <c r="D64" s="10">
        <v>1.5</v>
      </c>
      <c r="E64" s="10">
        <v>4.2</v>
      </c>
      <c r="F64" s="10">
        <v>6.9</v>
      </c>
      <c r="G64" s="10">
        <v>3.1</v>
      </c>
      <c r="H64" s="10">
        <v>5.4</v>
      </c>
      <c r="I64" s="10">
        <v>7.5</v>
      </c>
      <c r="J64" s="10">
        <v>8.1</v>
      </c>
      <c r="K64" s="10">
        <v>9.3000000000000007</v>
      </c>
      <c r="L64" s="10">
        <v>9.1999999999999993</v>
      </c>
      <c r="M64" s="10">
        <v>8.4</v>
      </c>
      <c r="N64" s="10">
        <v>3744</v>
      </c>
      <c r="O64" s="10">
        <v>75.3</v>
      </c>
      <c r="P64" s="10">
        <v>101</v>
      </c>
      <c r="Q64" s="10">
        <v>21.2</v>
      </c>
      <c r="R64" s="10">
        <v>-0.1</v>
      </c>
      <c r="S64" s="10">
        <v>5.2</v>
      </c>
      <c r="T64" s="14"/>
      <c r="U64" s="10"/>
      <c r="V64" s="10"/>
      <c r="W64" s="10"/>
      <c r="X64" s="10">
        <v>0</v>
      </c>
      <c r="Y64" s="10">
        <v>0</v>
      </c>
      <c r="Z64" s="10">
        <v>132.9</v>
      </c>
      <c r="AA64" s="10">
        <v>-0.9</v>
      </c>
      <c r="AB64" s="10">
        <v>5.5</v>
      </c>
      <c r="AC64" s="14">
        <v>1.752</v>
      </c>
    </row>
    <row r="65" spans="1:29" s="12" customFormat="1" x14ac:dyDescent="0.25">
      <c r="A65" s="12" t="s">
        <v>148</v>
      </c>
      <c r="B65" s="10">
        <v>1.8</v>
      </c>
      <c r="C65" s="10">
        <v>4</v>
      </c>
      <c r="D65" s="10">
        <v>3.5</v>
      </c>
      <c r="E65" s="10">
        <v>6.5</v>
      </c>
      <c r="F65" s="10">
        <v>7.1</v>
      </c>
      <c r="G65" s="10">
        <v>3.4</v>
      </c>
      <c r="H65" s="10">
        <v>4.5</v>
      </c>
      <c r="I65" s="10">
        <v>6.7</v>
      </c>
      <c r="J65" s="10">
        <v>7.5</v>
      </c>
      <c r="K65" s="10">
        <v>8.8000000000000007</v>
      </c>
      <c r="L65" s="10">
        <v>8.6</v>
      </c>
      <c r="M65" s="10">
        <v>7.6</v>
      </c>
      <c r="N65" s="10">
        <v>4041.1</v>
      </c>
      <c r="O65" s="10">
        <v>75.099999999999994</v>
      </c>
      <c r="P65" s="10">
        <v>97.6</v>
      </c>
      <c r="Q65" s="10">
        <v>21.9</v>
      </c>
      <c r="R65" s="10">
        <v>3.9</v>
      </c>
      <c r="S65" s="10">
        <v>4</v>
      </c>
      <c r="T65" s="14"/>
      <c r="U65" s="10"/>
      <c r="V65" s="10"/>
      <c r="W65" s="10"/>
      <c r="X65" s="10">
        <v>2.5</v>
      </c>
      <c r="Y65" s="10">
        <v>5</v>
      </c>
      <c r="Z65" s="10">
        <v>124.9</v>
      </c>
      <c r="AA65" s="10">
        <v>0.6</v>
      </c>
      <c r="AB65" s="10">
        <v>5.4</v>
      </c>
      <c r="AC65" s="14">
        <v>1.8660000000000001</v>
      </c>
    </row>
    <row r="66" spans="1:29" s="12" customFormat="1" x14ac:dyDescent="0.25">
      <c r="A66" s="12" t="s">
        <v>149</v>
      </c>
      <c r="B66" s="10">
        <v>4.8</v>
      </c>
      <c r="C66" s="10">
        <v>6.6</v>
      </c>
      <c r="D66" s="10">
        <v>8.9</v>
      </c>
      <c r="E66" s="10">
        <v>11.6</v>
      </c>
      <c r="F66" s="10">
        <v>7.4</v>
      </c>
      <c r="G66" s="10">
        <v>2.7</v>
      </c>
      <c r="H66" s="10">
        <v>3.9</v>
      </c>
      <c r="I66" s="10">
        <v>6.7</v>
      </c>
      <c r="J66" s="10">
        <v>7.5</v>
      </c>
      <c r="K66" s="10">
        <v>8.6999999999999993</v>
      </c>
      <c r="L66" s="10">
        <v>8.6999999999999993</v>
      </c>
      <c r="M66" s="10">
        <v>6.5</v>
      </c>
      <c r="N66" s="10">
        <v>3961.6</v>
      </c>
      <c r="O66" s="10">
        <v>75.3</v>
      </c>
      <c r="P66" s="10">
        <v>95.4</v>
      </c>
      <c r="Q66" s="10">
        <v>19.8</v>
      </c>
      <c r="R66" s="10">
        <v>6.2</v>
      </c>
      <c r="S66" s="10">
        <v>3.2</v>
      </c>
      <c r="T66" s="14"/>
      <c r="U66" s="10"/>
      <c r="V66" s="10"/>
      <c r="W66" s="10"/>
      <c r="X66" s="10">
        <v>0.6</v>
      </c>
      <c r="Y66" s="10">
        <v>-1.5</v>
      </c>
      <c r="Z66" s="10">
        <v>132.9</v>
      </c>
      <c r="AA66" s="10">
        <v>0</v>
      </c>
      <c r="AB66" s="10">
        <v>3.9</v>
      </c>
      <c r="AC66" s="14">
        <v>1.736</v>
      </c>
    </row>
    <row r="67" spans="1:29" s="12" customFormat="1" x14ac:dyDescent="0.25">
      <c r="A67" s="12" t="s">
        <v>150</v>
      </c>
      <c r="B67" s="10">
        <v>4.5</v>
      </c>
      <c r="C67" s="10">
        <v>7.2</v>
      </c>
      <c r="D67" s="10">
        <v>4.2</v>
      </c>
      <c r="E67" s="10">
        <v>7</v>
      </c>
      <c r="F67" s="10">
        <v>7.6</v>
      </c>
      <c r="G67" s="10">
        <v>3.1</v>
      </c>
      <c r="H67" s="10">
        <v>3.7</v>
      </c>
      <c r="I67" s="10">
        <v>6.7</v>
      </c>
      <c r="J67" s="10">
        <v>7.5</v>
      </c>
      <c r="K67" s="10">
        <v>8.6</v>
      </c>
      <c r="L67" s="10">
        <v>8.6</v>
      </c>
      <c r="M67" s="10">
        <v>6.5</v>
      </c>
      <c r="N67" s="10">
        <v>3930.3</v>
      </c>
      <c r="O67" s="10">
        <v>75.099999999999994</v>
      </c>
      <c r="P67" s="10">
        <v>93.2</v>
      </c>
      <c r="Q67" s="10">
        <v>20.2</v>
      </c>
      <c r="R67" s="10">
        <v>-3</v>
      </c>
      <c r="S67" s="10">
        <v>3.7</v>
      </c>
      <c r="T67" s="14"/>
      <c r="U67" s="10"/>
      <c r="V67" s="10"/>
      <c r="W67" s="10"/>
      <c r="X67" s="10">
        <v>-0.2</v>
      </c>
      <c r="Y67" s="10">
        <v>5.5</v>
      </c>
      <c r="Z67" s="10">
        <v>125.9</v>
      </c>
      <c r="AA67" s="10">
        <v>-0.5</v>
      </c>
      <c r="AB67" s="10">
        <v>2.2999999999999998</v>
      </c>
      <c r="AC67" s="14">
        <v>1.9039999999999999</v>
      </c>
    </row>
    <row r="68" spans="1:29" s="12" customFormat="1" x14ac:dyDescent="0.25">
      <c r="A68" s="12" t="s">
        <v>151</v>
      </c>
      <c r="B68" s="10">
        <v>3.9</v>
      </c>
      <c r="C68" s="10">
        <v>5.9</v>
      </c>
      <c r="D68" s="10">
        <v>1.8</v>
      </c>
      <c r="E68" s="10">
        <v>4.4000000000000004</v>
      </c>
      <c r="F68" s="10">
        <v>7.6</v>
      </c>
      <c r="G68" s="10">
        <v>3.1</v>
      </c>
      <c r="H68" s="10">
        <v>3.1</v>
      </c>
      <c r="I68" s="10">
        <v>5.7</v>
      </c>
      <c r="J68" s="10">
        <v>6.9</v>
      </c>
      <c r="K68" s="10">
        <v>7.9</v>
      </c>
      <c r="L68" s="10">
        <v>8</v>
      </c>
      <c r="M68" s="10">
        <v>6</v>
      </c>
      <c r="N68" s="10">
        <v>4024.4</v>
      </c>
      <c r="O68" s="10">
        <v>75</v>
      </c>
      <c r="P68" s="10">
        <v>90.7</v>
      </c>
      <c r="Q68" s="10">
        <v>15.9</v>
      </c>
      <c r="R68" s="10">
        <v>-1.1000000000000001</v>
      </c>
      <c r="S68" s="10">
        <v>2.6</v>
      </c>
      <c r="T68" s="14"/>
      <c r="U68" s="10"/>
      <c r="V68" s="10"/>
      <c r="W68" s="10"/>
      <c r="X68" s="10">
        <v>2</v>
      </c>
      <c r="Y68" s="10">
        <v>-1.6</v>
      </c>
      <c r="Z68" s="10">
        <v>120</v>
      </c>
      <c r="AA68" s="10">
        <v>2.6</v>
      </c>
      <c r="AB68" s="10">
        <v>1.7</v>
      </c>
      <c r="AC68" s="14">
        <v>1.7789999999999999</v>
      </c>
    </row>
    <row r="69" spans="1:29" s="12" customFormat="1" x14ac:dyDescent="0.25">
      <c r="A69" s="12" t="s">
        <v>152</v>
      </c>
      <c r="B69" s="10">
        <v>4.0999999999999996</v>
      </c>
      <c r="C69" s="10">
        <v>6.9</v>
      </c>
      <c r="D69" s="10">
        <v>1.4</v>
      </c>
      <c r="E69" s="10">
        <v>4.3</v>
      </c>
      <c r="F69" s="10">
        <v>7.4</v>
      </c>
      <c r="G69" s="10">
        <v>3.6</v>
      </c>
      <c r="H69" s="10">
        <v>3.1</v>
      </c>
      <c r="I69" s="10">
        <v>6</v>
      </c>
      <c r="J69" s="10">
        <v>7</v>
      </c>
      <c r="K69" s="10">
        <v>8.1999999999999993</v>
      </c>
      <c r="L69" s="10">
        <v>8.1999999999999993</v>
      </c>
      <c r="M69" s="10">
        <v>6</v>
      </c>
      <c r="N69" s="10">
        <v>4289.7</v>
      </c>
      <c r="O69" s="10">
        <v>75.3</v>
      </c>
      <c r="P69" s="10">
        <v>88.3</v>
      </c>
      <c r="Q69" s="10">
        <v>20.5</v>
      </c>
      <c r="R69" s="10">
        <v>-0.8</v>
      </c>
      <c r="S69" s="10">
        <v>3</v>
      </c>
      <c r="T69" s="14"/>
      <c r="U69" s="10"/>
      <c r="V69" s="10"/>
      <c r="W69" s="10"/>
      <c r="X69" s="10">
        <v>-2.5</v>
      </c>
      <c r="Y69" s="10">
        <v>1.4</v>
      </c>
      <c r="Z69" s="10">
        <v>124.9</v>
      </c>
      <c r="AA69" s="10">
        <v>2.8</v>
      </c>
      <c r="AB69" s="10">
        <v>3.1</v>
      </c>
      <c r="AC69" s="14">
        <v>1.5129999999999999</v>
      </c>
    </row>
    <row r="70" spans="1:29" s="12" customFormat="1" x14ac:dyDescent="0.25">
      <c r="A70" s="12" t="s">
        <v>153</v>
      </c>
      <c r="B70" s="10">
        <v>0.7</v>
      </c>
      <c r="C70" s="10">
        <v>3.1</v>
      </c>
      <c r="D70" s="10">
        <v>2.2999999999999998</v>
      </c>
      <c r="E70" s="10">
        <v>4.7</v>
      </c>
      <c r="F70" s="10">
        <v>7.1</v>
      </c>
      <c r="G70" s="10">
        <v>2.9</v>
      </c>
      <c r="H70" s="10">
        <v>3</v>
      </c>
      <c r="I70" s="10">
        <v>5.5</v>
      </c>
      <c r="J70" s="10">
        <v>6.5</v>
      </c>
      <c r="K70" s="10">
        <v>7.6</v>
      </c>
      <c r="L70" s="10">
        <v>7.7</v>
      </c>
      <c r="M70" s="10">
        <v>6</v>
      </c>
      <c r="N70" s="10">
        <v>4444.3</v>
      </c>
      <c r="O70" s="10">
        <v>75.5</v>
      </c>
      <c r="P70" s="10">
        <v>87.4</v>
      </c>
      <c r="Q70" s="10">
        <v>16.2</v>
      </c>
      <c r="R70" s="10">
        <v>-2.7</v>
      </c>
      <c r="S70" s="10">
        <v>4</v>
      </c>
      <c r="T70" s="14"/>
      <c r="U70" s="10"/>
      <c r="V70" s="10"/>
      <c r="W70" s="10"/>
      <c r="X70" s="10">
        <v>4</v>
      </c>
      <c r="Y70" s="10">
        <v>0</v>
      </c>
      <c r="Z70" s="10">
        <v>114.9</v>
      </c>
      <c r="AA70" s="10">
        <v>2.9</v>
      </c>
      <c r="AB70" s="10">
        <v>2.2000000000000002</v>
      </c>
      <c r="AC70" s="14">
        <v>1.5089999999999999</v>
      </c>
    </row>
    <row r="71" spans="1:29" s="12" customFormat="1" x14ac:dyDescent="0.25">
      <c r="A71" s="12" t="s">
        <v>154</v>
      </c>
      <c r="B71" s="10">
        <v>2.4</v>
      </c>
      <c r="C71" s="10">
        <v>4.9000000000000004</v>
      </c>
      <c r="D71" s="10">
        <v>0.7</v>
      </c>
      <c r="E71" s="10">
        <v>3.4</v>
      </c>
      <c r="F71" s="10">
        <v>7.1</v>
      </c>
      <c r="G71" s="10">
        <v>2.9</v>
      </c>
      <c r="H71" s="10">
        <v>3</v>
      </c>
      <c r="I71" s="10">
        <v>5.2</v>
      </c>
      <c r="J71" s="10">
        <v>6.2</v>
      </c>
      <c r="K71" s="10">
        <v>7.3</v>
      </c>
      <c r="L71" s="10">
        <v>7.4</v>
      </c>
      <c r="M71" s="10">
        <v>6</v>
      </c>
      <c r="N71" s="10">
        <v>4449.6000000000004</v>
      </c>
      <c r="O71" s="10">
        <v>75.8</v>
      </c>
      <c r="P71" s="10">
        <v>86.5</v>
      </c>
      <c r="Q71" s="10">
        <v>15.3</v>
      </c>
      <c r="R71" s="10">
        <v>0.3</v>
      </c>
      <c r="S71" s="10">
        <v>3</v>
      </c>
      <c r="T71" s="14"/>
      <c r="U71" s="10"/>
      <c r="V71" s="10"/>
      <c r="W71" s="10"/>
      <c r="X71" s="10">
        <v>-2.7</v>
      </c>
      <c r="Y71" s="10">
        <v>3.9</v>
      </c>
      <c r="Z71" s="10">
        <v>106.8</v>
      </c>
      <c r="AA71" s="10">
        <v>2</v>
      </c>
      <c r="AB71" s="10">
        <v>3</v>
      </c>
      <c r="AC71" s="14">
        <v>1.4930000000000001</v>
      </c>
    </row>
    <row r="72" spans="1:29" s="12" customFormat="1" x14ac:dyDescent="0.25">
      <c r="A72" s="12" t="s">
        <v>155</v>
      </c>
      <c r="B72" s="10">
        <v>2</v>
      </c>
      <c r="C72" s="10">
        <v>4.4000000000000004</v>
      </c>
      <c r="D72" s="10">
        <v>0.2</v>
      </c>
      <c r="E72" s="10">
        <v>2</v>
      </c>
      <c r="F72" s="10">
        <v>6.8</v>
      </c>
      <c r="G72" s="10">
        <v>1.9</v>
      </c>
      <c r="H72" s="10">
        <v>3</v>
      </c>
      <c r="I72" s="10">
        <v>5</v>
      </c>
      <c r="J72" s="10">
        <v>5.8</v>
      </c>
      <c r="K72" s="10">
        <v>6.8</v>
      </c>
      <c r="L72" s="10">
        <v>7</v>
      </c>
      <c r="M72" s="10">
        <v>6</v>
      </c>
      <c r="N72" s="10">
        <v>4601.8</v>
      </c>
      <c r="O72" s="10">
        <v>76.400000000000006</v>
      </c>
      <c r="P72" s="10">
        <v>86.4</v>
      </c>
      <c r="Q72" s="10">
        <v>17.3</v>
      </c>
      <c r="R72" s="10">
        <v>1.7</v>
      </c>
      <c r="S72" s="10">
        <v>3.1</v>
      </c>
      <c r="T72" s="14"/>
      <c r="U72" s="10"/>
      <c r="V72" s="10"/>
      <c r="W72" s="10"/>
      <c r="X72" s="10">
        <v>-1.8</v>
      </c>
      <c r="Y72" s="10">
        <v>1.7</v>
      </c>
      <c r="Z72" s="10">
        <v>106.1</v>
      </c>
      <c r="AA72" s="10">
        <v>3.3</v>
      </c>
      <c r="AB72" s="10">
        <v>3.3</v>
      </c>
      <c r="AC72" s="14">
        <v>1.496</v>
      </c>
    </row>
    <row r="73" spans="1:29" s="12" customFormat="1" x14ac:dyDescent="0.25">
      <c r="A73" s="12" t="s">
        <v>156</v>
      </c>
      <c r="B73" s="10">
        <v>5.4</v>
      </c>
      <c r="C73" s="10">
        <v>7.7</v>
      </c>
      <c r="D73" s="10">
        <v>2.6</v>
      </c>
      <c r="E73" s="10">
        <v>5</v>
      </c>
      <c r="F73" s="10">
        <v>6.6</v>
      </c>
      <c r="G73" s="10">
        <v>3.4</v>
      </c>
      <c r="H73" s="10">
        <v>3.1</v>
      </c>
      <c r="I73" s="10">
        <v>5</v>
      </c>
      <c r="J73" s="10">
        <v>5.8</v>
      </c>
      <c r="K73" s="10">
        <v>6.8</v>
      </c>
      <c r="L73" s="10">
        <v>7.1</v>
      </c>
      <c r="M73" s="10">
        <v>6</v>
      </c>
      <c r="N73" s="10">
        <v>4657.8</v>
      </c>
      <c r="O73" s="10">
        <v>77</v>
      </c>
      <c r="P73" s="10">
        <v>86.4</v>
      </c>
      <c r="Q73" s="10">
        <v>15.9</v>
      </c>
      <c r="R73" s="10">
        <v>1.1000000000000001</v>
      </c>
      <c r="S73" s="10">
        <v>2.8</v>
      </c>
      <c r="T73" s="14"/>
      <c r="U73" s="10"/>
      <c r="V73" s="10"/>
      <c r="W73" s="10"/>
      <c r="X73" s="10">
        <v>2.2000000000000002</v>
      </c>
      <c r="Y73" s="10">
        <v>-1</v>
      </c>
      <c r="Z73" s="10">
        <v>111.7</v>
      </c>
      <c r="AA73" s="10">
        <v>2.8</v>
      </c>
      <c r="AB73" s="10">
        <v>1.2</v>
      </c>
      <c r="AC73" s="14">
        <v>1.478</v>
      </c>
    </row>
    <row r="74" spans="1:29" s="12" customFormat="1" x14ac:dyDescent="0.25">
      <c r="A74" s="12" t="s">
        <v>157</v>
      </c>
      <c r="B74" s="10">
        <v>4</v>
      </c>
      <c r="C74" s="10">
        <v>6</v>
      </c>
      <c r="D74" s="10">
        <v>2.8</v>
      </c>
      <c r="E74" s="10">
        <v>4.3</v>
      </c>
      <c r="F74" s="10">
        <v>6.6</v>
      </c>
      <c r="G74" s="10">
        <v>2</v>
      </c>
      <c r="H74" s="10">
        <v>3.3</v>
      </c>
      <c r="I74" s="10">
        <v>5.5</v>
      </c>
      <c r="J74" s="10">
        <v>6.2</v>
      </c>
      <c r="K74" s="10">
        <v>7.2</v>
      </c>
      <c r="L74" s="10">
        <v>7.4</v>
      </c>
      <c r="M74" s="10">
        <v>6</v>
      </c>
      <c r="N74" s="10">
        <v>4457.7</v>
      </c>
      <c r="O74" s="10">
        <v>77.400000000000006</v>
      </c>
      <c r="P74" s="10">
        <v>87.4</v>
      </c>
      <c r="Q74" s="10">
        <v>20.5</v>
      </c>
      <c r="R74" s="10">
        <v>3.8</v>
      </c>
      <c r="S74" s="10">
        <v>2.7</v>
      </c>
      <c r="T74" s="14"/>
      <c r="U74" s="10"/>
      <c r="V74" s="10"/>
      <c r="W74" s="10"/>
      <c r="X74" s="10">
        <v>3.4</v>
      </c>
      <c r="Y74" s="10">
        <v>0.5</v>
      </c>
      <c r="Z74" s="10">
        <v>102.4</v>
      </c>
      <c r="AA74" s="10">
        <v>4.9000000000000004</v>
      </c>
      <c r="AB74" s="10">
        <v>1.7</v>
      </c>
      <c r="AC74" s="14">
        <v>1.488</v>
      </c>
    </row>
    <row r="75" spans="1:29" s="12" customFormat="1" x14ac:dyDescent="0.25">
      <c r="A75" s="12" t="s">
        <v>158</v>
      </c>
      <c r="B75" s="10">
        <v>5.6</v>
      </c>
      <c r="C75" s="10">
        <v>7.7</v>
      </c>
      <c r="D75" s="10">
        <v>4.3</v>
      </c>
      <c r="E75" s="10">
        <v>6.6</v>
      </c>
      <c r="F75" s="10">
        <v>6.2</v>
      </c>
      <c r="G75" s="10">
        <v>2.2999999999999998</v>
      </c>
      <c r="H75" s="10">
        <v>4</v>
      </c>
      <c r="I75" s="10">
        <v>6.7</v>
      </c>
      <c r="J75" s="10">
        <v>7.2</v>
      </c>
      <c r="K75" s="10">
        <v>8.1999999999999993</v>
      </c>
      <c r="L75" s="10">
        <v>8.5</v>
      </c>
      <c r="M75" s="10">
        <v>6.9</v>
      </c>
      <c r="N75" s="10">
        <v>4395.2</v>
      </c>
      <c r="O75" s="10">
        <v>77.8</v>
      </c>
      <c r="P75" s="10">
        <v>88.4</v>
      </c>
      <c r="Q75" s="10">
        <v>23.9</v>
      </c>
      <c r="R75" s="10">
        <v>2.5</v>
      </c>
      <c r="S75" s="10">
        <v>2.4</v>
      </c>
      <c r="T75" s="14"/>
      <c r="U75" s="10"/>
      <c r="V75" s="10"/>
      <c r="W75" s="10"/>
      <c r="X75" s="10">
        <v>-3.5</v>
      </c>
      <c r="Y75" s="10">
        <v>1.6</v>
      </c>
      <c r="Z75" s="10">
        <v>98.5</v>
      </c>
      <c r="AA75" s="10">
        <v>4.7</v>
      </c>
      <c r="AB75" s="10">
        <v>2</v>
      </c>
      <c r="AC75" s="14">
        <v>1.548</v>
      </c>
    </row>
    <row r="76" spans="1:29" s="12" customFormat="1" x14ac:dyDescent="0.25">
      <c r="A76" s="12" t="s">
        <v>159</v>
      </c>
      <c r="B76" s="10">
        <v>2.4</v>
      </c>
      <c r="C76" s="10">
        <v>4.5999999999999996</v>
      </c>
      <c r="D76" s="10">
        <v>2.4</v>
      </c>
      <c r="E76" s="10">
        <v>5.4</v>
      </c>
      <c r="F76" s="10">
        <v>6</v>
      </c>
      <c r="G76" s="10">
        <v>3.8</v>
      </c>
      <c r="H76" s="10">
        <v>4.5</v>
      </c>
      <c r="I76" s="10">
        <v>6.9</v>
      </c>
      <c r="J76" s="10">
        <v>7.4</v>
      </c>
      <c r="K76" s="10">
        <v>8.1999999999999993</v>
      </c>
      <c r="L76" s="10">
        <v>8.6</v>
      </c>
      <c r="M76" s="10">
        <v>7.5</v>
      </c>
      <c r="N76" s="10">
        <v>4605.8</v>
      </c>
      <c r="O76" s="10">
        <v>78.2</v>
      </c>
      <c r="P76" s="10">
        <v>89.3</v>
      </c>
      <c r="Q76" s="10">
        <v>14.9</v>
      </c>
      <c r="R76" s="10">
        <v>2.7</v>
      </c>
      <c r="S76" s="10">
        <v>2.7</v>
      </c>
      <c r="T76" s="14"/>
      <c r="U76" s="10"/>
      <c r="V76" s="10"/>
      <c r="W76" s="10"/>
      <c r="X76" s="10">
        <v>6.5</v>
      </c>
      <c r="Y76" s="10">
        <v>-1.1000000000000001</v>
      </c>
      <c r="Z76" s="10">
        <v>99.1</v>
      </c>
      <c r="AA76" s="10">
        <v>4.5999999999999996</v>
      </c>
      <c r="AB76" s="10">
        <v>2</v>
      </c>
      <c r="AC76" s="14">
        <v>1.577</v>
      </c>
    </row>
    <row r="77" spans="1:29" s="12" customFormat="1" x14ac:dyDescent="0.25">
      <c r="A77" s="12" t="s">
        <v>160</v>
      </c>
      <c r="B77" s="10">
        <v>4.5999999999999996</v>
      </c>
      <c r="C77" s="10">
        <v>6.9</v>
      </c>
      <c r="D77" s="10">
        <v>5.7</v>
      </c>
      <c r="E77" s="10">
        <v>7.7</v>
      </c>
      <c r="F77" s="10">
        <v>5.6</v>
      </c>
      <c r="G77" s="10">
        <v>2.2999999999999998</v>
      </c>
      <c r="H77" s="10">
        <v>5.3</v>
      </c>
      <c r="I77" s="10">
        <v>7.6</v>
      </c>
      <c r="J77" s="10">
        <v>7.9</v>
      </c>
      <c r="K77" s="10">
        <v>8.9</v>
      </c>
      <c r="L77" s="10">
        <v>9.1</v>
      </c>
      <c r="M77" s="10">
        <v>8.1</v>
      </c>
      <c r="N77" s="10">
        <v>4540.6000000000004</v>
      </c>
      <c r="O77" s="10">
        <v>78.5</v>
      </c>
      <c r="P77" s="10">
        <v>90.4</v>
      </c>
      <c r="Q77" s="10">
        <v>18.399999999999999</v>
      </c>
      <c r="R77" s="10">
        <v>3.2</v>
      </c>
      <c r="S77" s="10">
        <v>2.4</v>
      </c>
      <c r="T77" s="14"/>
      <c r="U77" s="10"/>
      <c r="V77" s="10"/>
      <c r="W77" s="10"/>
      <c r="X77" s="10">
        <v>-2.2000000000000002</v>
      </c>
      <c r="Y77" s="10">
        <v>2.2000000000000002</v>
      </c>
      <c r="Z77" s="10">
        <v>99.6</v>
      </c>
      <c r="AA77" s="10">
        <v>2.2000000000000002</v>
      </c>
      <c r="AB77" s="10">
        <v>1.3</v>
      </c>
      <c r="AC77" s="14">
        <v>1.5669999999999999</v>
      </c>
    </row>
    <row r="78" spans="1:29" s="12" customFormat="1" x14ac:dyDescent="0.25">
      <c r="A78" s="12" t="s">
        <v>161</v>
      </c>
      <c r="B78" s="10">
        <v>1.4</v>
      </c>
      <c r="C78" s="10">
        <v>3.7</v>
      </c>
      <c r="D78" s="10">
        <v>3.9</v>
      </c>
      <c r="E78" s="10">
        <v>5.9</v>
      </c>
      <c r="F78" s="10">
        <v>5.5</v>
      </c>
      <c r="G78" s="10">
        <v>3</v>
      </c>
      <c r="H78" s="10">
        <v>5.7</v>
      </c>
      <c r="I78" s="10">
        <v>7.4</v>
      </c>
      <c r="J78" s="10">
        <v>7.6</v>
      </c>
      <c r="K78" s="10">
        <v>8.4</v>
      </c>
      <c r="L78" s="10">
        <v>8.6999999999999993</v>
      </c>
      <c r="M78" s="10">
        <v>8.8000000000000007</v>
      </c>
      <c r="N78" s="10">
        <v>4920.3999999999996</v>
      </c>
      <c r="O78" s="10">
        <v>78.8</v>
      </c>
      <c r="P78" s="10">
        <v>90.6</v>
      </c>
      <c r="Q78" s="10">
        <v>14.3</v>
      </c>
      <c r="R78" s="10">
        <v>2.2000000000000002</v>
      </c>
      <c r="S78" s="10">
        <v>2.4</v>
      </c>
      <c r="T78" s="14"/>
      <c r="U78" s="10"/>
      <c r="V78" s="10"/>
      <c r="W78" s="10"/>
      <c r="X78" s="10">
        <v>4.0999999999999996</v>
      </c>
      <c r="Y78" s="10">
        <v>-2.1</v>
      </c>
      <c r="Z78" s="10">
        <v>86.9</v>
      </c>
      <c r="AA78" s="10">
        <v>1.2</v>
      </c>
      <c r="AB78" s="10">
        <v>4.5</v>
      </c>
      <c r="AC78" s="14">
        <v>1.619</v>
      </c>
    </row>
    <row r="79" spans="1:29" s="12" customFormat="1" x14ac:dyDescent="0.25">
      <c r="A79" s="12" t="s">
        <v>162</v>
      </c>
      <c r="B79" s="10">
        <v>1.4</v>
      </c>
      <c r="C79" s="10">
        <v>3.2</v>
      </c>
      <c r="D79" s="10">
        <v>0.9</v>
      </c>
      <c r="E79" s="10">
        <v>3.2</v>
      </c>
      <c r="F79" s="10">
        <v>5.7</v>
      </c>
      <c r="G79" s="10">
        <v>3.3</v>
      </c>
      <c r="H79" s="10">
        <v>5.6</v>
      </c>
      <c r="I79" s="10">
        <v>6.4</v>
      </c>
      <c r="J79" s="10">
        <v>6.7</v>
      </c>
      <c r="K79" s="10">
        <v>7.6</v>
      </c>
      <c r="L79" s="10">
        <v>7.9</v>
      </c>
      <c r="M79" s="10">
        <v>9</v>
      </c>
      <c r="N79" s="10">
        <v>5348.8</v>
      </c>
      <c r="O79" s="10">
        <v>79.3</v>
      </c>
      <c r="P79" s="10">
        <v>90.5</v>
      </c>
      <c r="Q79" s="10">
        <v>14.1</v>
      </c>
      <c r="R79" s="10">
        <v>2.5</v>
      </c>
      <c r="S79" s="10">
        <v>2.7</v>
      </c>
      <c r="T79" s="14"/>
      <c r="U79" s="10"/>
      <c r="V79" s="10"/>
      <c r="W79" s="10"/>
      <c r="X79" s="10">
        <v>5</v>
      </c>
      <c r="Y79" s="10">
        <v>0.9</v>
      </c>
      <c r="Z79" s="10">
        <v>84.8</v>
      </c>
      <c r="AA79" s="10">
        <v>1.5</v>
      </c>
      <c r="AB79" s="10">
        <v>2.4</v>
      </c>
      <c r="AC79" s="14">
        <v>1.591</v>
      </c>
    </row>
    <row r="80" spans="1:29" s="12" customFormat="1" x14ac:dyDescent="0.25">
      <c r="A80" s="12" t="s">
        <v>163</v>
      </c>
      <c r="B80" s="10">
        <v>3.5</v>
      </c>
      <c r="C80" s="10">
        <v>5.5</v>
      </c>
      <c r="D80" s="10">
        <v>3.6</v>
      </c>
      <c r="E80" s="10">
        <v>5.3</v>
      </c>
      <c r="F80" s="10">
        <v>5.7</v>
      </c>
      <c r="G80" s="10">
        <v>2</v>
      </c>
      <c r="H80" s="10">
        <v>5.4</v>
      </c>
      <c r="I80" s="10">
        <v>6.1</v>
      </c>
      <c r="J80" s="10">
        <v>6.5</v>
      </c>
      <c r="K80" s="10">
        <v>7.3</v>
      </c>
      <c r="L80" s="10">
        <v>7.7</v>
      </c>
      <c r="M80" s="10">
        <v>8.8000000000000007</v>
      </c>
      <c r="N80" s="10">
        <v>5806.6</v>
      </c>
      <c r="O80" s="10">
        <v>79.900000000000006</v>
      </c>
      <c r="P80" s="10">
        <v>91.2</v>
      </c>
      <c r="Q80" s="10">
        <v>13.9</v>
      </c>
      <c r="R80" s="10">
        <v>1.2</v>
      </c>
      <c r="S80" s="10">
        <v>2</v>
      </c>
      <c r="T80" s="14"/>
      <c r="U80" s="10"/>
      <c r="V80" s="10"/>
      <c r="W80" s="10"/>
      <c r="X80" s="10">
        <v>4.9000000000000004</v>
      </c>
      <c r="Y80" s="10">
        <v>-0.9</v>
      </c>
      <c r="Z80" s="10">
        <v>99.1</v>
      </c>
      <c r="AA80" s="10">
        <v>4.3</v>
      </c>
      <c r="AB80" s="10">
        <v>2.6</v>
      </c>
      <c r="AC80" s="14">
        <v>1.58</v>
      </c>
    </row>
    <row r="81" spans="1:29" s="12" customFormat="1" x14ac:dyDescent="0.25">
      <c r="A81" s="12" t="s">
        <v>164</v>
      </c>
      <c r="B81" s="10">
        <v>2.9</v>
      </c>
      <c r="C81" s="10">
        <v>4.9000000000000004</v>
      </c>
      <c r="D81" s="10">
        <v>2.2999999999999998</v>
      </c>
      <c r="E81" s="10">
        <v>4.0999999999999996</v>
      </c>
      <c r="F81" s="10">
        <v>5.6</v>
      </c>
      <c r="G81" s="10">
        <v>2.2000000000000002</v>
      </c>
      <c r="H81" s="10">
        <v>5.3</v>
      </c>
      <c r="I81" s="10">
        <v>5.7</v>
      </c>
      <c r="J81" s="10">
        <v>6</v>
      </c>
      <c r="K81" s="10">
        <v>6.8</v>
      </c>
      <c r="L81" s="10">
        <v>7.3</v>
      </c>
      <c r="M81" s="10">
        <v>8.6999999999999993</v>
      </c>
      <c r="N81" s="10">
        <v>6057.2</v>
      </c>
      <c r="O81" s="10">
        <v>80.400000000000006</v>
      </c>
      <c r="P81" s="10">
        <v>92.1</v>
      </c>
      <c r="Q81" s="10">
        <v>15.7</v>
      </c>
      <c r="R81" s="10">
        <v>1.3</v>
      </c>
      <c r="S81" s="10">
        <v>2.2999999999999998</v>
      </c>
      <c r="T81" s="14"/>
      <c r="U81" s="10"/>
      <c r="V81" s="10"/>
      <c r="W81" s="10"/>
      <c r="X81" s="10">
        <v>0.8</v>
      </c>
      <c r="Y81" s="10">
        <v>-0.2</v>
      </c>
      <c r="Z81" s="10">
        <v>103.3</v>
      </c>
      <c r="AA81" s="10">
        <v>1.6</v>
      </c>
      <c r="AB81" s="10">
        <v>2.2999999999999998</v>
      </c>
      <c r="AC81" s="14">
        <v>1.554</v>
      </c>
    </row>
    <row r="82" spans="1:29" s="12" customFormat="1" x14ac:dyDescent="0.25">
      <c r="A82" s="12" t="s">
        <v>165</v>
      </c>
      <c r="B82" s="10">
        <v>2.6</v>
      </c>
      <c r="C82" s="10">
        <v>4.9000000000000004</v>
      </c>
      <c r="D82" s="10">
        <v>3.9</v>
      </c>
      <c r="E82" s="10">
        <v>6.2</v>
      </c>
      <c r="F82" s="10">
        <v>5.5</v>
      </c>
      <c r="G82" s="10">
        <v>3.6</v>
      </c>
      <c r="H82" s="10">
        <v>4.9000000000000004</v>
      </c>
      <c r="I82" s="10">
        <v>5.6</v>
      </c>
      <c r="J82" s="10">
        <v>6</v>
      </c>
      <c r="K82" s="10">
        <v>7</v>
      </c>
      <c r="L82" s="10">
        <v>7.3</v>
      </c>
      <c r="M82" s="10">
        <v>8.3000000000000007</v>
      </c>
      <c r="N82" s="10">
        <v>6365.9</v>
      </c>
      <c r="O82" s="10">
        <v>81</v>
      </c>
      <c r="P82" s="10">
        <v>92.5</v>
      </c>
      <c r="Q82" s="10">
        <v>20.7</v>
      </c>
      <c r="R82" s="10">
        <v>0.5</v>
      </c>
      <c r="S82" s="10">
        <v>2.4</v>
      </c>
      <c r="T82" s="14"/>
      <c r="U82" s="10"/>
      <c r="V82" s="10"/>
      <c r="W82" s="10"/>
      <c r="X82" s="10">
        <v>4.7</v>
      </c>
      <c r="Y82" s="10">
        <v>-1</v>
      </c>
      <c r="Z82" s="10">
        <v>107</v>
      </c>
      <c r="AA82" s="10">
        <v>4.3</v>
      </c>
      <c r="AB82" s="10">
        <v>3.3</v>
      </c>
      <c r="AC82" s="14">
        <v>1.526</v>
      </c>
    </row>
    <row r="83" spans="1:29" s="12" customFormat="1" x14ac:dyDescent="0.25">
      <c r="A83" s="12" t="s">
        <v>166</v>
      </c>
      <c r="B83" s="10">
        <v>7.2</v>
      </c>
      <c r="C83" s="10">
        <v>8.8000000000000007</v>
      </c>
      <c r="D83" s="10">
        <v>3.9</v>
      </c>
      <c r="E83" s="10">
        <v>6.6</v>
      </c>
      <c r="F83" s="10">
        <v>5.5</v>
      </c>
      <c r="G83" s="10">
        <v>3.5</v>
      </c>
      <c r="H83" s="10">
        <v>5</v>
      </c>
      <c r="I83" s="10">
        <v>6.5</v>
      </c>
      <c r="J83" s="10">
        <v>6.8</v>
      </c>
      <c r="K83" s="10">
        <v>7.6</v>
      </c>
      <c r="L83" s="10">
        <v>8.1</v>
      </c>
      <c r="M83" s="10">
        <v>8.3000000000000007</v>
      </c>
      <c r="N83" s="10">
        <v>6612.8</v>
      </c>
      <c r="O83" s="10">
        <v>81.599999999999994</v>
      </c>
      <c r="P83" s="10">
        <v>90.8</v>
      </c>
      <c r="Q83" s="10">
        <v>20.2</v>
      </c>
      <c r="R83" s="10">
        <v>2.9</v>
      </c>
      <c r="S83" s="10">
        <v>2.2999999999999998</v>
      </c>
      <c r="T83" s="14"/>
      <c r="U83" s="10"/>
      <c r="V83" s="10"/>
      <c r="W83" s="10"/>
      <c r="X83" s="10">
        <v>3.3</v>
      </c>
      <c r="Y83" s="10">
        <v>2.8</v>
      </c>
      <c r="Z83" s="10">
        <v>109.5</v>
      </c>
      <c r="AA83" s="10">
        <v>1.1000000000000001</v>
      </c>
      <c r="AB83" s="10">
        <v>1.8</v>
      </c>
      <c r="AC83" s="14">
        <v>1.5529999999999999</v>
      </c>
    </row>
    <row r="84" spans="1:29" s="12" customFormat="1" x14ac:dyDescent="0.25">
      <c r="A84" s="12" t="s">
        <v>167</v>
      </c>
      <c r="B84" s="10">
        <v>3.8</v>
      </c>
      <c r="C84" s="10">
        <v>4.9000000000000004</v>
      </c>
      <c r="D84" s="10">
        <v>3.2</v>
      </c>
      <c r="E84" s="10">
        <v>5</v>
      </c>
      <c r="F84" s="10">
        <v>5.3</v>
      </c>
      <c r="G84" s="10">
        <v>2.2999999999999998</v>
      </c>
      <c r="H84" s="10">
        <v>5.0999999999999996</v>
      </c>
      <c r="I84" s="10">
        <v>6.5</v>
      </c>
      <c r="J84" s="10">
        <v>6.8</v>
      </c>
      <c r="K84" s="10">
        <v>7.6</v>
      </c>
      <c r="L84" s="10">
        <v>8.1</v>
      </c>
      <c r="M84" s="10">
        <v>8.3000000000000007</v>
      </c>
      <c r="N84" s="10">
        <v>6765.7</v>
      </c>
      <c r="O84" s="10">
        <v>82</v>
      </c>
      <c r="P84" s="10">
        <v>89.4</v>
      </c>
      <c r="Q84" s="10">
        <v>21.6</v>
      </c>
      <c r="R84" s="10">
        <v>2.6</v>
      </c>
      <c r="S84" s="10">
        <v>1</v>
      </c>
      <c r="T84" s="14"/>
      <c r="U84" s="10">
        <v>6.2</v>
      </c>
      <c r="V84" s="10">
        <v>5.9</v>
      </c>
      <c r="W84" s="10">
        <v>89.5</v>
      </c>
      <c r="X84" s="10">
        <v>0</v>
      </c>
      <c r="Y84" s="10">
        <v>-0.7</v>
      </c>
      <c r="Z84" s="10">
        <v>111.7</v>
      </c>
      <c r="AA84" s="10">
        <v>1.7</v>
      </c>
      <c r="AB84" s="10">
        <v>2</v>
      </c>
      <c r="AC84" s="14">
        <v>1.5649999999999999</v>
      </c>
    </row>
    <row r="85" spans="1:29" s="12" customFormat="1" x14ac:dyDescent="0.25">
      <c r="A85" s="12" t="s">
        <v>168</v>
      </c>
      <c r="B85" s="10">
        <v>4.3</v>
      </c>
      <c r="C85" s="10">
        <v>6.4</v>
      </c>
      <c r="D85" s="10">
        <v>2.1</v>
      </c>
      <c r="E85" s="10">
        <v>4.9000000000000004</v>
      </c>
      <c r="F85" s="10">
        <v>5.3</v>
      </c>
      <c r="G85" s="10">
        <v>3.5</v>
      </c>
      <c r="H85" s="10">
        <v>5</v>
      </c>
      <c r="I85" s="10">
        <v>6.1</v>
      </c>
      <c r="J85" s="10">
        <v>6.4</v>
      </c>
      <c r="K85" s="10">
        <v>7.1</v>
      </c>
      <c r="L85" s="10">
        <v>7.7</v>
      </c>
      <c r="M85" s="10">
        <v>8.3000000000000007</v>
      </c>
      <c r="N85" s="10">
        <v>7198.3</v>
      </c>
      <c r="O85" s="10">
        <v>82.5</v>
      </c>
      <c r="P85" s="10">
        <v>91.3</v>
      </c>
      <c r="Q85" s="10">
        <v>22</v>
      </c>
      <c r="R85" s="10">
        <v>1.7</v>
      </c>
      <c r="S85" s="10">
        <v>1.8</v>
      </c>
      <c r="T85" s="14"/>
      <c r="U85" s="10">
        <v>9.9</v>
      </c>
      <c r="V85" s="10">
        <v>4.3</v>
      </c>
      <c r="W85" s="10">
        <v>90.1</v>
      </c>
      <c r="X85" s="10">
        <v>5</v>
      </c>
      <c r="Y85" s="10">
        <v>1.1000000000000001</v>
      </c>
      <c r="Z85" s="10">
        <v>115.8</v>
      </c>
      <c r="AA85" s="10">
        <v>2</v>
      </c>
      <c r="AB85" s="10">
        <v>2.2999999999999998</v>
      </c>
      <c r="AC85" s="14">
        <v>1.712</v>
      </c>
    </row>
    <row r="86" spans="1:29" s="12" customFormat="1" x14ac:dyDescent="0.25">
      <c r="A86" s="12" t="s">
        <v>169</v>
      </c>
      <c r="B86" s="10">
        <v>3.1</v>
      </c>
      <c r="C86" s="10">
        <v>5.7</v>
      </c>
      <c r="D86" s="10">
        <v>4.0999999999999996</v>
      </c>
      <c r="E86" s="10">
        <v>5.9</v>
      </c>
      <c r="F86" s="10">
        <v>5.2</v>
      </c>
      <c r="G86" s="10">
        <v>2.5</v>
      </c>
      <c r="H86" s="10">
        <v>5.0999999999999996</v>
      </c>
      <c r="I86" s="10">
        <v>6.4</v>
      </c>
      <c r="J86" s="10">
        <v>6.6</v>
      </c>
      <c r="K86" s="10">
        <v>7.4</v>
      </c>
      <c r="L86" s="10">
        <v>7.8</v>
      </c>
      <c r="M86" s="10">
        <v>8.3000000000000007</v>
      </c>
      <c r="N86" s="10">
        <v>7213.5</v>
      </c>
      <c r="O86" s="10">
        <v>83.2</v>
      </c>
      <c r="P86" s="10">
        <v>101.7</v>
      </c>
      <c r="Q86" s="10">
        <v>22.1</v>
      </c>
      <c r="R86" s="10">
        <v>0.9</v>
      </c>
      <c r="S86" s="10">
        <v>2.2000000000000002</v>
      </c>
      <c r="T86" s="14"/>
      <c r="U86" s="10">
        <v>5.6</v>
      </c>
      <c r="V86" s="10">
        <v>3.2</v>
      </c>
      <c r="W86" s="10">
        <v>91.4</v>
      </c>
      <c r="X86" s="10">
        <v>2</v>
      </c>
      <c r="Y86" s="10">
        <v>-0.9</v>
      </c>
      <c r="Z86" s="10">
        <v>123.7</v>
      </c>
      <c r="AA86" s="10">
        <v>3.9</v>
      </c>
      <c r="AB86" s="10">
        <v>1.5</v>
      </c>
      <c r="AC86" s="14">
        <v>1.645</v>
      </c>
    </row>
    <row r="87" spans="1:29" s="12" customFormat="1" x14ac:dyDescent="0.25">
      <c r="A87" s="12" t="s">
        <v>170</v>
      </c>
      <c r="B87" s="10">
        <v>6.2</v>
      </c>
      <c r="C87" s="10">
        <v>7.3</v>
      </c>
      <c r="D87" s="10">
        <v>3.5</v>
      </c>
      <c r="E87" s="10">
        <v>4.5</v>
      </c>
      <c r="F87" s="10">
        <v>5</v>
      </c>
      <c r="G87" s="10">
        <v>0.9</v>
      </c>
      <c r="H87" s="10">
        <v>5</v>
      </c>
      <c r="I87" s="10">
        <v>6.6</v>
      </c>
      <c r="J87" s="10">
        <v>6.8</v>
      </c>
      <c r="K87" s="10">
        <v>7.5</v>
      </c>
      <c r="L87" s="10">
        <v>7.9</v>
      </c>
      <c r="M87" s="10">
        <v>8.5</v>
      </c>
      <c r="N87" s="10">
        <v>8396.9</v>
      </c>
      <c r="O87" s="10">
        <v>84</v>
      </c>
      <c r="P87" s="10">
        <v>102.1</v>
      </c>
      <c r="Q87" s="10">
        <v>21.8</v>
      </c>
      <c r="R87" s="10">
        <v>5.3</v>
      </c>
      <c r="S87" s="10">
        <v>0.4</v>
      </c>
      <c r="T87" s="14"/>
      <c r="U87" s="10">
        <v>8.3000000000000007</v>
      </c>
      <c r="V87" s="10">
        <v>2.9</v>
      </c>
      <c r="W87" s="10">
        <v>91.3</v>
      </c>
      <c r="X87" s="10">
        <v>-4.4000000000000004</v>
      </c>
      <c r="Y87" s="10">
        <v>9.1</v>
      </c>
      <c r="Z87" s="10">
        <v>114.6</v>
      </c>
      <c r="AA87" s="10">
        <v>4.7</v>
      </c>
      <c r="AB87" s="10">
        <v>0.7</v>
      </c>
      <c r="AC87" s="14">
        <v>1.665</v>
      </c>
    </row>
    <row r="88" spans="1:29" s="12" customFormat="1" x14ac:dyDescent="0.25">
      <c r="A88" s="12" t="s">
        <v>171</v>
      </c>
      <c r="B88" s="10">
        <v>5.2</v>
      </c>
      <c r="C88" s="10">
        <v>6.7</v>
      </c>
      <c r="D88" s="10">
        <v>4.9000000000000004</v>
      </c>
      <c r="E88" s="10">
        <v>5.9</v>
      </c>
      <c r="F88" s="10">
        <v>4.9000000000000004</v>
      </c>
      <c r="G88" s="10">
        <v>2</v>
      </c>
      <c r="H88" s="10">
        <v>5</v>
      </c>
      <c r="I88" s="10">
        <v>6.1</v>
      </c>
      <c r="J88" s="10">
        <v>6.4</v>
      </c>
      <c r="K88" s="10">
        <v>7.1</v>
      </c>
      <c r="L88" s="10">
        <v>7.4</v>
      </c>
      <c r="M88" s="10">
        <v>8.5</v>
      </c>
      <c r="N88" s="10">
        <v>9180.2000000000007</v>
      </c>
      <c r="O88" s="10">
        <v>85.1</v>
      </c>
      <c r="P88" s="10">
        <v>104.9</v>
      </c>
      <c r="Q88" s="10">
        <v>26</v>
      </c>
      <c r="R88" s="10">
        <v>2.9</v>
      </c>
      <c r="S88" s="10">
        <v>2</v>
      </c>
      <c r="T88" s="14"/>
      <c r="U88" s="10">
        <v>4.5</v>
      </c>
      <c r="V88" s="10">
        <v>3</v>
      </c>
      <c r="W88" s="10">
        <v>92.4</v>
      </c>
      <c r="X88" s="10">
        <v>2.2999999999999998</v>
      </c>
      <c r="Y88" s="10">
        <v>-0.2</v>
      </c>
      <c r="Z88" s="10">
        <v>120.7</v>
      </c>
      <c r="AA88" s="10">
        <v>2.4</v>
      </c>
      <c r="AB88" s="10">
        <v>3.2</v>
      </c>
      <c r="AC88" s="14">
        <v>1.6120000000000001</v>
      </c>
    </row>
    <row r="89" spans="1:29" s="12" customFormat="1" x14ac:dyDescent="0.25">
      <c r="A89" s="12" t="s">
        <v>172</v>
      </c>
      <c r="B89" s="10">
        <v>3.1</v>
      </c>
      <c r="C89" s="10">
        <v>4.5</v>
      </c>
      <c r="D89" s="10">
        <v>5.9</v>
      </c>
      <c r="E89" s="10">
        <v>7.2</v>
      </c>
      <c r="F89" s="10">
        <v>4.7</v>
      </c>
      <c r="G89" s="10">
        <v>2.2000000000000002</v>
      </c>
      <c r="H89" s="10">
        <v>5.0999999999999996</v>
      </c>
      <c r="I89" s="10">
        <v>5.9</v>
      </c>
      <c r="J89" s="10">
        <v>6</v>
      </c>
      <c r="K89" s="10">
        <v>6.8</v>
      </c>
      <c r="L89" s="10">
        <v>7.2</v>
      </c>
      <c r="M89" s="10">
        <v>8.5</v>
      </c>
      <c r="N89" s="10">
        <v>9298.2000000000007</v>
      </c>
      <c r="O89" s="10">
        <v>86.4</v>
      </c>
      <c r="P89" s="10">
        <v>111.9</v>
      </c>
      <c r="Q89" s="10">
        <v>38.200000000000003</v>
      </c>
      <c r="R89" s="10">
        <v>4.7</v>
      </c>
      <c r="S89" s="10">
        <v>1.6</v>
      </c>
      <c r="T89" s="14"/>
      <c r="U89" s="10">
        <v>6.1</v>
      </c>
      <c r="V89" s="10">
        <v>2.2000000000000002</v>
      </c>
      <c r="W89" s="10">
        <v>110.2</v>
      </c>
      <c r="X89" s="10">
        <v>1</v>
      </c>
      <c r="Y89" s="10">
        <v>1.1000000000000001</v>
      </c>
      <c r="Z89" s="10">
        <v>130.5</v>
      </c>
      <c r="AA89" s="10">
        <v>5.2</v>
      </c>
      <c r="AB89" s="10">
        <v>1.7</v>
      </c>
      <c r="AC89" s="14">
        <v>1.643</v>
      </c>
    </row>
    <row r="90" spans="1:29" s="12" customFormat="1" x14ac:dyDescent="0.25">
      <c r="A90" s="12" t="s">
        <v>173</v>
      </c>
      <c r="B90" s="10">
        <v>4</v>
      </c>
      <c r="C90" s="10">
        <v>4.7</v>
      </c>
      <c r="D90" s="10">
        <v>8.8000000000000007</v>
      </c>
      <c r="E90" s="10">
        <v>8.8000000000000007</v>
      </c>
      <c r="F90" s="10">
        <v>4.5999999999999996</v>
      </c>
      <c r="G90" s="10">
        <v>0.8</v>
      </c>
      <c r="H90" s="10">
        <v>5.0999999999999996</v>
      </c>
      <c r="I90" s="10">
        <v>5.6</v>
      </c>
      <c r="J90" s="10">
        <v>5.7</v>
      </c>
      <c r="K90" s="10">
        <v>6.7</v>
      </c>
      <c r="L90" s="10">
        <v>7.1</v>
      </c>
      <c r="M90" s="10">
        <v>8.5</v>
      </c>
      <c r="N90" s="10">
        <v>10494.7</v>
      </c>
      <c r="O90" s="10">
        <v>87.9</v>
      </c>
      <c r="P90" s="10">
        <v>119.7</v>
      </c>
      <c r="Q90" s="10">
        <v>28.7</v>
      </c>
      <c r="R90" s="10">
        <v>2.2999999999999998</v>
      </c>
      <c r="S90" s="10">
        <v>0.7</v>
      </c>
      <c r="T90" s="14"/>
      <c r="U90" s="10">
        <v>-1.9</v>
      </c>
      <c r="V90" s="10">
        <v>8.1</v>
      </c>
      <c r="W90" s="10">
        <v>103.1</v>
      </c>
      <c r="X90" s="10">
        <v>-5.5</v>
      </c>
      <c r="Y90" s="10">
        <v>-1.5</v>
      </c>
      <c r="Z90" s="10">
        <v>133.30000000000001</v>
      </c>
      <c r="AA90" s="10">
        <v>2.2999999999999998</v>
      </c>
      <c r="AB90" s="10">
        <v>0.8</v>
      </c>
      <c r="AC90" s="14">
        <v>1.677</v>
      </c>
    </row>
    <row r="91" spans="1:29" s="12" customFormat="1" x14ac:dyDescent="0.25">
      <c r="A91" s="12" t="s">
        <v>174</v>
      </c>
      <c r="B91" s="10">
        <v>3.9</v>
      </c>
      <c r="C91" s="10">
        <v>4.8</v>
      </c>
      <c r="D91" s="10">
        <v>5.7</v>
      </c>
      <c r="E91" s="10">
        <v>6.5</v>
      </c>
      <c r="F91" s="10">
        <v>4.4000000000000004</v>
      </c>
      <c r="G91" s="10">
        <v>1.3</v>
      </c>
      <c r="H91" s="10">
        <v>5</v>
      </c>
      <c r="I91" s="10">
        <v>5.6</v>
      </c>
      <c r="J91" s="10">
        <v>5.8</v>
      </c>
      <c r="K91" s="10">
        <v>6.7</v>
      </c>
      <c r="L91" s="10">
        <v>7.1</v>
      </c>
      <c r="M91" s="10">
        <v>8.5</v>
      </c>
      <c r="N91" s="10">
        <v>10663.6</v>
      </c>
      <c r="O91" s="10">
        <v>89.2</v>
      </c>
      <c r="P91" s="10">
        <v>118.2</v>
      </c>
      <c r="Q91" s="10">
        <v>26.2</v>
      </c>
      <c r="R91" s="10">
        <v>1.7</v>
      </c>
      <c r="S91" s="10">
        <v>1.1000000000000001</v>
      </c>
      <c r="T91" s="14"/>
      <c r="U91" s="10">
        <v>4.0999999999999996</v>
      </c>
      <c r="V91" s="10">
        <v>1.8</v>
      </c>
      <c r="W91" s="10">
        <v>105.3</v>
      </c>
      <c r="X91" s="10">
        <v>-1.7</v>
      </c>
      <c r="Y91" s="10">
        <v>1.9</v>
      </c>
      <c r="Z91" s="10">
        <v>138.30000000000001</v>
      </c>
      <c r="AA91" s="10">
        <v>2.2999999999999998</v>
      </c>
      <c r="AB91" s="10">
        <v>1.9</v>
      </c>
      <c r="AC91" s="14">
        <v>1.67</v>
      </c>
    </row>
    <row r="92" spans="1:29" s="12" customFormat="1" x14ac:dyDescent="0.25">
      <c r="A92" s="12" t="s">
        <v>175</v>
      </c>
      <c r="B92" s="10">
        <v>5.3</v>
      </c>
      <c r="C92" s="10">
        <v>6.9</v>
      </c>
      <c r="D92" s="10">
        <v>4.0999999999999996</v>
      </c>
      <c r="E92" s="10">
        <v>5.4</v>
      </c>
      <c r="F92" s="10">
        <v>4.5</v>
      </c>
      <c r="G92" s="10">
        <v>2.1</v>
      </c>
      <c r="H92" s="10">
        <v>4.8</v>
      </c>
      <c r="I92" s="10">
        <v>5.2</v>
      </c>
      <c r="J92" s="10">
        <v>5.4</v>
      </c>
      <c r="K92" s="10">
        <v>6.6</v>
      </c>
      <c r="L92" s="10">
        <v>6.8</v>
      </c>
      <c r="M92" s="10">
        <v>8.5</v>
      </c>
      <c r="N92" s="10">
        <v>9346.7999999999993</v>
      </c>
      <c r="O92" s="10">
        <v>90.8</v>
      </c>
      <c r="P92" s="10">
        <v>121.6</v>
      </c>
      <c r="Q92" s="10">
        <v>45.3</v>
      </c>
      <c r="R92" s="10">
        <v>2.2999999999999998</v>
      </c>
      <c r="S92" s="10">
        <v>1.2</v>
      </c>
      <c r="T92" s="14"/>
      <c r="U92" s="10">
        <v>7.2</v>
      </c>
      <c r="V92" s="10">
        <v>3.4</v>
      </c>
      <c r="W92" s="10">
        <v>105.6</v>
      </c>
      <c r="X92" s="10">
        <v>0.8</v>
      </c>
      <c r="Y92" s="10">
        <v>-2.2000000000000002</v>
      </c>
      <c r="Z92" s="10">
        <v>136.6</v>
      </c>
      <c r="AA92" s="10">
        <v>2.8</v>
      </c>
      <c r="AB92" s="10">
        <v>1.2</v>
      </c>
      <c r="AC92" s="14">
        <v>1.7</v>
      </c>
    </row>
    <row r="93" spans="1:29" s="12" customFormat="1" x14ac:dyDescent="0.25">
      <c r="A93" s="12" t="s">
        <v>176</v>
      </c>
      <c r="B93" s="10">
        <v>6.7</v>
      </c>
      <c r="C93" s="10">
        <v>8.1</v>
      </c>
      <c r="D93" s="10">
        <v>3.3</v>
      </c>
      <c r="E93" s="10">
        <v>4.3</v>
      </c>
      <c r="F93" s="10">
        <v>4.4000000000000004</v>
      </c>
      <c r="G93" s="10">
        <v>1.9</v>
      </c>
      <c r="H93" s="10">
        <v>4.3</v>
      </c>
      <c r="I93" s="10">
        <v>4.5999999999999996</v>
      </c>
      <c r="J93" s="10">
        <v>4.9000000000000004</v>
      </c>
      <c r="K93" s="10">
        <v>6.6</v>
      </c>
      <c r="L93" s="10">
        <v>6.8</v>
      </c>
      <c r="M93" s="10">
        <v>7.9</v>
      </c>
      <c r="N93" s="10">
        <v>11317.6</v>
      </c>
      <c r="O93" s="10">
        <v>92.5</v>
      </c>
      <c r="P93" s="10">
        <v>124.3</v>
      </c>
      <c r="Q93" s="10">
        <v>45.7</v>
      </c>
      <c r="R93" s="10">
        <v>1.1000000000000001</v>
      </c>
      <c r="S93" s="10">
        <v>0.4</v>
      </c>
      <c r="T93" s="14"/>
      <c r="U93" s="10">
        <v>9.6</v>
      </c>
      <c r="V93" s="10">
        <v>2.6</v>
      </c>
      <c r="W93" s="10">
        <v>101.8</v>
      </c>
      <c r="X93" s="10">
        <v>4.4000000000000004</v>
      </c>
      <c r="Y93" s="10">
        <v>4</v>
      </c>
      <c r="Z93" s="10">
        <v>113.1</v>
      </c>
      <c r="AA93" s="10">
        <v>4.0999999999999996</v>
      </c>
      <c r="AB93" s="10">
        <v>1.7</v>
      </c>
      <c r="AC93" s="14">
        <v>1.663</v>
      </c>
    </row>
    <row r="94" spans="1:29" s="12" customFormat="1" x14ac:dyDescent="0.25">
      <c r="A94" s="12" t="s">
        <v>177</v>
      </c>
      <c r="B94" s="10">
        <v>3.2</v>
      </c>
      <c r="C94" s="10">
        <v>5.3</v>
      </c>
      <c r="D94" s="10">
        <v>3.6</v>
      </c>
      <c r="E94" s="10">
        <v>4.7</v>
      </c>
      <c r="F94" s="10">
        <v>4.3</v>
      </c>
      <c r="G94" s="10">
        <v>1.5</v>
      </c>
      <c r="H94" s="10">
        <v>4.4000000000000004</v>
      </c>
      <c r="I94" s="10">
        <v>5</v>
      </c>
      <c r="J94" s="10">
        <v>5.4</v>
      </c>
      <c r="K94" s="10">
        <v>6.8</v>
      </c>
      <c r="L94" s="10">
        <v>6.9</v>
      </c>
      <c r="M94" s="10">
        <v>7.8</v>
      </c>
      <c r="N94" s="10">
        <v>11707.7</v>
      </c>
      <c r="O94" s="10">
        <v>93.9</v>
      </c>
      <c r="P94" s="10">
        <v>125.8</v>
      </c>
      <c r="Q94" s="10">
        <v>33</v>
      </c>
      <c r="R94" s="10">
        <v>3.6</v>
      </c>
      <c r="S94" s="10">
        <v>0.8</v>
      </c>
      <c r="T94" s="14">
        <v>1.081</v>
      </c>
      <c r="U94" s="10">
        <v>6</v>
      </c>
      <c r="V94" s="10">
        <v>-3</v>
      </c>
      <c r="W94" s="10">
        <v>102.7</v>
      </c>
      <c r="X94" s="10">
        <v>-5.9</v>
      </c>
      <c r="Y94" s="10">
        <v>-3.9</v>
      </c>
      <c r="Z94" s="10">
        <v>118.4</v>
      </c>
      <c r="AA94" s="10">
        <v>2.7</v>
      </c>
      <c r="AB94" s="10">
        <v>1.6</v>
      </c>
      <c r="AC94" s="14">
        <v>1.6140000000000001</v>
      </c>
    </row>
    <row r="95" spans="1:29" s="12" customFormat="1" x14ac:dyDescent="0.25">
      <c r="A95" s="12" t="s">
        <v>178</v>
      </c>
      <c r="B95" s="10">
        <v>3.3</v>
      </c>
      <c r="C95" s="10">
        <v>4.7</v>
      </c>
      <c r="D95" s="10">
        <v>1</v>
      </c>
      <c r="E95" s="10">
        <v>3.2</v>
      </c>
      <c r="F95" s="10">
        <v>4.3</v>
      </c>
      <c r="G95" s="10">
        <v>3</v>
      </c>
      <c r="H95" s="10">
        <v>4.5</v>
      </c>
      <c r="I95" s="10">
        <v>5.5</v>
      </c>
      <c r="J95" s="10">
        <v>5.8</v>
      </c>
      <c r="K95" s="10">
        <v>7.2</v>
      </c>
      <c r="L95" s="10">
        <v>7.3</v>
      </c>
      <c r="M95" s="10">
        <v>7.8</v>
      </c>
      <c r="N95" s="10">
        <v>12583.6</v>
      </c>
      <c r="O95" s="10">
        <v>95.8</v>
      </c>
      <c r="P95" s="10">
        <v>121.1</v>
      </c>
      <c r="Q95" s="10">
        <v>28.9</v>
      </c>
      <c r="R95" s="10">
        <v>2.6</v>
      </c>
      <c r="S95" s="10">
        <v>1.4</v>
      </c>
      <c r="T95" s="14">
        <v>1.0309999999999999</v>
      </c>
      <c r="U95" s="10">
        <v>9.8000000000000007</v>
      </c>
      <c r="V95" s="10">
        <v>-1.5</v>
      </c>
      <c r="W95" s="10">
        <v>101.5</v>
      </c>
      <c r="X95" s="10">
        <v>1.9</v>
      </c>
      <c r="Y95" s="10">
        <v>1.3</v>
      </c>
      <c r="Z95" s="10">
        <v>120.9</v>
      </c>
      <c r="AA95" s="10">
        <v>0.3</v>
      </c>
      <c r="AB95" s="10">
        <v>1.2</v>
      </c>
      <c r="AC95" s="14">
        <v>1.577</v>
      </c>
    </row>
    <row r="96" spans="1:29" s="12" customFormat="1" x14ac:dyDescent="0.25">
      <c r="A96" s="12" t="s">
        <v>179</v>
      </c>
      <c r="B96" s="10">
        <v>5.0999999999999996</v>
      </c>
      <c r="C96" s="10">
        <v>6.7</v>
      </c>
      <c r="D96" s="10">
        <v>2.7</v>
      </c>
      <c r="E96" s="10">
        <v>4.9000000000000004</v>
      </c>
      <c r="F96" s="10">
        <v>4.2</v>
      </c>
      <c r="G96" s="10">
        <v>3</v>
      </c>
      <c r="H96" s="10">
        <v>4.7</v>
      </c>
      <c r="I96" s="10">
        <v>5.9</v>
      </c>
      <c r="J96" s="10">
        <v>6.2</v>
      </c>
      <c r="K96" s="10">
        <v>7.7</v>
      </c>
      <c r="L96" s="10">
        <v>7.8</v>
      </c>
      <c r="M96" s="10">
        <v>8.1</v>
      </c>
      <c r="N96" s="10">
        <v>11713.8</v>
      </c>
      <c r="O96" s="10">
        <v>97.7</v>
      </c>
      <c r="P96" s="10">
        <v>123.2</v>
      </c>
      <c r="Q96" s="10">
        <v>28.5</v>
      </c>
      <c r="R96" s="10">
        <v>4.3</v>
      </c>
      <c r="S96" s="10">
        <v>1.9</v>
      </c>
      <c r="T96" s="14">
        <v>1.0640000000000001</v>
      </c>
      <c r="U96" s="10">
        <v>7.8</v>
      </c>
      <c r="V96" s="10">
        <v>1.2</v>
      </c>
      <c r="W96" s="10">
        <v>102.5</v>
      </c>
      <c r="X96" s="10">
        <v>1.6</v>
      </c>
      <c r="Y96" s="10">
        <v>-1.2</v>
      </c>
      <c r="Z96" s="10">
        <v>106.8</v>
      </c>
      <c r="AA96" s="10">
        <v>7.5</v>
      </c>
      <c r="AB96" s="10">
        <v>0.4</v>
      </c>
      <c r="AC96" s="14">
        <v>1.6459999999999999</v>
      </c>
    </row>
    <row r="97" spans="1:29" s="12" customFormat="1" x14ac:dyDescent="0.25">
      <c r="A97" s="12" t="s">
        <v>180</v>
      </c>
      <c r="B97" s="10">
        <v>7.1</v>
      </c>
      <c r="C97" s="10">
        <v>9.1</v>
      </c>
      <c r="D97" s="10">
        <v>6</v>
      </c>
      <c r="E97" s="10">
        <v>8.6</v>
      </c>
      <c r="F97" s="10">
        <v>4.0999999999999996</v>
      </c>
      <c r="G97" s="10">
        <v>3</v>
      </c>
      <c r="H97" s="10">
        <v>5</v>
      </c>
      <c r="I97" s="10">
        <v>6.1</v>
      </c>
      <c r="J97" s="10">
        <v>6.5</v>
      </c>
      <c r="K97" s="10">
        <v>7.9</v>
      </c>
      <c r="L97" s="10">
        <v>7.9</v>
      </c>
      <c r="M97" s="10">
        <v>8.4</v>
      </c>
      <c r="N97" s="10">
        <v>13812.7</v>
      </c>
      <c r="O97" s="10">
        <v>99.8</v>
      </c>
      <c r="P97" s="10">
        <v>127</v>
      </c>
      <c r="Q97" s="10">
        <v>28.8</v>
      </c>
      <c r="R97" s="10">
        <v>5.3</v>
      </c>
      <c r="S97" s="10">
        <v>1.9</v>
      </c>
      <c r="T97" s="14">
        <v>1.0069999999999999</v>
      </c>
      <c r="U97" s="10">
        <v>10.9</v>
      </c>
      <c r="V97" s="10">
        <v>2.2999999999999998</v>
      </c>
      <c r="W97" s="10">
        <v>100.8</v>
      </c>
      <c r="X97" s="10">
        <v>0.3</v>
      </c>
      <c r="Y97" s="10">
        <v>0</v>
      </c>
      <c r="Z97" s="10">
        <v>102.2</v>
      </c>
      <c r="AA97" s="10">
        <v>5.7</v>
      </c>
      <c r="AB97" s="10">
        <v>1.3</v>
      </c>
      <c r="AC97" s="14">
        <v>1.615</v>
      </c>
    </row>
    <row r="98" spans="1:29" s="12" customFormat="1" x14ac:dyDescent="0.25">
      <c r="A98" s="12" t="s">
        <v>181</v>
      </c>
      <c r="B98" s="10">
        <v>1.2</v>
      </c>
      <c r="C98" s="10">
        <v>4.3</v>
      </c>
      <c r="D98" s="10">
        <v>8.1</v>
      </c>
      <c r="E98" s="10">
        <v>11.8</v>
      </c>
      <c r="F98" s="10">
        <v>4</v>
      </c>
      <c r="G98" s="10">
        <v>4</v>
      </c>
      <c r="H98" s="10">
        <v>5.5</v>
      </c>
      <c r="I98" s="10">
        <v>6.6</v>
      </c>
      <c r="J98" s="10">
        <v>6.7</v>
      </c>
      <c r="K98" s="10">
        <v>8.1999999999999993</v>
      </c>
      <c r="L98" s="10">
        <v>8.3000000000000007</v>
      </c>
      <c r="M98" s="10">
        <v>8.6999999999999993</v>
      </c>
      <c r="N98" s="10">
        <v>14296.2</v>
      </c>
      <c r="O98" s="10">
        <v>102.3</v>
      </c>
      <c r="P98" s="10">
        <v>125.4</v>
      </c>
      <c r="Q98" s="10">
        <v>27</v>
      </c>
      <c r="R98" s="10">
        <v>4.4000000000000004</v>
      </c>
      <c r="S98" s="10">
        <v>2.6</v>
      </c>
      <c r="T98" s="14">
        <v>0.95699999999999996</v>
      </c>
      <c r="U98" s="10">
        <v>7</v>
      </c>
      <c r="V98" s="10">
        <v>1.5</v>
      </c>
      <c r="W98" s="10">
        <v>100</v>
      </c>
      <c r="X98" s="10">
        <v>7.9</v>
      </c>
      <c r="Y98" s="10">
        <v>-2.7</v>
      </c>
      <c r="Z98" s="10">
        <v>102.7</v>
      </c>
      <c r="AA98" s="10">
        <v>4.0999999999999996</v>
      </c>
      <c r="AB98" s="10">
        <v>0.3</v>
      </c>
      <c r="AC98" s="14">
        <v>1.5920000000000001</v>
      </c>
    </row>
    <row r="99" spans="1:29" s="12" customFormat="1" x14ac:dyDescent="0.25">
      <c r="A99" s="12" t="s">
        <v>182</v>
      </c>
      <c r="B99" s="10">
        <v>7.8</v>
      </c>
      <c r="C99" s="10">
        <v>10.199999999999999</v>
      </c>
      <c r="D99" s="10">
        <v>4.2</v>
      </c>
      <c r="E99" s="10">
        <v>6.1</v>
      </c>
      <c r="F99" s="10">
        <v>3.9</v>
      </c>
      <c r="G99" s="10">
        <v>3.2</v>
      </c>
      <c r="H99" s="10">
        <v>5.7</v>
      </c>
      <c r="I99" s="10">
        <v>6.5</v>
      </c>
      <c r="J99" s="10">
        <v>6.4</v>
      </c>
      <c r="K99" s="10">
        <v>8.5</v>
      </c>
      <c r="L99" s="10">
        <v>8.3000000000000007</v>
      </c>
      <c r="M99" s="10">
        <v>9.1999999999999993</v>
      </c>
      <c r="N99" s="10">
        <v>13618.5</v>
      </c>
      <c r="O99" s="10">
        <v>104.9</v>
      </c>
      <c r="P99" s="10">
        <v>123.8</v>
      </c>
      <c r="Q99" s="10">
        <v>33.5</v>
      </c>
      <c r="R99" s="10">
        <v>3.8</v>
      </c>
      <c r="S99" s="10">
        <v>0.9</v>
      </c>
      <c r="T99" s="14">
        <v>0.95499999999999996</v>
      </c>
      <c r="U99" s="10">
        <v>7.1</v>
      </c>
      <c r="V99" s="10">
        <v>-0.2</v>
      </c>
      <c r="W99" s="10">
        <v>100.7</v>
      </c>
      <c r="X99" s="10">
        <v>0.8</v>
      </c>
      <c r="Y99" s="10">
        <v>1.2</v>
      </c>
      <c r="Z99" s="10">
        <v>106.1</v>
      </c>
      <c r="AA99" s="10">
        <v>2.9</v>
      </c>
      <c r="AB99" s="10">
        <v>0.5</v>
      </c>
      <c r="AC99" s="14">
        <v>1.5129999999999999</v>
      </c>
    </row>
    <row r="100" spans="1:29" s="12" customFormat="1" x14ac:dyDescent="0.25">
      <c r="A100" s="12" t="s">
        <v>183</v>
      </c>
      <c r="B100" s="10">
        <v>0.5</v>
      </c>
      <c r="C100" s="10">
        <v>3.1</v>
      </c>
      <c r="D100" s="10">
        <v>4.8</v>
      </c>
      <c r="E100" s="10">
        <v>7.4</v>
      </c>
      <c r="F100" s="10">
        <v>4</v>
      </c>
      <c r="G100" s="10">
        <v>3.7</v>
      </c>
      <c r="H100" s="10">
        <v>6</v>
      </c>
      <c r="I100" s="10">
        <v>6.1</v>
      </c>
      <c r="J100" s="10">
        <v>6.1</v>
      </c>
      <c r="K100" s="10">
        <v>8.1</v>
      </c>
      <c r="L100" s="10">
        <v>8</v>
      </c>
      <c r="M100" s="10">
        <v>9.5</v>
      </c>
      <c r="N100" s="10">
        <v>13613.3</v>
      </c>
      <c r="O100" s="10">
        <v>107.2</v>
      </c>
      <c r="P100" s="10">
        <v>136.80000000000001</v>
      </c>
      <c r="Q100" s="10">
        <v>21.9</v>
      </c>
      <c r="R100" s="10">
        <v>2.2000000000000002</v>
      </c>
      <c r="S100" s="10">
        <v>3.4</v>
      </c>
      <c r="T100" s="14">
        <v>0.88400000000000001</v>
      </c>
      <c r="U100" s="10">
        <v>8.1</v>
      </c>
      <c r="V100" s="10">
        <v>2.2000000000000002</v>
      </c>
      <c r="W100" s="10">
        <v>101.5</v>
      </c>
      <c r="X100" s="10">
        <v>0.1</v>
      </c>
      <c r="Y100" s="10">
        <v>-1.2</v>
      </c>
      <c r="Z100" s="10">
        <v>107.9</v>
      </c>
      <c r="AA100" s="10">
        <v>1.1000000000000001</v>
      </c>
      <c r="AB100" s="10">
        <v>1</v>
      </c>
      <c r="AC100" s="14">
        <v>1.4790000000000001</v>
      </c>
    </row>
    <row r="101" spans="1:29" s="12" customFormat="1" x14ac:dyDescent="0.25">
      <c r="A101" s="12" t="s">
        <v>184</v>
      </c>
      <c r="B101" s="10">
        <v>2.2999999999999998</v>
      </c>
      <c r="C101" s="10">
        <v>4.5</v>
      </c>
      <c r="D101" s="10">
        <v>1.4</v>
      </c>
      <c r="E101" s="10">
        <v>3.6</v>
      </c>
      <c r="F101" s="10">
        <v>3.9</v>
      </c>
      <c r="G101" s="10">
        <v>2.9</v>
      </c>
      <c r="H101" s="10">
        <v>6</v>
      </c>
      <c r="I101" s="10">
        <v>5.6</v>
      </c>
      <c r="J101" s="10">
        <v>5.8</v>
      </c>
      <c r="K101" s="10">
        <v>7.9</v>
      </c>
      <c r="L101" s="10">
        <v>7.6</v>
      </c>
      <c r="M101" s="10">
        <v>9.5</v>
      </c>
      <c r="N101" s="10">
        <v>12175.9</v>
      </c>
      <c r="O101" s="10">
        <v>109.6</v>
      </c>
      <c r="P101" s="10">
        <v>141.5</v>
      </c>
      <c r="Q101" s="10">
        <v>31.7</v>
      </c>
      <c r="R101" s="10">
        <v>3.3</v>
      </c>
      <c r="S101" s="10">
        <v>2.8</v>
      </c>
      <c r="T101" s="14">
        <v>0.93899999999999995</v>
      </c>
      <c r="U101" s="10">
        <v>2.9</v>
      </c>
      <c r="V101" s="10">
        <v>2.5</v>
      </c>
      <c r="W101" s="10">
        <v>105.1</v>
      </c>
      <c r="X101" s="10">
        <v>4</v>
      </c>
      <c r="Y101" s="10">
        <v>-0.6</v>
      </c>
      <c r="Z101" s="10">
        <v>114.4</v>
      </c>
      <c r="AA101" s="10">
        <v>0.6</v>
      </c>
      <c r="AB101" s="10">
        <v>1.9</v>
      </c>
      <c r="AC101" s="14">
        <v>1.496</v>
      </c>
    </row>
    <row r="102" spans="1:29" s="12" customFormat="1" x14ac:dyDescent="0.25">
      <c r="A102" s="12" t="s">
        <v>29</v>
      </c>
      <c r="B102" s="10">
        <v>-1.1000000000000001</v>
      </c>
      <c r="C102" s="10">
        <v>1.4</v>
      </c>
      <c r="D102" s="10">
        <v>3.5</v>
      </c>
      <c r="E102" s="10">
        <v>6.3</v>
      </c>
      <c r="F102" s="10">
        <v>4.2</v>
      </c>
      <c r="G102" s="10">
        <v>3.9</v>
      </c>
      <c r="H102" s="10">
        <v>4.8</v>
      </c>
      <c r="I102" s="10">
        <v>4.9000000000000004</v>
      </c>
      <c r="J102" s="10">
        <v>5.3</v>
      </c>
      <c r="K102" s="10">
        <v>7.4</v>
      </c>
      <c r="L102" s="10">
        <v>7</v>
      </c>
      <c r="M102" s="10">
        <v>8.6</v>
      </c>
      <c r="N102" s="10">
        <v>10645.9</v>
      </c>
      <c r="O102" s="10">
        <v>112.1</v>
      </c>
      <c r="P102" s="10">
        <v>139.5</v>
      </c>
      <c r="Q102" s="10">
        <v>32.799999999999997</v>
      </c>
      <c r="R102" s="10">
        <v>3.5</v>
      </c>
      <c r="S102" s="10">
        <v>1.2</v>
      </c>
      <c r="T102" s="14">
        <v>0.879</v>
      </c>
      <c r="U102" s="10">
        <v>4.9000000000000004</v>
      </c>
      <c r="V102" s="10">
        <v>1.7</v>
      </c>
      <c r="W102" s="10">
        <v>106</v>
      </c>
      <c r="X102" s="10">
        <v>2.6</v>
      </c>
      <c r="Y102" s="10">
        <v>-1.2</v>
      </c>
      <c r="Z102" s="10">
        <v>125.5</v>
      </c>
      <c r="AA102" s="10">
        <v>5.3</v>
      </c>
      <c r="AB102" s="10">
        <v>0</v>
      </c>
      <c r="AC102" s="14">
        <v>1.419</v>
      </c>
    </row>
    <row r="103" spans="1:29" s="12" customFormat="1" x14ac:dyDescent="0.25">
      <c r="A103" s="12" t="s">
        <v>30</v>
      </c>
      <c r="B103" s="10">
        <v>2.1</v>
      </c>
      <c r="C103" s="10">
        <v>5.0999999999999996</v>
      </c>
      <c r="D103" s="10">
        <v>-0.3</v>
      </c>
      <c r="E103" s="10">
        <v>1.6</v>
      </c>
      <c r="F103" s="10">
        <v>4.4000000000000004</v>
      </c>
      <c r="G103" s="10">
        <v>2.8</v>
      </c>
      <c r="H103" s="10">
        <v>3.7</v>
      </c>
      <c r="I103" s="10">
        <v>4.9000000000000004</v>
      </c>
      <c r="J103" s="10">
        <v>5.5</v>
      </c>
      <c r="K103" s="10">
        <v>7.5</v>
      </c>
      <c r="L103" s="10">
        <v>7.1</v>
      </c>
      <c r="M103" s="10">
        <v>7.3</v>
      </c>
      <c r="N103" s="10">
        <v>11407.2</v>
      </c>
      <c r="O103" s="10">
        <v>114.1</v>
      </c>
      <c r="P103" s="10">
        <v>138.6</v>
      </c>
      <c r="Q103" s="10">
        <v>34.700000000000003</v>
      </c>
      <c r="R103" s="10">
        <v>0.4</v>
      </c>
      <c r="S103" s="10">
        <v>4</v>
      </c>
      <c r="T103" s="14">
        <v>0.84699999999999998</v>
      </c>
      <c r="U103" s="10">
        <v>5.5</v>
      </c>
      <c r="V103" s="10">
        <v>2.1</v>
      </c>
      <c r="W103" s="10">
        <v>106.1</v>
      </c>
      <c r="X103" s="10">
        <v>-2.4</v>
      </c>
      <c r="Y103" s="10">
        <v>-0.3</v>
      </c>
      <c r="Z103" s="10">
        <v>124.7</v>
      </c>
      <c r="AA103" s="10">
        <v>2.8</v>
      </c>
      <c r="AB103" s="10">
        <v>3.2</v>
      </c>
      <c r="AC103" s="14">
        <v>1.4079999999999999</v>
      </c>
    </row>
    <row r="104" spans="1:29" s="12" customFormat="1" x14ac:dyDescent="0.25">
      <c r="A104" s="12" t="s">
        <v>31</v>
      </c>
      <c r="B104" s="10">
        <v>-1.3</v>
      </c>
      <c r="C104" s="10">
        <v>0</v>
      </c>
      <c r="D104" s="10">
        <v>9.8000000000000007</v>
      </c>
      <c r="E104" s="10">
        <v>10.1</v>
      </c>
      <c r="F104" s="10">
        <v>4.8</v>
      </c>
      <c r="G104" s="10">
        <v>1.1000000000000001</v>
      </c>
      <c r="H104" s="10">
        <v>3.2</v>
      </c>
      <c r="I104" s="10">
        <v>4.5999999999999996</v>
      </c>
      <c r="J104" s="10">
        <v>5.3</v>
      </c>
      <c r="K104" s="10">
        <v>7.3</v>
      </c>
      <c r="L104" s="10">
        <v>6.9</v>
      </c>
      <c r="M104" s="10">
        <v>6.6</v>
      </c>
      <c r="N104" s="10">
        <v>9563</v>
      </c>
      <c r="O104" s="10">
        <v>116.3</v>
      </c>
      <c r="P104" s="10">
        <v>141</v>
      </c>
      <c r="Q104" s="10">
        <v>43.7</v>
      </c>
      <c r="R104" s="10">
        <v>0.3</v>
      </c>
      <c r="S104" s="10">
        <v>1.4</v>
      </c>
      <c r="T104" s="14">
        <v>0.91</v>
      </c>
      <c r="U104" s="10">
        <v>4.7</v>
      </c>
      <c r="V104" s="10">
        <v>1.2</v>
      </c>
      <c r="W104" s="10">
        <v>106.4</v>
      </c>
      <c r="X104" s="10">
        <v>-4.4000000000000004</v>
      </c>
      <c r="Y104" s="10">
        <v>-1.1000000000000001</v>
      </c>
      <c r="Z104" s="10">
        <v>119.2</v>
      </c>
      <c r="AA104" s="10">
        <v>2.7</v>
      </c>
      <c r="AB104" s="10">
        <v>1</v>
      </c>
      <c r="AC104" s="14">
        <v>1.4690000000000001</v>
      </c>
    </row>
    <row r="105" spans="1:29" s="12" customFormat="1" x14ac:dyDescent="0.25">
      <c r="A105" s="12" t="s">
        <v>32</v>
      </c>
      <c r="B105" s="10">
        <v>1.1000000000000001</v>
      </c>
      <c r="C105" s="10">
        <v>2.2999999999999998</v>
      </c>
      <c r="D105" s="10">
        <v>-4.9000000000000004</v>
      </c>
      <c r="E105" s="10">
        <v>-4.5999999999999996</v>
      </c>
      <c r="F105" s="10">
        <v>5.5</v>
      </c>
      <c r="G105" s="10">
        <v>-0.3</v>
      </c>
      <c r="H105" s="10">
        <v>1.9</v>
      </c>
      <c r="I105" s="10">
        <v>4.2</v>
      </c>
      <c r="J105" s="10">
        <v>5.0999999999999996</v>
      </c>
      <c r="K105" s="10">
        <v>7.2</v>
      </c>
      <c r="L105" s="10">
        <v>6.8</v>
      </c>
      <c r="M105" s="10">
        <v>5.2</v>
      </c>
      <c r="N105" s="10">
        <v>10707.7</v>
      </c>
      <c r="O105" s="10">
        <v>118.1</v>
      </c>
      <c r="P105" s="10">
        <v>135.6</v>
      </c>
      <c r="Q105" s="10">
        <v>35.299999999999997</v>
      </c>
      <c r="R105" s="10">
        <v>0.7</v>
      </c>
      <c r="S105" s="10">
        <v>1.7</v>
      </c>
      <c r="T105" s="14">
        <v>0.89</v>
      </c>
      <c r="U105" s="10">
        <v>8.5</v>
      </c>
      <c r="V105" s="10">
        <v>0</v>
      </c>
      <c r="W105" s="10">
        <v>106.9</v>
      </c>
      <c r="X105" s="10">
        <v>-0.8</v>
      </c>
      <c r="Y105" s="10">
        <v>-1.4</v>
      </c>
      <c r="Z105" s="10">
        <v>131</v>
      </c>
      <c r="AA105" s="10">
        <v>1.6</v>
      </c>
      <c r="AB105" s="10">
        <v>-0.1</v>
      </c>
      <c r="AC105" s="14">
        <v>1.454</v>
      </c>
    </row>
    <row r="106" spans="1:29" s="12" customFormat="1" x14ac:dyDescent="0.25">
      <c r="A106" s="12" t="s">
        <v>33</v>
      </c>
      <c r="B106" s="10">
        <v>3.7</v>
      </c>
      <c r="C106" s="10">
        <v>5.0999999999999996</v>
      </c>
      <c r="D106" s="10">
        <v>10.1</v>
      </c>
      <c r="E106" s="10">
        <v>10.9</v>
      </c>
      <c r="F106" s="10">
        <v>5.7</v>
      </c>
      <c r="G106" s="10">
        <v>1.3</v>
      </c>
      <c r="H106" s="10">
        <v>1.7</v>
      </c>
      <c r="I106" s="10">
        <v>4.5</v>
      </c>
      <c r="J106" s="10">
        <v>5.4</v>
      </c>
      <c r="K106" s="10">
        <v>7.6</v>
      </c>
      <c r="L106" s="10">
        <v>7</v>
      </c>
      <c r="M106" s="10">
        <v>4.8</v>
      </c>
      <c r="N106" s="10">
        <v>10775.7</v>
      </c>
      <c r="O106" s="10">
        <v>120.3</v>
      </c>
      <c r="P106" s="10">
        <v>137.4</v>
      </c>
      <c r="Q106" s="10">
        <v>26.1</v>
      </c>
      <c r="R106" s="10">
        <v>0.7</v>
      </c>
      <c r="S106" s="10">
        <v>3.1</v>
      </c>
      <c r="T106" s="14">
        <v>0.872</v>
      </c>
      <c r="U106" s="10">
        <v>7.7</v>
      </c>
      <c r="V106" s="10">
        <v>0.4</v>
      </c>
      <c r="W106" s="10">
        <v>107.3</v>
      </c>
      <c r="X106" s="10">
        <v>0.3</v>
      </c>
      <c r="Y106" s="10">
        <v>-2.7</v>
      </c>
      <c r="Z106" s="10">
        <v>132.69999999999999</v>
      </c>
      <c r="AA106" s="10">
        <v>1.7</v>
      </c>
      <c r="AB106" s="10">
        <v>2</v>
      </c>
      <c r="AC106" s="14">
        <v>1.425</v>
      </c>
    </row>
    <row r="107" spans="1:29" s="12" customFormat="1" x14ac:dyDescent="0.25">
      <c r="A107" s="12" t="s">
        <v>34</v>
      </c>
      <c r="B107" s="10">
        <v>2.2000000000000002</v>
      </c>
      <c r="C107" s="10">
        <v>3.8</v>
      </c>
      <c r="D107" s="10">
        <v>2</v>
      </c>
      <c r="E107" s="10">
        <v>5.2</v>
      </c>
      <c r="F107" s="10">
        <v>5.8</v>
      </c>
      <c r="G107" s="10">
        <v>3.2</v>
      </c>
      <c r="H107" s="10">
        <v>1.7</v>
      </c>
      <c r="I107" s="10">
        <v>4.5</v>
      </c>
      <c r="J107" s="10">
        <v>5.4</v>
      </c>
      <c r="K107" s="10">
        <v>7.6</v>
      </c>
      <c r="L107" s="10">
        <v>6.8</v>
      </c>
      <c r="M107" s="10">
        <v>4.8</v>
      </c>
      <c r="N107" s="10">
        <v>9384</v>
      </c>
      <c r="O107" s="10">
        <v>123.4</v>
      </c>
      <c r="P107" s="10">
        <v>135.80000000000001</v>
      </c>
      <c r="Q107" s="10">
        <v>28.4</v>
      </c>
      <c r="R107" s="10">
        <v>1.9</v>
      </c>
      <c r="S107" s="10">
        <v>2</v>
      </c>
      <c r="T107" s="14">
        <v>0.98599999999999999</v>
      </c>
      <c r="U107" s="10">
        <v>8.1</v>
      </c>
      <c r="V107" s="10">
        <v>1.1000000000000001</v>
      </c>
      <c r="W107" s="10">
        <v>104.8</v>
      </c>
      <c r="X107" s="10">
        <v>3.2</v>
      </c>
      <c r="Y107" s="10">
        <v>1.7</v>
      </c>
      <c r="Z107" s="10">
        <v>119.9</v>
      </c>
      <c r="AA107" s="10">
        <v>3</v>
      </c>
      <c r="AB107" s="10">
        <v>0.9</v>
      </c>
      <c r="AC107" s="14">
        <v>1.5249999999999999</v>
      </c>
    </row>
    <row r="108" spans="1:29" s="12" customFormat="1" x14ac:dyDescent="0.25">
      <c r="A108" s="12" t="s">
        <v>35</v>
      </c>
      <c r="B108" s="10">
        <v>2</v>
      </c>
      <c r="C108" s="10">
        <v>3.8</v>
      </c>
      <c r="D108" s="10">
        <v>-0.5</v>
      </c>
      <c r="E108" s="10">
        <v>1.5</v>
      </c>
      <c r="F108" s="10">
        <v>5.7</v>
      </c>
      <c r="G108" s="10">
        <v>2.2000000000000002</v>
      </c>
      <c r="H108" s="10">
        <v>1.6</v>
      </c>
      <c r="I108" s="10">
        <v>3.4</v>
      </c>
      <c r="J108" s="10">
        <v>4.5</v>
      </c>
      <c r="K108" s="10">
        <v>7.3</v>
      </c>
      <c r="L108" s="10">
        <v>6.2</v>
      </c>
      <c r="M108" s="10">
        <v>4.8</v>
      </c>
      <c r="N108" s="10">
        <v>7773.6</v>
      </c>
      <c r="O108" s="10">
        <v>126.5</v>
      </c>
      <c r="P108" s="10">
        <v>138.69999999999999</v>
      </c>
      <c r="Q108" s="10">
        <v>45.1</v>
      </c>
      <c r="R108" s="10">
        <v>1.6</v>
      </c>
      <c r="S108" s="10">
        <v>1.6</v>
      </c>
      <c r="T108" s="14">
        <v>0.98799999999999999</v>
      </c>
      <c r="U108" s="10">
        <v>7.2</v>
      </c>
      <c r="V108" s="10">
        <v>1.5</v>
      </c>
      <c r="W108" s="10">
        <v>105.5</v>
      </c>
      <c r="X108" s="10">
        <v>1.7</v>
      </c>
      <c r="Y108" s="10">
        <v>-0.7</v>
      </c>
      <c r="Z108" s="10">
        <v>121.7</v>
      </c>
      <c r="AA108" s="10">
        <v>3.1</v>
      </c>
      <c r="AB108" s="10">
        <v>1.3</v>
      </c>
      <c r="AC108" s="14">
        <v>1.57</v>
      </c>
    </row>
    <row r="109" spans="1:29" s="12" customFormat="1" x14ac:dyDescent="0.25">
      <c r="A109" s="12" t="s">
        <v>36</v>
      </c>
      <c r="B109" s="10">
        <v>0.3</v>
      </c>
      <c r="C109" s="10">
        <v>2.4</v>
      </c>
      <c r="D109" s="10">
        <v>1.9</v>
      </c>
      <c r="E109" s="10">
        <v>3.8</v>
      </c>
      <c r="F109" s="10">
        <v>5.9</v>
      </c>
      <c r="G109" s="10">
        <v>2.4</v>
      </c>
      <c r="H109" s="10">
        <v>1.3</v>
      </c>
      <c r="I109" s="10">
        <v>3.1</v>
      </c>
      <c r="J109" s="10">
        <v>4.3</v>
      </c>
      <c r="K109" s="10">
        <v>7</v>
      </c>
      <c r="L109" s="10">
        <v>6.1</v>
      </c>
      <c r="M109" s="10">
        <v>4.5</v>
      </c>
      <c r="N109" s="10">
        <v>8343.2000000000007</v>
      </c>
      <c r="O109" s="10">
        <v>129.19999999999999</v>
      </c>
      <c r="P109" s="10">
        <v>142.5</v>
      </c>
      <c r="Q109" s="10">
        <v>42.6</v>
      </c>
      <c r="R109" s="10">
        <v>0.4</v>
      </c>
      <c r="S109" s="10">
        <v>2.2999999999999998</v>
      </c>
      <c r="T109" s="14">
        <v>1.0489999999999999</v>
      </c>
      <c r="U109" s="10">
        <v>6.5</v>
      </c>
      <c r="V109" s="10">
        <v>0.8</v>
      </c>
      <c r="W109" s="10">
        <v>104.5</v>
      </c>
      <c r="X109" s="10">
        <v>1.5</v>
      </c>
      <c r="Y109" s="10">
        <v>-0.4</v>
      </c>
      <c r="Z109" s="10">
        <v>118.8</v>
      </c>
      <c r="AA109" s="10">
        <v>3.5</v>
      </c>
      <c r="AB109" s="10">
        <v>1.9</v>
      </c>
      <c r="AC109" s="14">
        <v>1.61</v>
      </c>
    </row>
    <row r="110" spans="1:29" s="12" customFormat="1" x14ac:dyDescent="0.25">
      <c r="A110" s="12" t="s">
        <v>37</v>
      </c>
      <c r="B110" s="10">
        <v>2.1</v>
      </c>
      <c r="C110" s="10">
        <v>4.5999999999999996</v>
      </c>
      <c r="D110" s="10">
        <v>1.1000000000000001</v>
      </c>
      <c r="E110" s="10">
        <v>4</v>
      </c>
      <c r="F110" s="10">
        <v>5.9</v>
      </c>
      <c r="G110" s="10">
        <v>4.2</v>
      </c>
      <c r="H110" s="10">
        <v>1.2</v>
      </c>
      <c r="I110" s="10">
        <v>2.9</v>
      </c>
      <c r="J110" s="10">
        <v>4.2</v>
      </c>
      <c r="K110" s="10">
        <v>6.5</v>
      </c>
      <c r="L110" s="10">
        <v>5.8</v>
      </c>
      <c r="M110" s="10">
        <v>4.3</v>
      </c>
      <c r="N110" s="10">
        <v>8051.9</v>
      </c>
      <c r="O110" s="10">
        <v>131.80000000000001</v>
      </c>
      <c r="P110" s="10">
        <v>147.9</v>
      </c>
      <c r="Q110" s="10">
        <v>34.700000000000003</v>
      </c>
      <c r="R110" s="10">
        <v>-0.8</v>
      </c>
      <c r="S110" s="10">
        <v>3.3</v>
      </c>
      <c r="T110" s="14">
        <v>1.0900000000000001</v>
      </c>
      <c r="U110" s="10">
        <v>6.7</v>
      </c>
      <c r="V110" s="10">
        <v>3.6</v>
      </c>
      <c r="W110" s="10">
        <v>105.5</v>
      </c>
      <c r="X110" s="10">
        <v>-1.2</v>
      </c>
      <c r="Y110" s="10">
        <v>-1.6</v>
      </c>
      <c r="Z110" s="10">
        <v>118.1</v>
      </c>
      <c r="AA110" s="10">
        <v>3.3</v>
      </c>
      <c r="AB110" s="10">
        <v>1.7</v>
      </c>
      <c r="AC110" s="14">
        <v>1.579</v>
      </c>
    </row>
    <row r="111" spans="1:29" s="12" customFormat="1" x14ac:dyDescent="0.25">
      <c r="A111" s="12" t="s">
        <v>38</v>
      </c>
      <c r="B111" s="10">
        <v>3.8</v>
      </c>
      <c r="C111" s="10">
        <v>5.0999999999999996</v>
      </c>
      <c r="D111" s="10">
        <v>5.9</v>
      </c>
      <c r="E111" s="10">
        <v>6.3</v>
      </c>
      <c r="F111" s="10">
        <v>6.1</v>
      </c>
      <c r="G111" s="10">
        <v>-0.7</v>
      </c>
      <c r="H111" s="10">
        <v>1</v>
      </c>
      <c r="I111" s="10">
        <v>2.6</v>
      </c>
      <c r="J111" s="10">
        <v>3.8</v>
      </c>
      <c r="K111" s="10">
        <v>5.7</v>
      </c>
      <c r="L111" s="10">
        <v>5.5</v>
      </c>
      <c r="M111" s="10">
        <v>4.2</v>
      </c>
      <c r="N111" s="10">
        <v>9342.4</v>
      </c>
      <c r="O111" s="10">
        <v>134.6</v>
      </c>
      <c r="P111" s="10">
        <v>149.19999999999999</v>
      </c>
      <c r="Q111" s="10">
        <v>29.1</v>
      </c>
      <c r="R111" s="10">
        <v>0.2</v>
      </c>
      <c r="S111" s="10">
        <v>0.5</v>
      </c>
      <c r="T111" s="14">
        <v>1.1499999999999999</v>
      </c>
      <c r="U111" s="10">
        <v>2.1</v>
      </c>
      <c r="V111" s="10">
        <v>1.2</v>
      </c>
      <c r="W111" s="10">
        <v>104</v>
      </c>
      <c r="X111" s="10">
        <v>3.8</v>
      </c>
      <c r="Y111" s="10">
        <v>1.7</v>
      </c>
      <c r="Z111" s="10">
        <v>119.9</v>
      </c>
      <c r="AA111" s="10">
        <v>3.7</v>
      </c>
      <c r="AB111" s="10">
        <v>0.2</v>
      </c>
      <c r="AC111" s="14">
        <v>1.653</v>
      </c>
    </row>
    <row r="112" spans="1:29" s="12" customFormat="1" x14ac:dyDescent="0.25">
      <c r="A112" s="12" t="s">
        <v>39</v>
      </c>
      <c r="B112" s="10">
        <v>6.9</v>
      </c>
      <c r="C112" s="10">
        <v>9.3000000000000007</v>
      </c>
      <c r="D112" s="10">
        <v>6.7</v>
      </c>
      <c r="E112" s="10">
        <v>9.3000000000000007</v>
      </c>
      <c r="F112" s="10">
        <v>6.1</v>
      </c>
      <c r="G112" s="10">
        <v>3</v>
      </c>
      <c r="H112" s="10">
        <v>0.9</v>
      </c>
      <c r="I112" s="10">
        <v>3.1</v>
      </c>
      <c r="J112" s="10">
        <v>4.4000000000000004</v>
      </c>
      <c r="K112" s="10">
        <v>6</v>
      </c>
      <c r="L112" s="10">
        <v>6.1</v>
      </c>
      <c r="M112" s="10">
        <v>4</v>
      </c>
      <c r="N112" s="10">
        <v>9649.7000000000007</v>
      </c>
      <c r="O112" s="10">
        <v>138.5</v>
      </c>
      <c r="P112" s="10">
        <v>147.30000000000001</v>
      </c>
      <c r="Q112" s="10">
        <v>22.7</v>
      </c>
      <c r="R112" s="10">
        <v>2.2000000000000002</v>
      </c>
      <c r="S112" s="10">
        <v>2.1</v>
      </c>
      <c r="T112" s="14">
        <v>1.165</v>
      </c>
      <c r="U112" s="10">
        <v>14.3</v>
      </c>
      <c r="V112" s="10">
        <v>0.1</v>
      </c>
      <c r="W112" s="10">
        <v>102.6</v>
      </c>
      <c r="X112" s="10">
        <v>1.7</v>
      </c>
      <c r="Y112" s="10">
        <v>-0.7</v>
      </c>
      <c r="Z112" s="10">
        <v>111.4</v>
      </c>
      <c r="AA112" s="10">
        <v>4</v>
      </c>
      <c r="AB112" s="10">
        <v>1.7</v>
      </c>
      <c r="AC112" s="14">
        <v>1.6619999999999999</v>
      </c>
    </row>
    <row r="113" spans="1:29" s="12" customFormat="1" x14ac:dyDescent="0.25">
      <c r="A113" s="12" t="s">
        <v>40</v>
      </c>
      <c r="B113" s="10">
        <v>4.8</v>
      </c>
      <c r="C113" s="10">
        <v>6.8</v>
      </c>
      <c r="D113" s="10">
        <v>1.6</v>
      </c>
      <c r="E113" s="10">
        <v>3.3</v>
      </c>
      <c r="F113" s="10">
        <v>5.8</v>
      </c>
      <c r="G113" s="10">
        <v>1.5</v>
      </c>
      <c r="H113" s="10">
        <v>0.9</v>
      </c>
      <c r="I113" s="10">
        <v>3.2</v>
      </c>
      <c r="J113" s="10">
        <v>4.4000000000000004</v>
      </c>
      <c r="K113" s="10">
        <v>5.8</v>
      </c>
      <c r="L113" s="10">
        <v>5.9</v>
      </c>
      <c r="M113" s="10">
        <v>4</v>
      </c>
      <c r="N113" s="10">
        <v>10799.6</v>
      </c>
      <c r="O113" s="10">
        <v>143</v>
      </c>
      <c r="P113" s="10">
        <v>145.69999999999999</v>
      </c>
      <c r="Q113" s="10">
        <v>21.1</v>
      </c>
      <c r="R113" s="10">
        <v>2.9</v>
      </c>
      <c r="S113" s="10">
        <v>2.2999999999999998</v>
      </c>
      <c r="T113" s="14">
        <v>1.26</v>
      </c>
      <c r="U113" s="10">
        <v>13</v>
      </c>
      <c r="V113" s="10">
        <v>5.5</v>
      </c>
      <c r="W113" s="10">
        <v>103.4</v>
      </c>
      <c r="X113" s="10">
        <v>4.3</v>
      </c>
      <c r="Y113" s="10">
        <v>-0.6</v>
      </c>
      <c r="Z113" s="10">
        <v>107.1</v>
      </c>
      <c r="AA113" s="10">
        <v>3.3</v>
      </c>
      <c r="AB113" s="10">
        <v>1.7</v>
      </c>
      <c r="AC113" s="14">
        <v>1.784</v>
      </c>
    </row>
    <row r="114" spans="1:29" s="12" customFormat="1" x14ac:dyDescent="0.25">
      <c r="A114" s="12" t="s">
        <v>41</v>
      </c>
      <c r="B114" s="10">
        <v>2.2999999999999998</v>
      </c>
      <c r="C114" s="10">
        <v>5.9</v>
      </c>
      <c r="D114" s="10">
        <v>2.9</v>
      </c>
      <c r="E114" s="10">
        <v>6.1</v>
      </c>
      <c r="F114" s="10">
        <v>5.7</v>
      </c>
      <c r="G114" s="10">
        <v>3.4</v>
      </c>
      <c r="H114" s="10">
        <v>0.9</v>
      </c>
      <c r="I114" s="10">
        <v>3</v>
      </c>
      <c r="J114" s="10">
        <v>4.0999999999999996</v>
      </c>
      <c r="K114" s="10">
        <v>5.5</v>
      </c>
      <c r="L114" s="10">
        <v>5.6</v>
      </c>
      <c r="M114" s="10">
        <v>4</v>
      </c>
      <c r="N114" s="10">
        <v>11039.4</v>
      </c>
      <c r="O114" s="10">
        <v>148</v>
      </c>
      <c r="P114" s="10">
        <v>152.9</v>
      </c>
      <c r="Q114" s="10">
        <v>21.6</v>
      </c>
      <c r="R114" s="10">
        <v>2.4</v>
      </c>
      <c r="S114" s="10">
        <v>2.2000000000000002</v>
      </c>
      <c r="T114" s="14">
        <v>1.2290000000000001</v>
      </c>
      <c r="U114" s="10">
        <v>5.6</v>
      </c>
      <c r="V114" s="10">
        <v>4.0999999999999996</v>
      </c>
      <c r="W114" s="10">
        <v>101.4</v>
      </c>
      <c r="X114" s="10">
        <v>3.5</v>
      </c>
      <c r="Y114" s="10">
        <v>-0.9</v>
      </c>
      <c r="Z114" s="10">
        <v>104.2</v>
      </c>
      <c r="AA114" s="10">
        <v>2.2999999999999998</v>
      </c>
      <c r="AB114" s="10">
        <v>1.4</v>
      </c>
      <c r="AC114" s="14">
        <v>1.84</v>
      </c>
    </row>
    <row r="115" spans="1:29" s="12" customFormat="1" x14ac:dyDescent="0.25">
      <c r="A115" s="12" t="s">
        <v>42</v>
      </c>
      <c r="B115" s="10">
        <v>3</v>
      </c>
      <c r="C115" s="10">
        <v>6.6</v>
      </c>
      <c r="D115" s="10">
        <v>4</v>
      </c>
      <c r="E115" s="10">
        <v>7</v>
      </c>
      <c r="F115" s="10">
        <v>5.6</v>
      </c>
      <c r="G115" s="10">
        <v>3.2</v>
      </c>
      <c r="H115" s="10">
        <v>1.1000000000000001</v>
      </c>
      <c r="I115" s="10">
        <v>3.7</v>
      </c>
      <c r="J115" s="10">
        <v>4.7</v>
      </c>
      <c r="K115" s="10">
        <v>6.1</v>
      </c>
      <c r="L115" s="10">
        <v>6.2</v>
      </c>
      <c r="M115" s="10">
        <v>4</v>
      </c>
      <c r="N115" s="10">
        <v>11144.6</v>
      </c>
      <c r="O115" s="10">
        <v>153.9</v>
      </c>
      <c r="P115" s="10">
        <v>160.4</v>
      </c>
      <c r="Q115" s="10">
        <v>20</v>
      </c>
      <c r="R115" s="10">
        <v>2.1</v>
      </c>
      <c r="S115" s="10">
        <v>2.6</v>
      </c>
      <c r="T115" s="14">
        <v>1.218</v>
      </c>
      <c r="U115" s="10">
        <v>6.9</v>
      </c>
      <c r="V115" s="10">
        <v>4.0999999999999996</v>
      </c>
      <c r="W115" s="10">
        <v>102.8</v>
      </c>
      <c r="X115" s="10">
        <v>-0.3</v>
      </c>
      <c r="Y115" s="10">
        <v>1.1000000000000001</v>
      </c>
      <c r="Z115" s="10">
        <v>109.4</v>
      </c>
      <c r="AA115" s="10">
        <v>1.9</v>
      </c>
      <c r="AB115" s="10">
        <v>0.8</v>
      </c>
      <c r="AC115" s="14">
        <v>1.8129999999999999</v>
      </c>
    </row>
    <row r="116" spans="1:29" s="12" customFormat="1" x14ac:dyDescent="0.25">
      <c r="A116" s="12" t="s">
        <v>43</v>
      </c>
      <c r="B116" s="10">
        <v>3.7</v>
      </c>
      <c r="C116" s="10">
        <v>6.3</v>
      </c>
      <c r="D116" s="10">
        <v>2.1</v>
      </c>
      <c r="E116" s="10">
        <v>4.5</v>
      </c>
      <c r="F116" s="10">
        <v>5.4</v>
      </c>
      <c r="G116" s="10">
        <v>2.6</v>
      </c>
      <c r="H116" s="10">
        <v>1.5</v>
      </c>
      <c r="I116" s="10">
        <v>3.5</v>
      </c>
      <c r="J116" s="10">
        <v>4.4000000000000004</v>
      </c>
      <c r="K116" s="10">
        <v>5.8</v>
      </c>
      <c r="L116" s="10">
        <v>5.9</v>
      </c>
      <c r="M116" s="10">
        <v>4.4000000000000004</v>
      </c>
      <c r="N116" s="10">
        <v>10893.8</v>
      </c>
      <c r="O116" s="10">
        <v>159.4</v>
      </c>
      <c r="P116" s="10">
        <v>171.8</v>
      </c>
      <c r="Q116" s="10">
        <v>19.3</v>
      </c>
      <c r="R116" s="10">
        <v>1.3</v>
      </c>
      <c r="S116" s="10">
        <v>2</v>
      </c>
      <c r="T116" s="14">
        <v>1.242</v>
      </c>
      <c r="U116" s="10">
        <v>8.3000000000000007</v>
      </c>
      <c r="V116" s="10">
        <v>4</v>
      </c>
      <c r="W116" s="10">
        <v>102.7</v>
      </c>
      <c r="X116" s="10">
        <v>1.9</v>
      </c>
      <c r="Y116" s="10">
        <v>0.1</v>
      </c>
      <c r="Z116" s="10">
        <v>110.2</v>
      </c>
      <c r="AA116" s="10">
        <v>0.8</v>
      </c>
      <c r="AB116" s="10">
        <v>1.1000000000000001</v>
      </c>
      <c r="AC116" s="14">
        <v>1.8089999999999999</v>
      </c>
    </row>
    <row r="117" spans="1:29" s="12" customFormat="1" x14ac:dyDescent="0.25">
      <c r="A117" s="12" t="s">
        <v>44</v>
      </c>
      <c r="B117" s="10">
        <v>3.5</v>
      </c>
      <c r="C117" s="10">
        <v>6.4</v>
      </c>
      <c r="D117" s="10">
        <v>5.0999999999999996</v>
      </c>
      <c r="E117" s="10">
        <v>8.5</v>
      </c>
      <c r="F117" s="10">
        <v>5.4</v>
      </c>
      <c r="G117" s="10">
        <v>4.4000000000000004</v>
      </c>
      <c r="H117" s="10">
        <v>2</v>
      </c>
      <c r="I117" s="10">
        <v>3.5</v>
      </c>
      <c r="J117" s="10">
        <v>4.3</v>
      </c>
      <c r="K117" s="10">
        <v>5.4</v>
      </c>
      <c r="L117" s="10">
        <v>5.7</v>
      </c>
      <c r="M117" s="10">
        <v>4.9000000000000004</v>
      </c>
      <c r="N117" s="10">
        <v>11951.5</v>
      </c>
      <c r="O117" s="10">
        <v>165.3</v>
      </c>
      <c r="P117" s="10">
        <v>175.8</v>
      </c>
      <c r="Q117" s="10">
        <v>16.600000000000001</v>
      </c>
      <c r="R117" s="10">
        <v>1.4</v>
      </c>
      <c r="S117" s="10">
        <v>2.4</v>
      </c>
      <c r="T117" s="14">
        <v>1.3540000000000001</v>
      </c>
      <c r="U117" s="10">
        <v>6.4</v>
      </c>
      <c r="V117" s="10">
        <v>0.8</v>
      </c>
      <c r="W117" s="10">
        <v>98.9</v>
      </c>
      <c r="X117" s="10">
        <v>-1.6</v>
      </c>
      <c r="Y117" s="10">
        <v>1.7</v>
      </c>
      <c r="Z117" s="10">
        <v>102.7</v>
      </c>
      <c r="AA117" s="10">
        <v>2.4</v>
      </c>
      <c r="AB117" s="10">
        <v>2.4</v>
      </c>
      <c r="AC117" s="14">
        <v>1.9159999999999999</v>
      </c>
    </row>
    <row r="118" spans="1:29" s="12" customFormat="1" x14ac:dyDescent="0.25">
      <c r="A118" s="12" t="s">
        <v>45</v>
      </c>
      <c r="B118" s="10">
        <v>4.3</v>
      </c>
      <c r="C118" s="10">
        <v>8.3000000000000007</v>
      </c>
      <c r="D118" s="10">
        <v>-3.8</v>
      </c>
      <c r="E118" s="10">
        <v>-1.8</v>
      </c>
      <c r="F118" s="10">
        <v>5.3</v>
      </c>
      <c r="G118" s="10">
        <v>2</v>
      </c>
      <c r="H118" s="10">
        <v>2.5</v>
      </c>
      <c r="I118" s="10">
        <v>3.9</v>
      </c>
      <c r="J118" s="10">
        <v>4.4000000000000004</v>
      </c>
      <c r="K118" s="10">
        <v>5.4</v>
      </c>
      <c r="L118" s="10">
        <v>5.8</v>
      </c>
      <c r="M118" s="10">
        <v>5.4</v>
      </c>
      <c r="N118" s="10">
        <v>11637.3</v>
      </c>
      <c r="O118" s="10">
        <v>172.2</v>
      </c>
      <c r="P118" s="10">
        <v>175.8</v>
      </c>
      <c r="Q118" s="10">
        <v>14.6</v>
      </c>
      <c r="R118" s="10">
        <v>0.8</v>
      </c>
      <c r="S118" s="10">
        <v>1.4</v>
      </c>
      <c r="T118" s="14">
        <v>1.2969999999999999</v>
      </c>
      <c r="U118" s="10">
        <v>10.6</v>
      </c>
      <c r="V118" s="10">
        <v>2.9</v>
      </c>
      <c r="W118" s="10">
        <v>98.6</v>
      </c>
      <c r="X118" s="10">
        <v>2.2000000000000002</v>
      </c>
      <c r="Y118" s="10">
        <v>-2.7</v>
      </c>
      <c r="Z118" s="10">
        <v>107.2</v>
      </c>
      <c r="AA118" s="10">
        <v>2.2999999999999998</v>
      </c>
      <c r="AB118" s="10">
        <v>2.6</v>
      </c>
      <c r="AC118" s="14">
        <v>1.889</v>
      </c>
    </row>
    <row r="119" spans="1:29" s="12" customFormat="1" x14ac:dyDescent="0.25">
      <c r="A119" s="12" t="s">
        <v>46</v>
      </c>
      <c r="B119" s="10">
        <v>2.1</v>
      </c>
      <c r="C119" s="10">
        <v>5.0999999999999996</v>
      </c>
      <c r="D119" s="10">
        <v>3.2</v>
      </c>
      <c r="E119" s="10">
        <v>6</v>
      </c>
      <c r="F119" s="10">
        <v>5.0999999999999996</v>
      </c>
      <c r="G119" s="10">
        <v>2.7</v>
      </c>
      <c r="H119" s="10">
        <v>2.9</v>
      </c>
      <c r="I119" s="10">
        <v>3.9</v>
      </c>
      <c r="J119" s="10">
        <v>4.2</v>
      </c>
      <c r="K119" s="10">
        <v>5.5</v>
      </c>
      <c r="L119" s="10">
        <v>5.7</v>
      </c>
      <c r="M119" s="10">
        <v>5.9</v>
      </c>
      <c r="N119" s="10">
        <v>11856.7</v>
      </c>
      <c r="O119" s="10">
        <v>179</v>
      </c>
      <c r="P119" s="10">
        <v>182.3</v>
      </c>
      <c r="Q119" s="10">
        <v>17.7</v>
      </c>
      <c r="R119" s="10">
        <v>2.6</v>
      </c>
      <c r="S119" s="10">
        <v>2.2000000000000002</v>
      </c>
      <c r="T119" s="14">
        <v>1.21</v>
      </c>
      <c r="U119" s="10">
        <v>8.6</v>
      </c>
      <c r="V119" s="10">
        <v>1.5</v>
      </c>
      <c r="W119" s="10">
        <v>98.9</v>
      </c>
      <c r="X119" s="10">
        <v>3.6</v>
      </c>
      <c r="Y119" s="10">
        <v>-1</v>
      </c>
      <c r="Z119" s="10">
        <v>110.9</v>
      </c>
      <c r="AA119" s="10">
        <v>4.4000000000000004</v>
      </c>
      <c r="AB119" s="10">
        <v>1.8</v>
      </c>
      <c r="AC119" s="14">
        <v>1.7929999999999999</v>
      </c>
    </row>
    <row r="120" spans="1:29" s="12" customFormat="1" x14ac:dyDescent="0.25">
      <c r="A120" s="12" t="s">
        <v>47</v>
      </c>
      <c r="B120" s="10">
        <v>3.4</v>
      </c>
      <c r="C120" s="10">
        <v>7.3</v>
      </c>
      <c r="D120" s="10">
        <v>2.1</v>
      </c>
      <c r="E120" s="10">
        <v>6.6</v>
      </c>
      <c r="F120" s="10">
        <v>5</v>
      </c>
      <c r="G120" s="10">
        <v>6.2</v>
      </c>
      <c r="H120" s="10">
        <v>3.4</v>
      </c>
      <c r="I120" s="10">
        <v>4</v>
      </c>
      <c r="J120" s="10">
        <v>4.3</v>
      </c>
      <c r="K120" s="10">
        <v>5.5</v>
      </c>
      <c r="L120" s="10">
        <v>5.8</v>
      </c>
      <c r="M120" s="10">
        <v>6.4</v>
      </c>
      <c r="N120" s="10">
        <v>12282.9</v>
      </c>
      <c r="O120" s="10">
        <v>185.2</v>
      </c>
      <c r="P120" s="10">
        <v>187.1</v>
      </c>
      <c r="Q120" s="10">
        <v>14.2</v>
      </c>
      <c r="R120" s="10">
        <v>3.1</v>
      </c>
      <c r="S120" s="10">
        <v>3.1</v>
      </c>
      <c r="T120" s="14">
        <v>1.206</v>
      </c>
      <c r="U120" s="10">
        <v>9.3000000000000007</v>
      </c>
      <c r="V120" s="10">
        <v>2.2999999999999998</v>
      </c>
      <c r="W120" s="10">
        <v>98.6</v>
      </c>
      <c r="X120" s="10">
        <v>3.9</v>
      </c>
      <c r="Y120" s="10">
        <v>-1</v>
      </c>
      <c r="Z120" s="10">
        <v>113.3</v>
      </c>
      <c r="AA120" s="10">
        <v>4.4000000000000004</v>
      </c>
      <c r="AB120" s="10">
        <v>2.8</v>
      </c>
      <c r="AC120" s="14">
        <v>1.77</v>
      </c>
    </row>
    <row r="121" spans="1:29" s="12" customFormat="1" x14ac:dyDescent="0.25">
      <c r="A121" s="12" t="s">
        <v>48</v>
      </c>
      <c r="B121" s="10">
        <v>2.2999999999999998</v>
      </c>
      <c r="C121" s="10">
        <v>5.4</v>
      </c>
      <c r="D121" s="10">
        <v>3.4</v>
      </c>
      <c r="E121" s="10">
        <v>6.6</v>
      </c>
      <c r="F121" s="10">
        <v>5</v>
      </c>
      <c r="G121" s="10">
        <v>3.8</v>
      </c>
      <c r="H121" s="10">
        <v>3.8</v>
      </c>
      <c r="I121" s="10">
        <v>4.4000000000000004</v>
      </c>
      <c r="J121" s="10">
        <v>4.5999999999999996</v>
      </c>
      <c r="K121" s="10">
        <v>5.9</v>
      </c>
      <c r="L121" s="10">
        <v>6.2</v>
      </c>
      <c r="M121" s="10">
        <v>7</v>
      </c>
      <c r="N121" s="10">
        <v>12497.2</v>
      </c>
      <c r="O121" s="10">
        <v>190.7</v>
      </c>
      <c r="P121" s="10">
        <v>195.4</v>
      </c>
      <c r="Q121" s="10">
        <v>16.5</v>
      </c>
      <c r="R121" s="10">
        <v>2.5</v>
      </c>
      <c r="S121" s="10">
        <v>2.5</v>
      </c>
      <c r="T121" s="14">
        <v>1.1839999999999999</v>
      </c>
      <c r="U121" s="10">
        <v>11.7</v>
      </c>
      <c r="V121" s="10">
        <v>1.7</v>
      </c>
      <c r="W121" s="10">
        <v>98.1</v>
      </c>
      <c r="X121" s="10">
        <v>0.7</v>
      </c>
      <c r="Y121" s="10">
        <v>0.2</v>
      </c>
      <c r="Z121" s="10">
        <v>117.9</v>
      </c>
      <c r="AA121" s="10">
        <v>5.5</v>
      </c>
      <c r="AB121" s="10">
        <v>1.4</v>
      </c>
      <c r="AC121" s="14">
        <v>1.7190000000000001</v>
      </c>
    </row>
    <row r="122" spans="1:29" s="12" customFormat="1" x14ac:dyDescent="0.25">
      <c r="A122" s="12" t="s">
        <v>49</v>
      </c>
      <c r="B122" s="10">
        <v>4.9000000000000004</v>
      </c>
      <c r="C122" s="10">
        <v>8.1999999999999993</v>
      </c>
      <c r="D122" s="10">
        <v>9.5</v>
      </c>
      <c r="E122" s="10">
        <v>11.5</v>
      </c>
      <c r="F122" s="10">
        <v>4.7</v>
      </c>
      <c r="G122" s="10">
        <v>2.1</v>
      </c>
      <c r="H122" s="10">
        <v>4.4000000000000004</v>
      </c>
      <c r="I122" s="10">
        <v>4.5999999999999996</v>
      </c>
      <c r="J122" s="10">
        <v>4.7</v>
      </c>
      <c r="K122" s="10">
        <v>6</v>
      </c>
      <c r="L122" s="10">
        <v>6.3</v>
      </c>
      <c r="M122" s="10">
        <v>7.4</v>
      </c>
      <c r="N122" s="10">
        <v>13121.6</v>
      </c>
      <c r="O122" s="10">
        <v>193.9</v>
      </c>
      <c r="P122" s="10">
        <v>200</v>
      </c>
      <c r="Q122" s="10">
        <v>14.6</v>
      </c>
      <c r="R122" s="10">
        <v>3.7</v>
      </c>
      <c r="S122" s="10">
        <v>1.7</v>
      </c>
      <c r="T122" s="14">
        <v>1.214</v>
      </c>
      <c r="U122" s="10">
        <v>11</v>
      </c>
      <c r="V122" s="10">
        <v>2.4</v>
      </c>
      <c r="W122" s="10">
        <v>96.8</v>
      </c>
      <c r="X122" s="10">
        <v>0.2</v>
      </c>
      <c r="Y122" s="10">
        <v>1.2</v>
      </c>
      <c r="Z122" s="10">
        <v>117.5</v>
      </c>
      <c r="AA122" s="10">
        <v>1.3</v>
      </c>
      <c r="AB122" s="10">
        <v>1.9</v>
      </c>
      <c r="AC122" s="14">
        <v>1.7390000000000001</v>
      </c>
    </row>
    <row r="123" spans="1:29" s="12" customFormat="1" x14ac:dyDescent="0.25">
      <c r="A123" s="12" t="s">
        <v>50</v>
      </c>
      <c r="B123" s="10">
        <v>1.2</v>
      </c>
      <c r="C123" s="10">
        <v>4.5</v>
      </c>
      <c r="D123" s="10">
        <v>0.6</v>
      </c>
      <c r="E123" s="10">
        <v>3.7</v>
      </c>
      <c r="F123" s="10">
        <v>4.5999999999999996</v>
      </c>
      <c r="G123" s="10">
        <v>3.7</v>
      </c>
      <c r="H123" s="10">
        <v>4.7</v>
      </c>
      <c r="I123" s="10">
        <v>5</v>
      </c>
      <c r="J123" s="10">
        <v>5.2</v>
      </c>
      <c r="K123" s="10">
        <v>6.5</v>
      </c>
      <c r="L123" s="10">
        <v>6.6</v>
      </c>
      <c r="M123" s="10">
        <v>7.9</v>
      </c>
      <c r="N123" s="10">
        <v>12808.9</v>
      </c>
      <c r="O123" s="10">
        <v>193.1</v>
      </c>
      <c r="P123" s="10">
        <v>209</v>
      </c>
      <c r="Q123" s="10">
        <v>23.8</v>
      </c>
      <c r="R123" s="10">
        <v>4.2</v>
      </c>
      <c r="S123" s="10">
        <v>2.5</v>
      </c>
      <c r="T123" s="14">
        <v>1.278</v>
      </c>
      <c r="U123" s="10">
        <v>7</v>
      </c>
      <c r="V123" s="10">
        <v>3.2</v>
      </c>
      <c r="W123" s="10">
        <v>96.7</v>
      </c>
      <c r="X123" s="10">
        <v>1.7</v>
      </c>
      <c r="Y123" s="10">
        <v>0.4</v>
      </c>
      <c r="Z123" s="10">
        <v>114.5</v>
      </c>
      <c r="AA123" s="10">
        <v>0.9</v>
      </c>
      <c r="AB123" s="10">
        <v>3</v>
      </c>
      <c r="AC123" s="14">
        <v>1.849</v>
      </c>
    </row>
    <row r="124" spans="1:29" s="12" customFormat="1" x14ac:dyDescent="0.25">
      <c r="A124" s="12" t="s">
        <v>51</v>
      </c>
      <c r="B124" s="10">
        <v>0.4</v>
      </c>
      <c r="C124" s="10">
        <v>3.2</v>
      </c>
      <c r="D124" s="10">
        <v>1.2</v>
      </c>
      <c r="E124" s="10">
        <v>4.0999999999999996</v>
      </c>
      <c r="F124" s="10">
        <v>4.5999999999999996</v>
      </c>
      <c r="G124" s="10">
        <v>3.8</v>
      </c>
      <c r="H124" s="10">
        <v>4.9000000000000004</v>
      </c>
      <c r="I124" s="10">
        <v>4.8</v>
      </c>
      <c r="J124" s="10">
        <v>5</v>
      </c>
      <c r="K124" s="10">
        <v>6.4</v>
      </c>
      <c r="L124" s="10">
        <v>6.5</v>
      </c>
      <c r="M124" s="10">
        <v>8.3000000000000007</v>
      </c>
      <c r="N124" s="10">
        <v>13322.5</v>
      </c>
      <c r="O124" s="10">
        <v>191.6</v>
      </c>
      <c r="P124" s="10">
        <v>218.6</v>
      </c>
      <c r="Q124" s="10">
        <v>18.600000000000001</v>
      </c>
      <c r="R124" s="10">
        <v>2.6</v>
      </c>
      <c r="S124" s="10">
        <v>2.1</v>
      </c>
      <c r="T124" s="14">
        <v>1.2689999999999999</v>
      </c>
      <c r="U124" s="10">
        <v>10.3</v>
      </c>
      <c r="V124" s="10">
        <v>2.1</v>
      </c>
      <c r="W124" s="10">
        <v>96.4</v>
      </c>
      <c r="X124" s="10">
        <v>-0.7</v>
      </c>
      <c r="Y124" s="10">
        <v>0.4</v>
      </c>
      <c r="Z124" s="10">
        <v>118</v>
      </c>
      <c r="AA124" s="10">
        <v>0.6</v>
      </c>
      <c r="AB124" s="10">
        <v>3.3</v>
      </c>
      <c r="AC124" s="14">
        <v>1.8720000000000001</v>
      </c>
    </row>
    <row r="125" spans="1:29" s="12" customFormat="1" x14ac:dyDescent="0.25">
      <c r="A125" s="12" t="s">
        <v>52</v>
      </c>
      <c r="B125" s="10">
        <v>3.2</v>
      </c>
      <c r="C125" s="10">
        <v>4.5999999999999996</v>
      </c>
      <c r="D125" s="10">
        <v>5.3</v>
      </c>
      <c r="E125" s="10">
        <v>4.5999999999999996</v>
      </c>
      <c r="F125" s="10">
        <v>4.4000000000000004</v>
      </c>
      <c r="G125" s="10">
        <v>-1.6</v>
      </c>
      <c r="H125" s="10">
        <v>4.9000000000000004</v>
      </c>
      <c r="I125" s="10">
        <v>4.5999999999999996</v>
      </c>
      <c r="J125" s="10">
        <v>4.7</v>
      </c>
      <c r="K125" s="10">
        <v>6.1</v>
      </c>
      <c r="L125" s="10">
        <v>6.2</v>
      </c>
      <c r="M125" s="10">
        <v>8.3000000000000007</v>
      </c>
      <c r="N125" s="10">
        <v>14215.8</v>
      </c>
      <c r="O125" s="10">
        <v>191.2</v>
      </c>
      <c r="P125" s="10">
        <v>217.3</v>
      </c>
      <c r="Q125" s="10">
        <v>12.7</v>
      </c>
      <c r="R125" s="10">
        <v>4.4000000000000004</v>
      </c>
      <c r="S125" s="10">
        <v>0.9</v>
      </c>
      <c r="T125" s="14">
        <v>1.32</v>
      </c>
      <c r="U125" s="10">
        <v>11.2</v>
      </c>
      <c r="V125" s="10">
        <v>3.7</v>
      </c>
      <c r="W125" s="10">
        <v>94.6</v>
      </c>
      <c r="X125" s="10">
        <v>4.5</v>
      </c>
      <c r="Y125" s="10">
        <v>-0.6</v>
      </c>
      <c r="Z125" s="10">
        <v>119</v>
      </c>
      <c r="AA125" s="10">
        <v>1.4</v>
      </c>
      <c r="AB125" s="10">
        <v>2.7</v>
      </c>
      <c r="AC125" s="14">
        <v>1.9590000000000001</v>
      </c>
    </row>
    <row r="126" spans="1:29" s="12" customFormat="1" x14ac:dyDescent="0.25">
      <c r="A126" s="12" t="s">
        <v>53</v>
      </c>
      <c r="B126" s="10">
        <v>0.2</v>
      </c>
      <c r="C126" s="10">
        <v>4.8</v>
      </c>
      <c r="D126" s="10">
        <v>2.6</v>
      </c>
      <c r="E126" s="10">
        <v>6.5</v>
      </c>
      <c r="F126" s="10">
        <v>4.5</v>
      </c>
      <c r="G126" s="10">
        <v>4</v>
      </c>
      <c r="H126" s="10">
        <v>5</v>
      </c>
      <c r="I126" s="10">
        <v>4.5999999999999996</v>
      </c>
      <c r="J126" s="10">
        <v>4.8</v>
      </c>
      <c r="K126" s="10">
        <v>6.1</v>
      </c>
      <c r="L126" s="10">
        <v>6.2</v>
      </c>
      <c r="M126" s="10">
        <v>8.3000000000000007</v>
      </c>
      <c r="N126" s="10">
        <v>14354</v>
      </c>
      <c r="O126" s="10">
        <v>189</v>
      </c>
      <c r="P126" s="10">
        <v>227.1</v>
      </c>
      <c r="Q126" s="10">
        <v>19.600000000000001</v>
      </c>
      <c r="R126" s="10">
        <v>3.1</v>
      </c>
      <c r="S126" s="10">
        <v>2.2999999999999998</v>
      </c>
      <c r="T126" s="14">
        <v>1.337</v>
      </c>
      <c r="U126" s="10">
        <v>13.9</v>
      </c>
      <c r="V126" s="10">
        <v>3.6</v>
      </c>
      <c r="W126" s="10">
        <v>94</v>
      </c>
      <c r="X126" s="10">
        <v>3.6</v>
      </c>
      <c r="Y126" s="10">
        <v>-0.7</v>
      </c>
      <c r="Z126" s="10">
        <v>117.6</v>
      </c>
      <c r="AA126" s="10">
        <v>4.0999999999999996</v>
      </c>
      <c r="AB126" s="10">
        <v>2.5</v>
      </c>
      <c r="AC126" s="14">
        <v>1.9690000000000001</v>
      </c>
    </row>
    <row r="127" spans="1:29" s="12" customFormat="1" x14ac:dyDescent="0.25">
      <c r="A127" s="12" t="s">
        <v>54</v>
      </c>
      <c r="B127" s="10">
        <v>3.1</v>
      </c>
      <c r="C127" s="10">
        <v>5.4</v>
      </c>
      <c r="D127" s="10">
        <v>0.8</v>
      </c>
      <c r="E127" s="10">
        <v>4</v>
      </c>
      <c r="F127" s="10">
        <v>4.5</v>
      </c>
      <c r="G127" s="10">
        <v>4.5999999999999996</v>
      </c>
      <c r="H127" s="10">
        <v>4.7</v>
      </c>
      <c r="I127" s="10">
        <v>4.7</v>
      </c>
      <c r="J127" s="10">
        <v>4.9000000000000004</v>
      </c>
      <c r="K127" s="10">
        <v>6.3</v>
      </c>
      <c r="L127" s="10">
        <v>6.4</v>
      </c>
      <c r="M127" s="10">
        <v>8.3000000000000007</v>
      </c>
      <c r="N127" s="10">
        <v>15163.1</v>
      </c>
      <c r="O127" s="10">
        <v>183.4</v>
      </c>
      <c r="P127" s="10">
        <v>236.4</v>
      </c>
      <c r="Q127" s="10">
        <v>18.899999999999999</v>
      </c>
      <c r="R127" s="10">
        <v>2.5</v>
      </c>
      <c r="S127" s="10">
        <v>2.2999999999999998</v>
      </c>
      <c r="T127" s="14">
        <v>1.3520000000000001</v>
      </c>
      <c r="U127" s="10">
        <v>10.5</v>
      </c>
      <c r="V127" s="10">
        <v>4.9000000000000004</v>
      </c>
      <c r="W127" s="10">
        <v>91.9</v>
      </c>
      <c r="X127" s="10">
        <v>-0.4</v>
      </c>
      <c r="Y127" s="10">
        <v>0.4</v>
      </c>
      <c r="Z127" s="10">
        <v>123.4</v>
      </c>
      <c r="AA127" s="10">
        <v>3</v>
      </c>
      <c r="AB127" s="10">
        <v>1.8</v>
      </c>
      <c r="AC127" s="14">
        <v>2.0059999999999998</v>
      </c>
    </row>
    <row r="128" spans="1:29" s="12" customFormat="1" x14ac:dyDescent="0.25">
      <c r="A128" s="12" t="s">
        <v>55</v>
      </c>
      <c r="B128" s="10">
        <v>2.7</v>
      </c>
      <c r="C128" s="10">
        <v>4.2</v>
      </c>
      <c r="D128" s="10">
        <v>1.1000000000000001</v>
      </c>
      <c r="E128" s="10">
        <v>3.4</v>
      </c>
      <c r="F128" s="10">
        <v>4.7</v>
      </c>
      <c r="G128" s="10">
        <v>2.6</v>
      </c>
      <c r="H128" s="10">
        <v>4.3</v>
      </c>
      <c r="I128" s="10">
        <v>4.5</v>
      </c>
      <c r="J128" s="10">
        <v>4.8</v>
      </c>
      <c r="K128" s="10">
        <v>6.5</v>
      </c>
      <c r="L128" s="10">
        <v>6.5</v>
      </c>
      <c r="M128" s="10">
        <v>8.1999999999999993</v>
      </c>
      <c r="N128" s="10">
        <v>15317.8</v>
      </c>
      <c r="O128" s="10">
        <v>177.7</v>
      </c>
      <c r="P128" s="10">
        <v>249.1</v>
      </c>
      <c r="Q128" s="10">
        <v>30.8</v>
      </c>
      <c r="R128" s="10">
        <v>1.8</v>
      </c>
      <c r="S128" s="10">
        <v>2.1</v>
      </c>
      <c r="T128" s="14">
        <v>1.4219999999999999</v>
      </c>
      <c r="U128" s="10">
        <v>8.6999999999999993</v>
      </c>
      <c r="V128" s="10">
        <v>7.5</v>
      </c>
      <c r="W128" s="10">
        <v>90.6</v>
      </c>
      <c r="X128" s="10">
        <v>-1.2</v>
      </c>
      <c r="Y128" s="10">
        <v>0.3</v>
      </c>
      <c r="Z128" s="10">
        <v>115</v>
      </c>
      <c r="AA128" s="10">
        <v>3.1</v>
      </c>
      <c r="AB128" s="10">
        <v>0.3</v>
      </c>
      <c r="AC128" s="14">
        <v>2.0390000000000001</v>
      </c>
    </row>
    <row r="129" spans="1:29" s="12" customFormat="1" x14ac:dyDescent="0.25">
      <c r="A129" s="12" t="s">
        <v>56</v>
      </c>
      <c r="B129" s="10">
        <v>1.4</v>
      </c>
      <c r="C129" s="10">
        <v>3.2</v>
      </c>
      <c r="D129" s="10">
        <v>0.3</v>
      </c>
      <c r="E129" s="10">
        <v>4.4000000000000004</v>
      </c>
      <c r="F129" s="10">
        <v>4.8</v>
      </c>
      <c r="G129" s="10">
        <v>5</v>
      </c>
      <c r="H129" s="10">
        <v>3.4</v>
      </c>
      <c r="I129" s="10">
        <v>3.8</v>
      </c>
      <c r="J129" s="10">
        <v>4.4000000000000004</v>
      </c>
      <c r="K129" s="10">
        <v>6.4</v>
      </c>
      <c r="L129" s="10">
        <v>6.2</v>
      </c>
      <c r="M129" s="10">
        <v>7.5</v>
      </c>
      <c r="N129" s="10">
        <v>14753.6</v>
      </c>
      <c r="O129" s="10">
        <v>171.8</v>
      </c>
      <c r="P129" s="10">
        <v>251.5</v>
      </c>
      <c r="Q129" s="10">
        <v>31.1</v>
      </c>
      <c r="R129" s="10">
        <v>2.2000000000000002</v>
      </c>
      <c r="S129" s="10">
        <v>4.9000000000000004</v>
      </c>
      <c r="T129" s="14">
        <v>1.46</v>
      </c>
      <c r="U129" s="10">
        <v>12.8</v>
      </c>
      <c r="V129" s="10">
        <v>6</v>
      </c>
      <c r="W129" s="10">
        <v>89.4</v>
      </c>
      <c r="X129" s="10">
        <v>1.9</v>
      </c>
      <c r="Y129" s="10">
        <v>2.2000000000000002</v>
      </c>
      <c r="Z129" s="10">
        <v>111.7</v>
      </c>
      <c r="AA129" s="10">
        <v>3</v>
      </c>
      <c r="AB129" s="10">
        <v>4</v>
      </c>
      <c r="AC129" s="14">
        <v>1.984</v>
      </c>
    </row>
    <row r="130" spans="1:29" s="12" customFormat="1" x14ac:dyDescent="0.25">
      <c r="A130" s="12" t="s">
        <v>57</v>
      </c>
      <c r="B130" s="10">
        <v>-2.7</v>
      </c>
      <c r="C130" s="10">
        <v>-0.5</v>
      </c>
      <c r="D130" s="10">
        <v>2.9</v>
      </c>
      <c r="E130" s="10">
        <v>6.5</v>
      </c>
      <c r="F130" s="10">
        <v>5</v>
      </c>
      <c r="G130" s="10">
        <v>4.4000000000000004</v>
      </c>
      <c r="H130" s="10">
        <v>2.1</v>
      </c>
      <c r="I130" s="10">
        <v>2.8</v>
      </c>
      <c r="J130" s="10">
        <v>3.9</v>
      </c>
      <c r="K130" s="10">
        <v>6.5</v>
      </c>
      <c r="L130" s="10">
        <v>5.9</v>
      </c>
      <c r="M130" s="10">
        <v>6.2</v>
      </c>
      <c r="N130" s="10">
        <v>13284.1</v>
      </c>
      <c r="O130" s="10">
        <v>164.5</v>
      </c>
      <c r="P130" s="10">
        <v>239.9</v>
      </c>
      <c r="Q130" s="10">
        <v>32.200000000000003</v>
      </c>
      <c r="R130" s="10">
        <v>2</v>
      </c>
      <c r="S130" s="10">
        <v>4.3</v>
      </c>
      <c r="T130" s="14">
        <v>1.581</v>
      </c>
      <c r="U130" s="10">
        <v>7.2</v>
      </c>
      <c r="V130" s="10">
        <v>8.1</v>
      </c>
      <c r="W130" s="10">
        <v>88</v>
      </c>
      <c r="X130" s="10">
        <v>1.6</v>
      </c>
      <c r="Y130" s="10">
        <v>1.3</v>
      </c>
      <c r="Z130" s="10">
        <v>99.9</v>
      </c>
      <c r="AA130" s="10">
        <v>0.6</v>
      </c>
      <c r="AB130" s="10">
        <v>3.4</v>
      </c>
      <c r="AC130" s="14">
        <v>1.986</v>
      </c>
    </row>
    <row r="131" spans="1:29" s="12" customFormat="1" x14ac:dyDescent="0.25">
      <c r="A131" s="12" t="s">
        <v>58</v>
      </c>
      <c r="B131" s="10">
        <v>2</v>
      </c>
      <c r="C131" s="10">
        <v>4</v>
      </c>
      <c r="D131" s="10">
        <v>8.6999999999999993</v>
      </c>
      <c r="E131" s="10">
        <v>13.3</v>
      </c>
      <c r="F131" s="10">
        <v>5.3</v>
      </c>
      <c r="G131" s="10">
        <v>5.3</v>
      </c>
      <c r="H131" s="10">
        <v>1.6</v>
      </c>
      <c r="I131" s="10">
        <v>3.2</v>
      </c>
      <c r="J131" s="10">
        <v>4.0999999999999996</v>
      </c>
      <c r="K131" s="10">
        <v>6.8</v>
      </c>
      <c r="L131" s="10">
        <v>6.1</v>
      </c>
      <c r="M131" s="10">
        <v>5.0999999999999996</v>
      </c>
      <c r="N131" s="10">
        <v>13016.4</v>
      </c>
      <c r="O131" s="10">
        <v>156.6</v>
      </c>
      <c r="P131" s="10">
        <v>223.9</v>
      </c>
      <c r="Q131" s="10">
        <v>24.1</v>
      </c>
      <c r="R131" s="10">
        <v>-1.3</v>
      </c>
      <c r="S131" s="10">
        <v>3.2</v>
      </c>
      <c r="T131" s="14">
        <v>1.575</v>
      </c>
      <c r="U131" s="10">
        <v>5.9</v>
      </c>
      <c r="V131" s="10">
        <v>6.4</v>
      </c>
      <c r="W131" s="10">
        <v>88.7</v>
      </c>
      <c r="X131" s="10">
        <v>-2.8</v>
      </c>
      <c r="Y131" s="10">
        <v>1.8</v>
      </c>
      <c r="Z131" s="10">
        <v>106.2</v>
      </c>
      <c r="AA131" s="10">
        <v>-2.6</v>
      </c>
      <c r="AB131" s="10">
        <v>5.8</v>
      </c>
      <c r="AC131" s="14">
        <v>1.9910000000000001</v>
      </c>
    </row>
    <row r="132" spans="1:29" s="12" customFormat="1" x14ac:dyDescent="0.25">
      <c r="A132" s="12" t="s">
        <v>59</v>
      </c>
      <c r="B132" s="10">
        <v>-1.9</v>
      </c>
      <c r="C132" s="10">
        <v>0.8</v>
      </c>
      <c r="D132" s="10">
        <v>-8.9</v>
      </c>
      <c r="E132" s="10">
        <v>-5.0999999999999996</v>
      </c>
      <c r="F132" s="10">
        <v>6</v>
      </c>
      <c r="G132" s="10">
        <v>6.3</v>
      </c>
      <c r="H132" s="10">
        <v>1.5</v>
      </c>
      <c r="I132" s="10">
        <v>3.1</v>
      </c>
      <c r="J132" s="10">
        <v>4.0999999999999996</v>
      </c>
      <c r="K132" s="10">
        <v>7.2</v>
      </c>
      <c r="L132" s="10">
        <v>6.3</v>
      </c>
      <c r="M132" s="10">
        <v>5</v>
      </c>
      <c r="N132" s="10">
        <v>11826</v>
      </c>
      <c r="O132" s="10">
        <v>149.19999999999999</v>
      </c>
      <c r="P132" s="10">
        <v>233.4</v>
      </c>
      <c r="Q132" s="10">
        <v>46.7</v>
      </c>
      <c r="R132" s="10">
        <v>-2.2000000000000002</v>
      </c>
      <c r="S132" s="10">
        <v>3.2</v>
      </c>
      <c r="T132" s="14">
        <v>1.4079999999999999</v>
      </c>
      <c r="U132" s="10">
        <v>3.1</v>
      </c>
      <c r="V132" s="10">
        <v>2.8</v>
      </c>
      <c r="W132" s="10">
        <v>91.5</v>
      </c>
      <c r="X132" s="10">
        <v>-4.8</v>
      </c>
      <c r="Y132" s="10">
        <v>3.5</v>
      </c>
      <c r="Z132" s="10">
        <v>105.9</v>
      </c>
      <c r="AA132" s="10">
        <v>-6.6</v>
      </c>
      <c r="AB132" s="10">
        <v>5.9</v>
      </c>
      <c r="AC132" s="14">
        <v>1.78</v>
      </c>
    </row>
    <row r="133" spans="1:29" s="12" customFormat="1" x14ac:dyDescent="0.25">
      <c r="A133" s="12" t="s">
        <v>60</v>
      </c>
      <c r="B133" s="10">
        <v>-8.1999999999999993</v>
      </c>
      <c r="C133" s="10">
        <v>-7.7</v>
      </c>
      <c r="D133" s="10">
        <v>2.6</v>
      </c>
      <c r="E133" s="10">
        <v>-3.2</v>
      </c>
      <c r="F133" s="10">
        <v>6.9</v>
      </c>
      <c r="G133" s="10">
        <v>-8.9</v>
      </c>
      <c r="H133" s="10">
        <v>0.3</v>
      </c>
      <c r="I133" s="10">
        <v>2.2000000000000002</v>
      </c>
      <c r="J133" s="10">
        <v>3.7</v>
      </c>
      <c r="K133" s="10">
        <v>9.4</v>
      </c>
      <c r="L133" s="10">
        <v>5.8</v>
      </c>
      <c r="M133" s="10">
        <v>4.0999999999999996</v>
      </c>
      <c r="N133" s="10">
        <v>9056.7000000000007</v>
      </c>
      <c r="O133" s="10">
        <v>141.5</v>
      </c>
      <c r="P133" s="10">
        <v>222.5</v>
      </c>
      <c r="Q133" s="10">
        <v>80.900000000000006</v>
      </c>
      <c r="R133" s="10">
        <v>-6.8</v>
      </c>
      <c r="S133" s="10">
        <v>-1.4</v>
      </c>
      <c r="T133" s="14">
        <v>1.3919999999999999</v>
      </c>
      <c r="U133" s="10">
        <v>0.3</v>
      </c>
      <c r="V133" s="10">
        <v>-1</v>
      </c>
      <c r="W133" s="10">
        <v>92.2</v>
      </c>
      <c r="X133" s="10">
        <v>-8.3000000000000007</v>
      </c>
      <c r="Y133" s="10">
        <v>-2.1</v>
      </c>
      <c r="Z133" s="10">
        <v>90.8</v>
      </c>
      <c r="AA133" s="10">
        <v>-8.6999999999999993</v>
      </c>
      <c r="AB133" s="10">
        <v>0.4</v>
      </c>
      <c r="AC133" s="14">
        <v>1.462</v>
      </c>
    </row>
    <row r="134" spans="1:29" s="12" customFormat="1" x14ac:dyDescent="0.25">
      <c r="A134" s="12" t="s">
        <v>61</v>
      </c>
      <c r="B134" s="10">
        <v>-5.4</v>
      </c>
      <c r="C134" s="10">
        <v>-4.5</v>
      </c>
      <c r="D134" s="10">
        <v>-0.8</v>
      </c>
      <c r="E134" s="10">
        <v>-3</v>
      </c>
      <c r="F134" s="10">
        <v>8.3000000000000007</v>
      </c>
      <c r="G134" s="10">
        <v>-2.7</v>
      </c>
      <c r="H134" s="10">
        <v>0.2</v>
      </c>
      <c r="I134" s="10">
        <v>1.9</v>
      </c>
      <c r="J134" s="10">
        <v>3.2</v>
      </c>
      <c r="K134" s="10">
        <v>9</v>
      </c>
      <c r="L134" s="10">
        <v>5</v>
      </c>
      <c r="M134" s="10">
        <v>3.3</v>
      </c>
      <c r="N134" s="10">
        <v>8044.2</v>
      </c>
      <c r="O134" s="10">
        <v>137.19999999999999</v>
      </c>
      <c r="P134" s="10">
        <v>208.9</v>
      </c>
      <c r="Q134" s="10">
        <v>56.7</v>
      </c>
      <c r="R134" s="10">
        <v>-11.4</v>
      </c>
      <c r="S134" s="10">
        <v>-1.1000000000000001</v>
      </c>
      <c r="T134" s="14">
        <v>1.3260000000000001</v>
      </c>
      <c r="U134" s="10">
        <v>4.4000000000000004</v>
      </c>
      <c r="V134" s="10">
        <v>-1.4</v>
      </c>
      <c r="W134" s="10">
        <v>94.2</v>
      </c>
      <c r="X134" s="10">
        <v>-18</v>
      </c>
      <c r="Y134" s="10">
        <v>-3.6</v>
      </c>
      <c r="Z134" s="10">
        <v>99.2</v>
      </c>
      <c r="AA134" s="10">
        <v>-6.4</v>
      </c>
      <c r="AB134" s="10">
        <v>-0.2</v>
      </c>
      <c r="AC134" s="14">
        <v>1.43</v>
      </c>
    </row>
    <row r="135" spans="1:29" s="12" customFormat="1" x14ac:dyDescent="0.25">
      <c r="A135" s="12" t="s">
        <v>62</v>
      </c>
      <c r="B135" s="10">
        <v>-0.5</v>
      </c>
      <c r="C135" s="10">
        <v>-1.2</v>
      </c>
      <c r="D135" s="10">
        <v>2.9</v>
      </c>
      <c r="E135" s="10">
        <v>4.7</v>
      </c>
      <c r="F135" s="10">
        <v>9.3000000000000007</v>
      </c>
      <c r="G135" s="10">
        <v>2.1</v>
      </c>
      <c r="H135" s="10">
        <v>0.2</v>
      </c>
      <c r="I135" s="10">
        <v>2.2999999999999998</v>
      </c>
      <c r="J135" s="10">
        <v>3.7</v>
      </c>
      <c r="K135" s="10">
        <v>8.1999999999999993</v>
      </c>
      <c r="L135" s="10">
        <v>5.0999999999999996</v>
      </c>
      <c r="M135" s="10">
        <v>3.3</v>
      </c>
      <c r="N135" s="10">
        <v>9342.7999999999993</v>
      </c>
      <c r="O135" s="10">
        <v>137.1</v>
      </c>
      <c r="P135" s="10">
        <v>178.5</v>
      </c>
      <c r="Q135" s="10">
        <v>42.3</v>
      </c>
      <c r="R135" s="10">
        <v>-0.9</v>
      </c>
      <c r="S135" s="10">
        <v>0</v>
      </c>
      <c r="T135" s="14">
        <v>1.4019999999999999</v>
      </c>
      <c r="U135" s="10">
        <v>15.1</v>
      </c>
      <c r="V135" s="10">
        <v>2.2000000000000002</v>
      </c>
      <c r="W135" s="10">
        <v>92.2</v>
      </c>
      <c r="X135" s="10">
        <v>8.1999999999999993</v>
      </c>
      <c r="Y135" s="10">
        <v>-1.6</v>
      </c>
      <c r="Z135" s="10">
        <v>96.4</v>
      </c>
      <c r="AA135" s="10">
        <v>-0.9</v>
      </c>
      <c r="AB135" s="10">
        <v>2.2999999999999998</v>
      </c>
      <c r="AC135" s="14">
        <v>1.645</v>
      </c>
    </row>
    <row r="136" spans="1:29" s="12" customFormat="1" x14ac:dyDescent="0.25">
      <c r="A136" s="12" t="s">
        <v>63</v>
      </c>
      <c r="B136" s="10">
        <v>1.3</v>
      </c>
      <c r="C136" s="10">
        <v>1.2</v>
      </c>
      <c r="D136" s="10">
        <v>-4.3</v>
      </c>
      <c r="E136" s="10">
        <v>-1.9</v>
      </c>
      <c r="F136" s="10">
        <v>9.6</v>
      </c>
      <c r="G136" s="10">
        <v>3.5</v>
      </c>
      <c r="H136" s="10">
        <v>0.2</v>
      </c>
      <c r="I136" s="10">
        <v>2.5</v>
      </c>
      <c r="J136" s="10">
        <v>3.8</v>
      </c>
      <c r="K136" s="10">
        <v>6.8</v>
      </c>
      <c r="L136" s="10">
        <v>5.0999999999999996</v>
      </c>
      <c r="M136" s="10">
        <v>3.3</v>
      </c>
      <c r="N136" s="10">
        <v>10812.8</v>
      </c>
      <c r="O136" s="10">
        <v>137.69999999999999</v>
      </c>
      <c r="P136" s="10">
        <v>154</v>
      </c>
      <c r="Q136" s="10">
        <v>31.3</v>
      </c>
      <c r="R136" s="10">
        <v>1.2</v>
      </c>
      <c r="S136" s="10">
        <v>1.1000000000000001</v>
      </c>
      <c r="T136" s="14">
        <v>1.4630000000000001</v>
      </c>
      <c r="U136" s="10">
        <v>12.8</v>
      </c>
      <c r="V136" s="10">
        <v>3.9</v>
      </c>
      <c r="W136" s="10">
        <v>91.3</v>
      </c>
      <c r="X136" s="10">
        <v>-0.3</v>
      </c>
      <c r="Y136" s="10">
        <v>-1.4</v>
      </c>
      <c r="Z136" s="10">
        <v>89.5</v>
      </c>
      <c r="AA136" s="10">
        <v>0.3</v>
      </c>
      <c r="AB136" s="10">
        <v>3.6</v>
      </c>
      <c r="AC136" s="14">
        <v>1.6</v>
      </c>
    </row>
    <row r="137" spans="1:29" s="12" customFormat="1" x14ac:dyDescent="0.25">
      <c r="A137" s="12" t="s">
        <v>64</v>
      </c>
      <c r="B137" s="10">
        <v>3.9</v>
      </c>
      <c r="C137" s="10">
        <v>5.2</v>
      </c>
      <c r="D137" s="10">
        <v>-0.5</v>
      </c>
      <c r="E137" s="10">
        <v>2.2000000000000002</v>
      </c>
      <c r="F137" s="10">
        <v>9.9</v>
      </c>
      <c r="G137" s="10">
        <v>3.2</v>
      </c>
      <c r="H137" s="10">
        <v>0.1</v>
      </c>
      <c r="I137" s="10">
        <v>2.2999999999999998</v>
      </c>
      <c r="J137" s="10">
        <v>3.7</v>
      </c>
      <c r="K137" s="10">
        <v>6.1</v>
      </c>
      <c r="L137" s="10">
        <v>4.9000000000000004</v>
      </c>
      <c r="M137" s="10">
        <v>3.3</v>
      </c>
      <c r="N137" s="10">
        <v>11385.1</v>
      </c>
      <c r="O137" s="10">
        <v>138.19999999999999</v>
      </c>
      <c r="P137" s="10">
        <v>155.19999999999999</v>
      </c>
      <c r="Q137" s="10">
        <v>30.7</v>
      </c>
      <c r="R137" s="10">
        <v>2.1</v>
      </c>
      <c r="S137" s="10">
        <v>1.6</v>
      </c>
      <c r="T137" s="14">
        <v>1.4330000000000001</v>
      </c>
      <c r="U137" s="10">
        <v>9.1999999999999993</v>
      </c>
      <c r="V137" s="10">
        <v>5.0999999999999996</v>
      </c>
      <c r="W137" s="10">
        <v>90.6</v>
      </c>
      <c r="X137" s="10">
        <v>6.1</v>
      </c>
      <c r="Y137" s="10">
        <v>-1.6</v>
      </c>
      <c r="Z137" s="10">
        <v>93.1</v>
      </c>
      <c r="AA137" s="10">
        <v>1.6</v>
      </c>
      <c r="AB137" s="10">
        <v>2.8</v>
      </c>
      <c r="AC137" s="14">
        <v>1.617</v>
      </c>
    </row>
    <row r="138" spans="1:29" s="12" customFormat="1" x14ac:dyDescent="0.25">
      <c r="A138" s="12" t="s">
        <v>65</v>
      </c>
      <c r="B138" s="10">
        <v>1.7</v>
      </c>
      <c r="C138" s="10">
        <v>3.2</v>
      </c>
      <c r="D138" s="10">
        <v>0.4</v>
      </c>
      <c r="E138" s="10">
        <v>1.8</v>
      </c>
      <c r="F138" s="10">
        <v>9.8000000000000007</v>
      </c>
      <c r="G138" s="10">
        <v>0.6</v>
      </c>
      <c r="H138" s="10">
        <v>0.1</v>
      </c>
      <c r="I138" s="10">
        <v>2.4</v>
      </c>
      <c r="J138" s="10">
        <v>3.9</v>
      </c>
      <c r="K138" s="10">
        <v>5.8</v>
      </c>
      <c r="L138" s="10">
        <v>5</v>
      </c>
      <c r="M138" s="10">
        <v>3.3</v>
      </c>
      <c r="N138" s="10">
        <v>12032.5</v>
      </c>
      <c r="O138" s="10">
        <v>138.30000000000001</v>
      </c>
      <c r="P138" s="10">
        <v>149.80000000000001</v>
      </c>
      <c r="Q138" s="10">
        <v>27.3</v>
      </c>
      <c r="R138" s="10">
        <v>1.8</v>
      </c>
      <c r="S138" s="10">
        <v>1.8</v>
      </c>
      <c r="T138" s="14">
        <v>1.353</v>
      </c>
      <c r="U138" s="10">
        <v>9.9</v>
      </c>
      <c r="V138" s="10">
        <v>4.4000000000000004</v>
      </c>
      <c r="W138" s="10">
        <v>89.8</v>
      </c>
      <c r="X138" s="10">
        <v>4.4000000000000004</v>
      </c>
      <c r="Y138" s="10">
        <v>1.1000000000000001</v>
      </c>
      <c r="Z138" s="10">
        <v>93.4</v>
      </c>
      <c r="AA138" s="10">
        <v>2.2000000000000002</v>
      </c>
      <c r="AB138" s="10">
        <v>4.2</v>
      </c>
      <c r="AC138" s="14">
        <v>1.5189999999999999</v>
      </c>
    </row>
    <row r="139" spans="1:29" s="12" customFormat="1" x14ac:dyDescent="0.25">
      <c r="A139" s="12" t="s">
        <v>66</v>
      </c>
      <c r="B139" s="10">
        <v>3.9</v>
      </c>
      <c r="C139" s="10">
        <v>5.8</v>
      </c>
      <c r="D139" s="10">
        <v>5.3</v>
      </c>
      <c r="E139" s="10">
        <v>5.8</v>
      </c>
      <c r="F139" s="10">
        <v>9.6</v>
      </c>
      <c r="G139" s="10">
        <v>-0.1</v>
      </c>
      <c r="H139" s="10">
        <v>0.1</v>
      </c>
      <c r="I139" s="10">
        <v>2.2999999999999998</v>
      </c>
      <c r="J139" s="10">
        <v>3.6</v>
      </c>
      <c r="K139" s="10">
        <v>5.6</v>
      </c>
      <c r="L139" s="10">
        <v>4.8</v>
      </c>
      <c r="M139" s="10">
        <v>3.3</v>
      </c>
      <c r="N139" s="10">
        <v>10645.8</v>
      </c>
      <c r="O139" s="10">
        <v>137.4</v>
      </c>
      <c r="P139" s="10">
        <v>164.5</v>
      </c>
      <c r="Q139" s="10">
        <v>45.8</v>
      </c>
      <c r="R139" s="10">
        <v>4</v>
      </c>
      <c r="S139" s="10">
        <v>2</v>
      </c>
      <c r="T139" s="14">
        <v>1.2290000000000001</v>
      </c>
      <c r="U139" s="10">
        <v>9.6999999999999993</v>
      </c>
      <c r="V139" s="10">
        <v>3.4</v>
      </c>
      <c r="W139" s="10">
        <v>91</v>
      </c>
      <c r="X139" s="10">
        <v>4</v>
      </c>
      <c r="Y139" s="10">
        <v>-1.4</v>
      </c>
      <c r="Z139" s="10">
        <v>88.5</v>
      </c>
      <c r="AA139" s="10">
        <v>4.0999999999999996</v>
      </c>
      <c r="AB139" s="10">
        <v>3.3</v>
      </c>
      <c r="AC139" s="14">
        <v>1.4950000000000001</v>
      </c>
    </row>
    <row r="140" spans="1:29" s="12" customFormat="1" x14ac:dyDescent="0.25">
      <c r="A140" s="12" t="s">
        <v>67</v>
      </c>
      <c r="B140" s="10">
        <v>2.7</v>
      </c>
      <c r="C140" s="10">
        <v>4.5999999999999996</v>
      </c>
      <c r="D140" s="10">
        <v>2</v>
      </c>
      <c r="E140" s="10">
        <v>3.2</v>
      </c>
      <c r="F140" s="10">
        <v>9.5</v>
      </c>
      <c r="G140" s="10">
        <v>1.2</v>
      </c>
      <c r="H140" s="10">
        <v>0.2</v>
      </c>
      <c r="I140" s="10">
        <v>1.6</v>
      </c>
      <c r="J140" s="10">
        <v>2.9</v>
      </c>
      <c r="K140" s="10">
        <v>5.0999999999999996</v>
      </c>
      <c r="L140" s="10">
        <v>4.4000000000000004</v>
      </c>
      <c r="M140" s="10">
        <v>3.3</v>
      </c>
      <c r="N140" s="10">
        <v>11814</v>
      </c>
      <c r="O140" s="10">
        <v>134.69999999999999</v>
      </c>
      <c r="P140" s="10">
        <v>166.9</v>
      </c>
      <c r="Q140" s="10">
        <v>32.9</v>
      </c>
      <c r="R140" s="10">
        <v>1.6</v>
      </c>
      <c r="S140" s="10">
        <v>1.6</v>
      </c>
      <c r="T140" s="14">
        <v>1.36</v>
      </c>
      <c r="U140" s="10">
        <v>8.8000000000000007</v>
      </c>
      <c r="V140" s="10">
        <v>4</v>
      </c>
      <c r="W140" s="10">
        <v>88.4</v>
      </c>
      <c r="X140" s="10">
        <v>7.7</v>
      </c>
      <c r="Y140" s="10">
        <v>-2.1</v>
      </c>
      <c r="Z140" s="10">
        <v>83.5</v>
      </c>
      <c r="AA140" s="10">
        <v>2.2999999999999998</v>
      </c>
      <c r="AB140" s="10">
        <v>2.2000000000000002</v>
      </c>
      <c r="AC140" s="14">
        <v>1.573</v>
      </c>
    </row>
    <row r="141" spans="1:29" s="12" customFormat="1" x14ac:dyDescent="0.25">
      <c r="A141" s="12" t="s">
        <v>68</v>
      </c>
      <c r="B141" s="10">
        <v>2.5</v>
      </c>
      <c r="C141" s="10">
        <v>4.7</v>
      </c>
      <c r="D141" s="10">
        <v>2.8</v>
      </c>
      <c r="E141" s="10">
        <v>5</v>
      </c>
      <c r="F141" s="10">
        <v>9.5</v>
      </c>
      <c r="G141" s="10">
        <v>3.3</v>
      </c>
      <c r="H141" s="10">
        <v>0.1</v>
      </c>
      <c r="I141" s="10">
        <v>1.5</v>
      </c>
      <c r="J141" s="10">
        <v>3</v>
      </c>
      <c r="K141" s="10">
        <v>5</v>
      </c>
      <c r="L141" s="10">
        <v>4.5</v>
      </c>
      <c r="M141" s="10">
        <v>3.3</v>
      </c>
      <c r="N141" s="10">
        <v>13131.5</v>
      </c>
      <c r="O141" s="10">
        <v>133.5</v>
      </c>
      <c r="P141" s="10">
        <v>172.7</v>
      </c>
      <c r="Q141" s="10">
        <v>23.5</v>
      </c>
      <c r="R141" s="10">
        <v>2.2999999999999998</v>
      </c>
      <c r="S141" s="10">
        <v>2.6</v>
      </c>
      <c r="T141" s="14">
        <v>1.327</v>
      </c>
      <c r="U141" s="10">
        <v>9.3000000000000007</v>
      </c>
      <c r="V141" s="10">
        <v>7.7</v>
      </c>
      <c r="W141" s="10">
        <v>87.4</v>
      </c>
      <c r="X141" s="10">
        <v>-2.7</v>
      </c>
      <c r="Y141" s="10">
        <v>1.4</v>
      </c>
      <c r="Z141" s="10">
        <v>81.7</v>
      </c>
      <c r="AA141" s="10">
        <v>0.5</v>
      </c>
      <c r="AB141" s="10">
        <v>3.9</v>
      </c>
      <c r="AC141" s="14">
        <v>1.5389999999999999</v>
      </c>
    </row>
    <row r="142" spans="1:29" s="12" customFormat="1" x14ac:dyDescent="0.25">
      <c r="A142" s="12" t="s">
        <v>69</v>
      </c>
      <c r="B142" s="10">
        <v>-1.5</v>
      </c>
      <c r="C142" s="10">
        <v>0.2</v>
      </c>
      <c r="D142" s="10">
        <v>5</v>
      </c>
      <c r="E142" s="10">
        <v>8.1999999999999993</v>
      </c>
      <c r="F142" s="10">
        <v>9</v>
      </c>
      <c r="G142" s="10">
        <v>4.3</v>
      </c>
      <c r="H142" s="10">
        <v>0.1</v>
      </c>
      <c r="I142" s="10">
        <v>2.1</v>
      </c>
      <c r="J142" s="10">
        <v>3.5</v>
      </c>
      <c r="K142" s="10">
        <v>5.4</v>
      </c>
      <c r="L142" s="10">
        <v>4.9000000000000004</v>
      </c>
      <c r="M142" s="10">
        <v>3.3</v>
      </c>
      <c r="N142" s="10">
        <v>13908.5</v>
      </c>
      <c r="O142" s="10">
        <v>132.30000000000001</v>
      </c>
      <c r="P142" s="10">
        <v>179.6</v>
      </c>
      <c r="Q142" s="10">
        <v>29.4</v>
      </c>
      <c r="R142" s="10">
        <v>3.2</v>
      </c>
      <c r="S142" s="10">
        <v>3.7</v>
      </c>
      <c r="T142" s="14">
        <v>1.4179999999999999</v>
      </c>
      <c r="U142" s="10">
        <v>9.8000000000000007</v>
      </c>
      <c r="V142" s="10">
        <v>6.3</v>
      </c>
      <c r="W142" s="10">
        <v>86.4</v>
      </c>
      <c r="X142" s="10">
        <v>-5.7</v>
      </c>
      <c r="Y142" s="10">
        <v>0</v>
      </c>
      <c r="Z142" s="10">
        <v>82.8</v>
      </c>
      <c r="AA142" s="10">
        <v>2.2000000000000002</v>
      </c>
      <c r="AB142" s="10">
        <v>7</v>
      </c>
      <c r="AC142" s="14">
        <v>1.605</v>
      </c>
    </row>
    <row r="143" spans="1:29" s="12" customFormat="1" x14ac:dyDescent="0.25">
      <c r="A143" s="12" t="s">
        <v>70</v>
      </c>
      <c r="B143" s="10">
        <v>2.9</v>
      </c>
      <c r="C143" s="10">
        <v>6</v>
      </c>
      <c r="D143" s="10">
        <v>-0.6</v>
      </c>
      <c r="E143" s="10">
        <v>3.5</v>
      </c>
      <c r="F143" s="10">
        <v>9.1</v>
      </c>
      <c r="G143" s="10">
        <v>4.5999999999999996</v>
      </c>
      <c r="H143" s="10">
        <v>0</v>
      </c>
      <c r="I143" s="10">
        <v>1.8</v>
      </c>
      <c r="J143" s="10">
        <v>3.3</v>
      </c>
      <c r="K143" s="10">
        <v>5.0999999999999996</v>
      </c>
      <c r="L143" s="10">
        <v>4.5999999999999996</v>
      </c>
      <c r="M143" s="10">
        <v>3.3</v>
      </c>
      <c r="N143" s="10">
        <v>13843.5</v>
      </c>
      <c r="O143" s="10">
        <v>131.69999999999999</v>
      </c>
      <c r="P143" s="10">
        <v>177</v>
      </c>
      <c r="Q143" s="10">
        <v>22.7</v>
      </c>
      <c r="R143" s="10">
        <v>0</v>
      </c>
      <c r="S143" s="10">
        <v>3.2</v>
      </c>
      <c r="T143" s="14">
        <v>1.452</v>
      </c>
      <c r="U143" s="10">
        <v>6.5</v>
      </c>
      <c r="V143" s="10">
        <v>5.4</v>
      </c>
      <c r="W143" s="10">
        <v>85.3</v>
      </c>
      <c r="X143" s="10">
        <v>-2</v>
      </c>
      <c r="Y143" s="10">
        <v>-0.8</v>
      </c>
      <c r="Z143" s="10">
        <v>80.599999999999994</v>
      </c>
      <c r="AA143" s="10">
        <v>0.3</v>
      </c>
      <c r="AB143" s="10">
        <v>4.5999999999999996</v>
      </c>
      <c r="AC143" s="14">
        <v>1.607</v>
      </c>
    </row>
    <row r="144" spans="1:29" s="12" customFormat="1" x14ac:dyDescent="0.25">
      <c r="A144" s="12" t="s">
        <v>71</v>
      </c>
      <c r="B144" s="10">
        <v>0.8</v>
      </c>
      <c r="C144" s="10">
        <v>3.3</v>
      </c>
      <c r="D144" s="10">
        <v>2.1</v>
      </c>
      <c r="E144" s="10">
        <v>4.3</v>
      </c>
      <c r="F144" s="10">
        <v>9</v>
      </c>
      <c r="G144" s="10">
        <v>2.6</v>
      </c>
      <c r="H144" s="10">
        <v>0</v>
      </c>
      <c r="I144" s="10">
        <v>1.1000000000000001</v>
      </c>
      <c r="J144" s="10">
        <v>2.5</v>
      </c>
      <c r="K144" s="10">
        <v>4.9000000000000004</v>
      </c>
      <c r="L144" s="10">
        <v>4.2</v>
      </c>
      <c r="M144" s="10">
        <v>3.3</v>
      </c>
      <c r="N144" s="10">
        <v>11676.5</v>
      </c>
      <c r="O144" s="10">
        <v>132.30000000000001</v>
      </c>
      <c r="P144" s="10">
        <v>177</v>
      </c>
      <c r="Q144" s="10">
        <v>48</v>
      </c>
      <c r="R144" s="10">
        <v>0.1</v>
      </c>
      <c r="S144" s="10">
        <v>1.3</v>
      </c>
      <c r="T144" s="14">
        <v>1.345</v>
      </c>
      <c r="U144" s="10">
        <v>5.2</v>
      </c>
      <c r="V144" s="10">
        <v>5.0999999999999996</v>
      </c>
      <c r="W144" s="10">
        <v>87.3</v>
      </c>
      <c r="X144" s="10">
        <v>9.5</v>
      </c>
      <c r="Y144" s="10">
        <v>0.3</v>
      </c>
      <c r="Z144" s="10">
        <v>77</v>
      </c>
      <c r="AA144" s="10">
        <v>1.7</v>
      </c>
      <c r="AB144" s="10">
        <v>3.5</v>
      </c>
      <c r="AC144" s="14">
        <v>1.5620000000000001</v>
      </c>
    </row>
    <row r="145" spans="1:29" s="12" customFormat="1" x14ac:dyDescent="0.25">
      <c r="A145" s="12" t="s">
        <v>72</v>
      </c>
      <c r="B145" s="10">
        <v>4.5999999999999996</v>
      </c>
      <c r="C145" s="10">
        <v>5.2</v>
      </c>
      <c r="D145" s="10">
        <v>0.2</v>
      </c>
      <c r="E145" s="10">
        <v>1.6</v>
      </c>
      <c r="F145" s="10">
        <v>8.6</v>
      </c>
      <c r="G145" s="10">
        <v>1.8</v>
      </c>
      <c r="H145" s="10">
        <v>0</v>
      </c>
      <c r="I145" s="10">
        <v>1</v>
      </c>
      <c r="J145" s="10">
        <v>2.1</v>
      </c>
      <c r="K145" s="10">
        <v>5</v>
      </c>
      <c r="L145" s="10">
        <v>4</v>
      </c>
      <c r="M145" s="10">
        <v>3.3</v>
      </c>
      <c r="N145" s="10">
        <v>13019.3</v>
      </c>
      <c r="O145" s="10">
        <v>132.4</v>
      </c>
      <c r="P145" s="10">
        <v>188.4</v>
      </c>
      <c r="Q145" s="10">
        <v>45.5</v>
      </c>
      <c r="R145" s="10">
        <v>-1.4</v>
      </c>
      <c r="S145" s="10">
        <v>3.5</v>
      </c>
      <c r="T145" s="14">
        <v>1.2969999999999999</v>
      </c>
      <c r="U145" s="10">
        <v>6.9</v>
      </c>
      <c r="V145" s="10">
        <v>3.2</v>
      </c>
      <c r="W145" s="10">
        <v>87.2</v>
      </c>
      <c r="X145" s="10">
        <v>-0.5</v>
      </c>
      <c r="Y145" s="10">
        <v>-0.7</v>
      </c>
      <c r="Z145" s="10">
        <v>77</v>
      </c>
      <c r="AA145" s="10">
        <v>1</v>
      </c>
      <c r="AB145" s="10">
        <v>3.4</v>
      </c>
      <c r="AC145" s="14">
        <v>1.554</v>
      </c>
    </row>
    <row r="146" spans="1:29" s="12" customFormat="1" x14ac:dyDescent="0.25">
      <c r="A146" s="12" t="s">
        <v>73</v>
      </c>
      <c r="B146" s="10">
        <v>2.7</v>
      </c>
      <c r="C146" s="10">
        <v>4.9000000000000004</v>
      </c>
      <c r="D146" s="10">
        <v>6.7</v>
      </c>
      <c r="E146" s="10">
        <v>9.1999999999999993</v>
      </c>
      <c r="F146" s="10">
        <v>8.3000000000000007</v>
      </c>
      <c r="G146" s="10">
        <v>2.4</v>
      </c>
      <c r="H146" s="10">
        <v>0.1</v>
      </c>
      <c r="I146" s="10">
        <v>0.9</v>
      </c>
      <c r="J146" s="10">
        <v>2.1</v>
      </c>
      <c r="K146" s="10">
        <v>4.7</v>
      </c>
      <c r="L146" s="10">
        <v>3.9</v>
      </c>
      <c r="M146" s="10">
        <v>3.3</v>
      </c>
      <c r="N146" s="10">
        <v>14627.5</v>
      </c>
      <c r="O146" s="10">
        <v>133.80000000000001</v>
      </c>
      <c r="P146" s="10">
        <v>188.2</v>
      </c>
      <c r="Q146" s="10">
        <v>23</v>
      </c>
      <c r="R146" s="10">
        <v>-0.8</v>
      </c>
      <c r="S146" s="10">
        <v>2.8</v>
      </c>
      <c r="T146" s="14">
        <v>1.333</v>
      </c>
      <c r="U146" s="10">
        <v>7.3</v>
      </c>
      <c r="V146" s="10">
        <v>3.3</v>
      </c>
      <c r="W146" s="10">
        <v>86.2</v>
      </c>
      <c r="X146" s="10">
        <v>4.4000000000000004</v>
      </c>
      <c r="Y146" s="10">
        <v>2.5</v>
      </c>
      <c r="Z146" s="10">
        <v>82.4</v>
      </c>
      <c r="AA146" s="10">
        <v>1.8</v>
      </c>
      <c r="AB146" s="10">
        <v>2.2999999999999998</v>
      </c>
      <c r="AC146" s="14">
        <v>1.599</v>
      </c>
    </row>
    <row r="147" spans="1:29" s="12" customFormat="1" x14ac:dyDescent="0.25">
      <c r="A147" s="12" t="s">
        <v>74</v>
      </c>
      <c r="B147" s="10">
        <v>1.9</v>
      </c>
      <c r="C147" s="10">
        <v>3.8</v>
      </c>
      <c r="D147" s="10">
        <v>3.1</v>
      </c>
      <c r="E147" s="10">
        <v>4.4000000000000004</v>
      </c>
      <c r="F147" s="10">
        <v>8.1999999999999993</v>
      </c>
      <c r="G147" s="10">
        <v>0.8</v>
      </c>
      <c r="H147" s="10">
        <v>0.1</v>
      </c>
      <c r="I147" s="10">
        <v>0.8</v>
      </c>
      <c r="J147" s="10">
        <v>1.8</v>
      </c>
      <c r="K147" s="10">
        <v>4.5</v>
      </c>
      <c r="L147" s="10">
        <v>3.8</v>
      </c>
      <c r="M147" s="10">
        <v>3.3</v>
      </c>
      <c r="N147" s="10">
        <v>14100.2</v>
      </c>
      <c r="O147" s="10">
        <v>137.19999999999999</v>
      </c>
      <c r="P147" s="10">
        <v>189.4</v>
      </c>
      <c r="Q147" s="10">
        <v>26.7</v>
      </c>
      <c r="R147" s="10">
        <v>-1.3</v>
      </c>
      <c r="S147" s="10">
        <v>2.2999999999999998</v>
      </c>
      <c r="T147" s="14">
        <v>1.2669999999999999</v>
      </c>
      <c r="U147" s="10">
        <v>6</v>
      </c>
      <c r="V147" s="10">
        <v>3.9</v>
      </c>
      <c r="W147" s="10">
        <v>88</v>
      </c>
      <c r="X147" s="10">
        <v>-1.6</v>
      </c>
      <c r="Y147" s="10">
        <v>-1.6</v>
      </c>
      <c r="Z147" s="10">
        <v>79.8</v>
      </c>
      <c r="AA147" s="10">
        <v>-0.3</v>
      </c>
      <c r="AB147" s="10">
        <v>1.9</v>
      </c>
      <c r="AC147" s="14">
        <v>1.569</v>
      </c>
    </row>
    <row r="148" spans="1:29" s="12" customFormat="1" x14ac:dyDescent="0.25">
      <c r="A148" s="12" t="s">
        <v>75</v>
      </c>
      <c r="B148" s="10">
        <v>0.5</v>
      </c>
      <c r="C148" s="10">
        <v>2.7</v>
      </c>
      <c r="D148" s="10">
        <v>-0.2</v>
      </c>
      <c r="E148" s="10">
        <v>1.1000000000000001</v>
      </c>
      <c r="F148" s="10">
        <v>8</v>
      </c>
      <c r="G148" s="10">
        <v>1.6</v>
      </c>
      <c r="H148" s="10">
        <v>0.1</v>
      </c>
      <c r="I148" s="10">
        <v>0.7</v>
      </c>
      <c r="J148" s="10">
        <v>1.6</v>
      </c>
      <c r="K148" s="10">
        <v>4.2</v>
      </c>
      <c r="L148" s="10">
        <v>3.5</v>
      </c>
      <c r="M148" s="10">
        <v>3.3</v>
      </c>
      <c r="N148" s="10">
        <v>14894.7</v>
      </c>
      <c r="O148" s="10">
        <v>139.9</v>
      </c>
      <c r="P148" s="10">
        <v>196.6</v>
      </c>
      <c r="Q148" s="10">
        <v>20.5</v>
      </c>
      <c r="R148" s="10">
        <v>-0.6</v>
      </c>
      <c r="S148" s="10">
        <v>1.6</v>
      </c>
      <c r="T148" s="14">
        <v>1.286</v>
      </c>
      <c r="U148" s="10">
        <v>6.5</v>
      </c>
      <c r="V148" s="10">
        <v>2.1</v>
      </c>
      <c r="W148" s="10">
        <v>86.3</v>
      </c>
      <c r="X148" s="10">
        <v>-1.8</v>
      </c>
      <c r="Y148" s="10">
        <v>-1.8</v>
      </c>
      <c r="Z148" s="10">
        <v>77.900000000000006</v>
      </c>
      <c r="AA148" s="10">
        <v>4.7</v>
      </c>
      <c r="AB148" s="10">
        <v>2</v>
      </c>
      <c r="AC148" s="14">
        <v>1.613</v>
      </c>
    </row>
    <row r="149" spans="1:29" s="12" customFormat="1" x14ac:dyDescent="0.25">
      <c r="A149" s="12" t="s">
        <v>76</v>
      </c>
      <c r="B149" s="10">
        <v>0.1</v>
      </c>
      <c r="C149" s="10">
        <v>1.7</v>
      </c>
      <c r="D149" s="10">
        <v>10.9</v>
      </c>
      <c r="E149" s="10">
        <v>13.3</v>
      </c>
      <c r="F149" s="10">
        <v>7.8</v>
      </c>
      <c r="G149" s="10">
        <v>2.9</v>
      </c>
      <c r="H149" s="10">
        <v>0.1</v>
      </c>
      <c r="I149" s="10">
        <v>0.7</v>
      </c>
      <c r="J149" s="10">
        <v>1.7</v>
      </c>
      <c r="K149" s="10">
        <v>3.9</v>
      </c>
      <c r="L149" s="10">
        <v>3.4</v>
      </c>
      <c r="M149" s="10">
        <v>3.3</v>
      </c>
      <c r="N149" s="10">
        <v>14834.9</v>
      </c>
      <c r="O149" s="10">
        <v>142.9</v>
      </c>
      <c r="P149" s="10">
        <v>198.3</v>
      </c>
      <c r="Q149" s="10">
        <v>22.7</v>
      </c>
      <c r="R149" s="10">
        <v>-1.7</v>
      </c>
      <c r="S149" s="10">
        <v>2.4</v>
      </c>
      <c r="T149" s="14">
        <v>1.319</v>
      </c>
      <c r="U149" s="10">
        <v>7.3</v>
      </c>
      <c r="V149" s="10">
        <v>3.6</v>
      </c>
      <c r="W149" s="10">
        <v>85.9</v>
      </c>
      <c r="X149" s="10">
        <v>0.3</v>
      </c>
      <c r="Y149" s="10">
        <v>0.3</v>
      </c>
      <c r="Z149" s="10">
        <v>86.6</v>
      </c>
      <c r="AA149" s="10">
        <v>-0.9</v>
      </c>
      <c r="AB149" s="10">
        <v>4.2</v>
      </c>
      <c r="AC149" s="14">
        <v>1.6259999999999999</v>
      </c>
    </row>
    <row r="150" spans="1:29" s="12" customFormat="1" x14ac:dyDescent="0.25">
      <c r="A150" s="12" t="s">
        <v>77</v>
      </c>
      <c r="B150" s="10">
        <v>2.8</v>
      </c>
      <c r="C150" s="10">
        <v>4.4000000000000004</v>
      </c>
      <c r="D150" s="10">
        <v>-15.7</v>
      </c>
      <c r="E150" s="10">
        <v>-14.5</v>
      </c>
      <c r="F150" s="10">
        <v>7.7</v>
      </c>
      <c r="G150" s="10">
        <v>1.6</v>
      </c>
      <c r="H150" s="10">
        <v>0.1</v>
      </c>
      <c r="I150" s="10">
        <v>0.8</v>
      </c>
      <c r="J150" s="10">
        <v>1.9</v>
      </c>
      <c r="K150" s="10">
        <v>4</v>
      </c>
      <c r="L150" s="10">
        <v>3.5</v>
      </c>
      <c r="M150" s="10">
        <v>3.3</v>
      </c>
      <c r="N150" s="10">
        <v>16396.2</v>
      </c>
      <c r="O150" s="10">
        <v>146.6</v>
      </c>
      <c r="P150" s="10">
        <v>202</v>
      </c>
      <c r="Q150" s="10">
        <v>19</v>
      </c>
      <c r="R150" s="10">
        <v>-1.2</v>
      </c>
      <c r="S150" s="10">
        <v>1.3</v>
      </c>
      <c r="T150" s="14">
        <v>1.282</v>
      </c>
      <c r="U150" s="10">
        <v>6.6</v>
      </c>
      <c r="V150" s="10">
        <v>4.3</v>
      </c>
      <c r="W150" s="10">
        <v>86.1</v>
      </c>
      <c r="X150" s="10">
        <v>5.0999999999999996</v>
      </c>
      <c r="Y150" s="10">
        <v>0.6</v>
      </c>
      <c r="Z150" s="10">
        <v>94.2</v>
      </c>
      <c r="AA150" s="10">
        <v>2.5</v>
      </c>
      <c r="AB150" s="10">
        <v>3</v>
      </c>
      <c r="AC150" s="14">
        <v>1.5189999999999999</v>
      </c>
    </row>
    <row r="151" spans="1:29" s="12" customFormat="1" x14ac:dyDescent="0.25">
      <c r="A151" s="12" t="s">
        <v>78</v>
      </c>
      <c r="B151" s="10">
        <v>0.8</v>
      </c>
      <c r="C151" s="10">
        <v>1.6</v>
      </c>
      <c r="D151" s="10">
        <v>2.4</v>
      </c>
      <c r="E151" s="10">
        <v>2.5</v>
      </c>
      <c r="F151" s="10">
        <v>7.5</v>
      </c>
      <c r="G151" s="10">
        <v>-0.5</v>
      </c>
      <c r="H151" s="10">
        <v>0.1</v>
      </c>
      <c r="I151" s="10">
        <v>0.9</v>
      </c>
      <c r="J151" s="10">
        <v>2</v>
      </c>
      <c r="K151" s="10">
        <v>4.0999999999999996</v>
      </c>
      <c r="L151" s="10">
        <v>3.7</v>
      </c>
      <c r="M151" s="10">
        <v>3.3</v>
      </c>
      <c r="N151" s="10">
        <v>16771.3</v>
      </c>
      <c r="O151" s="10">
        <v>150.6</v>
      </c>
      <c r="P151" s="10">
        <v>212.6</v>
      </c>
      <c r="Q151" s="10">
        <v>20.5</v>
      </c>
      <c r="R151" s="10">
        <v>1.8</v>
      </c>
      <c r="S151" s="10">
        <v>0.4</v>
      </c>
      <c r="T151" s="14">
        <v>1.3009999999999999</v>
      </c>
      <c r="U151" s="10">
        <v>6.5</v>
      </c>
      <c r="V151" s="10">
        <v>2.9</v>
      </c>
      <c r="W151" s="10">
        <v>87.1</v>
      </c>
      <c r="X151" s="10">
        <v>4.3</v>
      </c>
      <c r="Y151" s="10">
        <v>-0.2</v>
      </c>
      <c r="Z151" s="10">
        <v>99.2</v>
      </c>
      <c r="AA151" s="10">
        <v>2.1</v>
      </c>
      <c r="AB151" s="10">
        <v>1.6</v>
      </c>
      <c r="AC151" s="14">
        <v>1.5209999999999999</v>
      </c>
    </row>
    <row r="152" spans="1:29" s="12" customFormat="1" x14ac:dyDescent="0.25">
      <c r="A152" s="12" t="s">
        <v>79</v>
      </c>
      <c r="B152" s="10">
        <v>3.1</v>
      </c>
      <c r="C152" s="10">
        <v>5.0999999999999996</v>
      </c>
      <c r="D152" s="10">
        <v>2.4</v>
      </c>
      <c r="E152" s="10">
        <v>3.9</v>
      </c>
      <c r="F152" s="10">
        <v>7.3</v>
      </c>
      <c r="G152" s="10">
        <v>2</v>
      </c>
      <c r="H152" s="10">
        <v>0</v>
      </c>
      <c r="I152" s="10">
        <v>1.5</v>
      </c>
      <c r="J152" s="10">
        <v>2.7</v>
      </c>
      <c r="K152" s="10">
        <v>4.9000000000000004</v>
      </c>
      <c r="L152" s="10">
        <v>4.4000000000000004</v>
      </c>
      <c r="M152" s="10">
        <v>3.3</v>
      </c>
      <c r="N152" s="10">
        <v>17718.3</v>
      </c>
      <c r="O152" s="10">
        <v>154.4</v>
      </c>
      <c r="P152" s="10">
        <v>223.9</v>
      </c>
      <c r="Q152" s="10">
        <v>17</v>
      </c>
      <c r="R152" s="10">
        <v>1.3</v>
      </c>
      <c r="S152" s="10">
        <v>1.2</v>
      </c>
      <c r="T152" s="14">
        <v>1.3540000000000001</v>
      </c>
      <c r="U152" s="10">
        <v>7.8</v>
      </c>
      <c r="V152" s="10">
        <v>3.7</v>
      </c>
      <c r="W152" s="10">
        <v>86.7</v>
      </c>
      <c r="X152" s="10">
        <v>2.4</v>
      </c>
      <c r="Y152" s="10">
        <v>2.4</v>
      </c>
      <c r="Z152" s="10">
        <v>98.3</v>
      </c>
      <c r="AA152" s="10">
        <v>3.1</v>
      </c>
      <c r="AB152" s="10">
        <v>2</v>
      </c>
      <c r="AC152" s="14">
        <v>1.6180000000000001</v>
      </c>
    </row>
    <row r="153" spans="1:29" s="12" customFormat="1" x14ac:dyDescent="0.25">
      <c r="A153" s="12" t="s">
        <v>80</v>
      </c>
      <c r="B153" s="10">
        <v>4</v>
      </c>
      <c r="C153" s="10">
        <v>6.1</v>
      </c>
      <c r="D153" s="10">
        <v>0.9</v>
      </c>
      <c r="E153" s="10">
        <v>2.6</v>
      </c>
      <c r="F153" s="10">
        <v>6.9</v>
      </c>
      <c r="G153" s="10">
        <v>1.9</v>
      </c>
      <c r="H153" s="10">
        <v>0.1</v>
      </c>
      <c r="I153" s="10">
        <v>1.4</v>
      </c>
      <c r="J153" s="10">
        <v>2.8</v>
      </c>
      <c r="K153" s="10">
        <v>4.8</v>
      </c>
      <c r="L153" s="10">
        <v>4.3</v>
      </c>
      <c r="M153" s="10">
        <v>3.3</v>
      </c>
      <c r="N153" s="10">
        <v>19413.2</v>
      </c>
      <c r="O153" s="10">
        <v>157.5</v>
      </c>
      <c r="P153" s="10">
        <v>229.2</v>
      </c>
      <c r="Q153" s="10">
        <v>20.3</v>
      </c>
      <c r="R153" s="10">
        <v>0.8</v>
      </c>
      <c r="S153" s="10">
        <v>0.3</v>
      </c>
      <c r="T153" s="14">
        <v>1.3779999999999999</v>
      </c>
      <c r="U153" s="10">
        <v>6.4</v>
      </c>
      <c r="V153" s="10">
        <v>4</v>
      </c>
      <c r="W153" s="10">
        <v>85.7</v>
      </c>
      <c r="X153" s="10">
        <v>-0.8</v>
      </c>
      <c r="Y153" s="10">
        <v>3.1</v>
      </c>
      <c r="Z153" s="10">
        <v>105.3</v>
      </c>
      <c r="AA153" s="10">
        <v>2</v>
      </c>
      <c r="AB153" s="10">
        <v>1.7</v>
      </c>
      <c r="AC153" s="14">
        <v>1.657</v>
      </c>
    </row>
    <row r="154" spans="1:29" s="12" customFormat="1" x14ac:dyDescent="0.25">
      <c r="A154" s="12" t="s">
        <v>81</v>
      </c>
      <c r="B154" s="10">
        <v>-1.2</v>
      </c>
      <c r="C154" s="10">
        <v>0.6</v>
      </c>
      <c r="D154" s="10">
        <v>4.5</v>
      </c>
      <c r="E154" s="10">
        <v>6.6</v>
      </c>
      <c r="F154" s="10">
        <v>6.7</v>
      </c>
      <c r="G154" s="10">
        <v>2.4</v>
      </c>
      <c r="H154" s="10">
        <v>0</v>
      </c>
      <c r="I154" s="10">
        <v>1.6</v>
      </c>
      <c r="J154" s="10">
        <v>2.8</v>
      </c>
      <c r="K154" s="10">
        <v>4.5999999999999996</v>
      </c>
      <c r="L154" s="10">
        <v>4.4000000000000004</v>
      </c>
      <c r="M154" s="10">
        <v>3.3</v>
      </c>
      <c r="N154" s="10">
        <v>19711.2</v>
      </c>
      <c r="O154" s="10">
        <v>159.6</v>
      </c>
      <c r="P154" s="10">
        <v>229.4</v>
      </c>
      <c r="Q154" s="10">
        <v>21.4</v>
      </c>
      <c r="R154" s="10">
        <v>1.3</v>
      </c>
      <c r="S154" s="10">
        <v>0.9</v>
      </c>
      <c r="T154" s="14">
        <v>1.3779999999999999</v>
      </c>
      <c r="U154" s="10">
        <v>6.4</v>
      </c>
      <c r="V154" s="10">
        <v>1.4</v>
      </c>
      <c r="W154" s="10">
        <v>86.8</v>
      </c>
      <c r="X154" s="10">
        <v>4.9000000000000004</v>
      </c>
      <c r="Y154" s="10">
        <v>1.3</v>
      </c>
      <c r="Z154" s="10">
        <v>103</v>
      </c>
      <c r="AA154" s="10">
        <v>3.4</v>
      </c>
      <c r="AB154" s="10">
        <v>1.9</v>
      </c>
      <c r="AC154" s="14">
        <v>1.6679999999999999</v>
      </c>
    </row>
    <row r="155" spans="1:29" s="12" customFormat="1" x14ac:dyDescent="0.25">
      <c r="A155" s="12" t="s">
        <v>82</v>
      </c>
      <c r="B155" s="10">
        <v>4</v>
      </c>
      <c r="C155" s="10">
        <v>6.3</v>
      </c>
      <c r="D155" s="10">
        <v>5.3</v>
      </c>
      <c r="E155" s="10">
        <v>7.3</v>
      </c>
      <c r="F155" s="10">
        <v>6.2</v>
      </c>
      <c r="G155" s="10">
        <v>1.9</v>
      </c>
      <c r="H155" s="10">
        <v>0</v>
      </c>
      <c r="I155" s="10">
        <v>1.7</v>
      </c>
      <c r="J155" s="10">
        <v>2.7</v>
      </c>
      <c r="K155" s="10">
        <v>4.3</v>
      </c>
      <c r="L155" s="10">
        <v>4.2</v>
      </c>
      <c r="M155" s="10">
        <v>3.3</v>
      </c>
      <c r="N155" s="10">
        <v>20568.7</v>
      </c>
      <c r="O155" s="10">
        <v>160.80000000000001</v>
      </c>
      <c r="P155" s="10">
        <v>239.3</v>
      </c>
      <c r="Q155" s="10">
        <v>17</v>
      </c>
      <c r="R155" s="10">
        <v>0.7</v>
      </c>
      <c r="S155" s="10">
        <v>-0.1</v>
      </c>
      <c r="T155" s="14">
        <v>1.369</v>
      </c>
      <c r="U155" s="10">
        <v>7</v>
      </c>
      <c r="V155" s="10">
        <v>2.5</v>
      </c>
      <c r="W155" s="10">
        <v>86.7</v>
      </c>
      <c r="X155" s="10">
        <v>-7.1</v>
      </c>
      <c r="Y155" s="10">
        <v>7.7</v>
      </c>
      <c r="Z155" s="10">
        <v>101.3</v>
      </c>
      <c r="AA155" s="10">
        <v>3.8</v>
      </c>
      <c r="AB155" s="10">
        <v>1.5</v>
      </c>
      <c r="AC155" s="14">
        <v>1.7110000000000001</v>
      </c>
    </row>
    <row r="156" spans="1:29" s="12" customFormat="1" x14ac:dyDescent="0.25">
      <c r="A156" s="12" t="s">
        <v>83</v>
      </c>
      <c r="B156" s="10">
        <v>5</v>
      </c>
      <c r="C156" s="10">
        <v>6.7</v>
      </c>
      <c r="D156" s="10">
        <v>4.0999999999999996</v>
      </c>
      <c r="E156" s="10">
        <v>5.2</v>
      </c>
      <c r="F156" s="10">
        <v>6.1</v>
      </c>
      <c r="G156" s="10">
        <v>0.9</v>
      </c>
      <c r="H156" s="10">
        <v>0</v>
      </c>
      <c r="I156" s="10">
        <v>1.7</v>
      </c>
      <c r="J156" s="10">
        <v>2.5</v>
      </c>
      <c r="K156" s="10">
        <v>4.2</v>
      </c>
      <c r="L156" s="10">
        <v>4.0999999999999996</v>
      </c>
      <c r="M156" s="10">
        <v>3.3</v>
      </c>
      <c r="N156" s="10">
        <v>20458.8</v>
      </c>
      <c r="O156" s="10">
        <v>162.9</v>
      </c>
      <c r="P156" s="10">
        <v>244.8</v>
      </c>
      <c r="Q156" s="10">
        <v>17</v>
      </c>
      <c r="R156" s="10">
        <v>1.4</v>
      </c>
      <c r="S156" s="10">
        <v>0.2</v>
      </c>
      <c r="T156" s="14">
        <v>1.2629999999999999</v>
      </c>
      <c r="U156" s="10">
        <v>6.9</v>
      </c>
      <c r="V156" s="10">
        <v>2.4</v>
      </c>
      <c r="W156" s="10">
        <v>87</v>
      </c>
      <c r="X156" s="10">
        <v>-0.8</v>
      </c>
      <c r="Y156" s="10">
        <v>1.6</v>
      </c>
      <c r="Z156" s="10">
        <v>109.7</v>
      </c>
      <c r="AA156" s="10">
        <v>3.3</v>
      </c>
      <c r="AB156" s="10">
        <v>0.6</v>
      </c>
      <c r="AC156" s="14">
        <v>1.6220000000000001</v>
      </c>
    </row>
    <row r="157" spans="1:29" s="12" customFormat="1" x14ac:dyDescent="0.25">
      <c r="A157" s="12" t="s">
        <v>84</v>
      </c>
      <c r="B157" s="10">
        <v>2.2999999999999998</v>
      </c>
      <c r="C157" s="10">
        <v>2.8</v>
      </c>
      <c r="D157" s="10">
        <v>4.3</v>
      </c>
      <c r="E157" s="10">
        <v>4.3</v>
      </c>
      <c r="F157" s="10">
        <v>5.7</v>
      </c>
      <c r="G157" s="10">
        <v>-0.3</v>
      </c>
      <c r="H157" s="10">
        <v>0</v>
      </c>
      <c r="I157" s="10">
        <v>1.6</v>
      </c>
      <c r="J157" s="10">
        <v>2.2999999999999998</v>
      </c>
      <c r="K157" s="10">
        <v>4.2</v>
      </c>
      <c r="L157" s="10">
        <v>3.9</v>
      </c>
      <c r="M157" s="10">
        <v>3.3</v>
      </c>
      <c r="N157" s="10">
        <v>21424.6</v>
      </c>
      <c r="O157" s="10">
        <v>165.4</v>
      </c>
      <c r="P157" s="10">
        <v>253</v>
      </c>
      <c r="Q157" s="10">
        <v>26.3</v>
      </c>
      <c r="R157" s="10">
        <v>1.8</v>
      </c>
      <c r="S157" s="10">
        <v>-0.4</v>
      </c>
      <c r="T157" s="14">
        <v>1.21</v>
      </c>
      <c r="U157" s="10">
        <v>5.6</v>
      </c>
      <c r="V157" s="10">
        <v>1.2</v>
      </c>
      <c r="W157" s="10">
        <v>88.1</v>
      </c>
      <c r="X157" s="10">
        <v>2.1</v>
      </c>
      <c r="Y157" s="10">
        <v>-0.3</v>
      </c>
      <c r="Z157" s="10">
        <v>119.9</v>
      </c>
      <c r="AA157" s="10">
        <v>3.4</v>
      </c>
      <c r="AB157" s="10">
        <v>-0.4</v>
      </c>
      <c r="AC157" s="14">
        <v>1.5580000000000001</v>
      </c>
    </row>
    <row r="158" spans="1:29" s="12" customFormat="1" x14ac:dyDescent="0.25">
      <c r="A158" s="12" t="s">
        <v>85</v>
      </c>
      <c r="B158" s="10">
        <v>2</v>
      </c>
      <c r="C158" s="10">
        <v>2.1</v>
      </c>
      <c r="D158" s="10">
        <v>2</v>
      </c>
      <c r="E158" s="10">
        <v>0.3</v>
      </c>
      <c r="F158" s="10">
        <v>5.6</v>
      </c>
      <c r="G158" s="10">
        <v>-2.9</v>
      </c>
      <c r="H158" s="10">
        <v>0</v>
      </c>
      <c r="I158" s="10">
        <v>1.5</v>
      </c>
      <c r="J158" s="10">
        <v>2</v>
      </c>
      <c r="K158" s="10">
        <v>4</v>
      </c>
      <c r="L158" s="10">
        <v>3.7</v>
      </c>
      <c r="M158" s="10">
        <v>3.3</v>
      </c>
      <c r="N158" s="10">
        <v>21707.599999999999</v>
      </c>
      <c r="O158" s="10">
        <v>167.8</v>
      </c>
      <c r="P158" s="10">
        <v>261.60000000000002</v>
      </c>
      <c r="Q158" s="10">
        <v>22.4</v>
      </c>
      <c r="R158" s="10">
        <v>3.3</v>
      </c>
      <c r="S158" s="10">
        <v>-0.8</v>
      </c>
      <c r="T158" s="14">
        <v>1.0740000000000001</v>
      </c>
      <c r="U158" s="10">
        <v>6.2</v>
      </c>
      <c r="V158" s="10">
        <v>0.8</v>
      </c>
      <c r="W158" s="10">
        <v>88.1</v>
      </c>
      <c r="X158" s="10">
        <v>6.3</v>
      </c>
      <c r="Y158" s="10">
        <v>0.4</v>
      </c>
      <c r="Z158" s="10">
        <v>120</v>
      </c>
      <c r="AA158" s="10">
        <v>1</v>
      </c>
      <c r="AB158" s="10">
        <v>-1.2</v>
      </c>
      <c r="AC158" s="14">
        <v>1.4850000000000001</v>
      </c>
    </row>
    <row r="159" spans="1:29" s="12" customFormat="1" x14ac:dyDescent="0.25">
      <c r="A159" s="12" t="s">
        <v>86</v>
      </c>
      <c r="B159" s="10">
        <v>2.6</v>
      </c>
      <c r="C159" s="10">
        <v>4.9000000000000004</v>
      </c>
      <c r="D159" s="10">
        <v>3.9</v>
      </c>
      <c r="E159" s="10">
        <v>5.8</v>
      </c>
      <c r="F159" s="10">
        <v>5.4</v>
      </c>
      <c r="G159" s="10">
        <v>2.4</v>
      </c>
      <c r="H159" s="10">
        <v>0</v>
      </c>
      <c r="I159" s="10">
        <v>1.5</v>
      </c>
      <c r="J159" s="10">
        <v>2.2000000000000002</v>
      </c>
      <c r="K159" s="10">
        <v>4.2</v>
      </c>
      <c r="L159" s="10">
        <v>3.8</v>
      </c>
      <c r="M159" s="10">
        <v>3.3</v>
      </c>
      <c r="N159" s="10">
        <v>21630.9</v>
      </c>
      <c r="O159" s="10">
        <v>169.9</v>
      </c>
      <c r="P159" s="10">
        <v>265.5</v>
      </c>
      <c r="Q159" s="10">
        <v>18.899999999999999</v>
      </c>
      <c r="R159" s="10">
        <v>1.5</v>
      </c>
      <c r="S159" s="10">
        <v>1.8</v>
      </c>
      <c r="T159" s="14">
        <v>1.115</v>
      </c>
      <c r="U159" s="10">
        <v>6.6</v>
      </c>
      <c r="V159" s="10">
        <v>2.7</v>
      </c>
      <c r="W159" s="10">
        <v>88.3</v>
      </c>
      <c r="X159" s="10">
        <v>-0.5</v>
      </c>
      <c r="Y159" s="10">
        <v>0.3</v>
      </c>
      <c r="Z159" s="10">
        <v>122.1</v>
      </c>
      <c r="AA159" s="10">
        <v>1.9</v>
      </c>
      <c r="AB159" s="10">
        <v>0.9</v>
      </c>
      <c r="AC159" s="14">
        <v>1.573</v>
      </c>
    </row>
    <row r="160" spans="1:29" s="12" customFormat="1" x14ac:dyDescent="0.25">
      <c r="A160" s="12" t="s">
        <v>87</v>
      </c>
      <c r="B160" s="10">
        <v>2</v>
      </c>
      <c r="C160" s="10">
        <v>3.2</v>
      </c>
      <c r="D160" s="10">
        <v>3.3</v>
      </c>
      <c r="E160" s="10">
        <v>4.4000000000000004</v>
      </c>
      <c r="F160" s="10">
        <v>5.2</v>
      </c>
      <c r="G160" s="10">
        <v>1.4</v>
      </c>
      <c r="H160" s="10">
        <v>0</v>
      </c>
      <c r="I160" s="10">
        <v>1.6</v>
      </c>
      <c r="J160" s="10">
        <v>2.2999999999999998</v>
      </c>
      <c r="K160" s="10">
        <v>4.5</v>
      </c>
      <c r="L160" s="10">
        <v>3.9</v>
      </c>
      <c r="M160" s="10">
        <v>3.3</v>
      </c>
      <c r="N160" s="10">
        <v>19959.3</v>
      </c>
      <c r="O160" s="10">
        <v>172.1</v>
      </c>
      <c r="P160" s="10">
        <v>272.10000000000002</v>
      </c>
      <c r="Q160" s="10">
        <v>40.700000000000003</v>
      </c>
      <c r="R160" s="10">
        <v>1.1000000000000001</v>
      </c>
      <c r="S160" s="10">
        <v>-0.3</v>
      </c>
      <c r="T160" s="14">
        <v>1.1160000000000001</v>
      </c>
      <c r="U160" s="10">
        <v>6.6</v>
      </c>
      <c r="V160" s="10">
        <v>2.7</v>
      </c>
      <c r="W160" s="10">
        <v>90.9</v>
      </c>
      <c r="X160" s="10">
        <v>0.8</v>
      </c>
      <c r="Y160" s="10">
        <v>0</v>
      </c>
      <c r="Z160" s="10">
        <v>119.8</v>
      </c>
      <c r="AA160" s="10">
        <v>1.1000000000000001</v>
      </c>
      <c r="AB160" s="10">
        <v>0.5</v>
      </c>
      <c r="AC160" s="14">
        <v>1.512</v>
      </c>
    </row>
    <row r="161" spans="1:29" s="12" customFormat="1" x14ac:dyDescent="0.25">
      <c r="A161" s="12" t="s">
        <v>88</v>
      </c>
      <c r="B161" s="10">
        <v>0.9</v>
      </c>
      <c r="C161" s="10">
        <v>1.8</v>
      </c>
      <c r="D161" s="10">
        <v>3</v>
      </c>
      <c r="E161" s="10">
        <v>3.4</v>
      </c>
      <c r="F161" s="10">
        <v>5</v>
      </c>
      <c r="G161" s="10">
        <v>0.8</v>
      </c>
      <c r="H161" s="10">
        <v>0.1</v>
      </c>
      <c r="I161" s="10">
        <v>1.6</v>
      </c>
      <c r="J161" s="10">
        <v>2.2000000000000002</v>
      </c>
      <c r="K161" s="10">
        <v>4.5999999999999996</v>
      </c>
      <c r="L161" s="10">
        <v>3.9</v>
      </c>
      <c r="M161" s="10">
        <v>3.3</v>
      </c>
      <c r="N161" s="10">
        <v>21100.9</v>
      </c>
      <c r="O161" s="10">
        <v>174.2</v>
      </c>
      <c r="P161" s="10">
        <v>277.3</v>
      </c>
      <c r="Q161" s="10">
        <v>24.4</v>
      </c>
      <c r="R161" s="10">
        <v>2</v>
      </c>
      <c r="S161" s="10">
        <v>0</v>
      </c>
      <c r="T161" s="14">
        <v>1.0860000000000001</v>
      </c>
      <c r="U161" s="10">
        <v>5.4</v>
      </c>
      <c r="V161" s="10">
        <v>1.6</v>
      </c>
      <c r="W161" s="10">
        <v>92.2</v>
      </c>
      <c r="X161" s="10">
        <v>-1.8</v>
      </c>
      <c r="Y161" s="10">
        <v>0.1</v>
      </c>
      <c r="Z161" s="10">
        <v>120.3</v>
      </c>
      <c r="AA161" s="10">
        <v>2.8</v>
      </c>
      <c r="AB161" s="10">
        <v>0</v>
      </c>
      <c r="AC161" s="14">
        <v>1.4750000000000001</v>
      </c>
    </row>
    <row r="162" spans="1:29" s="12" customFormat="1" x14ac:dyDescent="0.25">
      <c r="A162" s="12" t="s">
        <v>89</v>
      </c>
      <c r="B162" s="10">
        <v>0.8</v>
      </c>
      <c r="C162" s="10">
        <v>1.3</v>
      </c>
      <c r="D162" s="10">
        <v>2.1</v>
      </c>
      <c r="E162" s="10">
        <v>2.4</v>
      </c>
      <c r="F162" s="10">
        <v>4.9000000000000004</v>
      </c>
      <c r="G162" s="10">
        <v>-0.3</v>
      </c>
      <c r="H162" s="10">
        <v>0.3</v>
      </c>
      <c r="I162" s="10">
        <v>1.4</v>
      </c>
      <c r="J162" s="10">
        <v>2</v>
      </c>
      <c r="K162" s="10">
        <v>4.5999999999999996</v>
      </c>
      <c r="L162" s="10">
        <v>3.7</v>
      </c>
      <c r="M162" s="10">
        <v>3.5</v>
      </c>
      <c r="N162" s="10">
        <v>21179.4</v>
      </c>
      <c r="O162" s="10">
        <v>176.6</v>
      </c>
      <c r="P162" s="10">
        <v>277.60000000000002</v>
      </c>
      <c r="Q162" s="10">
        <v>28.1</v>
      </c>
      <c r="R162" s="10">
        <v>2</v>
      </c>
      <c r="S162" s="10">
        <v>-1.2</v>
      </c>
      <c r="T162" s="14">
        <v>1.139</v>
      </c>
      <c r="U162" s="10">
        <v>6.3</v>
      </c>
      <c r="V162" s="10">
        <v>2.8</v>
      </c>
      <c r="W162" s="10">
        <v>91.7</v>
      </c>
      <c r="X162" s="10">
        <v>2.8</v>
      </c>
      <c r="Y162" s="10">
        <v>-0.1</v>
      </c>
      <c r="Z162" s="10">
        <v>112.4</v>
      </c>
      <c r="AA162" s="10">
        <v>1.4</v>
      </c>
      <c r="AB162" s="10">
        <v>0.1</v>
      </c>
      <c r="AC162" s="14">
        <v>1.4379999999999999</v>
      </c>
    </row>
    <row r="163" spans="1:29" s="12" customFormat="1" x14ac:dyDescent="0.25">
      <c r="A163" s="12" t="s">
        <v>90</v>
      </c>
      <c r="B163" s="10">
        <v>1.4</v>
      </c>
      <c r="C163" s="10">
        <v>3.7</v>
      </c>
      <c r="D163" s="10">
        <v>2.9</v>
      </c>
      <c r="E163" s="10">
        <v>5</v>
      </c>
      <c r="F163" s="10">
        <v>4.9000000000000004</v>
      </c>
      <c r="G163" s="10">
        <v>2.5</v>
      </c>
      <c r="H163" s="10">
        <v>0.3</v>
      </c>
      <c r="I163" s="10">
        <v>1.3</v>
      </c>
      <c r="J163" s="10">
        <v>1.8</v>
      </c>
      <c r="K163" s="10">
        <v>4.0999999999999996</v>
      </c>
      <c r="L163" s="10">
        <v>3.6</v>
      </c>
      <c r="M163" s="10">
        <v>3.5</v>
      </c>
      <c r="N163" s="10">
        <v>21621.5</v>
      </c>
      <c r="O163" s="10">
        <v>178.8</v>
      </c>
      <c r="P163" s="10">
        <v>283</v>
      </c>
      <c r="Q163" s="10">
        <v>25.8</v>
      </c>
      <c r="R163" s="10">
        <v>1.2</v>
      </c>
      <c r="S163" s="10">
        <v>1.2</v>
      </c>
      <c r="T163" s="14">
        <v>1.103</v>
      </c>
      <c r="U163" s="10">
        <v>6.4</v>
      </c>
      <c r="V163" s="10">
        <v>2.7</v>
      </c>
      <c r="W163" s="10">
        <v>94</v>
      </c>
      <c r="X163" s="10">
        <v>1.8</v>
      </c>
      <c r="Y163" s="10">
        <v>-1.3</v>
      </c>
      <c r="Z163" s="10">
        <v>102.8</v>
      </c>
      <c r="AA163" s="10">
        <v>2.6</v>
      </c>
      <c r="AB163" s="10">
        <v>0.9</v>
      </c>
      <c r="AC163" s="14">
        <v>1.3240000000000001</v>
      </c>
    </row>
    <row r="164" spans="1:29" s="12" customFormat="1" x14ac:dyDescent="0.25">
      <c r="A164" s="12" t="s">
        <v>91</v>
      </c>
      <c r="B164" s="10">
        <v>3.5</v>
      </c>
      <c r="C164" s="10">
        <v>5</v>
      </c>
      <c r="D164" s="10">
        <v>2.6</v>
      </c>
      <c r="E164" s="10">
        <v>4.0999999999999996</v>
      </c>
      <c r="F164" s="10">
        <v>4.9000000000000004</v>
      </c>
      <c r="G164" s="10">
        <v>1.6</v>
      </c>
      <c r="H164" s="10">
        <v>0.3</v>
      </c>
      <c r="I164" s="10">
        <v>1.2</v>
      </c>
      <c r="J164" s="10">
        <v>1.6</v>
      </c>
      <c r="K164" s="10">
        <v>3.7</v>
      </c>
      <c r="L164" s="10">
        <v>3.4</v>
      </c>
      <c r="M164" s="10">
        <v>3.5</v>
      </c>
      <c r="N164" s="10">
        <v>22468.6</v>
      </c>
      <c r="O164" s="10">
        <v>182</v>
      </c>
      <c r="P164" s="10">
        <v>290.3</v>
      </c>
      <c r="Q164" s="10">
        <v>18.100000000000001</v>
      </c>
      <c r="R164" s="10">
        <v>1.8</v>
      </c>
      <c r="S164" s="10">
        <v>1.1000000000000001</v>
      </c>
      <c r="T164" s="14">
        <v>1.1240000000000001</v>
      </c>
      <c r="U164" s="10">
        <v>6.6</v>
      </c>
      <c r="V164" s="10">
        <v>1.2</v>
      </c>
      <c r="W164" s="10">
        <v>93.6</v>
      </c>
      <c r="X164" s="10">
        <v>1.3</v>
      </c>
      <c r="Y164" s="10">
        <v>-0.8</v>
      </c>
      <c r="Z164" s="10">
        <v>101.2</v>
      </c>
      <c r="AA164" s="10">
        <v>2.2999999999999998</v>
      </c>
      <c r="AB164" s="10">
        <v>1.9</v>
      </c>
      <c r="AC164" s="14">
        <v>1.302</v>
      </c>
    </row>
    <row r="165" spans="1:29" s="12" customFormat="1" x14ac:dyDescent="0.25">
      <c r="A165" s="12" t="s">
        <v>92</v>
      </c>
      <c r="B165" s="10">
        <v>3.1</v>
      </c>
      <c r="C165" s="10">
        <v>6.1</v>
      </c>
      <c r="D165" s="10">
        <v>1.6</v>
      </c>
      <c r="E165" s="10">
        <v>4.5</v>
      </c>
      <c r="F165" s="10">
        <v>4.7</v>
      </c>
      <c r="G165" s="10">
        <v>3.4</v>
      </c>
      <c r="H165" s="10">
        <v>0.4</v>
      </c>
      <c r="I165" s="10">
        <v>1.7</v>
      </c>
      <c r="J165" s="10">
        <v>2.2000000000000002</v>
      </c>
      <c r="K165" s="10">
        <v>4.0999999999999996</v>
      </c>
      <c r="L165" s="10">
        <v>3.9</v>
      </c>
      <c r="M165" s="10">
        <v>3.5</v>
      </c>
      <c r="N165" s="10">
        <v>23276.7</v>
      </c>
      <c r="O165" s="10">
        <v>183.3</v>
      </c>
      <c r="P165" s="10">
        <v>293.89999999999998</v>
      </c>
      <c r="Q165" s="10">
        <v>22.5</v>
      </c>
      <c r="R165" s="10">
        <v>1.4</v>
      </c>
      <c r="S165" s="10">
        <v>1.9</v>
      </c>
      <c r="T165" s="14">
        <v>1.0549999999999999</v>
      </c>
      <c r="U165" s="10">
        <v>6</v>
      </c>
      <c r="V165" s="10">
        <v>2.5</v>
      </c>
      <c r="W165" s="10">
        <v>97.4</v>
      </c>
      <c r="X165" s="10">
        <v>0.8</v>
      </c>
      <c r="Y165" s="10">
        <v>0.3</v>
      </c>
      <c r="Z165" s="10">
        <v>116.8</v>
      </c>
      <c r="AA165" s="10">
        <v>1.4</v>
      </c>
      <c r="AB165" s="10">
        <v>2</v>
      </c>
      <c r="AC165" s="14">
        <v>1.234</v>
      </c>
    </row>
    <row r="166" spans="1:29" x14ac:dyDescent="0.25">
      <c r="A166" t="s">
        <v>93</v>
      </c>
      <c r="B166" s="10">
        <v>-5.0999999999999996</v>
      </c>
      <c r="C166" s="10">
        <v>-2.7</v>
      </c>
      <c r="D166" s="10">
        <v>-1</v>
      </c>
      <c r="E166" s="10">
        <v>0.5</v>
      </c>
      <c r="F166" s="10">
        <v>5.6</v>
      </c>
      <c r="G166" s="10">
        <v>1.5</v>
      </c>
      <c r="H166" s="10">
        <v>0.1</v>
      </c>
      <c r="I166" s="10">
        <v>0.3</v>
      </c>
      <c r="J166" s="10">
        <v>0.8</v>
      </c>
      <c r="K166" s="10">
        <v>5.5</v>
      </c>
      <c r="L166" s="10">
        <v>4</v>
      </c>
      <c r="M166" s="10">
        <v>3.3</v>
      </c>
      <c r="N166" s="10">
        <v>15373.6</v>
      </c>
      <c r="O166" s="10">
        <v>179.2</v>
      </c>
      <c r="P166" s="10">
        <v>288</v>
      </c>
      <c r="Q166" s="10">
        <v>68.7</v>
      </c>
      <c r="R166" s="10">
        <v>-6</v>
      </c>
      <c r="S166" s="10">
        <v>0.6</v>
      </c>
      <c r="T166" s="14">
        <v>0.95899999999999996</v>
      </c>
      <c r="U166" s="10">
        <v>-0.1</v>
      </c>
      <c r="V166" s="10">
        <v>0.5</v>
      </c>
      <c r="W166" s="10">
        <v>107.4</v>
      </c>
      <c r="X166" s="10">
        <v>-4.3</v>
      </c>
      <c r="Y166" s="10">
        <v>-3.1</v>
      </c>
      <c r="Z166" s="10">
        <v>113</v>
      </c>
      <c r="AA166" s="10">
        <v>-4.7</v>
      </c>
      <c r="AB166" s="10">
        <v>-0.1</v>
      </c>
      <c r="AC166" s="14">
        <v>1.179</v>
      </c>
    </row>
    <row r="167" spans="1:29" x14ac:dyDescent="0.25">
      <c r="A167" t="s">
        <v>94</v>
      </c>
      <c r="B167" s="10">
        <v>-7.5</v>
      </c>
      <c r="C167" s="10">
        <v>-5.5</v>
      </c>
      <c r="D167" s="10">
        <v>-4</v>
      </c>
      <c r="E167" s="10">
        <v>-2.7</v>
      </c>
      <c r="F167" s="10">
        <v>6.9</v>
      </c>
      <c r="G167" s="10">
        <v>1.3</v>
      </c>
      <c r="H167" s="10">
        <v>0.1</v>
      </c>
      <c r="I167" s="10">
        <v>0.4</v>
      </c>
      <c r="J167" s="10">
        <v>0.8</v>
      </c>
      <c r="K167" s="10">
        <v>6</v>
      </c>
      <c r="L167" s="10">
        <v>4.3</v>
      </c>
      <c r="M167" s="10">
        <v>3.3</v>
      </c>
      <c r="N167" s="10">
        <v>13537.6</v>
      </c>
      <c r="O167" s="10">
        <v>174</v>
      </c>
      <c r="P167" s="10">
        <v>269.60000000000002</v>
      </c>
      <c r="Q167" s="10">
        <v>50.9</v>
      </c>
      <c r="R167" s="10">
        <v>-7</v>
      </c>
      <c r="S167" s="10">
        <v>-0.2</v>
      </c>
      <c r="T167" s="14">
        <v>0.92800000000000005</v>
      </c>
      <c r="U167" s="10">
        <v>0.4</v>
      </c>
      <c r="V167" s="10">
        <v>-0.5</v>
      </c>
      <c r="W167" s="10">
        <v>112.1</v>
      </c>
      <c r="X167" s="10">
        <v>-7.8</v>
      </c>
      <c r="Y167" s="10">
        <v>-4.0999999999999996</v>
      </c>
      <c r="Z167" s="10">
        <v>110.4</v>
      </c>
      <c r="AA167" s="10">
        <v>-6.6</v>
      </c>
      <c r="AB167" s="10">
        <v>-0.8</v>
      </c>
      <c r="AC167" s="14">
        <v>1.1539999999999999</v>
      </c>
    </row>
    <row r="168" spans="1:29" x14ac:dyDescent="0.25">
      <c r="A168" t="s">
        <v>95</v>
      </c>
      <c r="B168" s="10">
        <v>-5.9</v>
      </c>
      <c r="C168" s="10">
        <v>-4.0999999999999996</v>
      </c>
      <c r="D168" s="10">
        <v>-3.9</v>
      </c>
      <c r="E168" s="10">
        <v>-2.6</v>
      </c>
      <c r="F168" s="10">
        <v>8</v>
      </c>
      <c r="G168" s="10">
        <v>1.3</v>
      </c>
      <c r="H168" s="10">
        <v>0.1</v>
      </c>
      <c r="I168" s="10">
        <v>0.5</v>
      </c>
      <c r="J168" s="10">
        <v>0.9</v>
      </c>
      <c r="K168" s="10">
        <v>6.3</v>
      </c>
      <c r="L168" s="10">
        <v>4.5</v>
      </c>
      <c r="M168" s="10">
        <v>3.3</v>
      </c>
      <c r="N168" s="10">
        <v>12294.8</v>
      </c>
      <c r="O168" s="10">
        <v>168</v>
      </c>
      <c r="P168" s="10">
        <v>251.5</v>
      </c>
      <c r="Q168" s="10">
        <v>57.2</v>
      </c>
      <c r="R168" s="10">
        <v>-5.7</v>
      </c>
      <c r="S168" s="10">
        <v>-1</v>
      </c>
      <c r="T168" s="14">
        <v>0.92800000000000005</v>
      </c>
      <c r="U168" s="10">
        <v>2.2000000000000002</v>
      </c>
      <c r="V168" s="10">
        <v>-1.2</v>
      </c>
      <c r="W168" s="10">
        <v>114.3</v>
      </c>
      <c r="X168" s="10">
        <v>-9.1999999999999993</v>
      </c>
      <c r="Y168" s="10">
        <v>-4.5999999999999996</v>
      </c>
      <c r="Z168" s="10">
        <v>109.5</v>
      </c>
      <c r="AA168" s="10">
        <v>-6.1</v>
      </c>
      <c r="AB168" s="10">
        <v>-1.1000000000000001</v>
      </c>
      <c r="AC168" s="14">
        <v>1.141</v>
      </c>
    </row>
    <row r="169" spans="1:29" x14ac:dyDescent="0.25">
      <c r="A169" t="s">
        <v>96</v>
      </c>
      <c r="B169" s="10">
        <v>-5.0999999999999996</v>
      </c>
      <c r="C169" s="10">
        <v>-3.3</v>
      </c>
      <c r="D169" s="10">
        <v>-3.7</v>
      </c>
      <c r="E169" s="10">
        <v>-2.2999999999999998</v>
      </c>
      <c r="F169" s="10">
        <v>8.9</v>
      </c>
      <c r="G169" s="10">
        <v>1.4</v>
      </c>
      <c r="H169" s="10">
        <v>0.1</v>
      </c>
      <c r="I169" s="10">
        <v>0.6</v>
      </c>
      <c r="J169" s="10">
        <v>1</v>
      </c>
      <c r="K169" s="10">
        <v>6.4</v>
      </c>
      <c r="L169" s="10">
        <v>4.5999999999999996</v>
      </c>
      <c r="M169" s="10">
        <v>3.2</v>
      </c>
      <c r="N169" s="10">
        <v>11704.3</v>
      </c>
      <c r="O169" s="10">
        <v>161.69999999999999</v>
      </c>
      <c r="P169" s="10">
        <v>234</v>
      </c>
      <c r="Q169" s="10">
        <v>49.3</v>
      </c>
      <c r="R169" s="10">
        <v>-4.7</v>
      </c>
      <c r="S169" s="10">
        <v>-1.5</v>
      </c>
      <c r="T169" s="14">
        <v>0.92900000000000005</v>
      </c>
      <c r="U169" s="10">
        <v>3.4</v>
      </c>
      <c r="V169" s="10">
        <v>-1.6</v>
      </c>
      <c r="W169" s="10">
        <v>115.8</v>
      </c>
      <c r="X169" s="10">
        <v>-9.5</v>
      </c>
      <c r="Y169" s="10">
        <v>-4.9000000000000004</v>
      </c>
      <c r="Z169" s="10">
        <v>108</v>
      </c>
      <c r="AA169" s="10">
        <v>-5</v>
      </c>
      <c r="AB169" s="10">
        <v>-1</v>
      </c>
      <c r="AC169" s="14">
        <v>1.1259999999999999</v>
      </c>
    </row>
    <row r="170" spans="1:29" x14ac:dyDescent="0.25">
      <c r="A170" t="s">
        <v>98</v>
      </c>
      <c r="B170" s="10">
        <v>-3</v>
      </c>
      <c r="C170" s="10">
        <v>-1.4</v>
      </c>
      <c r="D170" s="10">
        <v>-2.5</v>
      </c>
      <c r="E170" s="10">
        <v>-1.1000000000000001</v>
      </c>
      <c r="F170" s="10">
        <v>9.6</v>
      </c>
      <c r="G170" s="10">
        <v>1.5</v>
      </c>
      <c r="H170" s="10">
        <v>0.1</v>
      </c>
      <c r="I170" s="10">
        <v>0.7</v>
      </c>
      <c r="J170" s="10">
        <v>1.1000000000000001</v>
      </c>
      <c r="K170" s="10">
        <v>6.1</v>
      </c>
      <c r="L170" s="10">
        <v>4.5</v>
      </c>
      <c r="M170" s="10">
        <v>3.2</v>
      </c>
      <c r="N170" s="10">
        <v>12337.7</v>
      </c>
      <c r="O170" s="10">
        <v>155.69999999999999</v>
      </c>
      <c r="P170" s="10">
        <v>217.8</v>
      </c>
      <c r="Q170" s="10">
        <v>39.1</v>
      </c>
      <c r="R170" s="10">
        <v>-2.9</v>
      </c>
      <c r="S170" s="10">
        <v>-1.5</v>
      </c>
      <c r="T170" s="14">
        <v>0.94899999999999995</v>
      </c>
      <c r="U170" s="10">
        <v>5.0999999999999996</v>
      </c>
      <c r="V170" s="10">
        <v>-1.6</v>
      </c>
      <c r="W170" s="10">
        <v>114.5</v>
      </c>
      <c r="X170" s="10">
        <v>-7.7</v>
      </c>
      <c r="Y170" s="10">
        <v>-4.2</v>
      </c>
      <c r="Z170" s="10">
        <v>108.1</v>
      </c>
      <c r="AA170" s="10">
        <v>-3.1</v>
      </c>
      <c r="AB170" s="10">
        <v>-0.6</v>
      </c>
      <c r="AC170" s="14">
        <v>1.1419999999999999</v>
      </c>
    </row>
    <row r="171" spans="1:29" x14ac:dyDescent="0.25">
      <c r="A171" t="s">
        <v>99</v>
      </c>
      <c r="B171" s="10">
        <v>0</v>
      </c>
      <c r="C171" s="10">
        <v>1.6</v>
      </c>
      <c r="D171" s="10">
        <v>-1.4</v>
      </c>
      <c r="E171" s="10">
        <v>0.2</v>
      </c>
      <c r="F171" s="10">
        <v>9.8000000000000007</v>
      </c>
      <c r="G171" s="10">
        <v>1.7</v>
      </c>
      <c r="H171" s="10">
        <v>0.1</v>
      </c>
      <c r="I171" s="10">
        <v>0.7</v>
      </c>
      <c r="J171" s="10">
        <v>1.2</v>
      </c>
      <c r="K171" s="10">
        <v>5.7</v>
      </c>
      <c r="L171" s="10">
        <v>4.4000000000000004</v>
      </c>
      <c r="M171" s="10">
        <v>3.2</v>
      </c>
      <c r="N171" s="10">
        <v>13325.5</v>
      </c>
      <c r="O171" s="10">
        <v>148.30000000000001</v>
      </c>
      <c r="P171" s="10">
        <v>206.4</v>
      </c>
      <c r="Q171" s="10">
        <v>31.9</v>
      </c>
      <c r="R171" s="10">
        <v>-1.5</v>
      </c>
      <c r="S171" s="10">
        <v>-1.3</v>
      </c>
      <c r="T171" s="14">
        <v>0.96399999999999997</v>
      </c>
      <c r="U171" s="10">
        <v>5.9</v>
      </c>
      <c r="V171" s="10">
        <v>-1.3</v>
      </c>
      <c r="W171" s="10">
        <v>113.2</v>
      </c>
      <c r="X171" s="10">
        <v>-5.5</v>
      </c>
      <c r="Y171" s="10">
        <v>-3.5</v>
      </c>
      <c r="Z171" s="10">
        <v>108.2</v>
      </c>
      <c r="AA171" s="10">
        <v>-1.4</v>
      </c>
      <c r="AB171" s="10">
        <v>-0.1</v>
      </c>
      <c r="AC171" s="14">
        <v>1.1579999999999999</v>
      </c>
    </row>
    <row r="172" spans="1:29" x14ac:dyDescent="0.25">
      <c r="A172" t="s">
        <v>100</v>
      </c>
      <c r="B172" s="10">
        <v>0.7</v>
      </c>
      <c r="C172" s="10">
        <v>2.2999999999999998</v>
      </c>
      <c r="D172" s="10">
        <v>-0.4</v>
      </c>
      <c r="E172" s="10">
        <v>1.1000000000000001</v>
      </c>
      <c r="F172" s="10">
        <v>10</v>
      </c>
      <c r="G172" s="10">
        <v>1.7</v>
      </c>
      <c r="H172" s="10">
        <v>0.1</v>
      </c>
      <c r="I172" s="10">
        <v>0.8</v>
      </c>
      <c r="J172" s="10">
        <v>1.3</v>
      </c>
      <c r="K172" s="10">
        <v>5.4</v>
      </c>
      <c r="L172" s="10">
        <v>4.4000000000000004</v>
      </c>
      <c r="M172" s="10">
        <v>3.2</v>
      </c>
      <c r="N172" s="10">
        <v>14348.1</v>
      </c>
      <c r="O172" s="10">
        <v>142.1</v>
      </c>
      <c r="P172" s="10">
        <v>196.2</v>
      </c>
      <c r="Q172" s="10">
        <v>26.7</v>
      </c>
      <c r="R172" s="10">
        <v>-0.3</v>
      </c>
      <c r="S172" s="10">
        <v>-0.9</v>
      </c>
      <c r="T172" s="14">
        <v>0.97499999999999998</v>
      </c>
      <c r="U172" s="10">
        <v>6.2</v>
      </c>
      <c r="V172" s="10">
        <v>-1</v>
      </c>
      <c r="W172" s="10">
        <v>112</v>
      </c>
      <c r="X172" s="10">
        <v>-3.6</v>
      </c>
      <c r="Y172" s="10">
        <v>-2.8</v>
      </c>
      <c r="Z172" s="10">
        <v>108.4</v>
      </c>
      <c r="AA172" s="10">
        <v>0.1</v>
      </c>
      <c r="AB172" s="10">
        <v>0.2</v>
      </c>
      <c r="AC172" s="14">
        <v>1.1739999999999999</v>
      </c>
    </row>
    <row r="173" spans="1:29" x14ac:dyDescent="0.25">
      <c r="A173" t="s">
        <v>101</v>
      </c>
      <c r="B173" s="10">
        <v>3</v>
      </c>
      <c r="C173" s="10">
        <v>4.5</v>
      </c>
      <c r="D173" s="10">
        <v>0.8</v>
      </c>
      <c r="E173" s="10">
        <v>2.4</v>
      </c>
      <c r="F173" s="10">
        <v>9.9</v>
      </c>
      <c r="G173" s="10">
        <v>1.9</v>
      </c>
      <c r="H173" s="10">
        <v>0.1</v>
      </c>
      <c r="I173" s="10">
        <v>0.9</v>
      </c>
      <c r="J173" s="10">
        <v>1.4</v>
      </c>
      <c r="K173" s="10">
        <v>5</v>
      </c>
      <c r="L173" s="10">
        <v>4.3</v>
      </c>
      <c r="M173" s="10">
        <v>3.2</v>
      </c>
      <c r="N173" s="10">
        <v>15625</v>
      </c>
      <c r="O173" s="10">
        <v>138</v>
      </c>
      <c r="P173" s="10">
        <v>193.4</v>
      </c>
      <c r="Q173" s="10">
        <v>22.2</v>
      </c>
      <c r="R173" s="10">
        <v>0.6</v>
      </c>
      <c r="S173" s="10">
        <v>-0.4</v>
      </c>
      <c r="T173" s="14">
        <v>0.98099999999999998</v>
      </c>
      <c r="U173" s="10">
        <v>6.3</v>
      </c>
      <c r="V173" s="10">
        <v>-0.6</v>
      </c>
      <c r="W173" s="10">
        <v>110.9</v>
      </c>
      <c r="X173" s="10">
        <v>-2.1</v>
      </c>
      <c r="Y173" s="10">
        <v>-2.2000000000000002</v>
      </c>
      <c r="Z173" s="10">
        <v>108.7</v>
      </c>
      <c r="AA173" s="10">
        <v>1.2</v>
      </c>
      <c r="AB173" s="10">
        <v>0.6</v>
      </c>
      <c r="AC173" s="14">
        <v>1.1879999999999999</v>
      </c>
    </row>
    <row r="174" spans="1:29" x14ac:dyDescent="0.25">
      <c r="A174" s="12" t="s">
        <v>102</v>
      </c>
      <c r="B174" s="10">
        <v>3</v>
      </c>
      <c r="C174" s="10">
        <v>4.4000000000000004</v>
      </c>
      <c r="D174" s="10">
        <v>1.4</v>
      </c>
      <c r="E174" s="10">
        <v>2.9</v>
      </c>
      <c r="F174" s="10">
        <v>9.8000000000000007</v>
      </c>
      <c r="G174" s="10">
        <v>1.8</v>
      </c>
      <c r="H174" s="10">
        <v>0.1</v>
      </c>
      <c r="I174" s="10">
        <v>1</v>
      </c>
      <c r="J174" s="10">
        <v>1.5</v>
      </c>
      <c r="K174" s="10">
        <v>4.7</v>
      </c>
      <c r="L174" s="10">
        <v>4.0999999999999996</v>
      </c>
      <c r="M174" s="10">
        <v>3.2</v>
      </c>
      <c r="N174" s="10">
        <v>17069.7</v>
      </c>
      <c r="O174" s="10">
        <v>137.5</v>
      </c>
      <c r="P174" s="10">
        <v>192.1</v>
      </c>
      <c r="Q174" s="10">
        <v>19.3</v>
      </c>
      <c r="R174" s="10">
        <v>1.3</v>
      </c>
      <c r="S174" s="10">
        <v>0.1</v>
      </c>
      <c r="T174" s="14">
        <v>0.98499999999999999</v>
      </c>
      <c r="U174" s="10">
        <v>6.4</v>
      </c>
      <c r="V174" s="10">
        <v>-0.2</v>
      </c>
      <c r="W174" s="10">
        <v>109.6</v>
      </c>
      <c r="X174" s="10">
        <v>-0.9</v>
      </c>
      <c r="Y174" s="10">
        <v>-1.6</v>
      </c>
      <c r="Z174" s="10">
        <v>108.7</v>
      </c>
      <c r="AA174" s="10">
        <v>2</v>
      </c>
      <c r="AB174" s="10">
        <v>0.8</v>
      </c>
      <c r="AC174" s="14">
        <v>1.1890000000000001</v>
      </c>
    </row>
    <row r="175" spans="1:29" x14ac:dyDescent="0.25">
      <c r="A175" s="12" t="s">
        <v>213</v>
      </c>
      <c r="B175" s="10">
        <v>3.9</v>
      </c>
      <c r="C175" s="10">
        <v>5.0999999999999996</v>
      </c>
      <c r="D175" s="10">
        <v>2.2000000000000002</v>
      </c>
      <c r="E175" s="10">
        <v>3.7</v>
      </c>
      <c r="F175" s="10">
        <v>9.6</v>
      </c>
      <c r="G175" s="10">
        <v>1.7</v>
      </c>
      <c r="H175" s="10">
        <v>0.1</v>
      </c>
      <c r="I175" s="10">
        <v>1.1000000000000001</v>
      </c>
      <c r="J175" s="10">
        <v>1.6</v>
      </c>
      <c r="K175" s="10">
        <v>4.3</v>
      </c>
      <c r="L175" s="10">
        <v>4</v>
      </c>
      <c r="M175" s="10">
        <v>3.2</v>
      </c>
      <c r="N175" s="10">
        <v>18738.7</v>
      </c>
      <c r="O175" s="10">
        <v>138.19999999999999</v>
      </c>
      <c r="P175" s="10">
        <v>194</v>
      </c>
      <c r="Q175" s="10">
        <v>16.8</v>
      </c>
      <c r="R175" s="10">
        <v>1.8</v>
      </c>
      <c r="S175" s="10">
        <v>0.5</v>
      </c>
      <c r="T175" s="14">
        <v>0.98899999999999999</v>
      </c>
      <c r="U175" s="10">
        <v>6.5</v>
      </c>
      <c r="V175" s="10">
        <v>0.2</v>
      </c>
      <c r="W175" s="10">
        <v>108.5</v>
      </c>
      <c r="X175" s="10">
        <v>0</v>
      </c>
      <c r="Y175" s="10">
        <v>-1.1000000000000001</v>
      </c>
      <c r="Z175" s="10">
        <v>108.7</v>
      </c>
      <c r="AA175" s="10">
        <v>2.6</v>
      </c>
      <c r="AB175" s="10">
        <v>1</v>
      </c>
      <c r="AC175" s="14">
        <v>1.19</v>
      </c>
    </row>
    <row r="176" spans="1:29" x14ac:dyDescent="0.25">
      <c r="A176" s="12" t="s">
        <v>214</v>
      </c>
      <c r="B176" s="10">
        <v>3.9</v>
      </c>
      <c r="C176" s="10">
        <v>5</v>
      </c>
      <c r="D176" s="10">
        <v>2.5</v>
      </c>
      <c r="E176" s="10">
        <v>3.8</v>
      </c>
      <c r="F176" s="10">
        <v>9.4</v>
      </c>
      <c r="G176" s="10">
        <v>1.6</v>
      </c>
      <c r="H176" s="10">
        <v>0.1</v>
      </c>
      <c r="I176" s="10">
        <v>1.1000000000000001</v>
      </c>
      <c r="J176" s="10">
        <v>1.6</v>
      </c>
      <c r="K176" s="10">
        <v>4</v>
      </c>
      <c r="L176" s="10">
        <v>3.9</v>
      </c>
      <c r="M176" s="10">
        <v>3.2</v>
      </c>
      <c r="N176" s="10">
        <v>19908.7</v>
      </c>
      <c r="O176" s="10">
        <v>139.6</v>
      </c>
      <c r="P176" s="10">
        <v>198</v>
      </c>
      <c r="Q176" s="10">
        <v>16</v>
      </c>
      <c r="R176" s="10">
        <v>2</v>
      </c>
      <c r="S176" s="10">
        <v>0.7</v>
      </c>
      <c r="T176" s="14">
        <v>0.99399999999999999</v>
      </c>
      <c r="U176" s="10">
        <v>6.6</v>
      </c>
      <c r="V176" s="10">
        <v>0.6</v>
      </c>
      <c r="W176" s="10">
        <v>107.5</v>
      </c>
      <c r="X176" s="10">
        <v>0.7</v>
      </c>
      <c r="Y176" s="10">
        <v>-0.6</v>
      </c>
      <c r="Z176" s="10">
        <v>108.9</v>
      </c>
      <c r="AA176" s="10">
        <v>2.9</v>
      </c>
      <c r="AB176" s="10">
        <v>1.1000000000000001</v>
      </c>
      <c r="AC176" s="14">
        <v>1.19</v>
      </c>
    </row>
    <row r="177" spans="1:29" x14ac:dyDescent="0.25">
      <c r="A177" s="12" t="s">
        <v>215</v>
      </c>
      <c r="B177" s="10">
        <v>3.9</v>
      </c>
      <c r="C177" s="10">
        <v>4.9000000000000004</v>
      </c>
      <c r="D177" s="10">
        <v>2.6</v>
      </c>
      <c r="E177" s="10">
        <v>3.8</v>
      </c>
      <c r="F177" s="10">
        <v>9.1</v>
      </c>
      <c r="G177" s="10">
        <v>1.6</v>
      </c>
      <c r="H177" s="10">
        <v>0.1</v>
      </c>
      <c r="I177" s="10">
        <v>1.2</v>
      </c>
      <c r="J177" s="10">
        <v>1.7</v>
      </c>
      <c r="K177" s="10">
        <v>3.8</v>
      </c>
      <c r="L177" s="10">
        <v>3.9</v>
      </c>
      <c r="M177" s="10">
        <v>3.2</v>
      </c>
      <c r="N177" s="10">
        <v>21185.7</v>
      </c>
      <c r="O177" s="10">
        <v>141.80000000000001</v>
      </c>
      <c r="P177" s="10">
        <v>202.6</v>
      </c>
      <c r="Q177" s="10">
        <v>14.9</v>
      </c>
      <c r="R177" s="10">
        <v>2.1</v>
      </c>
      <c r="S177" s="10">
        <v>0.9</v>
      </c>
      <c r="T177" s="14">
        <v>0.999</v>
      </c>
      <c r="U177" s="10">
        <v>6.6</v>
      </c>
      <c r="V177" s="10">
        <v>0.9</v>
      </c>
      <c r="W177" s="10">
        <v>106.7</v>
      </c>
      <c r="X177" s="10">
        <v>1.1000000000000001</v>
      </c>
      <c r="Y177" s="10">
        <v>-0.3</v>
      </c>
      <c r="Z177" s="10">
        <v>109.2</v>
      </c>
      <c r="AA177" s="10">
        <v>3</v>
      </c>
      <c r="AB177" s="10">
        <v>1.3</v>
      </c>
      <c r="AC177" s="14">
        <v>1.1910000000000001</v>
      </c>
    </row>
    <row r="178" spans="1:29" x14ac:dyDescent="0.25">
      <c r="A178" s="12" t="s">
        <v>216</v>
      </c>
      <c r="B178" s="10">
        <v>3.9</v>
      </c>
      <c r="C178" s="10">
        <v>4.8</v>
      </c>
      <c r="D178" s="10">
        <v>2.5</v>
      </c>
      <c r="E178" s="10">
        <v>3.6</v>
      </c>
      <c r="F178" s="10">
        <v>8.9</v>
      </c>
      <c r="G178" s="10">
        <v>1.4</v>
      </c>
      <c r="H178" s="10">
        <v>0.1</v>
      </c>
      <c r="I178" s="10">
        <v>1.2</v>
      </c>
      <c r="J178" s="10">
        <v>1.8</v>
      </c>
      <c r="K178" s="10">
        <v>3.6</v>
      </c>
      <c r="L178" s="10">
        <v>3.8</v>
      </c>
      <c r="M178" s="10">
        <v>3.2</v>
      </c>
      <c r="N178" s="10">
        <v>22577.4</v>
      </c>
      <c r="O178" s="10">
        <v>144.6</v>
      </c>
      <c r="P178" s="10">
        <v>207.3</v>
      </c>
      <c r="Q178" s="10">
        <v>14.3</v>
      </c>
      <c r="R178" s="10">
        <v>2.1</v>
      </c>
      <c r="S178" s="10">
        <v>1.1000000000000001</v>
      </c>
      <c r="T178" s="14">
        <v>1.0029999999999999</v>
      </c>
      <c r="U178" s="10">
        <v>6.7</v>
      </c>
      <c r="V178" s="10">
        <v>1.3</v>
      </c>
      <c r="W178" s="10">
        <v>106</v>
      </c>
      <c r="X178" s="10">
        <v>1.4</v>
      </c>
      <c r="Y178" s="10">
        <v>0.1</v>
      </c>
      <c r="Z178" s="10">
        <v>109.4</v>
      </c>
      <c r="AA178" s="10">
        <v>3</v>
      </c>
      <c r="AB178" s="10">
        <v>1.4</v>
      </c>
      <c r="AC178" s="14">
        <v>1.1919999999999999</v>
      </c>
    </row>
  </sheetData>
  <pageMargins left="0.7" right="0.7" top="0.75" bottom="0.75" header="0.3" footer="0.3"/>
  <pageSetup orientation="portrait" r:id="rId1"/>
  <headerFooter differentOddEven="1">
    <oddFooter>&amp;CRestricted
USAA Confidential</oddFooter>
    <evenFooter>&amp;CRestricted
USAA Confidential</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27"/>
  <sheetViews>
    <sheetView zoomScaleNormal="100" workbookViewId="0">
      <selection activeCell="A9" sqref="A9"/>
    </sheetView>
  </sheetViews>
  <sheetFormatPr defaultRowHeight="12.75" x14ac:dyDescent="0.2"/>
  <cols>
    <col min="1" max="1" width="120.85546875" style="2" customWidth="1"/>
    <col min="2" max="16384" width="9.140625" style="1"/>
  </cols>
  <sheetData>
    <row r="1" spans="1:16384" ht="21" x14ac:dyDescent="0.35">
      <c r="A1" s="4" t="s">
        <v>97</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c r="XFC1" s="3"/>
      <c r="XFD1" s="3"/>
    </row>
    <row r="2" spans="1:16384" ht="31.5" x14ac:dyDescent="0.35">
      <c r="A2" s="8" t="s">
        <v>217</v>
      </c>
      <c r="C2" s="3"/>
    </row>
    <row r="3" spans="1:16384" ht="30" x14ac:dyDescent="0.35">
      <c r="A3" s="13" t="s">
        <v>218</v>
      </c>
      <c r="C3" s="3"/>
    </row>
    <row r="4" spans="1:16384" ht="30" x14ac:dyDescent="0.35">
      <c r="A4" s="13" t="s">
        <v>219</v>
      </c>
      <c r="C4" s="3"/>
    </row>
    <row r="5" spans="1:16384" ht="45" x14ac:dyDescent="0.35">
      <c r="A5" s="13" t="s">
        <v>225</v>
      </c>
      <c r="C5" s="3"/>
    </row>
    <row r="6" spans="1:16384" ht="30" x14ac:dyDescent="0.35">
      <c r="A6" s="13" t="s">
        <v>226</v>
      </c>
      <c r="C6" s="3"/>
    </row>
    <row r="7" spans="1:16384" ht="30" x14ac:dyDescent="0.35">
      <c r="A7" s="6" t="s">
        <v>220</v>
      </c>
      <c r="C7" s="3"/>
    </row>
    <row r="8" spans="1:16384" ht="30" x14ac:dyDescent="0.35">
      <c r="A8" s="6" t="s">
        <v>221</v>
      </c>
      <c r="C8" s="3"/>
    </row>
    <row r="9" spans="1:16384" ht="30" x14ac:dyDescent="0.35">
      <c r="A9" s="6" t="s">
        <v>103</v>
      </c>
      <c r="C9" s="3"/>
    </row>
    <row r="10" spans="1:16384" ht="45" x14ac:dyDescent="0.35">
      <c r="A10" s="6" t="s">
        <v>104</v>
      </c>
      <c r="C10" s="3"/>
    </row>
    <row r="11" spans="1:16384" ht="30" x14ac:dyDescent="0.35">
      <c r="A11" s="6" t="s">
        <v>105</v>
      </c>
      <c r="C11" s="3"/>
    </row>
    <row r="12" spans="1:16384" ht="60" x14ac:dyDescent="0.35">
      <c r="A12" s="6" t="s">
        <v>106</v>
      </c>
      <c r="C12" s="3"/>
    </row>
    <row r="13" spans="1:16384" ht="45" x14ac:dyDescent="0.35">
      <c r="A13" s="6" t="s">
        <v>228</v>
      </c>
      <c r="C13" s="3"/>
    </row>
    <row r="14" spans="1:16384" ht="21" x14ac:dyDescent="0.35">
      <c r="A14" s="6" t="s">
        <v>107</v>
      </c>
      <c r="C14" s="3"/>
    </row>
    <row r="15" spans="1:16384" ht="21" x14ac:dyDescent="0.35">
      <c r="A15" s="6" t="s">
        <v>108</v>
      </c>
      <c r="C15" s="3"/>
    </row>
    <row r="16" spans="1:16384" ht="21" x14ac:dyDescent="0.35">
      <c r="A16" s="5" t="s">
        <v>109</v>
      </c>
      <c r="C16" s="3"/>
    </row>
    <row r="17" spans="1:3" ht="30" x14ac:dyDescent="0.35">
      <c r="A17" s="9" t="s">
        <v>222</v>
      </c>
      <c r="C17" s="3"/>
    </row>
    <row r="18" spans="1:3" ht="30" x14ac:dyDescent="0.35">
      <c r="A18" s="6" t="s">
        <v>223</v>
      </c>
      <c r="C18" s="3"/>
    </row>
    <row r="19" spans="1:3" ht="45" x14ac:dyDescent="0.35">
      <c r="A19" s="9" t="s">
        <v>232</v>
      </c>
      <c r="C19" s="3"/>
    </row>
    <row r="20" spans="1:3" ht="30" x14ac:dyDescent="0.35">
      <c r="A20" s="6" t="s">
        <v>229</v>
      </c>
      <c r="C20" s="3"/>
    </row>
    <row r="21" spans="1:3" ht="45" x14ac:dyDescent="0.35">
      <c r="A21" s="9" t="s">
        <v>111</v>
      </c>
      <c r="C21" s="3"/>
    </row>
    <row r="22" spans="1:3" ht="60" x14ac:dyDescent="0.35">
      <c r="A22" s="5" t="s">
        <v>110</v>
      </c>
      <c r="C22" s="3"/>
    </row>
    <row r="23" spans="1:3" ht="21" x14ac:dyDescent="0.35">
      <c r="A23" s="9" t="s">
        <v>112</v>
      </c>
      <c r="C23" s="3"/>
    </row>
    <row r="24" spans="1:3" ht="30" x14ac:dyDescent="0.35">
      <c r="A24" s="6" t="s">
        <v>230</v>
      </c>
      <c r="C24" s="3"/>
    </row>
    <row r="25" spans="1:3" ht="21" x14ac:dyDescent="0.35">
      <c r="A25" s="6" t="s">
        <v>224</v>
      </c>
      <c r="C25" s="3"/>
    </row>
    <row r="26" spans="1:3" ht="30" x14ac:dyDescent="0.35">
      <c r="A26" s="6" t="s">
        <v>231</v>
      </c>
      <c r="C26" s="3"/>
    </row>
    <row r="27" spans="1:3" ht="21" x14ac:dyDescent="0.35">
      <c r="A27" s="7" t="s">
        <v>227</v>
      </c>
      <c r="C27" s="3"/>
    </row>
  </sheetData>
  <conditionalFormatting sqref="C1:C1048576">
    <cfRule type="containsText" dxfId="0" priority="1" operator="containsText" text="false">
      <formula>NOT(ISERROR(SEARCH("false",C1)))</formula>
    </cfRule>
  </conditionalFormatting>
  <pageMargins left="0.7" right="0.7" top="0.75" bottom="0.75" header="0.3" footer="0.3"/>
  <pageSetup scale="74" orientation="portrait" r:id="rId1"/>
  <headerFooter differentOddEven="1">
    <oddFooter>&amp;CRestricted
USAA Confidential</oddFooter>
    <evenFooter>&amp;CRestricted
USAA Confidential</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82"/>
  <sheetViews>
    <sheetView tabSelected="1" topLeftCell="A2" workbookViewId="0">
      <selection activeCell="M12" sqref="M12"/>
    </sheetView>
  </sheetViews>
  <sheetFormatPr defaultRowHeight="15" x14ac:dyDescent="0.25"/>
  <cols>
    <col min="4" max="4" width="11.5703125" customWidth="1"/>
    <col min="7" max="7" width="16.42578125" bestFit="1" customWidth="1"/>
    <col min="8" max="8" width="23" style="12" customWidth="1"/>
    <col min="11" max="11" width="12.5703125" bestFit="1" customWidth="1"/>
    <col min="12" max="12" width="13.28515625" customWidth="1"/>
    <col min="13" max="16" width="13.28515625" style="12" customWidth="1"/>
    <col min="19" max="19" width="11.85546875" customWidth="1"/>
    <col min="25" max="25" width="12.5703125" bestFit="1" customWidth="1"/>
    <col min="26" max="26" width="11.5703125" bestFit="1" customWidth="1"/>
    <col min="27" max="27" width="14.7109375" bestFit="1" customWidth="1"/>
    <col min="28" max="28" width="13.85546875" bestFit="1" customWidth="1"/>
    <col min="29" max="29" width="14.140625" bestFit="1" customWidth="1"/>
    <col min="30" max="30" width="13.140625" bestFit="1" customWidth="1"/>
    <col min="31" max="31" width="16.140625" bestFit="1" customWidth="1"/>
    <col min="34" max="34" width="28.140625" customWidth="1"/>
    <col min="35" max="35" width="9.28515625" bestFit="1" customWidth="1"/>
    <col min="36" max="36" width="12.85546875" bestFit="1" customWidth="1"/>
    <col min="37" max="37" width="17.42578125" bestFit="1" customWidth="1"/>
    <col min="38" max="38" width="23.7109375" bestFit="1" customWidth="1"/>
    <col min="47" max="47" width="28.7109375" bestFit="1" customWidth="1"/>
    <col min="48" max="49" width="12.7109375" bestFit="1" customWidth="1"/>
    <col min="51" max="51" width="13.85546875" bestFit="1" customWidth="1"/>
    <col min="55" max="55" width="13.42578125" customWidth="1"/>
    <col min="59" max="59" width="11.5703125" customWidth="1"/>
    <col min="60" max="60" width="13.42578125" bestFit="1" customWidth="1"/>
    <col min="61" max="61" width="13.28515625" bestFit="1" customWidth="1"/>
    <col min="62" max="62" width="25.5703125" customWidth="1"/>
    <col min="63" max="63" width="25.5703125" style="12" customWidth="1"/>
    <col min="64" max="64" width="15.5703125" bestFit="1" customWidth="1"/>
    <col min="68" max="68" width="25.140625" bestFit="1" customWidth="1"/>
    <col min="70" max="70" width="15.28515625" bestFit="1" customWidth="1"/>
    <col min="71" max="71" width="18.140625" bestFit="1" customWidth="1"/>
    <col min="77" max="77" width="15.5703125" customWidth="1"/>
  </cols>
  <sheetData>
    <row r="1" spans="1:91" x14ac:dyDescent="0.25">
      <c r="A1" t="s">
        <v>234</v>
      </c>
      <c r="B1" t="s">
        <v>233</v>
      </c>
      <c r="C1" t="s">
        <v>235</v>
      </c>
      <c r="D1" t="s">
        <v>236</v>
      </c>
      <c r="E1" t="s">
        <v>237</v>
      </c>
      <c r="F1" t="s">
        <v>238</v>
      </c>
      <c r="G1" t="s">
        <v>239</v>
      </c>
      <c r="H1" s="12" t="s">
        <v>269</v>
      </c>
      <c r="I1" t="s">
        <v>240</v>
      </c>
      <c r="J1" t="s">
        <v>241</v>
      </c>
      <c r="K1" t="s">
        <v>242</v>
      </c>
      <c r="L1" t="s">
        <v>243</v>
      </c>
      <c r="M1" s="12" t="s">
        <v>278</v>
      </c>
      <c r="N1" s="12" t="s">
        <v>279</v>
      </c>
      <c r="O1" s="12" t="s">
        <v>280</v>
      </c>
      <c r="P1" s="12" t="s">
        <v>281</v>
      </c>
      <c r="Q1" t="s">
        <v>245</v>
      </c>
      <c r="R1" t="s">
        <v>244</v>
      </c>
      <c r="S1" t="s">
        <v>246</v>
      </c>
      <c r="T1" t="s">
        <v>247</v>
      </c>
      <c r="U1" t="s">
        <v>248</v>
      </c>
      <c r="V1" t="s">
        <v>249</v>
      </c>
      <c r="W1" t="s">
        <v>250</v>
      </c>
      <c r="X1" t="s">
        <v>251</v>
      </c>
      <c r="Y1" t="s">
        <v>252</v>
      </c>
      <c r="Z1" t="s">
        <v>253</v>
      </c>
      <c r="AA1" t="s">
        <v>254</v>
      </c>
      <c r="AB1" t="s">
        <v>255</v>
      </c>
      <c r="AC1" t="s">
        <v>256</v>
      </c>
      <c r="AD1" t="s">
        <v>257</v>
      </c>
      <c r="AE1" t="s">
        <v>258</v>
      </c>
      <c r="AF1" t="s">
        <v>259</v>
      </c>
      <c r="AH1" t="s">
        <v>263</v>
      </c>
      <c r="AI1" t="s">
        <v>260</v>
      </c>
      <c r="AJ1" t="s">
        <v>261</v>
      </c>
      <c r="AK1" t="s">
        <v>262</v>
      </c>
      <c r="AL1" t="s">
        <v>264</v>
      </c>
      <c r="AM1" s="12" t="s">
        <v>260</v>
      </c>
      <c r="AN1" s="12" t="s">
        <v>261</v>
      </c>
      <c r="AO1" s="12" t="s">
        <v>262</v>
      </c>
      <c r="AQ1" t="s">
        <v>270</v>
      </c>
      <c r="AR1" t="s">
        <v>271</v>
      </c>
      <c r="AS1" t="s">
        <v>272</v>
      </c>
      <c r="AT1" t="s">
        <v>273</v>
      </c>
      <c r="AU1" t="s">
        <v>266</v>
      </c>
      <c r="AV1" t="s">
        <v>267</v>
      </c>
      <c r="AW1" t="s">
        <v>268</v>
      </c>
      <c r="AX1" t="s">
        <v>265</v>
      </c>
      <c r="AY1" t="s">
        <v>274</v>
      </c>
      <c r="AZ1" t="s">
        <v>275</v>
      </c>
      <c r="BA1" t="s">
        <v>276</v>
      </c>
      <c r="BB1" t="s">
        <v>273</v>
      </c>
      <c r="BC1" t="s">
        <v>277</v>
      </c>
      <c r="BD1" t="s">
        <v>275</v>
      </c>
      <c r="BE1" t="s">
        <v>276</v>
      </c>
      <c r="BF1" t="s">
        <v>273</v>
      </c>
      <c r="BG1" t="s">
        <v>282</v>
      </c>
      <c r="BH1" s="12" t="s">
        <v>283</v>
      </c>
      <c r="BI1" s="12" t="s">
        <v>284</v>
      </c>
      <c r="BJ1" s="12" t="s">
        <v>285</v>
      </c>
      <c r="BL1" t="s">
        <v>286</v>
      </c>
      <c r="BM1" t="s">
        <v>287</v>
      </c>
      <c r="BN1" s="12" t="s">
        <v>288</v>
      </c>
      <c r="BO1" s="12" t="s">
        <v>289</v>
      </c>
      <c r="BP1" s="12" t="s">
        <v>290</v>
      </c>
      <c r="BR1" t="s">
        <v>291</v>
      </c>
      <c r="BS1" t="s">
        <v>292</v>
      </c>
      <c r="BT1" t="s">
        <v>293</v>
      </c>
      <c r="BV1" t="s">
        <v>294</v>
      </c>
      <c r="BZ1" s="12" t="s">
        <v>295</v>
      </c>
      <c r="CD1" s="12" t="s">
        <v>296</v>
      </c>
      <c r="CH1" s="12" t="s">
        <v>297</v>
      </c>
      <c r="CM1" t="s">
        <v>298</v>
      </c>
    </row>
    <row r="2" spans="1:91" x14ac:dyDescent="0.25">
      <c r="A2" s="12" t="s">
        <v>185</v>
      </c>
      <c r="B2" s="10"/>
      <c r="C2" s="10"/>
      <c r="D2" s="10"/>
      <c r="E2" s="10">
        <v>7.7</v>
      </c>
      <c r="F2">
        <v>0</v>
      </c>
      <c r="G2">
        <v>0</v>
      </c>
      <c r="H2" s="10">
        <v>0</v>
      </c>
      <c r="J2" s="12"/>
      <c r="K2" s="12"/>
      <c r="L2">
        <v>9.3000000000000007</v>
      </c>
      <c r="P2" s="12">
        <v>14</v>
      </c>
      <c r="T2">
        <v>4.7</v>
      </c>
      <c r="V2" s="12"/>
      <c r="W2" s="12"/>
      <c r="X2">
        <v>23.6</v>
      </c>
      <c r="Z2" s="12"/>
      <c r="AA2" s="12"/>
      <c r="AB2">
        <v>14</v>
      </c>
      <c r="AD2" s="12"/>
      <c r="AE2" s="12"/>
      <c r="AF2">
        <v>50.9</v>
      </c>
      <c r="AI2" s="12"/>
      <c r="AJ2" s="12"/>
      <c r="AK2" s="12">
        <f>4.853148 + (-0.353183*L2) + (0.328602*E2)</f>
        <v>4.0987814999999994</v>
      </c>
      <c r="AM2" s="12"/>
      <c r="AN2" s="12"/>
      <c r="AO2" s="12">
        <f t="shared" ref="AO2:AO17" si="0">1.738851 +(-0.138013*L2 + -0.022185*T2 + -0.006073*AX2)</f>
        <v>0.35106059999999983</v>
      </c>
      <c r="AR2" s="12"/>
      <c r="AS2" s="12"/>
      <c r="AV2" s="12"/>
      <c r="AW2" s="12"/>
      <c r="AZ2" s="12"/>
      <c r="BA2" s="12"/>
      <c r="BB2" s="12"/>
      <c r="BC2" s="10"/>
      <c r="BD2" s="10"/>
      <c r="BE2" s="10"/>
      <c r="BF2" s="10">
        <f t="shared" ref="BF2:BF17" si="1">E6-E2</f>
        <v>-0.20000000000000018</v>
      </c>
      <c r="BH2" s="12"/>
      <c r="BI2" s="12"/>
      <c r="BJ2" s="12">
        <f>3.467479+ (-0.314989*P2)+ (0.147636*E2) +(-0.017608*BB2)</f>
        <v>0.1944302</v>
      </c>
      <c r="BK2" s="12">
        <f>MAX(BJ2,0)</f>
        <v>0.1944302</v>
      </c>
      <c r="BN2" s="12"/>
      <c r="BO2" s="12"/>
      <c r="BP2" s="12">
        <f t="shared" ref="BP2:BP17" si="2">1.62312+ (-0.093476*P2)+(-0.034899*E2)+(0.341612*BF2)</f>
        <v>-2.2588700000000239E-2</v>
      </c>
      <c r="BQ2" s="12">
        <f>MAX(BP2,0)</f>
        <v>0</v>
      </c>
      <c r="BW2" s="12"/>
      <c r="BX2" s="12"/>
      <c r="BY2" s="12">
        <f t="shared" ref="BY2:BY33" si="3">4.377957 + (0.042684*BB6)</f>
        <v>4.5060090000000006</v>
      </c>
      <c r="CA2" s="12"/>
      <c r="CB2" s="12"/>
      <c r="CC2" s="12">
        <f t="shared" ref="CC2:CC33" si="4">1.669791 + -0.005871*BB6</f>
        <v>1.6521779999999999</v>
      </c>
      <c r="CE2" s="12"/>
      <c r="CF2" s="12"/>
      <c r="CG2" s="12">
        <f t="shared" ref="CG2:CG33" si="5">3.467479 +(-0.017608*BB6)</f>
        <v>3.4146549999999998</v>
      </c>
      <c r="CI2" s="12"/>
      <c r="CJ2" s="12"/>
      <c r="CK2" s="12">
        <f t="shared" ref="CK2:CK33" si="6">1.62312 +(-0.002295*BB6)-(0.65)</f>
        <v>0.96623499999999984</v>
      </c>
    </row>
    <row r="3" spans="1:91" x14ac:dyDescent="0.25">
      <c r="A3" s="12" t="s">
        <v>186</v>
      </c>
      <c r="B3" s="10"/>
      <c r="C3" s="10"/>
      <c r="D3" s="10"/>
      <c r="E3" s="10">
        <v>7.6</v>
      </c>
      <c r="F3">
        <v>0</v>
      </c>
      <c r="G3" s="12">
        <v>0</v>
      </c>
      <c r="H3" s="10">
        <v>0</v>
      </c>
      <c r="I3" s="12"/>
      <c r="J3" s="12"/>
      <c r="K3" s="12"/>
      <c r="L3">
        <v>3.1</v>
      </c>
      <c r="P3" s="12">
        <v>7.3</v>
      </c>
      <c r="Q3" s="12"/>
      <c r="R3" s="12"/>
      <c r="S3" s="12"/>
      <c r="T3">
        <v>3.6</v>
      </c>
      <c r="U3" s="12"/>
      <c r="V3" s="12"/>
      <c r="W3" s="12"/>
      <c r="X3">
        <v>23.7</v>
      </c>
      <c r="Y3" s="12"/>
      <c r="Z3" s="12"/>
      <c r="AA3" s="12"/>
      <c r="AB3">
        <v>7.3</v>
      </c>
      <c r="AC3" s="12"/>
      <c r="AD3" s="12"/>
      <c r="AE3" s="12"/>
      <c r="AF3">
        <v>51.8</v>
      </c>
      <c r="AH3" s="12"/>
      <c r="AI3" s="12"/>
      <c r="AJ3" s="12"/>
      <c r="AK3" s="12">
        <f t="shared" ref="AK3:AK33" si="7">4.853148 + (-0.353183*L3) + (0.328602*E3)</f>
        <v>6.2556558999999998</v>
      </c>
      <c r="AL3" s="12"/>
      <c r="AM3" s="12"/>
      <c r="AN3" s="12"/>
      <c r="AO3" s="12">
        <f t="shared" si="0"/>
        <v>1.2311446999999998</v>
      </c>
      <c r="AQ3" s="12"/>
      <c r="AR3" s="12"/>
      <c r="AS3" s="12"/>
      <c r="AU3" s="12"/>
      <c r="AV3" s="12"/>
      <c r="AW3" s="12"/>
      <c r="AY3" s="12"/>
      <c r="AZ3" s="12"/>
      <c r="BA3" s="12"/>
      <c r="BB3" s="12"/>
      <c r="BC3" s="10"/>
      <c r="BD3" s="10"/>
      <c r="BE3" s="10"/>
      <c r="BF3" s="10">
        <f t="shared" si="1"/>
        <v>-0.5</v>
      </c>
      <c r="BG3" s="12"/>
      <c r="BH3" s="12"/>
      <c r="BI3" s="12"/>
      <c r="BJ3" s="12">
        <f t="shared" ref="BJ3:BJ66" si="8">3.467479+ (-0.314989*P3)+ (0.147636*E3) +(-0.017608*BB3)</f>
        <v>2.2900928999999999</v>
      </c>
      <c r="BK3" s="12">
        <f t="shared" ref="BK3:BK66" si="9">MAX(BJ3,0)</f>
        <v>2.2900928999999999</v>
      </c>
      <c r="BM3" s="12"/>
      <c r="BN3" s="12"/>
      <c r="BO3" s="12"/>
      <c r="BP3" s="12">
        <f t="shared" si="2"/>
        <v>0.5047067999999999</v>
      </c>
      <c r="BQ3" s="12">
        <f t="shared" ref="BQ3:BQ66" si="10">MAX(BP3,0)</f>
        <v>0.5047067999999999</v>
      </c>
      <c r="BV3" s="12"/>
      <c r="BW3" s="12"/>
      <c r="BX3" s="12"/>
      <c r="BY3" s="12">
        <f t="shared" si="3"/>
        <v>4.5529614</v>
      </c>
      <c r="BZ3" s="12"/>
      <c r="CA3" s="12"/>
      <c r="CB3" s="12"/>
      <c r="CC3" s="12">
        <f t="shared" si="4"/>
        <v>1.6457199</v>
      </c>
      <c r="CD3" s="12"/>
      <c r="CE3" s="12"/>
      <c r="CF3" s="12"/>
      <c r="CG3" s="12">
        <f t="shared" si="5"/>
        <v>3.3952862000000001</v>
      </c>
      <c r="CH3" s="12"/>
      <c r="CI3" s="12"/>
      <c r="CJ3" s="12"/>
      <c r="CK3" s="12">
        <f t="shared" si="6"/>
        <v>0.9637104999999998</v>
      </c>
    </row>
    <row r="4" spans="1:91" x14ac:dyDescent="0.25">
      <c r="A4" s="12" t="s">
        <v>187</v>
      </c>
      <c r="B4" s="10"/>
      <c r="C4" s="10"/>
      <c r="D4" s="10"/>
      <c r="E4" s="10">
        <v>7.7</v>
      </c>
      <c r="F4">
        <v>0</v>
      </c>
      <c r="G4" s="12">
        <v>0</v>
      </c>
      <c r="H4" s="10">
        <v>0</v>
      </c>
      <c r="I4" s="12"/>
      <c r="J4" s="12"/>
      <c r="K4" s="12"/>
      <c r="L4">
        <v>2</v>
      </c>
      <c r="P4" s="12">
        <v>7.4</v>
      </c>
      <c r="Q4" s="12"/>
      <c r="R4" s="12"/>
      <c r="S4" s="12"/>
      <c r="T4">
        <v>6.5</v>
      </c>
      <c r="U4" s="12"/>
      <c r="V4" s="12"/>
      <c r="W4" s="12"/>
      <c r="X4">
        <v>24.7</v>
      </c>
      <c r="Y4" s="12"/>
      <c r="Z4" s="12"/>
      <c r="AA4" s="12"/>
      <c r="AB4">
        <v>7.4</v>
      </c>
      <c r="AC4" s="12"/>
      <c r="AD4" s="12"/>
      <c r="AE4" s="12"/>
      <c r="AF4">
        <v>52.6</v>
      </c>
      <c r="AH4" s="12"/>
      <c r="AI4" s="12"/>
      <c r="AJ4" s="12"/>
      <c r="AK4" s="12">
        <f t="shared" si="7"/>
        <v>6.6770174000000004</v>
      </c>
      <c r="AL4" s="12"/>
      <c r="AM4" s="12"/>
      <c r="AN4" s="12"/>
      <c r="AO4" s="12">
        <f t="shared" si="0"/>
        <v>1.3186225</v>
      </c>
      <c r="AQ4" s="12"/>
      <c r="AR4" s="12"/>
      <c r="AS4" s="12"/>
      <c r="AU4" s="12"/>
      <c r="AV4" s="12"/>
      <c r="AW4" s="12"/>
      <c r="AY4" s="12"/>
      <c r="AZ4" s="12"/>
      <c r="BA4" s="12"/>
      <c r="BB4" s="12"/>
      <c r="BC4" s="10"/>
      <c r="BD4" s="10"/>
      <c r="BE4" s="10"/>
      <c r="BF4" s="10">
        <f t="shared" si="1"/>
        <v>-0.79999999999999982</v>
      </c>
      <c r="BG4" s="12"/>
      <c r="BH4" s="12"/>
      <c r="BI4" s="12"/>
      <c r="BJ4" s="12">
        <f t="shared" si="8"/>
        <v>2.2733575999999998</v>
      </c>
      <c r="BK4" s="12">
        <f t="shared" si="9"/>
        <v>2.2733575999999998</v>
      </c>
      <c r="BM4" s="12"/>
      <c r="BN4" s="12"/>
      <c r="BO4" s="12"/>
      <c r="BP4" s="12">
        <f t="shared" si="2"/>
        <v>0.38938569999999989</v>
      </c>
      <c r="BQ4" s="12">
        <f t="shared" si="10"/>
        <v>0.38938569999999989</v>
      </c>
      <c r="BV4" s="12"/>
      <c r="BW4" s="12"/>
      <c r="BX4" s="12"/>
      <c r="BY4" s="12">
        <f t="shared" si="3"/>
        <v>4.5529614</v>
      </c>
      <c r="BZ4" s="12"/>
      <c r="CA4" s="12"/>
      <c r="CB4" s="12"/>
      <c r="CC4" s="12">
        <f t="shared" si="4"/>
        <v>1.6457199</v>
      </c>
      <c r="CD4" s="12"/>
      <c r="CE4" s="12"/>
      <c r="CF4" s="12"/>
      <c r="CG4" s="12">
        <f t="shared" si="5"/>
        <v>3.3952862000000001</v>
      </c>
      <c r="CH4" s="12"/>
      <c r="CI4" s="12"/>
      <c r="CJ4" s="12"/>
      <c r="CK4" s="12">
        <f t="shared" si="6"/>
        <v>0.9637104999999998</v>
      </c>
    </row>
    <row r="5" spans="1:91" x14ac:dyDescent="0.25">
      <c r="A5" s="12" t="s">
        <v>188</v>
      </c>
      <c r="B5" s="10"/>
      <c r="C5" s="10"/>
      <c r="D5" s="10"/>
      <c r="E5" s="10">
        <v>7.8</v>
      </c>
      <c r="F5">
        <v>0</v>
      </c>
      <c r="G5" s="12">
        <v>0</v>
      </c>
      <c r="H5" s="10">
        <v>0</v>
      </c>
      <c r="I5" s="12"/>
      <c r="J5" s="12"/>
      <c r="K5" s="12"/>
      <c r="L5">
        <v>3</v>
      </c>
      <c r="P5" s="12">
        <v>10.5</v>
      </c>
      <c r="Q5" s="12"/>
      <c r="R5" s="12"/>
      <c r="S5" s="12"/>
      <c r="T5">
        <v>5.9</v>
      </c>
      <c r="U5" s="12"/>
      <c r="V5" s="12"/>
      <c r="W5" s="12"/>
      <c r="X5">
        <v>25.6</v>
      </c>
      <c r="Y5" s="12"/>
      <c r="Z5" s="12"/>
      <c r="AA5" s="12"/>
      <c r="AB5">
        <v>10.5</v>
      </c>
      <c r="AC5" s="12"/>
      <c r="AD5" s="12"/>
      <c r="AE5" s="12"/>
      <c r="AF5">
        <v>53.4</v>
      </c>
      <c r="AH5" s="12"/>
      <c r="AI5" s="12"/>
      <c r="AJ5" s="12"/>
      <c r="AK5" s="12">
        <f t="shared" si="7"/>
        <v>6.3566946</v>
      </c>
      <c r="AL5" s="12"/>
      <c r="AM5" s="12"/>
      <c r="AN5" s="12"/>
      <c r="AO5" s="12">
        <f t="shared" si="0"/>
        <v>1.1939204999999999</v>
      </c>
      <c r="AQ5" s="12"/>
      <c r="AR5" s="12"/>
      <c r="AS5" s="12"/>
      <c r="AU5" s="12"/>
      <c r="AV5" s="12"/>
      <c r="AW5" s="12"/>
      <c r="AY5" s="12"/>
      <c r="AZ5" s="12"/>
      <c r="BA5" s="12"/>
      <c r="BB5" s="12"/>
      <c r="BC5" s="10"/>
      <c r="BD5" s="10"/>
      <c r="BE5" s="10"/>
      <c r="BF5" s="10">
        <f t="shared" si="1"/>
        <v>-1.0999999999999996</v>
      </c>
      <c r="BG5" s="12"/>
      <c r="BH5" s="12"/>
      <c r="BI5" s="12"/>
      <c r="BJ5" s="12">
        <f t="shared" si="8"/>
        <v>1.3116552999999995</v>
      </c>
      <c r="BK5" s="12">
        <f t="shared" si="9"/>
        <v>1.3116552999999995</v>
      </c>
      <c r="BM5" s="12"/>
      <c r="BN5" s="12"/>
      <c r="BO5" s="12"/>
      <c r="BP5" s="12">
        <f t="shared" si="2"/>
        <v>-6.363400000000019E-3</v>
      </c>
      <c r="BQ5" s="12">
        <f t="shared" si="10"/>
        <v>0</v>
      </c>
      <c r="BV5" s="12"/>
      <c r="BW5" s="12"/>
      <c r="BX5" s="12"/>
      <c r="BY5" s="12">
        <f t="shared" si="3"/>
        <v>4.5529614</v>
      </c>
      <c r="BZ5" s="12"/>
      <c r="CA5" s="12"/>
      <c r="CB5" s="12"/>
      <c r="CC5" s="12">
        <f t="shared" si="4"/>
        <v>1.6457199</v>
      </c>
      <c r="CD5" s="12"/>
      <c r="CE5" s="12"/>
      <c r="CF5" s="12"/>
      <c r="CG5" s="12">
        <f t="shared" si="5"/>
        <v>3.3952862000000001</v>
      </c>
      <c r="CH5" s="12"/>
      <c r="CI5" s="12"/>
      <c r="CJ5" s="12"/>
      <c r="CK5" s="12">
        <f t="shared" si="6"/>
        <v>0.9637104999999998</v>
      </c>
    </row>
    <row r="6" spans="1:91" x14ac:dyDescent="0.25">
      <c r="A6" s="12" t="s">
        <v>189</v>
      </c>
      <c r="B6" s="10"/>
      <c r="C6" s="10"/>
      <c r="D6" s="10"/>
      <c r="E6" s="10">
        <v>7.5</v>
      </c>
      <c r="F6">
        <v>0</v>
      </c>
      <c r="G6" s="12">
        <v>0</v>
      </c>
      <c r="H6" s="10">
        <v>0</v>
      </c>
      <c r="I6" s="12"/>
      <c r="J6" s="12"/>
      <c r="K6" s="12"/>
      <c r="L6">
        <v>4.7</v>
      </c>
      <c r="P6" s="12">
        <v>11.6</v>
      </c>
      <c r="Q6" s="12"/>
      <c r="R6" s="12"/>
      <c r="S6" s="12"/>
      <c r="T6">
        <v>7.5</v>
      </c>
      <c r="U6" s="12"/>
      <c r="V6" s="12"/>
      <c r="W6" s="12"/>
      <c r="X6">
        <v>26.6</v>
      </c>
      <c r="Y6" s="12"/>
      <c r="Z6" s="12"/>
      <c r="AA6" s="12"/>
      <c r="AB6">
        <v>11.6</v>
      </c>
      <c r="AC6" s="12"/>
      <c r="AD6" s="12"/>
      <c r="AE6" s="12"/>
      <c r="AF6">
        <v>55</v>
      </c>
      <c r="AH6" s="12"/>
      <c r="AI6" s="12"/>
      <c r="AJ6" s="12"/>
      <c r="AK6" s="12">
        <f t="shared" si="7"/>
        <v>5.6577029000000003</v>
      </c>
      <c r="AL6" s="12"/>
      <c r="AM6" s="12"/>
      <c r="AN6" s="12"/>
      <c r="AO6" s="12">
        <f t="shared" si="0"/>
        <v>0.92380239999999991</v>
      </c>
      <c r="AQ6" s="12"/>
      <c r="AR6" s="12"/>
      <c r="AS6" s="12"/>
      <c r="AU6" s="12"/>
      <c r="AV6" s="12"/>
      <c r="AW6" s="12"/>
      <c r="AY6" s="12"/>
      <c r="AZ6" s="12"/>
      <c r="BA6" s="12"/>
      <c r="BB6" s="12">
        <f t="shared" ref="BB6:BB37" si="11">X6 - X2</f>
        <v>3</v>
      </c>
      <c r="BC6" s="10"/>
      <c r="BD6" s="10"/>
      <c r="BE6" s="10"/>
      <c r="BF6" s="10">
        <f t="shared" si="1"/>
        <v>-1.2000000000000002</v>
      </c>
      <c r="BG6" s="12"/>
      <c r="BH6" s="12"/>
      <c r="BI6" s="12"/>
      <c r="BJ6" s="12">
        <f t="shared" si="8"/>
        <v>0.86805259999999995</v>
      </c>
      <c r="BK6" s="12">
        <f t="shared" si="9"/>
        <v>0.86805259999999995</v>
      </c>
      <c r="BM6" s="12"/>
      <c r="BN6" s="12"/>
      <c r="BO6" s="12"/>
      <c r="BP6" s="12">
        <f t="shared" si="2"/>
        <v>-0.13287850000000018</v>
      </c>
      <c r="BQ6" s="12">
        <f t="shared" si="10"/>
        <v>0</v>
      </c>
      <c r="BV6" s="12"/>
      <c r="BW6" s="12"/>
      <c r="BX6" s="12"/>
      <c r="BY6" s="12">
        <f t="shared" si="3"/>
        <v>4.5572298</v>
      </c>
      <c r="BZ6" s="12"/>
      <c r="CA6" s="12"/>
      <c r="CB6" s="12"/>
      <c r="CC6" s="12">
        <f t="shared" si="4"/>
        <v>1.6451328000000001</v>
      </c>
      <c r="CD6" s="12"/>
      <c r="CE6" s="12"/>
      <c r="CF6" s="12"/>
      <c r="CG6" s="12">
        <f t="shared" si="5"/>
        <v>3.3935254000000001</v>
      </c>
      <c r="CH6" s="12"/>
      <c r="CI6" s="12"/>
      <c r="CJ6" s="12"/>
      <c r="CK6" s="12">
        <f t="shared" si="6"/>
        <v>0.96348099999999992</v>
      </c>
      <c r="CM6">
        <f>((X6-X2)/X2)*100</f>
        <v>12.711864406779661</v>
      </c>
    </row>
    <row r="7" spans="1:91" x14ac:dyDescent="0.25">
      <c r="A7" s="12" t="s">
        <v>190</v>
      </c>
      <c r="B7" s="10"/>
      <c r="C7" s="10"/>
      <c r="D7" s="10"/>
      <c r="E7" s="10">
        <v>7.1</v>
      </c>
      <c r="F7">
        <v>0</v>
      </c>
      <c r="G7" s="12">
        <v>0</v>
      </c>
      <c r="H7" s="10">
        <v>0</v>
      </c>
      <c r="I7" s="12"/>
      <c r="J7" s="12"/>
      <c r="K7" s="12"/>
      <c r="L7">
        <v>8.1</v>
      </c>
      <c r="P7" s="12">
        <v>14.3</v>
      </c>
      <c r="Q7" s="12"/>
      <c r="R7" s="12"/>
      <c r="S7" s="12"/>
      <c r="T7">
        <v>7.2</v>
      </c>
      <c r="U7" s="12"/>
      <c r="V7" s="12"/>
      <c r="W7" s="12"/>
      <c r="X7">
        <v>27.8</v>
      </c>
      <c r="Y7" s="12"/>
      <c r="Z7" s="12"/>
      <c r="AA7" s="12"/>
      <c r="AB7">
        <v>14.3</v>
      </c>
      <c r="AC7" s="12"/>
      <c r="AD7" s="12"/>
      <c r="AE7" s="12"/>
      <c r="AF7">
        <v>56</v>
      </c>
      <c r="AH7" s="12"/>
      <c r="AI7" s="12"/>
      <c r="AJ7" s="12"/>
      <c r="AK7" s="12">
        <f t="shared" si="7"/>
        <v>4.3254399000000001</v>
      </c>
      <c r="AL7" s="12"/>
      <c r="AM7" s="12"/>
      <c r="AN7" s="12"/>
      <c r="AO7" s="12">
        <f t="shared" si="0"/>
        <v>0.46121370000000006</v>
      </c>
      <c r="AQ7" s="12"/>
      <c r="AR7" s="12"/>
      <c r="AS7" s="12"/>
      <c r="AU7" s="12"/>
      <c r="AV7" s="12"/>
      <c r="AW7" s="12"/>
      <c r="AY7" s="12"/>
      <c r="AZ7" s="12"/>
      <c r="BA7" s="12"/>
      <c r="BB7" s="12">
        <f t="shared" si="11"/>
        <v>4.1000000000000014</v>
      </c>
      <c r="BC7" s="10"/>
      <c r="BD7" s="10"/>
      <c r="BE7" s="10"/>
      <c r="BF7" s="10">
        <f t="shared" si="1"/>
        <v>-1.0999999999999996</v>
      </c>
      <c r="BG7" s="12"/>
      <c r="BH7" s="12"/>
      <c r="BI7" s="12"/>
      <c r="BJ7" s="12">
        <f t="shared" si="8"/>
        <v>-6.0840900000000711E-2</v>
      </c>
      <c r="BK7" s="12">
        <f t="shared" si="9"/>
        <v>0</v>
      </c>
      <c r="BM7" s="12"/>
      <c r="BN7" s="12"/>
      <c r="BO7" s="12"/>
      <c r="BP7" s="12">
        <f t="shared" si="2"/>
        <v>-0.33714290000000019</v>
      </c>
      <c r="BQ7" s="12">
        <f t="shared" si="10"/>
        <v>0</v>
      </c>
      <c r="BV7" s="12"/>
      <c r="BW7" s="12"/>
      <c r="BX7" s="12"/>
      <c r="BY7" s="12">
        <f t="shared" si="3"/>
        <v>4.5529614</v>
      </c>
      <c r="BZ7" s="12"/>
      <c r="CA7" s="12"/>
      <c r="CB7" s="12"/>
      <c r="CC7" s="12">
        <f t="shared" si="4"/>
        <v>1.6457199</v>
      </c>
      <c r="CD7" s="12"/>
      <c r="CE7" s="12"/>
      <c r="CF7" s="12"/>
      <c r="CG7" s="12">
        <f t="shared" si="5"/>
        <v>3.3952862000000001</v>
      </c>
      <c r="CH7" s="12"/>
      <c r="CI7" s="12"/>
      <c r="CJ7" s="12"/>
      <c r="CK7" s="12">
        <f t="shared" si="6"/>
        <v>0.9637104999999998</v>
      </c>
      <c r="CM7" s="12">
        <f t="shared" ref="CM7:CM70" si="12">((X7-X3)/X3)*100</f>
        <v>17.299578059071735</v>
      </c>
    </row>
    <row r="8" spans="1:91" x14ac:dyDescent="0.25">
      <c r="A8" s="12" t="s">
        <v>191</v>
      </c>
      <c r="B8" s="10"/>
      <c r="C8" s="10"/>
      <c r="D8" s="10"/>
      <c r="E8" s="10">
        <v>6.9</v>
      </c>
      <c r="F8">
        <v>0</v>
      </c>
      <c r="G8" s="12">
        <v>0</v>
      </c>
      <c r="H8" s="10">
        <v>0</v>
      </c>
      <c r="I8" s="12"/>
      <c r="J8" s="12"/>
      <c r="K8" s="12"/>
      <c r="L8">
        <v>7.3</v>
      </c>
      <c r="P8" s="12">
        <v>12.6</v>
      </c>
      <c r="Q8" s="12"/>
      <c r="R8" s="12"/>
      <c r="S8" s="12"/>
      <c r="T8">
        <v>5.6</v>
      </c>
      <c r="U8" s="12"/>
      <c r="V8" s="12"/>
      <c r="W8" s="12"/>
      <c r="X8">
        <v>28.8</v>
      </c>
      <c r="Y8" s="12"/>
      <c r="Z8" s="12"/>
      <c r="AA8" s="12"/>
      <c r="AB8">
        <v>12.6</v>
      </c>
      <c r="AC8" s="12"/>
      <c r="AD8" s="12"/>
      <c r="AE8" s="12"/>
      <c r="AF8">
        <v>57.3</v>
      </c>
      <c r="AH8" s="12"/>
      <c r="AI8" s="12"/>
      <c r="AJ8" s="12"/>
      <c r="AK8" s="12">
        <f t="shared" si="7"/>
        <v>4.5422659000000003</v>
      </c>
      <c r="AL8" s="12"/>
      <c r="AM8" s="12"/>
      <c r="AN8" s="12"/>
      <c r="AO8" s="12">
        <f t="shared" si="0"/>
        <v>0.60712009999999994</v>
      </c>
      <c r="AQ8" s="12"/>
      <c r="AR8" s="12"/>
      <c r="AS8" s="12"/>
      <c r="AU8" s="12"/>
      <c r="AV8" s="12"/>
      <c r="AW8" s="12"/>
      <c r="AY8" s="12"/>
      <c r="AZ8" s="12"/>
      <c r="BA8" s="12"/>
      <c r="BB8" s="12">
        <f t="shared" si="11"/>
        <v>4.1000000000000014</v>
      </c>
      <c r="BC8" s="10"/>
      <c r="BD8" s="10"/>
      <c r="BE8" s="10"/>
      <c r="BF8" s="10">
        <f t="shared" si="1"/>
        <v>-0.90000000000000036</v>
      </c>
      <c r="BG8" s="12"/>
      <c r="BH8" s="12"/>
      <c r="BI8" s="12"/>
      <c r="BJ8" s="12">
        <f t="shared" si="8"/>
        <v>0.44511319999999982</v>
      </c>
      <c r="BK8" s="12">
        <f t="shared" si="9"/>
        <v>0.44511319999999982</v>
      </c>
      <c r="BM8" s="12"/>
      <c r="BN8" s="12"/>
      <c r="BO8" s="12"/>
      <c r="BP8" s="12">
        <f t="shared" si="2"/>
        <v>-0.10293150000000037</v>
      </c>
      <c r="BQ8" s="12">
        <f t="shared" si="10"/>
        <v>0</v>
      </c>
      <c r="BV8" s="12"/>
      <c r="BW8" s="12"/>
      <c r="BX8" s="12"/>
      <c r="BY8" s="12">
        <f t="shared" si="3"/>
        <v>4.5614981999999999</v>
      </c>
      <c r="BZ8" s="12"/>
      <c r="CA8" s="12"/>
      <c r="CB8" s="12"/>
      <c r="CC8" s="12">
        <f t="shared" si="4"/>
        <v>1.6445457000000001</v>
      </c>
      <c r="CD8" s="12"/>
      <c r="CE8" s="12"/>
      <c r="CF8" s="12"/>
      <c r="CG8" s="12">
        <f t="shared" si="5"/>
        <v>3.3917646000000001</v>
      </c>
      <c r="CH8" s="12"/>
      <c r="CI8" s="12"/>
      <c r="CJ8" s="12"/>
      <c r="CK8" s="12">
        <f t="shared" si="6"/>
        <v>0.96325149999999982</v>
      </c>
      <c r="CM8" s="12">
        <f t="shared" si="12"/>
        <v>16.599190283400816</v>
      </c>
    </row>
    <row r="9" spans="1:91" x14ac:dyDescent="0.25">
      <c r="A9" s="12" t="s">
        <v>192</v>
      </c>
      <c r="B9" s="10"/>
      <c r="C9" s="10"/>
      <c r="D9" s="10"/>
      <c r="E9" s="10">
        <v>6.7</v>
      </c>
      <c r="F9">
        <v>0</v>
      </c>
      <c r="G9" s="12">
        <v>0</v>
      </c>
      <c r="H9" s="10">
        <v>0</v>
      </c>
      <c r="I9" s="12"/>
      <c r="J9" s="12"/>
      <c r="K9" s="12"/>
      <c r="L9">
        <v>0</v>
      </c>
      <c r="P9" s="12">
        <v>9</v>
      </c>
      <c r="Q9" s="12"/>
      <c r="R9" s="12"/>
      <c r="S9" s="12"/>
      <c r="T9">
        <v>6</v>
      </c>
      <c r="U9" s="12"/>
      <c r="V9" s="12"/>
      <c r="W9" s="12"/>
      <c r="X9">
        <v>29.7</v>
      </c>
      <c r="Y9" s="12"/>
      <c r="Z9" s="12"/>
      <c r="AA9" s="12"/>
      <c r="AB9">
        <v>9</v>
      </c>
      <c r="AC9" s="12"/>
      <c r="AD9" s="12"/>
      <c r="AE9" s="12"/>
      <c r="AF9">
        <v>58.4</v>
      </c>
      <c r="AH9" s="12"/>
      <c r="AI9" s="12"/>
      <c r="AJ9" s="12"/>
      <c r="AK9" s="12">
        <f t="shared" si="7"/>
        <v>7.0547813999999995</v>
      </c>
      <c r="AL9" s="12"/>
      <c r="AM9" s="12"/>
      <c r="AN9" s="12"/>
      <c r="AO9" s="12">
        <f t="shared" si="0"/>
        <v>1.6057409999999999</v>
      </c>
      <c r="AQ9" s="12"/>
      <c r="AR9" s="12"/>
      <c r="AS9" s="12"/>
      <c r="AU9" s="12"/>
      <c r="AV9" s="12"/>
      <c r="AW9" s="12"/>
      <c r="AY9" s="12"/>
      <c r="AZ9" s="12"/>
      <c r="BA9" s="12"/>
      <c r="BB9" s="12">
        <f t="shared" si="11"/>
        <v>4.0999999999999979</v>
      </c>
      <c r="BC9" s="10"/>
      <c r="BD9" s="10"/>
      <c r="BE9" s="10"/>
      <c r="BF9" s="10">
        <f t="shared" si="1"/>
        <v>-0.79999999999999982</v>
      </c>
      <c r="BG9" s="12"/>
      <c r="BH9" s="12"/>
      <c r="BI9" s="12"/>
      <c r="BJ9" s="12">
        <f t="shared" si="8"/>
        <v>1.5495463999999994</v>
      </c>
      <c r="BK9" s="12">
        <f t="shared" si="9"/>
        <v>1.5495463999999994</v>
      </c>
      <c r="BM9" s="12"/>
      <c r="BN9" s="12"/>
      <c r="BO9" s="12"/>
      <c r="BP9" s="12">
        <f t="shared" si="2"/>
        <v>0.27472309999999994</v>
      </c>
      <c r="BQ9" s="12">
        <f t="shared" si="10"/>
        <v>0.27472309999999994</v>
      </c>
      <c r="BV9" s="12"/>
      <c r="BW9" s="12"/>
      <c r="BX9" s="12"/>
      <c r="BY9" s="12">
        <f t="shared" si="3"/>
        <v>4.5743033999999998</v>
      </c>
      <c r="BZ9" s="12"/>
      <c r="CA9" s="12"/>
      <c r="CB9" s="12"/>
      <c r="CC9" s="12">
        <f t="shared" si="4"/>
        <v>1.6427844</v>
      </c>
      <c r="CD9" s="12"/>
      <c r="CE9" s="12"/>
      <c r="CF9" s="12"/>
      <c r="CG9" s="12">
        <f t="shared" si="5"/>
        <v>3.3864822000000001</v>
      </c>
      <c r="CH9" s="12"/>
      <c r="CI9" s="12"/>
      <c r="CJ9" s="12"/>
      <c r="CK9" s="12">
        <f t="shared" si="6"/>
        <v>0.96256299999999995</v>
      </c>
      <c r="CM9" s="12">
        <f t="shared" si="12"/>
        <v>16.015624999999993</v>
      </c>
    </row>
    <row r="10" spans="1:91" x14ac:dyDescent="0.25">
      <c r="A10" s="12" t="s">
        <v>193</v>
      </c>
      <c r="B10" s="10"/>
      <c r="C10" s="10"/>
      <c r="D10" s="10"/>
      <c r="E10" s="10">
        <v>6.3</v>
      </c>
      <c r="F10">
        <v>0</v>
      </c>
      <c r="G10" s="12">
        <v>0</v>
      </c>
      <c r="H10" s="10">
        <v>0</v>
      </c>
      <c r="I10" s="12"/>
      <c r="J10" s="12"/>
      <c r="K10" s="12"/>
      <c r="L10">
        <v>1.4</v>
      </c>
      <c r="P10" s="12">
        <v>7.6</v>
      </c>
      <c r="Q10" s="12"/>
      <c r="R10" s="12"/>
      <c r="S10" s="12"/>
      <c r="T10">
        <v>7.1</v>
      </c>
      <c r="U10" s="12"/>
      <c r="V10" s="12"/>
      <c r="W10" s="12"/>
      <c r="X10">
        <v>30.8</v>
      </c>
      <c r="Y10" s="12"/>
      <c r="Z10" s="12"/>
      <c r="AA10" s="12"/>
      <c r="AB10">
        <v>7.6</v>
      </c>
      <c r="AC10" s="12"/>
      <c r="AD10" s="12"/>
      <c r="AE10" s="12"/>
      <c r="AF10">
        <v>59.7</v>
      </c>
      <c r="AH10" s="12"/>
      <c r="AI10" s="12"/>
      <c r="AJ10" s="12"/>
      <c r="AK10" s="12">
        <f t="shared" si="7"/>
        <v>6.4288843999999994</v>
      </c>
      <c r="AL10" s="12"/>
      <c r="AM10" s="12"/>
      <c r="AN10" s="12"/>
      <c r="AO10" s="12">
        <f t="shared" si="0"/>
        <v>1.3881193000000001</v>
      </c>
      <c r="AQ10" s="12"/>
      <c r="AR10" s="12"/>
      <c r="AS10" s="12"/>
      <c r="AU10" s="12"/>
      <c r="AV10" s="12"/>
      <c r="AW10" s="12"/>
      <c r="AY10" s="12"/>
      <c r="AZ10" s="12"/>
      <c r="BA10" s="12"/>
      <c r="BB10" s="12">
        <f t="shared" si="11"/>
        <v>4.1999999999999993</v>
      </c>
      <c r="BC10" s="10"/>
      <c r="BD10" s="10"/>
      <c r="BE10" s="10"/>
      <c r="BF10" s="10">
        <f t="shared" si="1"/>
        <v>-0.39999999999999947</v>
      </c>
      <c r="BG10" s="12"/>
      <c r="BH10" s="12"/>
      <c r="BI10" s="12"/>
      <c r="BJ10" s="12">
        <f t="shared" si="8"/>
        <v>1.9297157999999996</v>
      </c>
      <c r="BK10" s="12">
        <f t="shared" si="9"/>
        <v>1.9297157999999996</v>
      </c>
      <c r="BM10" s="12"/>
      <c r="BN10" s="12"/>
      <c r="BO10" s="12"/>
      <c r="BP10" s="12">
        <f t="shared" si="2"/>
        <v>0.55619390000000013</v>
      </c>
      <c r="BQ10" s="12">
        <f t="shared" si="10"/>
        <v>0.55619390000000013</v>
      </c>
      <c r="BV10" s="12"/>
      <c r="BW10" s="12"/>
      <c r="BX10" s="12"/>
      <c r="BY10" s="12">
        <f t="shared" si="3"/>
        <v>4.5871086000000005</v>
      </c>
      <c r="BZ10" s="12"/>
      <c r="CA10" s="12"/>
      <c r="CB10" s="12"/>
      <c r="CC10" s="12">
        <f t="shared" si="4"/>
        <v>1.6410231</v>
      </c>
      <c r="CD10" s="12"/>
      <c r="CE10" s="12"/>
      <c r="CF10" s="12"/>
      <c r="CG10" s="12">
        <f t="shared" si="5"/>
        <v>3.3811998000000001</v>
      </c>
      <c r="CH10" s="12"/>
      <c r="CI10" s="12"/>
      <c r="CJ10" s="12"/>
      <c r="CK10" s="12">
        <f t="shared" si="6"/>
        <v>0.96187449999999985</v>
      </c>
      <c r="CM10" s="12">
        <f t="shared" si="12"/>
        <v>15.789473684210522</v>
      </c>
    </row>
    <row r="11" spans="1:91" x14ac:dyDescent="0.25">
      <c r="A11" s="12" t="s">
        <v>194</v>
      </c>
      <c r="B11" s="10"/>
      <c r="C11" s="10"/>
      <c r="D11" s="10"/>
      <c r="E11" s="10">
        <v>6</v>
      </c>
      <c r="F11">
        <v>0</v>
      </c>
      <c r="G11" s="12">
        <v>0</v>
      </c>
      <c r="H11" s="10">
        <v>0</v>
      </c>
      <c r="I11" s="12"/>
      <c r="J11" s="12"/>
      <c r="K11" s="12"/>
      <c r="L11">
        <v>16.5</v>
      </c>
      <c r="P11" s="12">
        <v>25.2</v>
      </c>
      <c r="Q11" s="12"/>
      <c r="R11" s="12"/>
      <c r="S11" s="12"/>
      <c r="T11">
        <v>9.4</v>
      </c>
      <c r="U11" s="12"/>
      <c r="V11" s="12"/>
      <c r="W11" s="12"/>
      <c r="X11">
        <v>31.9</v>
      </c>
      <c r="Y11" s="12"/>
      <c r="Z11" s="12"/>
      <c r="AA11" s="12"/>
      <c r="AB11">
        <v>25.2</v>
      </c>
      <c r="AC11" s="12"/>
      <c r="AD11" s="12"/>
      <c r="AE11" s="12"/>
      <c r="AF11">
        <v>61.4</v>
      </c>
      <c r="AH11" s="12"/>
      <c r="AI11" s="12"/>
      <c r="AJ11" s="12"/>
      <c r="AK11" s="12">
        <f t="shared" si="7"/>
        <v>0.99724049999999975</v>
      </c>
      <c r="AL11" s="12"/>
      <c r="AM11" s="12"/>
      <c r="AN11" s="12"/>
      <c r="AO11" s="12">
        <f t="shared" si="0"/>
        <v>-0.74690250000000002</v>
      </c>
      <c r="AQ11" s="12"/>
      <c r="AR11" s="12"/>
      <c r="AS11" s="12"/>
      <c r="AU11" s="12"/>
      <c r="AV11" s="12"/>
      <c r="AW11" s="12"/>
      <c r="AY11" s="12"/>
      <c r="AZ11" s="12"/>
      <c r="BA11" s="12"/>
      <c r="BB11" s="12">
        <f t="shared" si="11"/>
        <v>4.0999999999999979</v>
      </c>
      <c r="BC11" s="10"/>
      <c r="BD11" s="10"/>
      <c r="BE11" s="10"/>
      <c r="BF11" s="10">
        <f t="shared" si="1"/>
        <v>-0.29999999999999982</v>
      </c>
      <c r="BG11" s="12"/>
      <c r="BH11" s="12"/>
      <c r="BI11" s="12"/>
      <c r="BJ11" s="12">
        <f t="shared" si="8"/>
        <v>-3.6566206000000001</v>
      </c>
      <c r="BK11" s="12">
        <f t="shared" si="9"/>
        <v>0</v>
      </c>
      <c r="BM11" s="12"/>
      <c r="BN11" s="12"/>
      <c r="BO11" s="12"/>
      <c r="BP11" s="12">
        <f t="shared" si="2"/>
        <v>-1.0443528000000002</v>
      </c>
      <c r="BQ11" s="12">
        <f t="shared" si="10"/>
        <v>0</v>
      </c>
      <c r="BV11" s="12"/>
      <c r="BW11" s="12"/>
      <c r="BX11" s="12"/>
      <c r="BY11" s="12">
        <f t="shared" si="3"/>
        <v>4.6041822000000003</v>
      </c>
      <c r="BZ11" s="12"/>
      <c r="CA11" s="12"/>
      <c r="CB11" s="12"/>
      <c r="CC11" s="12">
        <f t="shared" si="4"/>
        <v>1.6386746999999999</v>
      </c>
      <c r="CD11" s="12"/>
      <c r="CE11" s="12"/>
      <c r="CF11" s="12"/>
      <c r="CG11" s="12">
        <f t="shared" si="5"/>
        <v>3.3741566000000001</v>
      </c>
      <c r="CH11" s="12"/>
      <c r="CI11" s="12"/>
      <c r="CJ11" s="12"/>
      <c r="CK11" s="12">
        <f t="shared" si="6"/>
        <v>0.96095649999999988</v>
      </c>
      <c r="CM11" s="12">
        <f t="shared" si="12"/>
        <v>14.748201438848913</v>
      </c>
    </row>
    <row r="12" spans="1:91" x14ac:dyDescent="0.25">
      <c r="A12" s="12" t="s">
        <v>195</v>
      </c>
      <c r="B12" s="10"/>
      <c r="C12" s="10"/>
      <c r="D12" s="10"/>
      <c r="E12" s="10">
        <v>6</v>
      </c>
      <c r="F12">
        <v>0</v>
      </c>
      <c r="G12" s="12">
        <v>0</v>
      </c>
      <c r="H12" s="10">
        <v>0</v>
      </c>
      <c r="I12" s="12"/>
      <c r="J12" s="12"/>
      <c r="K12" s="12"/>
      <c r="L12">
        <v>4</v>
      </c>
      <c r="P12" s="12">
        <v>11.1</v>
      </c>
      <c r="Q12" s="12"/>
      <c r="R12" s="12"/>
      <c r="S12" s="12"/>
      <c r="T12">
        <v>9.6</v>
      </c>
      <c r="U12" s="12"/>
      <c r="V12" s="12"/>
      <c r="W12" s="12"/>
      <c r="X12">
        <v>33.1</v>
      </c>
      <c r="Y12" s="12"/>
      <c r="Z12" s="12"/>
      <c r="AA12" s="12"/>
      <c r="AB12">
        <v>11.1</v>
      </c>
      <c r="AC12" s="12"/>
      <c r="AD12" s="12"/>
      <c r="AE12" s="12"/>
      <c r="AF12">
        <v>62.9</v>
      </c>
      <c r="AH12" s="12"/>
      <c r="AI12" s="12"/>
      <c r="AJ12" s="12"/>
      <c r="AK12" s="12">
        <f t="shared" si="7"/>
        <v>5.4120279999999994</v>
      </c>
      <c r="AL12" s="12"/>
      <c r="AM12" s="12"/>
      <c r="AN12" s="12"/>
      <c r="AO12" s="12">
        <f t="shared" si="0"/>
        <v>0.97382299999999988</v>
      </c>
      <c r="AQ12" s="12"/>
      <c r="AR12" s="12"/>
      <c r="AS12" s="12"/>
      <c r="AU12" s="12"/>
      <c r="AV12" s="12"/>
      <c r="AW12" s="12"/>
      <c r="AY12" s="12"/>
      <c r="AZ12" s="12"/>
      <c r="BA12" s="12"/>
      <c r="BB12" s="12">
        <f t="shared" si="11"/>
        <v>4.3000000000000007</v>
      </c>
      <c r="BC12" s="10"/>
      <c r="BD12" s="10"/>
      <c r="BE12" s="10"/>
      <c r="BF12" s="10">
        <f t="shared" si="1"/>
        <v>-9.9999999999999645E-2</v>
      </c>
      <c r="BG12" s="12"/>
      <c r="BH12" s="12"/>
      <c r="BI12" s="12"/>
      <c r="BJ12" s="12">
        <f t="shared" si="8"/>
        <v>0.78120269999999981</v>
      </c>
      <c r="BK12" s="12">
        <f t="shared" si="9"/>
        <v>0.78120269999999981</v>
      </c>
      <c r="BM12" s="12"/>
      <c r="BN12" s="12"/>
      <c r="BO12" s="12"/>
      <c r="BP12" s="12">
        <f t="shared" si="2"/>
        <v>0.34198119999999999</v>
      </c>
      <c r="BQ12" s="12">
        <f t="shared" si="10"/>
        <v>0.34198119999999999</v>
      </c>
      <c r="BV12" s="12"/>
      <c r="BW12" s="12"/>
      <c r="BX12" s="12"/>
      <c r="BY12" s="12">
        <f t="shared" si="3"/>
        <v>4.6169874000000002</v>
      </c>
      <c r="BZ12" s="12"/>
      <c r="CA12" s="12"/>
      <c r="CB12" s="12"/>
      <c r="CC12" s="12">
        <f t="shared" si="4"/>
        <v>1.6369134000000001</v>
      </c>
      <c r="CD12" s="12"/>
      <c r="CE12" s="12"/>
      <c r="CF12" s="12"/>
      <c r="CG12" s="12">
        <f t="shared" si="5"/>
        <v>3.3688742</v>
      </c>
      <c r="CH12" s="12"/>
      <c r="CI12" s="12"/>
      <c r="CJ12" s="12"/>
      <c r="CK12" s="12">
        <f t="shared" si="6"/>
        <v>0.96026799999999979</v>
      </c>
      <c r="CM12" s="12">
        <f t="shared" si="12"/>
        <v>14.930555555555557</v>
      </c>
    </row>
    <row r="13" spans="1:91" x14ac:dyDescent="0.25">
      <c r="A13" s="12" t="s">
        <v>196</v>
      </c>
      <c r="B13" s="10"/>
      <c r="C13" s="10"/>
      <c r="D13" s="10"/>
      <c r="E13" s="10">
        <v>5.9</v>
      </c>
      <c r="F13">
        <v>0</v>
      </c>
      <c r="G13" s="12">
        <v>0</v>
      </c>
      <c r="H13" s="10">
        <v>0</v>
      </c>
      <c r="I13" s="12"/>
      <c r="J13" s="12"/>
      <c r="K13" s="12"/>
      <c r="L13">
        <v>5.5</v>
      </c>
      <c r="P13" s="12">
        <v>14.6</v>
      </c>
      <c r="Q13" s="12"/>
      <c r="R13" s="12"/>
      <c r="S13" s="12"/>
      <c r="T13">
        <v>9.6</v>
      </c>
      <c r="U13" s="12"/>
      <c r="V13" s="12"/>
      <c r="W13" s="12"/>
      <c r="X13">
        <v>34.299999999999997</v>
      </c>
      <c r="Y13" s="12"/>
      <c r="Z13" s="12"/>
      <c r="AA13" s="12"/>
      <c r="AB13">
        <v>14.6</v>
      </c>
      <c r="AC13" s="12"/>
      <c r="AD13" s="12"/>
      <c r="AE13" s="12"/>
      <c r="AF13">
        <v>64.599999999999994</v>
      </c>
      <c r="AH13" s="12"/>
      <c r="AI13" s="12"/>
      <c r="AJ13" s="12"/>
      <c r="AK13" s="12">
        <f t="shared" si="7"/>
        <v>4.8493933</v>
      </c>
      <c r="AL13" s="12"/>
      <c r="AM13" s="12"/>
      <c r="AN13" s="12"/>
      <c r="AO13" s="12">
        <f t="shared" si="0"/>
        <v>0.76680349999999997</v>
      </c>
      <c r="AQ13" s="12"/>
      <c r="AR13" s="12"/>
      <c r="AS13" s="12"/>
      <c r="AU13" s="12"/>
      <c r="AV13" s="12"/>
      <c r="AW13" s="12"/>
      <c r="AY13" s="12"/>
      <c r="AZ13" s="12"/>
      <c r="BA13" s="12"/>
      <c r="BB13" s="12">
        <f t="shared" si="11"/>
        <v>4.5999999999999979</v>
      </c>
      <c r="BC13" s="10"/>
      <c r="BD13" s="10"/>
      <c r="BE13" s="10"/>
      <c r="BF13" s="10">
        <f t="shared" si="1"/>
        <v>9.9999999999999645E-2</v>
      </c>
      <c r="BG13" s="12"/>
      <c r="BH13" s="12"/>
      <c r="BI13" s="12"/>
      <c r="BJ13" s="12">
        <f t="shared" si="8"/>
        <v>-0.34130480000000019</v>
      </c>
      <c r="BK13" s="12">
        <f t="shared" si="9"/>
        <v>0</v>
      </c>
      <c r="BM13" s="12"/>
      <c r="BN13" s="12"/>
      <c r="BO13" s="12"/>
      <c r="BP13" s="12">
        <f t="shared" si="2"/>
        <v>8.6627499999999663E-2</v>
      </c>
      <c r="BQ13" s="12">
        <f t="shared" si="10"/>
        <v>8.6627499999999663E-2</v>
      </c>
      <c r="BV13" s="12"/>
      <c r="BW13" s="12"/>
      <c r="BX13" s="12"/>
      <c r="BY13" s="12">
        <f t="shared" si="3"/>
        <v>4.6212558000000001</v>
      </c>
      <c r="BZ13" s="12"/>
      <c r="CA13" s="12"/>
      <c r="CB13" s="12"/>
      <c r="CC13" s="12">
        <f t="shared" si="4"/>
        <v>1.6363262999999999</v>
      </c>
      <c r="CD13" s="12"/>
      <c r="CE13" s="12"/>
      <c r="CF13" s="12"/>
      <c r="CG13" s="12">
        <f t="shared" si="5"/>
        <v>3.3671134</v>
      </c>
      <c r="CH13" s="12"/>
      <c r="CI13" s="12"/>
      <c r="CJ13" s="12"/>
      <c r="CK13" s="12">
        <f t="shared" si="6"/>
        <v>0.96003849999999991</v>
      </c>
      <c r="CM13" s="12">
        <f t="shared" si="12"/>
        <v>15.488215488215481</v>
      </c>
    </row>
    <row r="14" spans="1:91" x14ac:dyDescent="0.25">
      <c r="A14" s="12" t="s">
        <v>197</v>
      </c>
      <c r="B14" s="10"/>
      <c r="C14" s="10"/>
      <c r="D14" s="10"/>
      <c r="E14" s="10">
        <v>5.9</v>
      </c>
      <c r="F14">
        <v>0</v>
      </c>
      <c r="G14" s="12">
        <v>0</v>
      </c>
      <c r="H14" s="10">
        <v>0</v>
      </c>
      <c r="I14" s="12"/>
      <c r="J14" s="12"/>
      <c r="K14" s="12"/>
      <c r="L14">
        <v>0.8</v>
      </c>
      <c r="P14" s="12">
        <v>8.1999999999999993</v>
      </c>
      <c r="Q14" s="12"/>
      <c r="R14" s="12"/>
      <c r="S14" s="12"/>
      <c r="T14">
        <v>10.5</v>
      </c>
      <c r="U14" s="12"/>
      <c r="V14" s="12"/>
      <c r="W14" s="12"/>
      <c r="X14">
        <v>35.700000000000003</v>
      </c>
      <c r="Y14" s="12"/>
      <c r="Z14" s="12"/>
      <c r="AA14" s="12"/>
      <c r="AB14">
        <v>8.1999999999999993</v>
      </c>
      <c r="AC14" s="12"/>
      <c r="AD14" s="12"/>
      <c r="AE14" s="12"/>
      <c r="AF14">
        <v>66.5</v>
      </c>
      <c r="AH14" s="12"/>
      <c r="AI14" s="12"/>
      <c r="AJ14" s="12"/>
      <c r="AK14" s="12">
        <f t="shared" si="7"/>
        <v>6.5093534000000002</v>
      </c>
      <c r="AL14" s="12"/>
      <c r="AM14" s="12"/>
      <c r="AN14" s="12"/>
      <c r="AO14" s="12">
        <f t="shared" si="0"/>
        <v>1.3954981</v>
      </c>
      <c r="AQ14" s="12"/>
      <c r="AR14" s="12"/>
      <c r="AS14" s="12"/>
      <c r="AU14" s="12"/>
      <c r="AV14" s="12"/>
      <c r="AW14" s="12"/>
      <c r="AY14" s="12"/>
      <c r="AZ14" s="12"/>
      <c r="BA14" s="12"/>
      <c r="BB14" s="12">
        <f t="shared" si="11"/>
        <v>4.9000000000000021</v>
      </c>
      <c r="BC14" s="10"/>
      <c r="BD14" s="10"/>
      <c r="BE14" s="10"/>
      <c r="BF14" s="10">
        <f t="shared" si="1"/>
        <v>0.39999999999999947</v>
      </c>
      <c r="BG14" s="12"/>
      <c r="BH14" s="12"/>
      <c r="BI14" s="12"/>
      <c r="BJ14" s="12">
        <f t="shared" si="8"/>
        <v>1.6693423999999999</v>
      </c>
      <c r="BK14" s="12">
        <f t="shared" si="9"/>
        <v>1.6693423999999999</v>
      </c>
      <c r="BM14" s="12"/>
      <c r="BN14" s="12"/>
      <c r="BO14" s="12"/>
      <c r="BP14" s="12">
        <f t="shared" si="2"/>
        <v>0.78735749999999971</v>
      </c>
      <c r="BQ14" s="12">
        <f t="shared" si="10"/>
        <v>0.78735749999999971</v>
      </c>
      <c r="BV14" s="12"/>
      <c r="BW14" s="12"/>
      <c r="BX14" s="12"/>
      <c r="BY14" s="12">
        <f t="shared" si="3"/>
        <v>4.5999138000000004</v>
      </c>
      <c r="BZ14" s="12"/>
      <c r="CA14" s="12"/>
      <c r="CB14" s="12"/>
      <c r="CC14" s="12">
        <f t="shared" si="4"/>
        <v>1.6392618000000001</v>
      </c>
      <c r="CD14" s="12"/>
      <c r="CE14" s="12"/>
      <c r="CF14" s="12"/>
      <c r="CG14" s="12">
        <f t="shared" si="5"/>
        <v>3.3759174000000001</v>
      </c>
      <c r="CH14" s="12"/>
      <c r="CI14" s="12"/>
      <c r="CJ14" s="12"/>
      <c r="CK14" s="12">
        <f t="shared" si="6"/>
        <v>0.96118599999999998</v>
      </c>
      <c r="CM14" s="12">
        <f t="shared" si="12"/>
        <v>15.909090909090914</v>
      </c>
    </row>
    <row r="15" spans="1:91" x14ac:dyDescent="0.25">
      <c r="A15" s="12" t="s">
        <v>198</v>
      </c>
      <c r="B15" s="10"/>
      <c r="C15" s="10"/>
      <c r="D15" s="10"/>
      <c r="E15" s="10">
        <v>5.7</v>
      </c>
      <c r="F15">
        <v>0</v>
      </c>
      <c r="G15" s="12">
        <v>0</v>
      </c>
      <c r="H15" s="10">
        <v>0</v>
      </c>
      <c r="I15" s="12"/>
      <c r="J15" s="12"/>
      <c r="K15" s="12"/>
      <c r="L15">
        <v>0.5</v>
      </c>
      <c r="P15" s="12">
        <v>10.6</v>
      </c>
      <c r="Q15" s="12"/>
      <c r="R15" s="12"/>
      <c r="S15" s="12"/>
      <c r="T15">
        <v>13.3</v>
      </c>
      <c r="U15" s="12"/>
      <c r="V15" s="12"/>
      <c r="W15" s="12"/>
      <c r="X15">
        <v>37.200000000000003</v>
      </c>
      <c r="Y15" s="12"/>
      <c r="Z15" s="12"/>
      <c r="AA15" s="12"/>
      <c r="AB15">
        <v>10.6</v>
      </c>
      <c r="AC15" s="12"/>
      <c r="AD15" s="12"/>
      <c r="AE15" s="12"/>
      <c r="AF15">
        <v>68.5</v>
      </c>
      <c r="AH15" s="12"/>
      <c r="AI15" s="12"/>
      <c r="AJ15" s="12"/>
      <c r="AK15" s="12">
        <f t="shared" si="7"/>
        <v>6.5495879000000006</v>
      </c>
      <c r="AL15" s="12"/>
      <c r="AM15" s="12"/>
      <c r="AN15" s="12"/>
      <c r="AO15" s="12">
        <f t="shared" si="0"/>
        <v>1.374784</v>
      </c>
      <c r="AQ15" s="12"/>
      <c r="AR15" s="12"/>
      <c r="AS15" s="12"/>
      <c r="AU15" s="12"/>
      <c r="AV15" s="12"/>
      <c r="AW15" s="12"/>
      <c r="AY15" s="12"/>
      <c r="AZ15" s="12"/>
      <c r="BA15" s="12"/>
      <c r="BB15" s="12">
        <f t="shared" si="11"/>
        <v>5.3000000000000043</v>
      </c>
      <c r="BC15" s="10"/>
      <c r="BD15" s="10"/>
      <c r="BE15" s="10"/>
      <c r="BF15" s="10">
        <f t="shared" si="1"/>
        <v>1.5999999999999996</v>
      </c>
      <c r="BG15" s="12"/>
      <c r="BH15" s="12"/>
      <c r="BI15" s="12"/>
      <c r="BJ15" s="12">
        <f t="shared" si="8"/>
        <v>0.87679839999999964</v>
      </c>
      <c r="BK15" s="12">
        <f t="shared" si="9"/>
        <v>0.87679839999999964</v>
      </c>
      <c r="BM15" s="12"/>
      <c r="BN15" s="12"/>
      <c r="BO15" s="12"/>
      <c r="BP15" s="12">
        <f t="shared" si="2"/>
        <v>0.97992929999999978</v>
      </c>
      <c r="BQ15" s="12">
        <f t="shared" si="10"/>
        <v>0.97992929999999978</v>
      </c>
      <c r="BV15" s="12"/>
      <c r="BW15" s="12"/>
      <c r="BX15" s="12"/>
      <c r="BY15" s="12">
        <f t="shared" si="3"/>
        <v>4.5657665999999999</v>
      </c>
      <c r="BZ15" s="12"/>
      <c r="CA15" s="12"/>
      <c r="CB15" s="12"/>
      <c r="CC15" s="12">
        <f t="shared" si="4"/>
        <v>1.6439585999999999</v>
      </c>
      <c r="CD15" s="12"/>
      <c r="CE15" s="12"/>
      <c r="CF15" s="12"/>
      <c r="CG15" s="12">
        <f t="shared" si="5"/>
        <v>3.3900038000000001</v>
      </c>
      <c r="CH15" s="12"/>
      <c r="CI15" s="12"/>
      <c r="CJ15" s="12"/>
      <c r="CK15" s="12">
        <f t="shared" si="6"/>
        <v>0.96302199999999993</v>
      </c>
      <c r="CM15" s="12">
        <f t="shared" si="12"/>
        <v>16.614420062695938</v>
      </c>
    </row>
    <row r="16" spans="1:91" x14ac:dyDescent="0.25">
      <c r="A16" s="12" t="s">
        <v>199</v>
      </c>
      <c r="B16" s="10"/>
      <c r="C16" s="10"/>
      <c r="D16" s="10"/>
      <c r="E16" s="10">
        <v>5.9</v>
      </c>
      <c r="F16">
        <v>0</v>
      </c>
      <c r="G16" s="12">
        <v>0</v>
      </c>
      <c r="H16" s="10">
        <v>0</v>
      </c>
      <c r="I16" s="12"/>
      <c r="J16" s="12"/>
      <c r="K16" s="12"/>
      <c r="L16">
        <v>2.9</v>
      </c>
      <c r="P16" s="12">
        <v>12</v>
      </c>
      <c r="Q16" s="12"/>
      <c r="R16" s="12"/>
      <c r="S16" s="12"/>
      <c r="T16">
        <v>13.5</v>
      </c>
      <c r="U16" s="12"/>
      <c r="V16" s="12"/>
      <c r="W16" s="12"/>
      <c r="X16">
        <v>38.700000000000003</v>
      </c>
      <c r="Y16" s="12"/>
      <c r="Z16" s="12"/>
      <c r="AA16" s="12"/>
      <c r="AB16">
        <v>12</v>
      </c>
      <c r="AC16" s="12"/>
      <c r="AD16" s="12"/>
      <c r="AE16" s="12"/>
      <c r="AF16">
        <v>70.599999999999994</v>
      </c>
      <c r="AH16" s="12"/>
      <c r="AI16" s="12"/>
      <c r="AJ16" s="12"/>
      <c r="AK16" s="12">
        <f t="shared" si="7"/>
        <v>5.7676691</v>
      </c>
      <c r="AL16" s="12"/>
      <c r="AM16" s="12"/>
      <c r="AN16" s="12"/>
      <c r="AO16" s="12">
        <f t="shared" si="0"/>
        <v>1.0391158</v>
      </c>
      <c r="AQ16" s="12"/>
      <c r="AR16" s="12"/>
      <c r="AS16" s="12"/>
      <c r="AU16" s="12"/>
      <c r="AV16" s="12"/>
      <c r="AW16" s="12"/>
      <c r="AY16" s="12"/>
      <c r="AZ16" s="12"/>
      <c r="BA16" s="12"/>
      <c r="BB16" s="12">
        <f t="shared" si="11"/>
        <v>5.6000000000000014</v>
      </c>
      <c r="BC16" s="10"/>
      <c r="BD16" s="10"/>
      <c r="BE16" s="10"/>
      <c r="BF16" s="10">
        <f t="shared" si="1"/>
        <v>1.7999999999999998</v>
      </c>
      <c r="BG16" s="12"/>
      <c r="BH16" s="12"/>
      <c r="BI16" s="12"/>
      <c r="BJ16" s="12">
        <f t="shared" si="8"/>
        <v>0.46005859999999943</v>
      </c>
      <c r="BK16" s="12">
        <f t="shared" si="9"/>
        <v>0.46005859999999943</v>
      </c>
      <c r="BM16" s="12"/>
      <c r="BN16" s="12"/>
      <c r="BO16" s="12"/>
      <c r="BP16" s="12">
        <f t="shared" si="2"/>
        <v>0.91040549999999976</v>
      </c>
      <c r="BQ16" s="12">
        <f t="shared" si="10"/>
        <v>0.91040549999999976</v>
      </c>
      <c r="BV16" s="12"/>
      <c r="BW16" s="12"/>
      <c r="BX16" s="12"/>
      <c r="BY16" s="12">
        <f t="shared" si="3"/>
        <v>4.5486930000000001</v>
      </c>
      <c r="BZ16" s="12"/>
      <c r="CA16" s="12"/>
      <c r="CB16" s="12"/>
      <c r="CC16" s="12">
        <f t="shared" si="4"/>
        <v>1.646307</v>
      </c>
      <c r="CD16" s="12"/>
      <c r="CE16" s="12"/>
      <c r="CF16" s="12"/>
      <c r="CG16" s="12">
        <f t="shared" si="5"/>
        <v>3.3970470000000001</v>
      </c>
      <c r="CH16" s="12"/>
      <c r="CI16" s="12"/>
      <c r="CJ16" s="12"/>
      <c r="CK16" s="12">
        <f t="shared" si="6"/>
        <v>0.96393999999999991</v>
      </c>
      <c r="CM16" s="12">
        <f t="shared" si="12"/>
        <v>16.918429003021153</v>
      </c>
    </row>
    <row r="17" spans="1:91" x14ac:dyDescent="0.25">
      <c r="A17" s="12" t="s">
        <v>200</v>
      </c>
      <c r="B17" s="10"/>
      <c r="C17" s="10"/>
      <c r="D17" s="10"/>
      <c r="E17" s="10">
        <v>6</v>
      </c>
      <c r="F17">
        <v>0</v>
      </c>
      <c r="G17" s="12">
        <v>0</v>
      </c>
      <c r="H17" s="10">
        <v>0</v>
      </c>
      <c r="I17" s="12"/>
      <c r="J17" s="12"/>
      <c r="K17" s="12"/>
      <c r="L17">
        <v>1</v>
      </c>
      <c r="P17" s="12">
        <v>9.3000000000000007</v>
      </c>
      <c r="Q17" s="12"/>
      <c r="R17" s="12"/>
      <c r="S17" s="12"/>
      <c r="T17">
        <v>13.3</v>
      </c>
      <c r="U17" s="12"/>
      <c r="V17" s="12"/>
      <c r="W17" s="12"/>
      <c r="X17">
        <v>40</v>
      </c>
      <c r="Y17" s="12"/>
      <c r="Z17" s="12"/>
      <c r="AA17" s="12"/>
      <c r="AB17">
        <v>9.3000000000000007</v>
      </c>
      <c r="AC17" s="12"/>
      <c r="AD17" s="12"/>
      <c r="AE17" s="12"/>
      <c r="AF17">
        <v>72.099999999999994</v>
      </c>
      <c r="AH17" s="12"/>
      <c r="AI17" s="12"/>
      <c r="AJ17" s="12"/>
      <c r="AK17" s="12">
        <f t="shared" si="7"/>
        <v>6.4715769999999999</v>
      </c>
      <c r="AL17" s="12"/>
      <c r="AM17" s="12"/>
      <c r="AN17" s="12"/>
      <c r="AO17" s="12">
        <f t="shared" si="0"/>
        <v>1.3057775</v>
      </c>
      <c r="AQ17" s="12"/>
      <c r="AR17" s="12"/>
      <c r="AS17" s="12"/>
      <c r="AU17" s="12"/>
      <c r="AV17" s="12"/>
      <c r="AW17" s="12"/>
      <c r="AY17" s="12"/>
      <c r="AZ17" s="12"/>
      <c r="BA17" s="12"/>
      <c r="BB17" s="12">
        <f t="shared" si="11"/>
        <v>5.7000000000000028</v>
      </c>
      <c r="BC17" s="10"/>
      <c r="BD17" s="10"/>
      <c r="BE17" s="10"/>
      <c r="BF17" s="10">
        <f t="shared" si="1"/>
        <v>1.4000000000000004</v>
      </c>
      <c r="BG17" s="12"/>
      <c r="BH17" s="12"/>
      <c r="BI17" s="12"/>
      <c r="BJ17" s="12">
        <f t="shared" si="8"/>
        <v>1.3235316999999995</v>
      </c>
      <c r="BK17" s="12">
        <f t="shared" si="9"/>
        <v>1.3235316999999995</v>
      </c>
      <c r="BM17" s="12"/>
      <c r="BN17" s="12"/>
      <c r="BO17" s="12"/>
      <c r="BP17" s="12">
        <f t="shared" si="2"/>
        <v>1.022656</v>
      </c>
      <c r="BQ17" s="12">
        <f t="shared" si="10"/>
        <v>1.022656</v>
      </c>
      <c r="BV17" s="12"/>
      <c r="BW17" s="12"/>
      <c r="BX17" s="12"/>
      <c r="BY17" s="12">
        <f t="shared" si="3"/>
        <v>4.5316194000000003</v>
      </c>
      <c r="BZ17" s="12"/>
      <c r="CA17" s="12"/>
      <c r="CB17" s="12"/>
      <c r="CC17" s="12">
        <f t="shared" si="4"/>
        <v>1.6486554</v>
      </c>
      <c r="CD17" s="12"/>
      <c r="CE17" s="12"/>
      <c r="CF17" s="12"/>
      <c r="CG17" s="12">
        <f t="shared" si="5"/>
        <v>3.4040901999999997</v>
      </c>
      <c r="CH17" s="12"/>
      <c r="CI17" s="12"/>
      <c r="CJ17" s="12"/>
      <c r="CK17" s="12">
        <f t="shared" si="6"/>
        <v>0.96485799999999988</v>
      </c>
      <c r="CM17" s="12">
        <f t="shared" si="12"/>
        <v>16.618075801749281</v>
      </c>
    </row>
    <row r="18" spans="1:91" x14ac:dyDescent="0.25">
      <c r="A18" s="12" t="s">
        <v>201</v>
      </c>
      <c r="B18" s="10"/>
      <c r="C18" s="10"/>
      <c r="D18" s="10"/>
      <c r="E18" s="10">
        <v>6.3</v>
      </c>
      <c r="F18">
        <v>0</v>
      </c>
      <c r="G18" s="12">
        <v>0</v>
      </c>
      <c r="H18" s="10">
        <v>0</v>
      </c>
      <c r="I18" s="12"/>
      <c r="J18" s="12"/>
      <c r="K18" s="12"/>
      <c r="L18">
        <v>1.3</v>
      </c>
      <c r="P18" s="12">
        <v>10</v>
      </c>
      <c r="Q18" s="12"/>
      <c r="R18" s="12"/>
      <c r="S18" s="12"/>
      <c r="T18">
        <v>16.7</v>
      </c>
      <c r="U18" s="12"/>
      <c r="V18" s="12"/>
      <c r="W18" s="12"/>
      <c r="X18">
        <v>40.9</v>
      </c>
      <c r="Y18" s="12"/>
      <c r="Z18" s="12"/>
      <c r="AA18" s="12"/>
      <c r="AB18">
        <v>10</v>
      </c>
      <c r="AC18" s="12"/>
      <c r="AD18" s="12"/>
      <c r="AE18" s="12"/>
      <c r="AF18">
        <v>73.3</v>
      </c>
      <c r="AH18" s="12"/>
      <c r="AI18" s="12"/>
      <c r="AJ18" s="12"/>
      <c r="AK18" s="12">
        <f t="shared" si="7"/>
        <v>6.4642026999999995</v>
      </c>
      <c r="AL18" s="12"/>
      <c r="AM18" s="12"/>
      <c r="AN18" s="12"/>
      <c r="AO18" s="12">
        <f t="shared" ref="AO18:AO66" si="13">1.738851 +(-0.138013*L18 + -0.022185*T18 + -0.006073*AX18)</f>
        <v>1.1889445999999999</v>
      </c>
      <c r="AQ18" s="12"/>
      <c r="AR18" s="12"/>
      <c r="AS18" s="12"/>
      <c r="AU18" s="12"/>
      <c r="AV18" s="12"/>
      <c r="AW18" s="12"/>
      <c r="AY18" s="12"/>
      <c r="AZ18" s="12"/>
      <c r="BA18" s="12"/>
      <c r="BB18" s="12">
        <f t="shared" si="11"/>
        <v>5.1999999999999957</v>
      </c>
      <c r="BC18" s="10"/>
      <c r="BD18" s="10"/>
      <c r="BE18" s="10"/>
      <c r="BF18" s="10">
        <f t="shared" ref="BF18:BF66" si="14">E22-E18</f>
        <v>1.1000000000000005</v>
      </c>
      <c r="BG18" s="12"/>
      <c r="BH18" s="12"/>
      <c r="BI18" s="12"/>
      <c r="BJ18" s="12">
        <f t="shared" si="8"/>
        <v>1.1561341999999999</v>
      </c>
      <c r="BK18" s="12">
        <f t="shared" si="9"/>
        <v>1.1561341999999999</v>
      </c>
      <c r="BM18" s="12"/>
      <c r="BN18" s="12"/>
      <c r="BO18" s="12"/>
      <c r="BP18" s="12">
        <f t="shared" ref="BP18:BP81" si="15">1.62312+ (-0.093476*P18)+(-0.034899*E18)+(0.341612*BF18)</f>
        <v>0.84426950000000001</v>
      </c>
      <c r="BQ18" s="12">
        <f t="shared" si="10"/>
        <v>0.84426950000000001</v>
      </c>
      <c r="BV18" s="12"/>
      <c r="BW18" s="12"/>
      <c r="BX18" s="12"/>
      <c r="BY18" s="12">
        <f t="shared" si="3"/>
        <v>4.5273510000000003</v>
      </c>
      <c r="BZ18" s="12"/>
      <c r="CA18" s="12"/>
      <c r="CB18" s="12"/>
      <c r="CC18" s="12">
        <f t="shared" si="4"/>
        <v>1.6492424999999999</v>
      </c>
      <c r="CD18" s="12"/>
      <c r="CE18" s="12"/>
      <c r="CF18" s="12"/>
      <c r="CG18" s="12">
        <f t="shared" si="5"/>
        <v>3.4058510000000002</v>
      </c>
      <c r="CH18" s="12"/>
      <c r="CI18" s="12"/>
      <c r="CJ18" s="12"/>
      <c r="CK18" s="12">
        <f t="shared" si="6"/>
        <v>0.96508749999999976</v>
      </c>
      <c r="CM18" s="12">
        <f t="shared" si="12"/>
        <v>14.5658263305322</v>
      </c>
    </row>
    <row r="19" spans="1:91" x14ac:dyDescent="0.25">
      <c r="A19" s="12" t="s">
        <v>202</v>
      </c>
      <c r="B19" s="10"/>
      <c r="C19" s="10"/>
      <c r="D19" s="10"/>
      <c r="E19" s="10">
        <v>7.3</v>
      </c>
      <c r="F19">
        <v>1</v>
      </c>
      <c r="G19" s="12">
        <v>0</v>
      </c>
      <c r="H19" s="10">
        <v>0</v>
      </c>
      <c r="I19" s="12"/>
      <c r="J19" s="12"/>
      <c r="K19" s="12"/>
      <c r="L19">
        <v>-7.9</v>
      </c>
      <c r="P19" s="12">
        <v>0.5</v>
      </c>
      <c r="Q19" s="12"/>
      <c r="R19" s="12"/>
      <c r="S19" s="12"/>
      <c r="T19">
        <v>14.2</v>
      </c>
      <c r="U19" s="12"/>
      <c r="V19" s="12"/>
      <c r="W19" s="12"/>
      <c r="X19">
        <v>41.6</v>
      </c>
      <c r="Y19" s="12"/>
      <c r="Z19" s="12"/>
      <c r="AA19" s="12"/>
      <c r="AB19">
        <v>0.5</v>
      </c>
      <c r="AC19" s="12"/>
      <c r="AD19" s="12"/>
      <c r="AE19" s="12"/>
      <c r="AF19">
        <v>74.900000000000006</v>
      </c>
      <c r="AH19" s="12"/>
      <c r="AI19" s="12"/>
      <c r="AJ19" s="12"/>
      <c r="AK19" s="12">
        <f t="shared" si="7"/>
        <v>10.042088300000001</v>
      </c>
      <c r="AL19" s="12"/>
      <c r="AM19" s="12"/>
      <c r="AN19" s="12"/>
      <c r="AO19" s="12">
        <f t="shared" si="13"/>
        <v>2.5141267000000003</v>
      </c>
      <c r="AQ19" s="12"/>
      <c r="AR19" s="12"/>
      <c r="AS19" s="12"/>
      <c r="AU19" s="12"/>
      <c r="AV19" s="12"/>
      <c r="AW19" s="12"/>
      <c r="AY19" s="12"/>
      <c r="AZ19" s="12"/>
      <c r="BA19" s="12"/>
      <c r="BB19" s="12">
        <f t="shared" si="11"/>
        <v>4.3999999999999986</v>
      </c>
      <c r="BC19" s="10"/>
      <c r="BD19" s="10"/>
      <c r="BE19" s="10"/>
      <c r="BF19" s="10">
        <f t="shared" si="14"/>
        <v>0.10000000000000053</v>
      </c>
      <c r="BG19" s="12"/>
      <c r="BH19" s="12"/>
      <c r="BI19" s="12"/>
      <c r="BJ19" s="12">
        <f t="shared" si="8"/>
        <v>4.3102520999999996</v>
      </c>
      <c r="BK19" s="12">
        <f t="shared" si="9"/>
        <v>4.3102520999999996</v>
      </c>
      <c r="BM19" s="12"/>
      <c r="BN19" s="12"/>
      <c r="BO19" s="12"/>
      <c r="BP19" s="12">
        <f t="shared" si="15"/>
        <v>1.3557805000000003</v>
      </c>
      <c r="BQ19" s="12">
        <f t="shared" si="10"/>
        <v>1.3557805000000003</v>
      </c>
      <c r="BV19" s="12"/>
      <c r="BW19" s="12"/>
      <c r="BX19" s="12"/>
      <c r="BY19" s="12">
        <f t="shared" si="3"/>
        <v>4.5230826000000004</v>
      </c>
      <c r="BZ19" s="12"/>
      <c r="CA19" s="12"/>
      <c r="CB19" s="12"/>
      <c r="CC19" s="12">
        <f t="shared" si="4"/>
        <v>1.6498296000000001</v>
      </c>
      <c r="CD19" s="12"/>
      <c r="CE19" s="12"/>
      <c r="CF19" s="12"/>
      <c r="CG19" s="12">
        <f t="shared" si="5"/>
        <v>3.4076118000000002</v>
      </c>
      <c r="CH19" s="12"/>
      <c r="CI19" s="12"/>
      <c r="CJ19" s="12"/>
      <c r="CK19" s="12">
        <f t="shared" si="6"/>
        <v>0.96531699999999987</v>
      </c>
      <c r="CM19" s="12">
        <f t="shared" si="12"/>
        <v>11.827956989247307</v>
      </c>
    </row>
    <row r="20" spans="1:91" x14ac:dyDescent="0.25">
      <c r="A20" s="12" t="s">
        <v>203</v>
      </c>
      <c r="B20" s="10"/>
      <c r="C20" s="10"/>
      <c r="D20" s="10"/>
      <c r="E20" s="10">
        <v>7.7</v>
      </c>
      <c r="F20">
        <v>1</v>
      </c>
      <c r="G20" s="12">
        <v>0</v>
      </c>
      <c r="H20" s="10">
        <v>0</v>
      </c>
      <c r="I20" s="12"/>
      <c r="J20" s="12"/>
      <c r="K20" s="12"/>
      <c r="L20">
        <v>-0.6</v>
      </c>
      <c r="P20" s="12">
        <v>8.9</v>
      </c>
      <c r="Q20" s="12"/>
      <c r="R20" s="12"/>
      <c r="S20" s="12"/>
      <c r="T20">
        <v>7.7</v>
      </c>
      <c r="U20" s="12"/>
      <c r="V20" s="12"/>
      <c r="W20" s="12"/>
      <c r="X20">
        <v>42.7</v>
      </c>
      <c r="Y20" s="12"/>
      <c r="Z20" s="12"/>
      <c r="AA20" s="12"/>
      <c r="AB20">
        <v>8.9</v>
      </c>
      <c r="AC20" s="12"/>
      <c r="AD20" s="12"/>
      <c r="AE20" s="12"/>
      <c r="AF20">
        <v>76.400000000000006</v>
      </c>
      <c r="AH20" s="12"/>
      <c r="AI20" s="12"/>
      <c r="AJ20" s="12"/>
      <c r="AK20" s="12">
        <f t="shared" si="7"/>
        <v>7.5952932000000004</v>
      </c>
      <c r="AL20" s="12"/>
      <c r="AM20" s="12"/>
      <c r="AN20" s="12"/>
      <c r="AO20" s="12">
        <f t="shared" si="13"/>
        <v>1.6508342999999999</v>
      </c>
      <c r="AQ20" s="12"/>
      <c r="AR20" s="12"/>
      <c r="AS20" s="12"/>
      <c r="AU20" s="12"/>
      <c r="AV20" s="12"/>
      <c r="AW20" s="12"/>
      <c r="AY20" s="12"/>
      <c r="AZ20" s="12"/>
      <c r="BA20" s="12"/>
      <c r="BB20" s="12">
        <f t="shared" si="11"/>
        <v>4</v>
      </c>
      <c r="BC20" s="10"/>
      <c r="BD20" s="10"/>
      <c r="BE20" s="10"/>
      <c r="BF20" s="10">
        <f t="shared" si="14"/>
        <v>-0.29999999999999982</v>
      </c>
      <c r="BG20" s="12"/>
      <c r="BH20" s="12"/>
      <c r="BI20" s="12"/>
      <c r="BJ20" s="12">
        <f t="shared" si="8"/>
        <v>1.7304420999999994</v>
      </c>
      <c r="BK20" s="12">
        <f t="shared" si="9"/>
        <v>1.7304420999999994</v>
      </c>
      <c r="BM20" s="12"/>
      <c r="BN20" s="12"/>
      <c r="BO20" s="12"/>
      <c r="BP20" s="12">
        <f t="shared" si="15"/>
        <v>0.41997769999999984</v>
      </c>
      <c r="BQ20" s="12">
        <f t="shared" si="10"/>
        <v>0.41997769999999984</v>
      </c>
      <c r="BV20" s="12"/>
      <c r="BW20" s="12"/>
      <c r="BX20" s="12"/>
      <c r="BY20" s="12">
        <f t="shared" si="3"/>
        <v>4.4932037999999999</v>
      </c>
      <c r="BZ20" s="12"/>
      <c r="CA20" s="12"/>
      <c r="CB20" s="12"/>
      <c r="CC20" s="12">
        <f t="shared" si="4"/>
        <v>1.6539393</v>
      </c>
      <c r="CD20" s="12"/>
      <c r="CE20" s="12"/>
      <c r="CF20" s="12"/>
      <c r="CG20" s="12">
        <f t="shared" si="5"/>
        <v>3.4199374000000002</v>
      </c>
      <c r="CH20" s="12"/>
      <c r="CI20" s="12"/>
      <c r="CJ20" s="12"/>
      <c r="CK20" s="12">
        <f t="shared" si="6"/>
        <v>0.96692349999999994</v>
      </c>
      <c r="CM20" s="12">
        <f t="shared" si="12"/>
        <v>10.335917312661499</v>
      </c>
    </row>
    <row r="21" spans="1:91" x14ac:dyDescent="0.25">
      <c r="A21" s="12" t="s">
        <v>204</v>
      </c>
      <c r="B21" s="10"/>
      <c r="C21" s="10"/>
      <c r="D21" s="10"/>
      <c r="E21" s="10">
        <v>7.4</v>
      </c>
      <c r="F21">
        <v>0</v>
      </c>
      <c r="G21" s="12">
        <v>0</v>
      </c>
      <c r="H21" s="10">
        <v>0</v>
      </c>
      <c r="I21" s="12"/>
      <c r="J21" s="12"/>
      <c r="K21" s="12"/>
      <c r="L21">
        <v>7.6</v>
      </c>
      <c r="P21" s="12">
        <v>20</v>
      </c>
      <c r="Q21" s="12"/>
      <c r="R21" s="12"/>
      <c r="S21" s="12"/>
      <c r="T21">
        <v>11.7</v>
      </c>
      <c r="U21" s="12"/>
      <c r="V21" s="12"/>
      <c r="W21" s="12"/>
      <c r="X21">
        <v>43.6</v>
      </c>
      <c r="Y21" s="12"/>
      <c r="Z21" s="12"/>
      <c r="AA21" s="12"/>
      <c r="AB21">
        <v>20</v>
      </c>
      <c r="AC21" s="12"/>
      <c r="AD21" s="12"/>
      <c r="AE21" s="12"/>
      <c r="AF21">
        <v>78.8</v>
      </c>
      <c r="AH21" s="12"/>
      <c r="AI21" s="12"/>
      <c r="AJ21" s="12"/>
      <c r="AK21" s="12">
        <f t="shared" si="7"/>
        <v>4.6006119999999999</v>
      </c>
      <c r="AL21" s="12"/>
      <c r="AM21" s="12"/>
      <c r="AN21" s="12"/>
      <c r="AO21" s="12">
        <f t="shared" si="13"/>
        <v>0.43038770000000004</v>
      </c>
      <c r="AQ21" s="12"/>
      <c r="AR21" s="12"/>
      <c r="AS21" s="12"/>
      <c r="AU21" s="12"/>
      <c r="AV21" s="12"/>
      <c r="AW21" s="12"/>
      <c r="AY21" s="12"/>
      <c r="AZ21" s="12"/>
      <c r="BA21" s="12"/>
      <c r="BB21" s="12">
        <f t="shared" si="11"/>
        <v>3.6000000000000014</v>
      </c>
      <c r="BC21" s="10"/>
      <c r="BD21" s="10"/>
      <c r="BE21" s="10"/>
      <c r="BF21" s="10">
        <f t="shared" si="14"/>
        <v>0.79999999999999893</v>
      </c>
      <c r="BG21" s="12"/>
      <c r="BH21" s="12"/>
      <c r="BI21" s="12"/>
      <c r="BJ21" s="12">
        <f t="shared" si="8"/>
        <v>-1.8031834000000002</v>
      </c>
      <c r="BK21" s="12">
        <f t="shared" si="9"/>
        <v>0</v>
      </c>
      <c r="BM21" s="12"/>
      <c r="BN21" s="12"/>
      <c r="BO21" s="12"/>
      <c r="BP21" s="12">
        <f t="shared" si="15"/>
        <v>-0.2313630000000006</v>
      </c>
      <c r="BQ21" s="12">
        <f t="shared" si="10"/>
        <v>0</v>
      </c>
      <c r="BV21" s="12"/>
      <c r="BW21" s="12"/>
      <c r="BX21" s="12"/>
      <c r="BY21" s="12">
        <f t="shared" si="3"/>
        <v>4.4718618000000001</v>
      </c>
      <c r="BZ21" s="12"/>
      <c r="CA21" s="12"/>
      <c r="CB21" s="12"/>
      <c r="CC21" s="12">
        <f t="shared" si="4"/>
        <v>1.6568748</v>
      </c>
      <c r="CD21" s="12"/>
      <c r="CE21" s="12"/>
      <c r="CF21" s="12"/>
      <c r="CG21" s="12">
        <f t="shared" si="5"/>
        <v>3.4287414000000003</v>
      </c>
      <c r="CH21" s="12"/>
      <c r="CI21" s="12"/>
      <c r="CJ21" s="12"/>
      <c r="CK21" s="12">
        <f t="shared" si="6"/>
        <v>0.96807099999999979</v>
      </c>
      <c r="CM21" s="12">
        <f t="shared" si="12"/>
        <v>9.0000000000000036</v>
      </c>
    </row>
    <row r="22" spans="1:91" x14ac:dyDescent="0.25">
      <c r="A22" s="12" t="s">
        <v>205</v>
      </c>
      <c r="B22" s="10"/>
      <c r="C22" s="10"/>
      <c r="D22" s="10"/>
      <c r="E22" s="10">
        <v>7.4</v>
      </c>
      <c r="F22">
        <v>0</v>
      </c>
      <c r="G22" s="12">
        <v>0</v>
      </c>
      <c r="H22" s="10">
        <v>0</v>
      </c>
      <c r="I22" s="12"/>
      <c r="J22" s="12"/>
      <c r="K22" s="12"/>
      <c r="L22">
        <v>8.5</v>
      </c>
      <c r="P22" s="12">
        <v>19.8</v>
      </c>
      <c r="Q22" s="12"/>
      <c r="R22" s="12"/>
      <c r="S22" s="12"/>
      <c r="T22">
        <v>11.5</v>
      </c>
      <c r="U22" s="12"/>
      <c r="V22" s="12"/>
      <c r="W22" s="12"/>
      <c r="X22">
        <v>44.4</v>
      </c>
      <c r="Y22" s="12"/>
      <c r="Z22" s="12"/>
      <c r="AA22" s="12"/>
      <c r="AB22">
        <v>19.8</v>
      </c>
      <c r="AC22" s="12"/>
      <c r="AD22" s="12"/>
      <c r="AE22" s="12"/>
      <c r="AF22">
        <v>82.3</v>
      </c>
      <c r="AH22" s="12"/>
      <c r="AI22" s="12"/>
      <c r="AJ22" s="12"/>
      <c r="AK22" s="12">
        <f t="shared" si="7"/>
        <v>4.2827473000000005</v>
      </c>
      <c r="AL22" s="12"/>
      <c r="AM22" s="12"/>
      <c r="AN22" s="12"/>
      <c r="AO22" s="12">
        <f t="shared" si="13"/>
        <v>0.31061300000000003</v>
      </c>
      <c r="AQ22" s="12"/>
      <c r="AR22" s="12"/>
      <c r="AS22" s="12"/>
      <c r="AU22" s="12"/>
      <c r="AV22" s="12"/>
      <c r="AW22" s="12"/>
      <c r="AY22" s="12"/>
      <c r="AZ22" s="12"/>
      <c r="BA22" s="12"/>
      <c r="BB22" s="12">
        <f t="shared" si="11"/>
        <v>3.5</v>
      </c>
      <c r="BC22" s="10"/>
      <c r="BD22" s="10"/>
      <c r="BE22" s="10"/>
      <c r="BF22" s="10">
        <f t="shared" si="14"/>
        <v>1.4000000000000004</v>
      </c>
      <c r="BG22" s="12"/>
      <c r="BH22" s="12"/>
      <c r="BI22" s="12"/>
      <c r="BJ22" s="12">
        <f t="shared" si="8"/>
        <v>-1.7384248000000004</v>
      </c>
      <c r="BK22" s="12">
        <f t="shared" si="9"/>
        <v>0</v>
      </c>
      <c r="BM22" s="12"/>
      <c r="BN22" s="12"/>
      <c r="BO22" s="12"/>
      <c r="BP22" s="12">
        <f t="shared" si="15"/>
        <v>-7.7006000000000019E-3</v>
      </c>
      <c r="BQ22" s="12">
        <f t="shared" si="10"/>
        <v>0</v>
      </c>
      <c r="BV22" s="12"/>
      <c r="BW22" s="12"/>
      <c r="BX22" s="12"/>
      <c r="BY22" s="12">
        <f t="shared" si="3"/>
        <v>4.4505198000000004</v>
      </c>
      <c r="BZ22" s="12"/>
      <c r="CA22" s="12"/>
      <c r="CB22" s="12"/>
      <c r="CC22" s="12">
        <f t="shared" si="4"/>
        <v>1.6598103</v>
      </c>
      <c r="CD22" s="12"/>
      <c r="CE22" s="12"/>
      <c r="CF22" s="12"/>
      <c r="CG22" s="12">
        <f t="shared" si="5"/>
        <v>3.4375453999999999</v>
      </c>
      <c r="CH22" s="12"/>
      <c r="CI22" s="12"/>
      <c r="CJ22" s="12"/>
      <c r="CK22" s="12">
        <f t="shared" si="6"/>
        <v>0.96921849999999987</v>
      </c>
      <c r="CM22" s="12">
        <f t="shared" si="12"/>
        <v>8.5574572127139366</v>
      </c>
    </row>
    <row r="23" spans="1:91" x14ac:dyDescent="0.25">
      <c r="A23" s="12" t="s">
        <v>206</v>
      </c>
      <c r="B23" s="10"/>
      <c r="C23" s="10"/>
      <c r="D23" s="10"/>
      <c r="E23" s="10">
        <v>7.4</v>
      </c>
      <c r="F23">
        <v>0</v>
      </c>
      <c r="G23" s="12">
        <v>0</v>
      </c>
      <c r="H23" s="10">
        <v>0</v>
      </c>
      <c r="I23" s="12"/>
      <c r="J23" s="12"/>
      <c r="K23" s="12"/>
      <c r="L23">
        <v>-2.9</v>
      </c>
      <c r="P23" s="12">
        <v>4.5999999999999996</v>
      </c>
      <c r="Q23" s="12"/>
      <c r="R23" s="12"/>
      <c r="S23" s="12"/>
      <c r="T23">
        <v>8.6</v>
      </c>
      <c r="U23" s="12"/>
      <c r="V23" s="12"/>
      <c r="W23" s="12"/>
      <c r="X23">
        <v>45</v>
      </c>
      <c r="Y23" s="12"/>
      <c r="Z23" s="12"/>
      <c r="AA23" s="12"/>
      <c r="AB23">
        <v>4.5999999999999996</v>
      </c>
      <c r="AC23" s="12"/>
      <c r="AD23" s="12"/>
      <c r="AE23" s="12"/>
      <c r="AF23">
        <v>85.1</v>
      </c>
      <c r="AH23" s="12"/>
      <c r="AI23" s="12"/>
      <c r="AJ23" s="12"/>
      <c r="AK23" s="12">
        <f t="shared" si="7"/>
        <v>8.3090335</v>
      </c>
      <c r="AL23" s="12"/>
      <c r="AM23" s="12"/>
      <c r="AN23" s="12"/>
      <c r="AO23" s="12">
        <f t="shared" si="13"/>
        <v>1.9482976999999999</v>
      </c>
      <c r="AQ23" s="12"/>
      <c r="AR23" s="12"/>
      <c r="AS23" s="12"/>
      <c r="AU23" s="12"/>
      <c r="AV23" s="12"/>
      <c r="AW23" s="12"/>
      <c r="AY23" s="12"/>
      <c r="AZ23" s="12"/>
      <c r="BA23" s="12"/>
      <c r="BB23" s="12">
        <f t="shared" si="11"/>
        <v>3.3999999999999986</v>
      </c>
      <c r="BC23" s="10"/>
      <c r="BD23" s="10"/>
      <c r="BE23" s="10"/>
      <c r="BF23" s="10">
        <f t="shared" si="14"/>
        <v>2</v>
      </c>
      <c r="BG23" s="12"/>
      <c r="BH23" s="12"/>
      <c r="BI23" s="12"/>
      <c r="BJ23" s="12">
        <f t="shared" si="8"/>
        <v>3.0511688000000001</v>
      </c>
      <c r="BK23" s="12">
        <f t="shared" si="9"/>
        <v>3.0511688000000001</v>
      </c>
      <c r="BM23" s="12"/>
      <c r="BN23" s="12"/>
      <c r="BO23" s="12"/>
      <c r="BP23" s="12">
        <f t="shared" si="15"/>
        <v>1.6181017999999998</v>
      </c>
      <c r="BQ23" s="12">
        <f t="shared" si="10"/>
        <v>1.6181017999999998</v>
      </c>
      <c r="BV23" s="12"/>
      <c r="BW23" s="12"/>
      <c r="BX23" s="12"/>
      <c r="BY23" s="12">
        <f t="shared" si="3"/>
        <v>4.4291778000000006</v>
      </c>
      <c r="BZ23" s="12"/>
      <c r="CA23" s="12"/>
      <c r="CB23" s="12"/>
      <c r="CC23" s="12">
        <f t="shared" si="4"/>
        <v>1.6627457999999999</v>
      </c>
      <c r="CD23" s="12"/>
      <c r="CE23" s="12"/>
      <c r="CF23" s="12"/>
      <c r="CG23" s="12">
        <f t="shared" si="5"/>
        <v>3.4463493999999999</v>
      </c>
      <c r="CH23" s="12"/>
      <c r="CI23" s="12"/>
      <c r="CJ23" s="12"/>
      <c r="CK23" s="12">
        <f t="shared" si="6"/>
        <v>0.97036599999999995</v>
      </c>
      <c r="CM23" s="12">
        <f t="shared" si="12"/>
        <v>8.1730769230769198</v>
      </c>
    </row>
    <row r="24" spans="1:91" x14ac:dyDescent="0.25">
      <c r="A24" s="12" t="s">
        <v>207</v>
      </c>
      <c r="B24" s="10"/>
      <c r="C24" s="10"/>
      <c r="D24" s="10"/>
      <c r="E24" s="10">
        <v>7.4</v>
      </c>
      <c r="F24">
        <v>0</v>
      </c>
      <c r="G24" s="12">
        <v>0</v>
      </c>
      <c r="H24" s="10">
        <v>0</v>
      </c>
      <c r="I24" s="12"/>
      <c r="J24" s="12"/>
      <c r="K24" s="12"/>
      <c r="L24">
        <v>4.7</v>
      </c>
      <c r="P24" s="12">
        <v>12.4</v>
      </c>
      <c r="Q24" s="12"/>
      <c r="R24" s="12"/>
      <c r="S24" s="12"/>
      <c r="T24">
        <v>11.6</v>
      </c>
      <c r="U24" s="12"/>
      <c r="V24" s="12"/>
      <c r="W24" s="12"/>
      <c r="X24">
        <v>45.4</v>
      </c>
      <c r="Y24" s="12"/>
      <c r="Z24" s="12"/>
      <c r="AA24" s="12"/>
      <c r="AB24">
        <v>12.4</v>
      </c>
      <c r="AC24" s="12"/>
      <c r="AD24" s="12"/>
      <c r="AE24" s="12"/>
      <c r="AF24">
        <v>87.6</v>
      </c>
      <c r="AH24" s="12"/>
      <c r="AI24" s="12"/>
      <c r="AJ24" s="12"/>
      <c r="AK24" s="12">
        <f t="shared" si="7"/>
        <v>5.6248427000000003</v>
      </c>
      <c r="AL24" s="12"/>
      <c r="AM24" s="12"/>
      <c r="AN24" s="12"/>
      <c r="AO24" s="12">
        <f t="shared" si="13"/>
        <v>0.83284389999999997</v>
      </c>
      <c r="AQ24" s="12"/>
      <c r="AR24" s="12"/>
      <c r="AS24" s="12"/>
      <c r="AU24" s="12"/>
      <c r="AV24" s="12"/>
      <c r="AW24" s="12"/>
      <c r="AY24" s="12"/>
      <c r="AZ24" s="12"/>
      <c r="BA24" s="12"/>
      <c r="BB24" s="12">
        <f t="shared" si="11"/>
        <v>2.6999999999999957</v>
      </c>
      <c r="BC24" s="10"/>
      <c r="BD24" s="10"/>
      <c r="BE24" s="10"/>
      <c r="BF24" s="10">
        <f t="shared" si="14"/>
        <v>2.5</v>
      </c>
      <c r="BG24" s="12"/>
      <c r="BH24" s="12"/>
      <c r="BI24" s="12"/>
      <c r="BJ24" s="12">
        <f t="shared" si="8"/>
        <v>0.60658019999999957</v>
      </c>
      <c r="BK24" s="12">
        <f t="shared" si="9"/>
        <v>0.60658019999999957</v>
      </c>
      <c r="BM24" s="12"/>
      <c r="BN24" s="12"/>
      <c r="BO24" s="12"/>
      <c r="BP24" s="12">
        <f t="shared" si="15"/>
        <v>1.0597949999999998</v>
      </c>
      <c r="BQ24" s="12">
        <f t="shared" si="10"/>
        <v>1.0597949999999998</v>
      </c>
      <c r="BV24" s="12"/>
      <c r="BW24" s="12"/>
      <c r="BX24" s="12"/>
      <c r="BY24" s="12">
        <f t="shared" si="3"/>
        <v>4.4121042000000008</v>
      </c>
      <c r="BZ24" s="12"/>
      <c r="CA24" s="12"/>
      <c r="CB24" s="12"/>
      <c r="CC24" s="12">
        <f t="shared" si="4"/>
        <v>1.6650942</v>
      </c>
      <c r="CD24" s="12"/>
      <c r="CE24" s="12"/>
      <c r="CF24" s="12"/>
      <c r="CG24" s="12">
        <f t="shared" si="5"/>
        <v>3.4533925999999999</v>
      </c>
      <c r="CH24" s="12"/>
      <c r="CI24" s="12"/>
      <c r="CJ24" s="12"/>
      <c r="CK24" s="12">
        <f t="shared" si="6"/>
        <v>0.97128399999999993</v>
      </c>
      <c r="CM24" s="12">
        <f t="shared" si="12"/>
        <v>6.3231850117095911</v>
      </c>
    </row>
    <row r="25" spans="1:91" x14ac:dyDescent="0.25">
      <c r="A25" s="12" t="s">
        <v>208</v>
      </c>
      <c r="B25" s="10"/>
      <c r="C25" s="10"/>
      <c r="D25" s="10"/>
      <c r="E25" s="10">
        <v>8.1999999999999993</v>
      </c>
      <c r="F25">
        <v>1</v>
      </c>
      <c r="G25" s="12">
        <v>0</v>
      </c>
      <c r="H25" s="10">
        <v>0</v>
      </c>
      <c r="I25" s="12"/>
      <c r="J25" s="12"/>
      <c r="K25" s="12"/>
      <c r="L25">
        <v>-4.5999999999999996</v>
      </c>
      <c r="P25" s="12">
        <v>2.8</v>
      </c>
      <c r="Q25" s="12"/>
      <c r="R25" s="12"/>
      <c r="S25" s="12"/>
      <c r="T25">
        <v>6.7</v>
      </c>
      <c r="U25" s="12"/>
      <c r="V25" s="12"/>
      <c r="W25" s="12"/>
      <c r="X25">
        <v>45.8</v>
      </c>
      <c r="Y25" s="12"/>
      <c r="Z25" s="12"/>
      <c r="AA25" s="12"/>
      <c r="AB25">
        <v>2.8</v>
      </c>
      <c r="AC25" s="12"/>
      <c r="AD25" s="12"/>
      <c r="AE25" s="12"/>
      <c r="AF25">
        <v>90.6</v>
      </c>
      <c r="AH25" s="12"/>
      <c r="AI25" s="12"/>
      <c r="AJ25" s="12"/>
      <c r="AK25" s="12">
        <f t="shared" si="7"/>
        <v>9.1723262000000005</v>
      </c>
      <c r="AL25" s="12"/>
      <c r="AM25" s="12"/>
      <c r="AN25" s="12"/>
      <c r="AO25" s="12">
        <f t="shared" si="13"/>
        <v>2.2250712999999998</v>
      </c>
      <c r="AQ25" s="12"/>
      <c r="AR25" s="12"/>
      <c r="AS25" s="12"/>
      <c r="AU25" s="12"/>
      <c r="AV25" s="12"/>
      <c r="AW25" s="12"/>
      <c r="AY25" s="12"/>
      <c r="AZ25" s="12"/>
      <c r="BA25" s="12"/>
      <c r="BB25" s="12">
        <f t="shared" si="11"/>
        <v>2.1999999999999957</v>
      </c>
      <c r="BC25" s="10"/>
      <c r="BD25" s="10"/>
      <c r="BE25" s="10"/>
      <c r="BF25" s="10">
        <f t="shared" si="14"/>
        <v>2.5</v>
      </c>
      <c r="BG25" s="12"/>
      <c r="BH25" s="12"/>
      <c r="BI25" s="12"/>
      <c r="BJ25" s="12">
        <f t="shared" si="8"/>
        <v>3.7573874000000003</v>
      </c>
      <c r="BK25" s="12">
        <f t="shared" si="9"/>
        <v>3.7573874000000003</v>
      </c>
      <c r="BM25" s="12"/>
      <c r="BN25" s="12"/>
      <c r="BO25" s="12"/>
      <c r="BP25" s="12">
        <f t="shared" si="15"/>
        <v>1.9292453999999999</v>
      </c>
      <c r="BQ25" s="12">
        <f t="shared" si="10"/>
        <v>1.9292453999999999</v>
      </c>
      <c r="BV25" s="12"/>
      <c r="BW25" s="12"/>
      <c r="BX25" s="12"/>
      <c r="BY25" s="12">
        <f t="shared" si="3"/>
        <v>4.4078358000000009</v>
      </c>
      <c r="BZ25" s="12"/>
      <c r="CA25" s="12"/>
      <c r="CB25" s="12"/>
      <c r="CC25" s="12">
        <f t="shared" si="4"/>
        <v>1.6656812999999999</v>
      </c>
      <c r="CD25" s="12"/>
      <c r="CE25" s="12"/>
      <c r="CF25" s="12"/>
      <c r="CG25" s="12">
        <f t="shared" si="5"/>
        <v>3.4551533999999999</v>
      </c>
      <c r="CH25" s="12"/>
      <c r="CI25" s="12"/>
      <c r="CJ25" s="12"/>
      <c r="CK25" s="12">
        <f t="shared" si="6"/>
        <v>0.97151349999999981</v>
      </c>
      <c r="CM25" s="12">
        <f t="shared" si="12"/>
        <v>5.0458715596330173</v>
      </c>
    </row>
    <row r="26" spans="1:91" x14ac:dyDescent="0.25">
      <c r="A26" s="12" t="s">
        <v>209</v>
      </c>
      <c r="B26" s="10"/>
      <c r="C26" s="10"/>
      <c r="D26" s="10"/>
      <c r="E26" s="10">
        <v>8.8000000000000007</v>
      </c>
      <c r="F26">
        <v>1</v>
      </c>
      <c r="G26" s="12">
        <v>0</v>
      </c>
      <c r="H26" s="10">
        <v>0</v>
      </c>
      <c r="I26" s="12"/>
      <c r="J26" s="12"/>
      <c r="K26" s="12"/>
      <c r="L26">
        <v>-6.5</v>
      </c>
      <c r="P26" s="12">
        <v>-1.2</v>
      </c>
      <c r="Q26" s="12"/>
      <c r="R26" s="12"/>
      <c r="S26" s="12"/>
      <c r="T26">
        <v>3.6</v>
      </c>
      <c r="U26" s="12"/>
      <c r="V26" s="12"/>
      <c r="W26" s="12"/>
      <c r="X26">
        <v>46.1</v>
      </c>
      <c r="Y26" s="12"/>
      <c r="Z26" s="12"/>
      <c r="AA26" s="12"/>
      <c r="AB26">
        <v>-1.2</v>
      </c>
      <c r="AC26" s="12"/>
      <c r="AD26" s="12"/>
      <c r="AE26" s="12"/>
      <c r="AF26">
        <v>92.6</v>
      </c>
      <c r="AH26" s="12"/>
      <c r="AI26" s="12"/>
      <c r="AJ26" s="12"/>
      <c r="AK26" s="12">
        <f t="shared" si="7"/>
        <v>10.0405351</v>
      </c>
      <c r="AL26" s="12"/>
      <c r="AM26" s="12"/>
      <c r="AN26" s="12"/>
      <c r="AO26" s="12">
        <f t="shared" si="13"/>
        <v>2.5560695</v>
      </c>
      <c r="AQ26" s="12"/>
      <c r="AR26" s="12"/>
      <c r="AS26" s="12"/>
      <c r="AU26" s="12"/>
      <c r="AV26" s="12"/>
      <c r="AW26" s="12"/>
      <c r="AY26" s="12"/>
      <c r="AZ26" s="12"/>
      <c r="BA26" s="12"/>
      <c r="BB26" s="12">
        <f t="shared" si="11"/>
        <v>1.7000000000000028</v>
      </c>
      <c r="BC26" s="10"/>
      <c r="BD26" s="10"/>
      <c r="BE26" s="10"/>
      <c r="BF26" s="10">
        <f t="shared" si="14"/>
        <v>1.5999999999999996</v>
      </c>
      <c r="BG26" s="12"/>
      <c r="BH26" s="12"/>
      <c r="BI26" s="12"/>
      <c r="BJ26" s="12">
        <f t="shared" si="8"/>
        <v>5.1147290000000005</v>
      </c>
      <c r="BK26" s="12">
        <f t="shared" si="9"/>
        <v>5.1147290000000005</v>
      </c>
      <c r="BM26" s="12"/>
      <c r="BN26" s="12"/>
      <c r="BO26" s="12"/>
      <c r="BP26" s="12">
        <f t="shared" si="15"/>
        <v>1.9747591999999998</v>
      </c>
      <c r="BQ26" s="12">
        <f t="shared" si="10"/>
        <v>1.9747591999999998</v>
      </c>
      <c r="BV26" s="12"/>
      <c r="BW26" s="12"/>
      <c r="BX26" s="12"/>
      <c r="BY26" s="12">
        <f t="shared" si="3"/>
        <v>4.4121041999999999</v>
      </c>
      <c r="BZ26" s="12"/>
      <c r="CA26" s="12"/>
      <c r="CB26" s="12"/>
      <c r="CC26" s="12">
        <f t="shared" si="4"/>
        <v>1.6650942</v>
      </c>
      <c r="CD26" s="12"/>
      <c r="CE26" s="12"/>
      <c r="CF26" s="12"/>
      <c r="CG26" s="12">
        <f t="shared" si="5"/>
        <v>3.4533925999999999</v>
      </c>
      <c r="CH26" s="12"/>
      <c r="CI26" s="12"/>
      <c r="CJ26" s="12"/>
      <c r="CK26" s="12">
        <f t="shared" si="6"/>
        <v>0.97128399999999993</v>
      </c>
      <c r="CM26" s="12">
        <f t="shared" si="12"/>
        <v>3.8288288288288355</v>
      </c>
    </row>
    <row r="27" spans="1:91" x14ac:dyDescent="0.25">
      <c r="A27" s="12" t="s">
        <v>210</v>
      </c>
      <c r="B27" s="10"/>
      <c r="C27" s="10"/>
      <c r="D27" s="10"/>
      <c r="E27" s="10">
        <v>9.4</v>
      </c>
      <c r="F27">
        <v>1</v>
      </c>
      <c r="G27" s="12">
        <v>0</v>
      </c>
      <c r="H27" s="10">
        <v>0</v>
      </c>
      <c r="I27" s="12"/>
      <c r="J27" s="12"/>
      <c r="K27" s="12"/>
      <c r="L27">
        <v>2.2000000000000002</v>
      </c>
      <c r="P27" s="12">
        <v>7.2</v>
      </c>
      <c r="Q27" s="12"/>
      <c r="R27" s="12"/>
      <c r="S27" s="12"/>
      <c r="T27">
        <v>5.9</v>
      </c>
      <c r="U27" s="12"/>
      <c r="V27" s="12"/>
      <c r="W27" s="12"/>
      <c r="X27">
        <v>46.2</v>
      </c>
      <c r="Y27" s="12"/>
      <c r="Z27" s="12"/>
      <c r="AA27" s="12"/>
      <c r="AB27">
        <v>7.2</v>
      </c>
      <c r="AC27" s="12"/>
      <c r="AD27" s="12"/>
      <c r="AE27" s="12"/>
      <c r="AF27">
        <v>93.5</v>
      </c>
      <c r="AH27" s="12"/>
      <c r="AI27" s="12"/>
      <c r="AJ27" s="12"/>
      <c r="AK27" s="12">
        <f t="shared" si="7"/>
        <v>7.1650042000000003</v>
      </c>
      <c r="AL27" s="12"/>
      <c r="AM27" s="12"/>
      <c r="AN27" s="12"/>
      <c r="AO27" s="12">
        <f t="shared" si="13"/>
        <v>1.3043308999999998</v>
      </c>
      <c r="AQ27" s="12"/>
      <c r="AR27" s="12"/>
      <c r="AS27" s="12"/>
      <c r="AU27" s="12"/>
      <c r="AV27" s="12"/>
      <c r="AW27" s="12"/>
      <c r="AY27" s="12"/>
      <c r="AZ27" s="12"/>
      <c r="BA27" s="12"/>
      <c r="BB27" s="12">
        <f t="shared" si="11"/>
        <v>1.2000000000000028</v>
      </c>
      <c r="BC27" s="10"/>
      <c r="BD27" s="10"/>
      <c r="BE27" s="10"/>
      <c r="BF27" s="10">
        <f t="shared" si="14"/>
        <v>0.69999999999999929</v>
      </c>
      <c r="BG27" s="12"/>
      <c r="BH27" s="12"/>
      <c r="BI27" s="12"/>
      <c r="BJ27" s="12">
        <f t="shared" si="8"/>
        <v>2.5662069999999995</v>
      </c>
      <c r="BK27" s="12">
        <f t="shared" si="9"/>
        <v>2.5662069999999995</v>
      </c>
      <c r="BM27" s="12"/>
      <c r="BN27" s="12"/>
      <c r="BO27" s="12"/>
      <c r="BP27" s="12">
        <f t="shared" si="15"/>
        <v>0.86117059999999968</v>
      </c>
      <c r="BQ27" s="12">
        <f t="shared" si="10"/>
        <v>0.86117059999999968</v>
      </c>
      <c r="BV27" s="12"/>
      <c r="BW27" s="12"/>
      <c r="BX27" s="12"/>
      <c r="BY27" s="12">
        <f t="shared" si="3"/>
        <v>4.4377146000000005</v>
      </c>
      <c r="BZ27" s="12"/>
      <c r="CA27" s="12"/>
      <c r="CB27" s="12"/>
      <c r="CC27" s="12">
        <f t="shared" si="4"/>
        <v>1.6615716</v>
      </c>
      <c r="CD27" s="12"/>
      <c r="CE27" s="12"/>
      <c r="CF27" s="12"/>
      <c r="CG27" s="12">
        <f t="shared" si="5"/>
        <v>3.4428277999999999</v>
      </c>
      <c r="CH27" s="12"/>
      <c r="CI27" s="12"/>
      <c r="CJ27" s="12"/>
      <c r="CK27" s="12">
        <f t="shared" si="6"/>
        <v>0.96990699999999996</v>
      </c>
      <c r="CM27" s="12">
        <f t="shared" si="12"/>
        <v>2.6666666666666732</v>
      </c>
    </row>
    <row r="28" spans="1:91" x14ac:dyDescent="0.25">
      <c r="A28" s="12" t="s">
        <v>211</v>
      </c>
      <c r="B28" s="10"/>
      <c r="C28" s="10"/>
      <c r="D28" s="10"/>
      <c r="E28" s="10">
        <v>9.9</v>
      </c>
      <c r="F28">
        <v>1</v>
      </c>
      <c r="G28" s="12">
        <v>0</v>
      </c>
      <c r="H28" s="10">
        <v>0</v>
      </c>
      <c r="I28" s="12"/>
      <c r="J28" s="12"/>
      <c r="K28" s="12"/>
      <c r="L28">
        <v>-1.4</v>
      </c>
      <c r="P28" s="12">
        <v>4.4000000000000004</v>
      </c>
      <c r="Q28" s="12"/>
      <c r="R28" s="12"/>
      <c r="S28" s="12"/>
      <c r="T28">
        <v>7.1</v>
      </c>
      <c r="U28" s="12"/>
      <c r="V28" s="12"/>
      <c r="W28" s="12"/>
      <c r="X28">
        <v>46.2</v>
      </c>
      <c r="Y28" s="12"/>
      <c r="Z28" s="12"/>
      <c r="AA28" s="12"/>
      <c r="AB28">
        <v>4.4000000000000004</v>
      </c>
      <c r="AC28" s="12"/>
      <c r="AD28" s="12"/>
      <c r="AE28" s="12"/>
      <c r="AF28">
        <v>93.8</v>
      </c>
      <c r="AH28" s="12"/>
      <c r="AI28" s="12"/>
      <c r="AJ28" s="12"/>
      <c r="AK28" s="12">
        <f t="shared" si="7"/>
        <v>8.6007639999999999</v>
      </c>
      <c r="AL28" s="12"/>
      <c r="AM28" s="12"/>
      <c r="AN28" s="12"/>
      <c r="AO28" s="12">
        <f t="shared" si="13"/>
        <v>1.7745556999999998</v>
      </c>
      <c r="AQ28" s="12"/>
      <c r="AR28" s="12"/>
      <c r="AS28" s="12"/>
      <c r="AU28" s="12"/>
      <c r="AV28" s="12"/>
      <c r="AW28" s="12"/>
      <c r="AY28" s="12"/>
      <c r="AZ28" s="12"/>
      <c r="BA28" s="12"/>
      <c r="BB28" s="12">
        <f t="shared" si="11"/>
        <v>0.80000000000000426</v>
      </c>
      <c r="BC28" s="10"/>
      <c r="BD28" s="10"/>
      <c r="BE28" s="10"/>
      <c r="BF28" s="10">
        <f t="shared" si="14"/>
        <v>-0.5</v>
      </c>
      <c r="BG28" s="12"/>
      <c r="BH28" s="12"/>
      <c r="BI28" s="12"/>
      <c r="BJ28" s="12">
        <f t="shared" si="8"/>
        <v>3.5290373999999995</v>
      </c>
      <c r="BK28" s="12">
        <f t="shared" si="9"/>
        <v>3.5290373999999995</v>
      </c>
      <c r="BM28" s="12"/>
      <c r="BN28" s="12"/>
      <c r="BO28" s="12"/>
      <c r="BP28" s="12">
        <f t="shared" si="15"/>
        <v>0.69551949999999985</v>
      </c>
      <c r="BQ28" s="12">
        <f t="shared" si="10"/>
        <v>0.69551949999999985</v>
      </c>
      <c r="BV28" s="12"/>
      <c r="BW28" s="12"/>
      <c r="BX28" s="12"/>
      <c r="BY28" s="12">
        <f t="shared" si="3"/>
        <v>4.4633250000000002</v>
      </c>
      <c r="BZ28" s="12"/>
      <c r="CA28" s="12"/>
      <c r="CB28" s="12"/>
      <c r="CC28" s="12">
        <f t="shared" si="4"/>
        <v>1.6580490000000001</v>
      </c>
      <c r="CD28" s="12"/>
      <c r="CE28" s="12"/>
      <c r="CF28" s="12"/>
      <c r="CG28" s="12">
        <f t="shared" si="5"/>
        <v>3.4322629999999998</v>
      </c>
      <c r="CH28" s="12"/>
      <c r="CI28" s="12"/>
      <c r="CJ28" s="12"/>
      <c r="CK28" s="12">
        <f t="shared" si="6"/>
        <v>0.96852999999999978</v>
      </c>
      <c r="CM28" s="12">
        <f t="shared" si="12"/>
        <v>1.7621145374449434</v>
      </c>
    </row>
    <row r="29" spans="1:91" x14ac:dyDescent="0.25">
      <c r="A29" s="12" t="s">
        <v>212</v>
      </c>
      <c r="B29" s="10"/>
      <c r="C29" s="10"/>
      <c r="D29" s="10"/>
      <c r="E29" s="10">
        <v>10.7</v>
      </c>
      <c r="F29">
        <v>1</v>
      </c>
      <c r="G29" s="12">
        <v>0</v>
      </c>
      <c r="H29" s="10">
        <v>0</v>
      </c>
      <c r="I29" s="12"/>
      <c r="J29" s="12"/>
      <c r="K29" s="12"/>
      <c r="L29">
        <v>0.4</v>
      </c>
      <c r="P29" s="12">
        <v>4.9000000000000004</v>
      </c>
      <c r="Q29" s="12"/>
      <c r="R29" s="12"/>
      <c r="S29" s="12"/>
      <c r="T29">
        <v>1.2</v>
      </c>
      <c r="U29" s="12"/>
      <c r="V29" s="12"/>
      <c r="W29" s="12"/>
      <c r="X29">
        <v>46.5</v>
      </c>
      <c r="Y29" s="12"/>
      <c r="Z29" s="12"/>
      <c r="AA29" s="12"/>
      <c r="AB29">
        <v>4.9000000000000004</v>
      </c>
      <c r="AC29" s="12"/>
      <c r="AD29" s="12"/>
      <c r="AE29" s="12"/>
      <c r="AF29">
        <v>93.3</v>
      </c>
      <c r="AH29" s="12"/>
      <c r="AI29" s="12"/>
      <c r="AJ29" s="12"/>
      <c r="AK29" s="12">
        <f t="shared" si="7"/>
        <v>8.2279161999999992</v>
      </c>
      <c r="AL29" s="12"/>
      <c r="AM29" s="12"/>
      <c r="AN29" s="12"/>
      <c r="AO29" s="12">
        <f t="shared" si="13"/>
        <v>1.6570237999999999</v>
      </c>
      <c r="AQ29" s="12"/>
      <c r="AR29" s="12"/>
      <c r="AS29" s="12"/>
      <c r="AU29" s="12"/>
      <c r="AV29" s="12"/>
      <c r="AW29" s="12"/>
      <c r="AY29" s="12"/>
      <c r="AZ29" s="12"/>
      <c r="BA29" s="12"/>
      <c r="BB29" s="12">
        <f t="shared" si="11"/>
        <v>0.70000000000000284</v>
      </c>
      <c r="BC29" s="10"/>
      <c r="BD29" s="10"/>
      <c r="BE29" s="10"/>
      <c r="BF29" s="10">
        <f t="shared" si="14"/>
        <v>-2.1999999999999993</v>
      </c>
      <c r="BG29" s="12"/>
      <c r="BH29" s="12"/>
      <c r="BI29" s="12"/>
      <c r="BJ29" s="12">
        <f t="shared" si="8"/>
        <v>3.4914124999999996</v>
      </c>
      <c r="BK29" s="12">
        <f t="shared" si="9"/>
        <v>3.4914124999999996</v>
      </c>
      <c r="BM29" s="12"/>
      <c r="BN29" s="12"/>
      <c r="BO29" s="12"/>
      <c r="BP29" s="12">
        <f t="shared" si="15"/>
        <v>4.0121900000000155E-2</v>
      </c>
      <c r="BQ29" s="12">
        <f t="shared" si="10"/>
        <v>4.0121900000000155E-2</v>
      </c>
      <c r="BV29" s="12"/>
      <c r="BW29" s="12"/>
      <c r="BX29" s="12"/>
      <c r="BY29" s="12">
        <f t="shared" si="3"/>
        <v>4.4761302000000001</v>
      </c>
      <c r="BZ29" s="12"/>
      <c r="CA29" s="12"/>
      <c r="CB29" s="12"/>
      <c r="CC29" s="12">
        <f t="shared" si="4"/>
        <v>1.6562877</v>
      </c>
      <c r="CD29" s="12"/>
      <c r="CE29" s="12"/>
      <c r="CF29" s="12"/>
      <c r="CG29" s="12">
        <f t="shared" si="5"/>
        <v>3.4269805999999998</v>
      </c>
      <c r="CH29" s="12"/>
      <c r="CI29" s="12"/>
      <c r="CJ29" s="12"/>
      <c r="CK29" s="12">
        <f t="shared" si="6"/>
        <v>0.96784149999999991</v>
      </c>
      <c r="CM29" s="12">
        <f t="shared" si="12"/>
        <v>1.528384279475989</v>
      </c>
    </row>
    <row r="30" spans="1:91" x14ac:dyDescent="0.25">
      <c r="A30" s="12" t="s">
        <v>113</v>
      </c>
      <c r="B30" s="10"/>
      <c r="C30" s="10"/>
      <c r="D30" s="10"/>
      <c r="E30" s="10">
        <v>10.4</v>
      </c>
      <c r="F30">
        <v>0</v>
      </c>
      <c r="G30" s="12">
        <v>0</v>
      </c>
      <c r="H30" s="10">
        <v>0</v>
      </c>
      <c r="I30" s="12"/>
      <c r="J30" s="12"/>
      <c r="K30" s="12"/>
      <c r="L30">
        <v>5.3</v>
      </c>
      <c r="P30" s="12">
        <v>8.8000000000000007</v>
      </c>
      <c r="Q30" s="12"/>
      <c r="R30" s="12"/>
      <c r="S30" s="12"/>
      <c r="T30">
        <v>0.3</v>
      </c>
      <c r="U30" s="12"/>
      <c r="V30" s="12"/>
      <c r="W30" s="12"/>
      <c r="X30">
        <v>46.9</v>
      </c>
      <c r="Y30" s="12"/>
      <c r="Z30" s="12"/>
      <c r="AA30" s="12"/>
      <c r="AB30">
        <v>8.8000000000000007</v>
      </c>
      <c r="AC30" s="12"/>
      <c r="AD30" s="12"/>
      <c r="AE30" s="12"/>
      <c r="AF30">
        <v>91.7</v>
      </c>
      <c r="AH30" s="12"/>
      <c r="AI30" s="12"/>
      <c r="AJ30" s="12"/>
      <c r="AK30" s="12">
        <f t="shared" si="7"/>
        <v>6.3987388999999997</v>
      </c>
      <c r="AL30" s="12"/>
      <c r="AM30" s="12"/>
      <c r="AN30" s="12"/>
      <c r="AO30" s="12">
        <f t="shared" si="13"/>
        <v>1.0007265999999999</v>
      </c>
      <c r="AQ30" s="12"/>
      <c r="AR30" s="12"/>
      <c r="AS30" s="12"/>
      <c r="AU30" s="12"/>
      <c r="AV30" s="12"/>
      <c r="AW30" s="12"/>
      <c r="AY30" s="12"/>
      <c r="AZ30" s="12"/>
      <c r="BA30" s="12"/>
      <c r="BB30" s="12">
        <f t="shared" si="11"/>
        <v>0.79999999999999716</v>
      </c>
      <c r="BC30" s="10"/>
      <c r="BD30" s="10"/>
      <c r="BE30" s="10"/>
      <c r="BF30" s="10">
        <f t="shared" si="14"/>
        <v>-2.5</v>
      </c>
      <c r="BG30" s="12"/>
      <c r="BH30" s="12"/>
      <c r="BI30" s="12"/>
      <c r="BJ30" s="12">
        <f t="shared" si="8"/>
        <v>2.216903799999999</v>
      </c>
      <c r="BK30" s="12">
        <f t="shared" si="9"/>
        <v>2.216903799999999</v>
      </c>
      <c r="BM30" s="12"/>
      <c r="BN30" s="12"/>
      <c r="BO30" s="12"/>
      <c r="BP30" s="12">
        <f t="shared" si="15"/>
        <v>-0.41644840000000027</v>
      </c>
      <c r="BQ30" s="12">
        <f t="shared" si="10"/>
        <v>0</v>
      </c>
      <c r="BV30" s="12"/>
      <c r="BW30" s="12"/>
      <c r="BX30" s="12"/>
      <c r="BY30" s="12">
        <f t="shared" si="3"/>
        <v>4.484667</v>
      </c>
      <c r="BZ30" s="12"/>
      <c r="CA30" s="12"/>
      <c r="CB30" s="12"/>
      <c r="CC30" s="12">
        <f t="shared" si="4"/>
        <v>1.6551135000000001</v>
      </c>
      <c r="CD30" s="12"/>
      <c r="CE30" s="12"/>
      <c r="CF30" s="12"/>
      <c r="CG30" s="12">
        <f t="shared" si="5"/>
        <v>3.4234589999999998</v>
      </c>
      <c r="CH30" s="12"/>
      <c r="CI30" s="12"/>
      <c r="CJ30" s="12"/>
      <c r="CK30" s="12">
        <f t="shared" si="6"/>
        <v>0.96738249999999992</v>
      </c>
      <c r="CM30" s="12">
        <f t="shared" si="12"/>
        <v>1.7353579175704927</v>
      </c>
    </row>
    <row r="31" spans="1:91" x14ac:dyDescent="0.25">
      <c r="A31" s="12" t="s">
        <v>114</v>
      </c>
      <c r="B31" s="10"/>
      <c r="C31" s="10"/>
      <c r="D31" s="10"/>
      <c r="E31" s="10">
        <v>10.1</v>
      </c>
      <c r="F31">
        <v>0</v>
      </c>
      <c r="G31" s="12">
        <v>0</v>
      </c>
      <c r="H31" s="10">
        <v>0</v>
      </c>
      <c r="I31" s="12"/>
      <c r="J31" s="12"/>
      <c r="K31" s="12"/>
      <c r="L31">
        <v>9.4</v>
      </c>
      <c r="P31" s="12">
        <v>12.4</v>
      </c>
      <c r="Q31" s="12"/>
      <c r="R31" s="12"/>
      <c r="S31" s="12"/>
      <c r="T31">
        <v>4.7</v>
      </c>
      <c r="U31" s="12"/>
      <c r="V31" s="12"/>
      <c r="W31" s="12"/>
      <c r="X31">
        <v>47.6</v>
      </c>
      <c r="Y31" s="12"/>
      <c r="Z31" s="12"/>
      <c r="AA31" s="12"/>
      <c r="AB31">
        <v>12.4</v>
      </c>
      <c r="AC31" s="12"/>
      <c r="AD31" s="12"/>
      <c r="AE31" s="12"/>
      <c r="AF31">
        <v>90.7</v>
      </c>
      <c r="AH31" s="12"/>
      <c r="AI31" s="12"/>
      <c r="AJ31" s="12"/>
      <c r="AK31" s="12">
        <f t="shared" si="7"/>
        <v>4.8521079999999994</v>
      </c>
      <c r="AL31" s="12"/>
      <c r="AM31" s="12"/>
      <c r="AN31" s="12"/>
      <c r="AO31" s="12">
        <f t="shared" si="13"/>
        <v>0.33725929999999993</v>
      </c>
      <c r="AQ31" s="12"/>
      <c r="AR31" s="12"/>
      <c r="AS31" s="12"/>
      <c r="AU31" s="12"/>
      <c r="AV31" s="12"/>
      <c r="AW31" s="12"/>
      <c r="AY31" s="12"/>
      <c r="AZ31" s="12"/>
      <c r="BA31" s="12"/>
      <c r="BB31" s="12">
        <f t="shared" si="11"/>
        <v>1.3999999999999986</v>
      </c>
      <c r="BC31" s="10"/>
      <c r="BD31" s="10"/>
      <c r="BE31" s="10"/>
      <c r="BF31" s="10">
        <f t="shared" si="14"/>
        <v>-2.6999999999999993</v>
      </c>
      <c r="BG31" s="12"/>
      <c r="BH31" s="12"/>
      <c r="BI31" s="12"/>
      <c r="BJ31" s="12">
        <f t="shared" si="8"/>
        <v>1.0280877999999996</v>
      </c>
      <c r="BK31" s="12">
        <f t="shared" si="9"/>
        <v>1.0280877999999996</v>
      </c>
      <c r="BM31" s="12"/>
      <c r="BN31" s="12"/>
      <c r="BO31" s="12"/>
      <c r="BP31" s="12">
        <f t="shared" si="15"/>
        <v>-0.8108147</v>
      </c>
      <c r="BQ31" s="12">
        <f t="shared" si="10"/>
        <v>0</v>
      </c>
      <c r="BV31" s="12"/>
      <c r="BW31" s="12"/>
      <c r="BX31" s="12"/>
      <c r="BY31" s="12">
        <f t="shared" si="3"/>
        <v>4.4803986</v>
      </c>
      <c r="BZ31" s="12"/>
      <c r="CA31" s="12"/>
      <c r="CB31" s="12"/>
      <c r="CC31" s="12">
        <f t="shared" si="4"/>
        <v>1.6557006000000001</v>
      </c>
      <c r="CD31" s="12"/>
      <c r="CE31" s="12"/>
      <c r="CF31" s="12"/>
      <c r="CG31" s="12">
        <f t="shared" si="5"/>
        <v>3.4252197999999998</v>
      </c>
      <c r="CH31" s="12"/>
      <c r="CI31" s="12"/>
      <c r="CJ31" s="12"/>
      <c r="CK31" s="12">
        <f t="shared" si="6"/>
        <v>0.96761199999999981</v>
      </c>
      <c r="CM31" s="12">
        <f t="shared" si="12"/>
        <v>3.0303030303030267</v>
      </c>
    </row>
    <row r="32" spans="1:91" x14ac:dyDescent="0.25">
      <c r="A32" s="12" t="s">
        <v>115</v>
      </c>
      <c r="B32" s="10"/>
      <c r="C32" s="10"/>
      <c r="D32" s="10"/>
      <c r="E32" s="10">
        <v>9.4</v>
      </c>
      <c r="F32">
        <v>0</v>
      </c>
      <c r="G32" s="12">
        <v>0</v>
      </c>
      <c r="H32" s="10">
        <v>0</v>
      </c>
      <c r="I32" s="12"/>
      <c r="J32" s="12"/>
      <c r="K32" s="12"/>
      <c r="L32">
        <v>8.1</v>
      </c>
      <c r="P32" s="12">
        <v>12.7</v>
      </c>
      <c r="Q32" s="12"/>
      <c r="R32" s="12"/>
      <c r="S32" s="12"/>
      <c r="T32">
        <v>4</v>
      </c>
      <c r="U32" s="12"/>
      <c r="V32" s="12"/>
      <c r="W32" s="12"/>
      <c r="X32">
        <v>48.2</v>
      </c>
      <c r="Y32" s="12"/>
      <c r="Z32" s="12"/>
      <c r="AA32" s="12"/>
      <c r="AB32">
        <v>12.7</v>
      </c>
      <c r="AC32" s="12"/>
      <c r="AD32" s="12"/>
      <c r="AE32" s="12"/>
      <c r="AF32">
        <v>90.5</v>
      </c>
      <c r="AH32" s="12"/>
      <c r="AI32" s="12"/>
      <c r="AJ32" s="12"/>
      <c r="AK32" s="12">
        <f t="shared" si="7"/>
        <v>5.0812245000000003</v>
      </c>
      <c r="AL32" s="12"/>
      <c r="AM32" s="12"/>
      <c r="AN32" s="12"/>
      <c r="AO32" s="12">
        <f t="shared" si="13"/>
        <v>0.5322057</v>
      </c>
      <c r="AQ32" s="12"/>
      <c r="AR32" s="12"/>
      <c r="AS32" s="12"/>
      <c r="AU32" s="12"/>
      <c r="AV32" s="12"/>
      <c r="AW32" s="12"/>
      <c r="AY32" s="12"/>
      <c r="AZ32" s="12"/>
      <c r="BA32" s="12"/>
      <c r="BB32" s="12">
        <f t="shared" si="11"/>
        <v>2</v>
      </c>
      <c r="BC32" s="10"/>
      <c r="BD32" s="10"/>
      <c r="BE32" s="10"/>
      <c r="BF32" s="10">
        <f t="shared" si="14"/>
        <v>-2</v>
      </c>
      <c r="BG32" s="12"/>
      <c r="BH32" s="12"/>
      <c r="BI32" s="12"/>
      <c r="BJ32" s="12">
        <f t="shared" si="8"/>
        <v>0.81968110000000027</v>
      </c>
      <c r="BK32" s="12">
        <f t="shared" si="9"/>
        <v>0.81968110000000027</v>
      </c>
      <c r="BM32" s="12"/>
      <c r="BN32" s="12"/>
      <c r="BO32" s="12"/>
      <c r="BP32" s="12">
        <f t="shared" si="15"/>
        <v>-0.57529980000000025</v>
      </c>
      <c r="BQ32" s="12">
        <f t="shared" si="10"/>
        <v>0</v>
      </c>
      <c r="BV32" s="12"/>
      <c r="BW32" s="12"/>
      <c r="BX32" s="12"/>
      <c r="BY32" s="12">
        <f t="shared" si="3"/>
        <v>4.4803986</v>
      </c>
      <c r="BZ32" s="12"/>
      <c r="CA32" s="12"/>
      <c r="CB32" s="12"/>
      <c r="CC32" s="12">
        <f t="shared" si="4"/>
        <v>1.6557006000000001</v>
      </c>
      <c r="CD32" s="12"/>
      <c r="CE32" s="12"/>
      <c r="CF32" s="12"/>
      <c r="CG32" s="12">
        <f t="shared" si="5"/>
        <v>3.4252197999999998</v>
      </c>
      <c r="CH32" s="12"/>
      <c r="CI32" s="12"/>
      <c r="CJ32" s="12"/>
      <c r="CK32" s="12">
        <f t="shared" si="6"/>
        <v>0.96761199999999981</v>
      </c>
      <c r="CM32" s="12">
        <f t="shared" si="12"/>
        <v>4.329004329004329</v>
      </c>
    </row>
    <row r="33" spans="1:91" x14ac:dyDescent="0.25">
      <c r="A33" s="12" t="s">
        <v>116</v>
      </c>
      <c r="B33" s="10"/>
      <c r="C33" s="10"/>
      <c r="D33" s="10"/>
      <c r="E33" s="10">
        <v>8.5</v>
      </c>
      <c r="F33">
        <v>0</v>
      </c>
      <c r="G33" s="12">
        <v>0</v>
      </c>
      <c r="H33" s="10">
        <v>0</v>
      </c>
      <c r="I33" s="12"/>
      <c r="J33" s="12"/>
      <c r="K33" s="12"/>
      <c r="L33">
        <v>8.5</v>
      </c>
      <c r="P33" s="12">
        <v>11.7</v>
      </c>
      <c r="Q33" s="12"/>
      <c r="R33" s="12"/>
      <c r="S33" s="12"/>
      <c r="T33">
        <v>4.0999999999999996</v>
      </c>
      <c r="U33" s="12"/>
      <c r="V33" s="12"/>
      <c r="W33" s="12"/>
      <c r="X33">
        <v>48.8</v>
      </c>
      <c r="Y33" s="12"/>
      <c r="Z33" s="12"/>
      <c r="AA33" s="12"/>
      <c r="AB33">
        <v>11.7</v>
      </c>
      <c r="AC33" s="12"/>
      <c r="AD33" s="12"/>
      <c r="AE33" s="12"/>
      <c r="AF33">
        <v>90.4</v>
      </c>
      <c r="AH33" s="12"/>
      <c r="AI33" s="12"/>
      <c r="AJ33" s="12"/>
      <c r="AK33" s="12">
        <f t="shared" si="7"/>
        <v>4.6442095000000005</v>
      </c>
      <c r="AL33" s="12"/>
      <c r="AM33" s="12"/>
      <c r="AN33" s="12"/>
      <c r="AO33" s="12">
        <f t="shared" si="13"/>
        <v>0.47478200000000004</v>
      </c>
      <c r="AQ33" s="12"/>
      <c r="AR33" s="12"/>
      <c r="AS33" s="12"/>
      <c r="AU33" s="12"/>
      <c r="AV33" s="12"/>
      <c r="AW33" s="12"/>
      <c r="AY33" s="12"/>
      <c r="AZ33" s="12"/>
      <c r="BA33" s="12"/>
      <c r="BB33" s="12">
        <f t="shared" si="11"/>
        <v>2.2999999999999972</v>
      </c>
      <c r="BC33" s="10"/>
      <c r="BD33" s="10"/>
      <c r="BE33" s="10"/>
      <c r="BF33" s="10">
        <f t="shared" si="14"/>
        <v>-1.2000000000000002</v>
      </c>
      <c r="BG33" s="12"/>
      <c r="BH33" s="12"/>
      <c r="BI33" s="12"/>
      <c r="BJ33" s="12">
        <f t="shared" si="8"/>
        <v>0.99651529999999999</v>
      </c>
      <c r="BK33" s="12">
        <f t="shared" si="9"/>
        <v>0.99651529999999999</v>
      </c>
      <c r="BM33" s="12"/>
      <c r="BN33" s="12"/>
      <c r="BO33" s="12"/>
      <c r="BP33" s="12">
        <f t="shared" si="15"/>
        <v>-0.17712510000000009</v>
      </c>
      <c r="BQ33" s="12">
        <f t="shared" si="10"/>
        <v>0</v>
      </c>
      <c r="BV33" s="12"/>
      <c r="BW33" s="12"/>
      <c r="BX33" s="12"/>
      <c r="BY33" s="12">
        <f t="shared" si="3"/>
        <v>4.4761302000000001</v>
      </c>
      <c r="BZ33" s="12"/>
      <c r="CA33" s="12"/>
      <c r="CB33" s="12"/>
      <c r="CC33" s="12">
        <f t="shared" si="4"/>
        <v>1.6562877</v>
      </c>
      <c r="CD33" s="12"/>
      <c r="CE33" s="12"/>
      <c r="CF33" s="12"/>
      <c r="CG33" s="12">
        <f t="shared" si="5"/>
        <v>3.4269805999999998</v>
      </c>
      <c r="CH33" s="12"/>
      <c r="CI33" s="12"/>
      <c r="CJ33" s="12"/>
      <c r="CK33" s="12">
        <f t="shared" si="6"/>
        <v>0.96784149999999991</v>
      </c>
      <c r="CM33" s="12">
        <f t="shared" si="12"/>
        <v>4.9462365591397788</v>
      </c>
    </row>
    <row r="34" spans="1:91" x14ac:dyDescent="0.25">
      <c r="A34" s="12" t="s">
        <v>117</v>
      </c>
      <c r="B34" s="10"/>
      <c r="C34" s="10"/>
      <c r="D34" s="10"/>
      <c r="E34" s="10">
        <v>7.9</v>
      </c>
      <c r="F34">
        <v>0</v>
      </c>
      <c r="G34" s="12">
        <v>0</v>
      </c>
      <c r="H34" s="10">
        <v>0</v>
      </c>
      <c r="I34" s="12"/>
      <c r="J34" s="12"/>
      <c r="K34" s="12"/>
      <c r="L34">
        <v>8.1999999999999993</v>
      </c>
      <c r="P34" s="12">
        <v>12.9</v>
      </c>
      <c r="Q34" s="12"/>
      <c r="R34" s="12"/>
      <c r="S34" s="12"/>
      <c r="T34">
        <v>5.8</v>
      </c>
      <c r="U34" s="12"/>
      <c r="V34" s="12"/>
      <c r="W34" s="12"/>
      <c r="X34">
        <v>49.4</v>
      </c>
      <c r="Y34" s="12"/>
      <c r="Z34" s="12"/>
      <c r="AA34" s="12"/>
      <c r="AB34">
        <v>12.9</v>
      </c>
      <c r="AC34" s="12"/>
      <c r="AD34" s="12"/>
      <c r="AE34" s="12"/>
      <c r="AF34">
        <v>90.5</v>
      </c>
      <c r="AH34" s="12"/>
      <c r="AI34" s="12"/>
      <c r="AJ34" s="12"/>
      <c r="AK34" s="12">
        <f t="shared" ref="AK34:AK65" si="16">4.853148 + (-0.353183*L34) + (0.328602*E34)</f>
        <v>4.5530032</v>
      </c>
      <c r="AL34" s="12"/>
      <c r="AM34" s="12"/>
      <c r="AN34" s="12"/>
      <c r="AO34" s="12">
        <f t="shared" si="13"/>
        <v>0.4784714000000001</v>
      </c>
      <c r="AQ34" s="12"/>
      <c r="AR34" s="12"/>
      <c r="AS34" s="12"/>
      <c r="AU34" s="12"/>
      <c r="AV34" s="12"/>
      <c r="AW34" s="12"/>
      <c r="AY34" s="12"/>
      <c r="AZ34" s="12"/>
      <c r="BA34" s="12"/>
      <c r="BB34" s="12">
        <f t="shared" si="11"/>
        <v>2.5</v>
      </c>
      <c r="BC34" s="10"/>
      <c r="BD34" s="10"/>
      <c r="BE34" s="10"/>
      <c r="BF34" s="10">
        <f t="shared" si="14"/>
        <v>-0.70000000000000018</v>
      </c>
      <c r="BG34" s="12"/>
      <c r="BH34" s="12"/>
      <c r="BI34" s="12"/>
      <c r="BJ34" s="12">
        <f t="shared" si="8"/>
        <v>0.52642529999999965</v>
      </c>
      <c r="BK34" s="12">
        <f t="shared" si="9"/>
        <v>0.52642529999999965</v>
      </c>
      <c r="BM34" s="12"/>
      <c r="BN34" s="12"/>
      <c r="BO34" s="12"/>
      <c r="BP34" s="12">
        <f t="shared" si="15"/>
        <v>-9.7550900000000218E-2</v>
      </c>
      <c r="BQ34" s="12">
        <f t="shared" si="10"/>
        <v>0</v>
      </c>
      <c r="BV34" s="12"/>
      <c r="BW34" s="12"/>
      <c r="BX34" s="12"/>
      <c r="BY34" s="12">
        <f t="shared" ref="BY34:BY65" si="17">4.377957 + (0.042684*BB38)</f>
        <v>4.4761302000000001</v>
      </c>
      <c r="BZ34" s="12"/>
      <c r="CA34" s="12"/>
      <c r="CB34" s="12"/>
      <c r="CC34" s="12">
        <f t="shared" ref="CC34:CC65" si="18">1.669791 + -0.005871*BB38</f>
        <v>1.6562877</v>
      </c>
      <c r="CD34" s="12"/>
      <c r="CE34" s="12"/>
      <c r="CF34" s="12"/>
      <c r="CG34" s="12">
        <f t="shared" ref="CG34:CG65" si="19">3.467479 +(-0.017608*BB38)</f>
        <v>3.4269805999999998</v>
      </c>
      <c r="CH34" s="12"/>
      <c r="CI34" s="12"/>
      <c r="CJ34" s="12"/>
      <c r="CK34" s="12">
        <f t="shared" ref="CK34:CK65" si="20">1.62312 +(-0.002295*BB38)-(0.65)</f>
        <v>0.96784149999999991</v>
      </c>
      <c r="CM34" s="12">
        <f t="shared" si="12"/>
        <v>5.3304904051172715</v>
      </c>
    </row>
    <row r="35" spans="1:91" x14ac:dyDescent="0.25">
      <c r="A35" s="12" t="s">
        <v>118</v>
      </c>
      <c r="B35" s="10"/>
      <c r="C35" s="10"/>
      <c r="D35" s="10"/>
      <c r="E35" s="10">
        <v>7.4</v>
      </c>
      <c r="F35">
        <v>0</v>
      </c>
      <c r="G35" s="12">
        <v>0</v>
      </c>
      <c r="H35" s="10">
        <v>0</v>
      </c>
      <c r="I35" s="12"/>
      <c r="J35" s="12"/>
      <c r="K35" s="12"/>
      <c r="L35">
        <v>7.2</v>
      </c>
      <c r="P35" s="12">
        <v>10.9</v>
      </c>
      <c r="Q35" s="12"/>
      <c r="R35" s="12"/>
      <c r="S35" s="12"/>
      <c r="T35">
        <v>3.8</v>
      </c>
      <c r="U35" s="12"/>
      <c r="V35" s="12"/>
      <c r="W35" s="12"/>
      <c r="X35">
        <v>50</v>
      </c>
      <c r="Y35" s="12"/>
      <c r="Z35" s="12"/>
      <c r="AA35" s="12"/>
      <c r="AB35">
        <v>10.9</v>
      </c>
      <c r="AC35" s="12"/>
      <c r="AD35" s="12"/>
      <c r="AE35" s="12"/>
      <c r="AF35">
        <v>91.4</v>
      </c>
      <c r="AH35" s="12"/>
      <c r="AI35" s="12"/>
      <c r="AJ35" s="12"/>
      <c r="AK35" s="12">
        <f t="shared" si="16"/>
        <v>4.7418851999999996</v>
      </c>
      <c r="AL35" s="12"/>
      <c r="AM35" s="12"/>
      <c r="AN35" s="12"/>
      <c r="AO35" s="12">
        <f t="shared" si="13"/>
        <v>0.66085440000000006</v>
      </c>
      <c r="AQ35" s="12"/>
      <c r="AR35" s="12"/>
      <c r="AS35" s="12"/>
      <c r="AU35" s="12"/>
      <c r="AV35" s="12"/>
      <c r="AW35" s="12"/>
      <c r="AY35" s="12"/>
      <c r="AZ35" s="12"/>
      <c r="BA35" s="12"/>
      <c r="BB35" s="12">
        <f t="shared" si="11"/>
        <v>2.3999999999999986</v>
      </c>
      <c r="BC35" s="10"/>
      <c r="BD35" s="10"/>
      <c r="BE35" s="10"/>
      <c r="BF35" s="10">
        <f t="shared" si="14"/>
        <v>-0.10000000000000053</v>
      </c>
      <c r="BG35" s="12"/>
      <c r="BH35" s="12"/>
      <c r="BI35" s="12"/>
      <c r="BJ35" s="12">
        <f t="shared" si="8"/>
        <v>1.0843460999999996</v>
      </c>
      <c r="BK35" s="12">
        <f t="shared" si="9"/>
        <v>1.0843460999999996</v>
      </c>
      <c r="BM35" s="12"/>
      <c r="BN35" s="12"/>
      <c r="BO35" s="12"/>
      <c r="BP35" s="12">
        <f t="shared" si="15"/>
        <v>0.3118177999999997</v>
      </c>
      <c r="BQ35" s="12">
        <f t="shared" si="10"/>
        <v>0.3118177999999997</v>
      </c>
      <c r="BV35" s="12"/>
      <c r="BW35" s="12"/>
      <c r="BX35" s="12"/>
      <c r="BY35" s="12">
        <f t="shared" si="17"/>
        <v>4.4889354000000008</v>
      </c>
      <c r="BZ35" s="12"/>
      <c r="CA35" s="12"/>
      <c r="CB35" s="12"/>
      <c r="CC35" s="12">
        <f t="shared" si="18"/>
        <v>1.6545264</v>
      </c>
      <c r="CD35" s="12"/>
      <c r="CE35" s="12"/>
      <c r="CF35" s="12"/>
      <c r="CG35" s="12">
        <f t="shared" si="19"/>
        <v>3.4216981999999998</v>
      </c>
      <c r="CH35" s="12"/>
      <c r="CI35" s="12"/>
      <c r="CJ35" s="12"/>
      <c r="CK35" s="12">
        <f t="shared" si="20"/>
        <v>0.96715299999999982</v>
      </c>
      <c r="CM35" s="12">
        <f t="shared" si="12"/>
        <v>5.0420168067226854</v>
      </c>
    </row>
    <row r="36" spans="1:91" x14ac:dyDescent="0.25">
      <c r="A36" s="12" t="s">
        <v>119</v>
      </c>
      <c r="B36" s="10"/>
      <c r="C36" s="10"/>
      <c r="D36" s="10"/>
      <c r="E36" s="10">
        <v>7.4</v>
      </c>
      <c r="F36">
        <v>0</v>
      </c>
      <c r="G36" s="12">
        <v>0</v>
      </c>
      <c r="H36" s="10">
        <v>0</v>
      </c>
      <c r="I36" s="12"/>
      <c r="J36" s="12"/>
      <c r="K36" s="12"/>
      <c r="L36">
        <v>4</v>
      </c>
      <c r="P36" s="12">
        <v>7.4</v>
      </c>
      <c r="Q36" s="12"/>
      <c r="R36" s="12"/>
      <c r="S36" s="12"/>
      <c r="T36">
        <v>3.5</v>
      </c>
      <c r="U36" s="12"/>
      <c r="V36" s="12"/>
      <c r="W36" s="12"/>
      <c r="X36">
        <v>50.6</v>
      </c>
      <c r="Y36" s="12"/>
      <c r="Z36" s="12"/>
      <c r="AA36" s="12"/>
      <c r="AB36">
        <v>7.4</v>
      </c>
      <c r="AC36" s="12"/>
      <c r="AD36" s="12"/>
      <c r="AE36" s="12"/>
      <c r="AF36">
        <v>92</v>
      </c>
      <c r="AH36" s="12"/>
      <c r="AI36" s="12"/>
      <c r="AJ36" s="12"/>
      <c r="AK36" s="12">
        <f t="shared" si="16"/>
        <v>5.8720707999999995</v>
      </c>
      <c r="AL36" s="12"/>
      <c r="AM36" s="12"/>
      <c r="AN36" s="12"/>
      <c r="AO36" s="12">
        <f t="shared" si="13"/>
        <v>1.1091514999999998</v>
      </c>
      <c r="AQ36" s="12"/>
      <c r="AR36" s="12"/>
      <c r="AS36" s="12"/>
      <c r="AU36" s="12"/>
      <c r="AV36" s="12"/>
      <c r="AW36" s="12"/>
      <c r="AY36" s="12"/>
      <c r="AZ36" s="12"/>
      <c r="BA36" s="12"/>
      <c r="BB36" s="12">
        <f t="shared" si="11"/>
        <v>2.3999999999999986</v>
      </c>
      <c r="BC36" s="10"/>
      <c r="BD36" s="10"/>
      <c r="BE36" s="10"/>
      <c r="BF36" s="10">
        <f t="shared" si="14"/>
        <v>-0.20000000000000018</v>
      </c>
      <c r="BG36" s="12"/>
      <c r="BH36" s="12"/>
      <c r="BI36" s="12"/>
      <c r="BJ36" s="12">
        <f t="shared" si="8"/>
        <v>2.1868075999999994</v>
      </c>
      <c r="BK36" s="12">
        <f t="shared" si="9"/>
        <v>2.1868075999999994</v>
      </c>
      <c r="BM36" s="12"/>
      <c r="BN36" s="12"/>
      <c r="BO36" s="12"/>
      <c r="BP36" s="12">
        <f t="shared" si="15"/>
        <v>0.60482259999999988</v>
      </c>
      <c r="BQ36" s="12">
        <f t="shared" si="10"/>
        <v>0.60482259999999988</v>
      </c>
      <c r="BV36" s="12"/>
      <c r="BW36" s="12"/>
      <c r="BX36" s="12"/>
      <c r="BY36" s="12">
        <f t="shared" si="17"/>
        <v>4.4974721999999998</v>
      </c>
      <c r="BZ36" s="12"/>
      <c r="CA36" s="12"/>
      <c r="CB36" s="12"/>
      <c r="CC36" s="12">
        <f t="shared" si="18"/>
        <v>1.6533522</v>
      </c>
      <c r="CD36" s="12"/>
      <c r="CE36" s="12"/>
      <c r="CF36" s="12"/>
      <c r="CG36" s="12">
        <f t="shared" si="19"/>
        <v>3.4181766000000002</v>
      </c>
      <c r="CH36" s="12"/>
      <c r="CI36" s="12"/>
      <c r="CJ36" s="12"/>
      <c r="CK36" s="12">
        <f t="shared" si="20"/>
        <v>0.96669399999999983</v>
      </c>
      <c r="CM36" s="12">
        <f t="shared" si="12"/>
        <v>4.9792531120331915</v>
      </c>
    </row>
    <row r="37" spans="1:91" x14ac:dyDescent="0.25">
      <c r="A37" s="12" t="s">
        <v>120</v>
      </c>
      <c r="B37" s="10"/>
      <c r="C37" s="10"/>
      <c r="D37" s="10"/>
      <c r="E37" s="10">
        <v>7.3</v>
      </c>
      <c r="F37">
        <v>0</v>
      </c>
      <c r="G37" s="12">
        <v>0</v>
      </c>
      <c r="H37" s="10">
        <v>0</v>
      </c>
      <c r="I37" s="12"/>
      <c r="J37" s="12"/>
      <c r="K37" s="12"/>
      <c r="L37">
        <v>3.2</v>
      </c>
      <c r="P37" s="12">
        <v>6</v>
      </c>
      <c r="Q37" s="12"/>
      <c r="R37" s="12"/>
      <c r="S37" s="12"/>
      <c r="T37">
        <v>3.5</v>
      </c>
      <c r="U37" s="12"/>
      <c r="V37" s="12"/>
      <c r="W37" s="12"/>
      <c r="X37">
        <v>51.1</v>
      </c>
      <c r="Y37" s="12"/>
      <c r="Z37" s="12"/>
      <c r="AA37" s="12"/>
      <c r="AB37">
        <v>6</v>
      </c>
      <c r="AC37" s="12"/>
      <c r="AD37" s="12"/>
      <c r="AE37" s="12"/>
      <c r="AF37">
        <v>92.5</v>
      </c>
      <c r="AH37" s="12"/>
      <c r="AI37" s="12"/>
      <c r="AJ37" s="12"/>
      <c r="AK37" s="12">
        <f t="shared" si="16"/>
        <v>6.1217570000000006</v>
      </c>
      <c r="AL37" s="12"/>
      <c r="AM37" s="12"/>
      <c r="AN37" s="12"/>
      <c r="AO37" s="12">
        <f t="shared" si="13"/>
        <v>1.2195619</v>
      </c>
      <c r="AQ37" s="12"/>
      <c r="AR37" s="12"/>
      <c r="AS37" s="12"/>
      <c r="AU37" s="12"/>
      <c r="AV37" s="12"/>
      <c r="AW37" s="12"/>
      <c r="AY37" s="12"/>
      <c r="AZ37" s="12"/>
      <c r="BA37" s="12"/>
      <c r="BB37" s="12">
        <f t="shared" si="11"/>
        <v>2.3000000000000043</v>
      </c>
      <c r="BC37" s="10"/>
      <c r="BD37" s="10"/>
      <c r="BE37" s="10"/>
      <c r="BF37" s="10">
        <f t="shared" si="14"/>
        <v>-0.29999999999999982</v>
      </c>
      <c r="BG37" s="12"/>
      <c r="BH37" s="12"/>
      <c r="BI37" s="12"/>
      <c r="BJ37" s="12">
        <f t="shared" si="8"/>
        <v>2.6147893999999998</v>
      </c>
      <c r="BK37" s="12">
        <f t="shared" si="9"/>
        <v>2.6147893999999998</v>
      </c>
      <c r="BM37" s="12"/>
      <c r="BN37" s="12"/>
      <c r="BO37" s="12"/>
      <c r="BP37" s="12">
        <f t="shared" si="15"/>
        <v>0.70501769999999997</v>
      </c>
      <c r="BQ37" s="12">
        <f t="shared" si="10"/>
        <v>0.70501769999999997</v>
      </c>
      <c r="BV37" s="12"/>
      <c r="BW37" s="12"/>
      <c r="BX37" s="12"/>
      <c r="BY37" s="12">
        <f t="shared" si="17"/>
        <v>4.5188142000000004</v>
      </c>
      <c r="BZ37" s="12"/>
      <c r="CA37" s="12"/>
      <c r="CB37" s="12"/>
      <c r="CC37" s="12">
        <f t="shared" si="18"/>
        <v>1.6504167000000001</v>
      </c>
      <c r="CD37" s="12"/>
      <c r="CE37" s="12"/>
      <c r="CF37" s="12"/>
      <c r="CG37" s="12">
        <f t="shared" si="19"/>
        <v>3.4093726000000002</v>
      </c>
      <c r="CH37" s="12"/>
      <c r="CI37" s="12"/>
      <c r="CJ37" s="12"/>
      <c r="CK37" s="12">
        <f t="shared" si="20"/>
        <v>0.96554649999999997</v>
      </c>
      <c r="CM37" s="12">
        <f t="shared" si="12"/>
        <v>4.7131147540983696</v>
      </c>
    </row>
    <row r="38" spans="1:91" x14ac:dyDescent="0.25">
      <c r="A38" s="12" t="s">
        <v>121</v>
      </c>
      <c r="B38" s="10"/>
      <c r="C38" s="10"/>
      <c r="D38" s="10"/>
      <c r="E38" s="10">
        <v>7.2</v>
      </c>
      <c r="F38">
        <v>0</v>
      </c>
      <c r="G38" s="12">
        <v>0</v>
      </c>
      <c r="H38" s="10">
        <v>0</v>
      </c>
      <c r="I38" s="12"/>
      <c r="J38" s="12"/>
      <c r="K38" s="12"/>
      <c r="L38">
        <v>4</v>
      </c>
      <c r="P38" s="12">
        <v>8.9</v>
      </c>
      <c r="Q38" s="12"/>
      <c r="R38" s="12"/>
      <c r="S38" s="12"/>
      <c r="T38">
        <v>3.7</v>
      </c>
      <c r="U38" s="12"/>
      <c r="V38" s="12"/>
      <c r="W38" s="12"/>
      <c r="X38">
        <v>51.7</v>
      </c>
      <c r="Y38" s="12"/>
      <c r="Z38" s="12"/>
      <c r="AA38" s="12"/>
      <c r="AB38">
        <v>8.9</v>
      </c>
      <c r="AC38" s="12"/>
      <c r="AD38" s="12"/>
      <c r="AE38" s="12"/>
      <c r="AF38">
        <v>93.2</v>
      </c>
      <c r="AH38" s="12"/>
      <c r="AI38" s="12"/>
      <c r="AJ38" s="12"/>
      <c r="AK38" s="12">
        <f t="shared" si="16"/>
        <v>5.8063503999999995</v>
      </c>
      <c r="AL38" s="12"/>
      <c r="AM38" s="12"/>
      <c r="AN38" s="12"/>
      <c r="AO38" s="12">
        <f t="shared" si="13"/>
        <v>1.1047145</v>
      </c>
      <c r="AQ38" s="12"/>
      <c r="AR38" s="12"/>
      <c r="AS38" s="12"/>
      <c r="AU38" s="12"/>
      <c r="AV38" s="12"/>
      <c r="AW38" s="12"/>
      <c r="AY38" s="12"/>
      <c r="AZ38" s="12"/>
      <c r="BA38" s="12"/>
      <c r="BB38" s="12">
        <f t="shared" ref="BB38:BB69" si="21">X38 - X34</f>
        <v>2.3000000000000043</v>
      </c>
      <c r="BC38" s="10"/>
      <c r="BD38" s="10"/>
      <c r="BE38" s="10"/>
      <c r="BF38" s="10">
        <f t="shared" si="14"/>
        <v>-0.20000000000000018</v>
      </c>
      <c r="BG38" s="12"/>
      <c r="BH38" s="12"/>
      <c r="BI38" s="12"/>
      <c r="BJ38" s="12">
        <f t="shared" si="8"/>
        <v>1.6865576999999994</v>
      </c>
      <c r="BK38" s="12">
        <f t="shared" si="9"/>
        <v>1.6865576999999994</v>
      </c>
      <c r="BM38" s="12"/>
      <c r="BN38" s="12"/>
      <c r="BO38" s="12"/>
      <c r="BP38" s="12">
        <f t="shared" si="15"/>
        <v>0.47158839999999985</v>
      </c>
      <c r="BQ38" s="12">
        <f t="shared" si="10"/>
        <v>0.47158839999999985</v>
      </c>
      <c r="BS38">
        <v>2.0499999999999998</v>
      </c>
      <c r="BT38">
        <v>0.56999999999999995</v>
      </c>
      <c r="BV38" s="12"/>
      <c r="BW38" s="12"/>
      <c r="BX38" s="12"/>
      <c r="BY38" s="12">
        <f t="shared" si="17"/>
        <v>4.5358878000000002</v>
      </c>
      <c r="BZ38" s="12"/>
      <c r="CA38" s="12"/>
      <c r="CB38" s="12"/>
      <c r="CC38" s="12">
        <f t="shared" si="18"/>
        <v>1.6480683</v>
      </c>
      <c r="CD38" s="12"/>
      <c r="CE38" s="12"/>
      <c r="CF38" s="12"/>
      <c r="CG38" s="12">
        <f t="shared" si="19"/>
        <v>3.4023294000000002</v>
      </c>
      <c r="CH38" s="12"/>
      <c r="CI38" s="12"/>
      <c r="CJ38" s="12"/>
      <c r="CK38" s="12">
        <f t="shared" si="20"/>
        <v>0.96462849999999978</v>
      </c>
      <c r="CM38" s="12">
        <f t="shared" si="12"/>
        <v>4.6558704453441377</v>
      </c>
    </row>
    <row r="39" spans="1:91" x14ac:dyDescent="0.25">
      <c r="A39" s="12" t="s">
        <v>122</v>
      </c>
      <c r="B39" s="10"/>
      <c r="C39" s="10"/>
      <c r="D39" s="10"/>
      <c r="E39" s="10">
        <v>7.3</v>
      </c>
      <c r="F39">
        <v>0</v>
      </c>
      <c r="G39" s="12">
        <v>0</v>
      </c>
      <c r="H39" s="10">
        <v>0</v>
      </c>
      <c r="I39" s="12"/>
      <c r="J39" s="12"/>
      <c r="K39" s="12"/>
      <c r="L39">
        <v>3.7</v>
      </c>
      <c r="P39" s="12">
        <v>6.3</v>
      </c>
      <c r="Q39" s="12"/>
      <c r="R39" s="12"/>
      <c r="S39" s="12"/>
      <c r="T39">
        <v>3.7</v>
      </c>
      <c r="U39" s="12"/>
      <c r="V39" s="12"/>
      <c r="W39" s="12"/>
      <c r="X39">
        <v>52.6</v>
      </c>
      <c r="Y39" s="12"/>
      <c r="Z39" s="12"/>
      <c r="AA39" s="12"/>
      <c r="AB39">
        <v>6.3</v>
      </c>
      <c r="AC39" s="12"/>
      <c r="AD39" s="12"/>
      <c r="AE39" s="12"/>
      <c r="AF39">
        <v>93.4</v>
      </c>
      <c r="AH39" s="12"/>
      <c r="AI39" s="12"/>
      <c r="AJ39" s="12"/>
      <c r="AK39" s="12">
        <f t="shared" si="16"/>
        <v>5.9451654999999999</v>
      </c>
      <c r="AL39" s="12"/>
      <c r="AM39" s="12"/>
      <c r="AN39" s="12"/>
      <c r="AO39" s="12">
        <f t="shared" si="13"/>
        <v>1.1461183999999998</v>
      </c>
      <c r="AQ39" s="12"/>
      <c r="AR39" s="12"/>
      <c r="AS39" s="12"/>
      <c r="AU39" s="12"/>
      <c r="AV39" s="12"/>
      <c r="AW39" s="12"/>
      <c r="AY39" s="12"/>
      <c r="AZ39" s="12"/>
      <c r="BA39" s="12"/>
      <c r="BB39" s="12">
        <f t="shared" si="21"/>
        <v>2.6000000000000014</v>
      </c>
      <c r="BC39" s="10"/>
      <c r="BD39" s="10"/>
      <c r="BE39" s="10"/>
      <c r="BF39" s="10">
        <f t="shared" si="14"/>
        <v>-9.9999999999999645E-2</v>
      </c>
      <c r="BG39" s="12"/>
      <c r="BH39" s="12"/>
      <c r="BI39" s="12"/>
      <c r="BJ39" s="12">
        <f t="shared" si="8"/>
        <v>2.5150102999999997</v>
      </c>
      <c r="BK39" s="12">
        <f t="shared" si="9"/>
        <v>2.5150102999999997</v>
      </c>
      <c r="BM39" s="12"/>
      <c r="BN39" s="12"/>
      <c r="BO39" s="12"/>
      <c r="BP39" s="12">
        <f t="shared" si="15"/>
        <v>0.74529729999999983</v>
      </c>
      <c r="BQ39" s="12">
        <f t="shared" si="10"/>
        <v>0.74529729999999983</v>
      </c>
      <c r="BS39">
        <v>2.54</v>
      </c>
      <c r="BT39">
        <v>0.69</v>
      </c>
      <c r="BV39" s="12"/>
      <c r="BW39" s="12"/>
      <c r="BX39" s="12"/>
      <c r="BY39" s="12">
        <f t="shared" si="17"/>
        <v>4.5444246000000001</v>
      </c>
      <c r="BZ39" s="12"/>
      <c r="CA39" s="12"/>
      <c r="CB39" s="12"/>
      <c r="CC39" s="12">
        <f t="shared" si="18"/>
        <v>1.6468941000000001</v>
      </c>
      <c r="CD39" s="12"/>
      <c r="CE39" s="12"/>
      <c r="CF39" s="12"/>
      <c r="CG39" s="12">
        <f t="shared" si="19"/>
        <v>3.3988078000000002</v>
      </c>
      <c r="CH39" s="12"/>
      <c r="CI39" s="12"/>
      <c r="CJ39" s="12"/>
      <c r="CK39" s="12">
        <f t="shared" si="20"/>
        <v>0.96416949999999979</v>
      </c>
      <c r="CM39" s="12">
        <f t="shared" si="12"/>
        <v>5.2000000000000028</v>
      </c>
    </row>
    <row r="40" spans="1:91" x14ac:dyDescent="0.25">
      <c r="A40" s="12" t="s">
        <v>123</v>
      </c>
      <c r="B40" s="10"/>
      <c r="C40" s="10"/>
      <c r="D40" s="10"/>
      <c r="E40" s="10">
        <v>7.2</v>
      </c>
      <c r="F40">
        <v>0</v>
      </c>
      <c r="G40" s="12">
        <v>0</v>
      </c>
      <c r="H40" s="10">
        <v>0</v>
      </c>
      <c r="I40" s="12"/>
      <c r="J40" s="12"/>
      <c r="K40" s="12"/>
      <c r="L40">
        <v>6.4</v>
      </c>
      <c r="P40" s="12">
        <v>8.9</v>
      </c>
      <c r="Q40" s="12"/>
      <c r="R40" s="12"/>
      <c r="S40" s="12"/>
      <c r="T40">
        <v>2.5</v>
      </c>
      <c r="U40" s="12"/>
      <c r="V40" s="12"/>
      <c r="W40" s="12"/>
      <c r="X40">
        <v>53.4</v>
      </c>
      <c r="Y40" s="12"/>
      <c r="Z40" s="12"/>
      <c r="AA40" s="12"/>
      <c r="AB40">
        <v>8.9</v>
      </c>
      <c r="AC40" s="12"/>
      <c r="AD40" s="12"/>
      <c r="AE40" s="12"/>
      <c r="AF40">
        <v>93.9</v>
      </c>
      <c r="AH40" s="12"/>
      <c r="AI40" s="12"/>
      <c r="AJ40" s="12"/>
      <c r="AK40" s="12">
        <f t="shared" si="16"/>
        <v>4.9587111999999998</v>
      </c>
      <c r="AL40" s="12"/>
      <c r="AM40" s="12"/>
      <c r="AN40" s="12"/>
      <c r="AO40" s="12">
        <f t="shared" si="13"/>
        <v>0.80010529999999991</v>
      </c>
      <c r="AQ40" s="12"/>
      <c r="AR40" s="12"/>
      <c r="AS40" s="12"/>
      <c r="AU40" s="12"/>
      <c r="AV40" s="12"/>
      <c r="AW40" s="12"/>
      <c r="AY40" s="12"/>
      <c r="AZ40" s="12"/>
      <c r="BA40" s="12"/>
      <c r="BB40" s="12">
        <f t="shared" si="21"/>
        <v>2.7999999999999972</v>
      </c>
      <c r="BC40" s="10"/>
      <c r="BD40" s="10"/>
      <c r="BE40" s="10"/>
      <c r="BF40" s="10">
        <f t="shared" si="14"/>
        <v>-0.20000000000000018</v>
      </c>
      <c r="BG40" s="12"/>
      <c r="BH40" s="12"/>
      <c r="BI40" s="12"/>
      <c r="BJ40" s="12">
        <f t="shared" si="8"/>
        <v>1.6777536999999996</v>
      </c>
      <c r="BK40" s="12">
        <f t="shared" si="9"/>
        <v>1.6777536999999996</v>
      </c>
      <c r="BM40" s="12"/>
      <c r="BN40" s="12"/>
      <c r="BO40" s="12"/>
      <c r="BP40" s="12">
        <f t="shared" si="15"/>
        <v>0.47158839999999985</v>
      </c>
      <c r="BQ40" s="12">
        <f t="shared" si="10"/>
        <v>0.47158839999999985</v>
      </c>
      <c r="BS40">
        <v>2.88</v>
      </c>
      <c r="BT40">
        <v>0.77</v>
      </c>
      <c r="BV40" s="12"/>
      <c r="BW40" s="12"/>
      <c r="BX40" s="12"/>
      <c r="BY40" s="12">
        <f t="shared" si="17"/>
        <v>4.5657665999999999</v>
      </c>
      <c r="BZ40" s="12"/>
      <c r="CA40" s="12"/>
      <c r="CB40" s="12"/>
      <c r="CC40" s="12">
        <f t="shared" si="18"/>
        <v>1.6439585999999999</v>
      </c>
      <c r="CD40" s="12"/>
      <c r="CE40" s="12"/>
      <c r="CF40" s="12"/>
      <c r="CG40" s="12">
        <f t="shared" si="19"/>
        <v>3.3900038000000001</v>
      </c>
      <c r="CH40" s="12"/>
      <c r="CI40" s="12"/>
      <c r="CJ40" s="12"/>
      <c r="CK40" s="12">
        <f t="shared" si="20"/>
        <v>0.96302199999999993</v>
      </c>
      <c r="CM40" s="12">
        <f t="shared" si="12"/>
        <v>5.5335968379446587</v>
      </c>
    </row>
    <row r="41" spans="1:91" x14ac:dyDescent="0.25">
      <c r="A41" s="12" t="s">
        <v>124</v>
      </c>
      <c r="B41" s="10"/>
      <c r="C41" s="10"/>
      <c r="D41" s="10"/>
      <c r="E41" s="10">
        <v>7</v>
      </c>
      <c r="F41">
        <v>0</v>
      </c>
      <c r="G41" s="12">
        <v>0</v>
      </c>
      <c r="H41" s="10">
        <v>0</v>
      </c>
      <c r="I41" s="12"/>
      <c r="J41" s="12"/>
      <c r="K41" s="12"/>
      <c r="L41">
        <v>3</v>
      </c>
      <c r="P41" s="12">
        <v>5.4</v>
      </c>
      <c r="Q41" s="12"/>
      <c r="R41" s="12"/>
      <c r="S41" s="12"/>
      <c r="T41">
        <v>4.0999999999999996</v>
      </c>
      <c r="U41" s="12"/>
      <c r="V41" s="12"/>
      <c r="W41" s="12"/>
      <c r="X41">
        <v>54.4</v>
      </c>
      <c r="Y41" s="12"/>
      <c r="Z41" s="12"/>
      <c r="AA41" s="12"/>
      <c r="AB41">
        <v>5.4</v>
      </c>
      <c r="AC41" s="12"/>
      <c r="AD41" s="12"/>
      <c r="AE41" s="12"/>
      <c r="AF41">
        <v>92.3</v>
      </c>
      <c r="AH41" s="12"/>
      <c r="AI41" s="12"/>
      <c r="AJ41" s="12"/>
      <c r="AK41" s="12">
        <f t="shared" si="16"/>
        <v>6.0938129999999999</v>
      </c>
      <c r="AL41" s="12"/>
      <c r="AM41" s="12"/>
      <c r="AN41" s="12"/>
      <c r="AO41" s="12">
        <f t="shared" si="13"/>
        <v>1.2338534999999999</v>
      </c>
      <c r="AQ41" s="12"/>
      <c r="AR41" s="12"/>
      <c r="AS41" s="12"/>
      <c r="AU41" s="12"/>
      <c r="AV41" s="12"/>
      <c r="AW41" s="12"/>
      <c r="AY41" s="12"/>
      <c r="AZ41" s="12"/>
      <c r="BA41" s="12"/>
      <c r="BB41" s="12">
        <f t="shared" si="21"/>
        <v>3.2999999999999972</v>
      </c>
      <c r="BC41" s="10"/>
      <c r="BD41" s="10"/>
      <c r="BE41" s="10"/>
      <c r="BF41" s="10">
        <f t="shared" si="14"/>
        <v>-0.20000000000000018</v>
      </c>
      <c r="BG41" s="12"/>
      <c r="BH41" s="12"/>
      <c r="BI41" s="12"/>
      <c r="BJ41" s="12">
        <f t="shared" si="8"/>
        <v>2.7418839999999998</v>
      </c>
      <c r="BK41" s="12">
        <f t="shared" si="9"/>
        <v>2.7418839999999998</v>
      </c>
      <c r="BM41" s="12"/>
      <c r="BN41" s="12"/>
      <c r="BO41" s="12"/>
      <c r="BP41" s="12">
        <f t="shared" si="15"/>
        <v>0.80573419999999962</v>
      </c>
      <c r="BQ41" s="12">
        <f t="shared" si="10"/>
        <v>0.80573419999999962</v>
      </c>
      <c r="BS41">
        <v>3.12</v>
      </c>
      <c r="BT41">
        <v>0.86</v>
      </c>
      <c r="BV41" s="12"/>
      <c r="BW41" s="12"/>
      <c r="BX41" s="12"/>
      <c r="BY41" s="12">
        <f t="shared" si="17"/>
        <v>4.5743034000000007</v>
      </c>
      <c r="BZ41" s="12"/>
      <c r="CA41" s="12"/>
      <c r="CB41" s="12"/>
      <c r="CC41" s="12">
        <f t="shared" si="18"/>
        <v>1.6427844</v>
      </c>
      <c r="CD41" s="12"/>
      <c r="CE41" s="12"/>
      <c r="CF41" s="12"/>
      <c r="CG41" s="12">
        <f t="shared" si="19"/>
        <v>3.3864822000000001</v>
      </c>
      <c r="CH41" s="12"/>
      <c r="CI41" s="12"/>
      <c r="CJ41" s="12"/>
      <c r="CK41" s="12">
        <f t="shared" si="20"/>
        <v>0.96256299999999995</v>
      </c>
      <c r="CM41" s="12">
        <f t="shared" si="12"/>
        <v>6.4579256360078219</v>
      </c>
    </row>
    <row r="42" spans="1:91" x14ac:dyDescent="0.25">
      <c r="A42" s="12" t="s">
        <v>125</v>
      </c>
      <c r="B42" s="10"/>
      <c r="C42" s="10"/>
      <c r="D42" s="10"/>
      <c r="E42" s="10">
        <v>7</v>
      </c>
      <c r="F42">
        <v>0</v>
      </c>
      <c r="G42" s="12">
        <v>0</v>
      </c>
      <c r="H42" s="10">
        <v>0</v>
      </c>
      <c r="I42" s="12"/>
      <c r="J42" s="12"/>
      <c r="K42" s="12"/>
      <c r="L42">
        <v>3.8</v>
      </c>
      <c r="P42" s="12">
        <v>5.8</v>
      </c>
      <c r="Q42" s="12"/>
      <c r="R42" s="12"/>
      <c r="S42" s="12"/>
      <c r="T42">
        <v>2.1</v>
      </c>
      <c r="U42" s="12"/>
      <c r="V42" s="12"/>
      <c r="W42" s="12"/>
      <c r="X42">
        <v>55.4</v>
      </c>
      <c r="Y42" s="12"/>
      <c r="Z42" s="12"/>
      <c r="AA42" s="12"/>
      <c r="AB42">
        <v>5.8</v>
      </c>
      <c r="AC42" s="12"/>
      <c r="AD42" s="12"/>
      <c r="AE42" s="12"/>
      <c r="AF42">
        <v>94.1</v>
      </c>
      <c r="AH42" s="12"/>
      <c r="AI42" s="12"/>
      <c r="AJ42" s="12"/>
      <c r="AK42" s="12">
        <f t="shared" si="16"/>
        <v>5.8112665999999997</v>
      </c>
      <c r="AL42" s="12"/>
      <c r="AM42" s="12"/>
      <c r="AN42" s="12"/>
      <c r="AO42" s="12">
        <f t="shared" si="13"/>
        <v>1.1678131</v>
      </c>
      <c r="AQ42" s="12"/>
      <c r="AR42" s="12"/>
      <c r="AS42" s="12"/>
      <c r="AU42" s="12"/>
      <c r="AV42" s="12"/>
      <c r="AW42" s="12"/>
      <c r="AY42" s="12"/>
      <c r="AZ42" s="12"/>
      <c r="BA42" s="12"/>
      <c r="BB42" s="12">
        <f t="shared" si="21"/>
        <v>3.6999999999999957</v>
      </c>
      <c r="BC42" s="10"/>
      <c r="BD42" s="10"/>
      <c r="BE42" s="10"/>
      <c r="BF42" s="10">
        <f t="shared" si="14"/>
        <v>-0.40000000000000036</v>
      </c>
      <c r="BG42" s="12"/>
      <c r="BH42" s="12"/>
      <c r="BI42" s="12"/>
      <c r="BJ42" s="12">
        <f t="shared" si="8"/>
        <v>2.6088452000000002</v>
      </c>
      <c r="BK42" s="12">
        <f t="shared" si="9"/>
        <v>2.6088452000000002</v>
      </c>
      <c r="BM42" s="12"/>
      <c r="BN42" s="12"/>
      <c r="BO42" s="12"/>
      <c r="BP42" s="12">
        <f t="shared" si="15"/>
        <v>0.70002139999999979</v>
      </c>
      <c r="BQ42" s="12">
        <f t="shared" si="10"/>
        <v>0.70002139999999979</v>
      </c>
      <c r="BS42">
        <v>3.47</v>
      </c>
      <c r="BT42">
        <v>0.93</v>
      </c>
      <c r="BV42" s="12"/>
      <c r="BW42" s="12"/>
      <c r="BX42" s="12"/>
      <c r="BY42" s="12">
        <f t="shared" si="17"/>
        <v>4.5999138000000004</v>
      </c>
      <c r="BZ42" s="12"/>
      <c r="CA42" s="12"/>
      <c r="CB42" s="12"/>
      <c r="CC42" s="12">
        <f t="shared" si="18"/>
        <v>1.6392618000000001</v>
      </c>
      <c r="CD42" s="12"/>
      <c r="CE42" s="12"/>
      <c r="CF42" s="12"/>
      <c r="CG42" s="12">
        <f t="shared" si="19"/>
        <v>3.3759174000000001</v>
      </c>
      <c r="CH42" s="12"/>
      <c r="CI42" s="12"/>
      <c r="CJ42" s="12"/>
      <c r="CK42" s="12">
        <f t="shared" si="20"/>
        <v>0.96118599999999976</v>
      </c>
      <c r="CM42" s="12">
        <f t="shared" si="12"/>
        <v>7.156673114119914</v>
      </c>
    </row>
    <row r="43" spans="1:91" x14ac:dyDescent="0.25">
      <c r="A43" s="12" t="s">
        <v>126</v>
      </c>
      <c r="B43" s="10"/>
      <c r="C43" s="10"/>
      <c r="D43" s="10"/>
      <c r="E43" s="10">
        <v>7.2</v>
      </c>
      <c r="F43">
        <v>0</v>
      </c>
      <c r="G43" s="12">
        <v>0</v>
      </c>
      <c r="H43" s="10">
        <v>0</v>
      </c>
      <c r="I43" s="12"/>
      <c r="J43" s="12"/>
      <c r="K43" s="12"/>
      <c r="L43">
        <v>1.8</v>
      </c>
      <c r="P43" s="12">
        <v>3.5</v>
      </c>
      <c r="Q43" s="12"/>
      <c r="R43" s="12"/>
      <c r="S43" s="12"/>
      <c r="T43">
        <v>-1.9</v>
      </c>
      <c r="U43" s="12"/>
      <c r="V43" s="12"/>
      <c r="W43" s="12"/>
      <c r="X43">
        <v>56.5</v>
      </c>
      <c r="Y43" s="12"/>
      <c r="Z43" s="12"/>
      <c r="AA43" s="12"/>
      <c r="AB43">
        <v>3.5</v>
      </c>
      <c r="AC43" s="12"/>
      <c r="AD43" s="12"/>
      <c r="AE43" s="12"/>
      <c r="AF43">
        <v>95.9</v>
      </c>
      <c r="AH43" s="12"/>
      <c r="AI43" s="12"/>
      <c r="AJ43" s="12"/>
      <c r="AK43" s="12">
        <f t="shared" si="16"/>
        <v>6.5833530000000007</v>
      </c>
      <c r="AL43" s="12"/>
      <c r="AM43" s="12"/>
      <c r="AN43" s="12"/>
      <c r="AO43" s="12">
        <f t="shared" si="13"/>
        <v>1.5325791</v>
      </c>
      <c r="AQ43" s="12"/>
      <c r="AR43" s="12"/>
      <c r="AS43" s="12"/>
      <c r="AU43" s="12"/>
      <c r="AV43" s="12"/>
      <c r="AW43" s="12"/>
      <c r="AY43" s="12"/>
      <c r="AZ43" s="12"/>
      <c r="BA43" s="12"/>
      <c r="BB43" s="12">
        <f t="shared" si="21"/>
        <v>3.8999999999999986</v>
      </c>
      <c r="BC43" s="10"/>
      <c r="BD43" s="10"/>
      <c r="BE43" s="10"/>
      <c r="BF43" s="10">
        <f t="shared" si="14"/>
        <v>-0.90000000000000036</v>
      </c>
      <c r="BG43" s="12"/>
      <c r="BH43" s="12"/>
      <c r="BI43" s="12"/>
      <c r="BJ43" s="12">
        <f t="shared" si="8"/>
        <v>3.3593255000000002</v>
      </c>
      <c r="BK43" s="12">
        <f t="shared" si="9"/>
        <v>3.3593255000000002</v>
      </c>
      <c r="BM43" s="12"/>
      <c r="BN43" s="12"/>
      <c r="BO43" s="12"/>
      <c r="BP43" s="12">
        <f t="shared" si="15"/>
        <v>0.73723039999999973</v>
      </c>
      <c r="BQ43" s="12">
        <f t="shared" si="10"/>
        <v>0.73723039999999973</v>
      </c>
      <c r="BS43">
        <v>3.43</v>
      </c>
      <c r="BT43">
        <v>0.93</v>
      </c>
      <c r="BV43" s="12"/>
      <c r="BW43" s="12"/>
      <c r="BX43" s="12"/>
      <c r="BY43" s="12">
        <f t="shared" si="17"/>
        <v>4.6127190000000002</v>
      </c>
      <c r="BZ43" s="12"/>
      <c r="CA43" s="12"/>
      <c r="CB43" s="12"/>
      <c r="CC43" s="12">
        <f t="shared" si="18"/>
        <v>1.6375005</v>
      </c>
      <c r="CD43" s="12"/>
      <c r="CE43" s="12"/>
      <c r="CF43" s="12"/>
      <c r="CG43" s="12">
        <f t="shared" si="19"/>
        <v>3.370635</v>
      </c>
      <c r="CH43" s="12"/>
      <c r="CI43" s="12"/>
      <c r="CJ43" s="12"/>
      <c r="CK43" s="12">
        <f t="shared" si="20"/>
        <v>0.96049749999999989</v>
      </c>
      <c r="CM43" s="12">
        <f t="shared" si="12"/>
        <v>7.4144486692015175</v>
      </c>
    </row>
    <row r="44" spans="1:91" x14ac:dyDescent="0.25">
      <c r="A44" s="12" t="s">
        <v>127</v>
      </c>
      <c r="B44" s="10"/>
      <c r="C44" s="10"/>
      <c r="D44" s="10"/>
      <c r="E44" s="10">
        <v>7</v>
      </c>
      <c r="F44">
        <v>0</v>
      </c>
      <c r="G44" s="12">
        <v>0</v>
      </c>
      <c r="H44" s="10">
        <v>0</v>
      </c>
      <c r="I44" s="12"/>
      <c r="J44" s="12"/>
      <c r="K44" s="12"/>
      <c r="L44">
        <v>4.0999999999999996</v>
      </c>
      <c r="P44" s="12">
        <v>5.8</v>
      </c>
      <c r="Q44" s="12"/>
      <c r="R44" s="12"/>
      <c r="S44" s="12"/>
      <c r="T44">
        <v>2.5</v>
      </c>
      <c r="U44" s="12"/>
      <c r="V44" s="12"/>
      <c r="W44" s="12"/>
      <c r="X44">
        <v>57.8</v>
      </c>
      <c r="Y44" s="12"/>
      <c r="Z44" s="12"/>
      <c r="AA44" s="12"/>
      <c r="AB44">
        <v>5.8</v>
      </c>
      <c r="AC44" s="12"/>
      <c r="AD44" s="12"/>
      <c r="AE44" s="12"/>
      <c r="AF44">
        <v>97.3</v>
      </c>
      <c r="AH44" s="12"/>
      <c r="AI44" s="12"/>
      <c r="AJ44" s="12"/>
      <c r="AK44" s="12">
        <f t="shared" si="16"/>
        <v>5.7053116999999993</v>
      </c>
      <c r="AL44" s="12"/>
      <c r="AM44" s="12"/>
      <c r="AN44" s="12"/>
      <c r="AO44" s="12">
        <f t="shared" si="13"/>
        <v>1.1175352000000001</v>
      </c>
      <c r="AQ44" s="12"/>
      <c r="AR44" s="12"/>
      <c r="AS44" s="12"/>
      <c r="AU44" s="12"/>
      <c r="AV44" s="12"/>
      <c r="AW44" s="12"/>
      <c r="AY44" s="12"/>
      <c r="AZ44" s="12"/>
      <c r="BA44" s="12"/>
      <c r="BB44" s="12">
        <f t="shared" si="21"/>
        <v>4.3999999999999986</v>
      </c>
      <c r="BC44" s="10"/>
      <c r="BD44" s="10"/>
      <c r="BE44" s="10"/>
      <c r="BF44" s="10">
        <f t="shared" si="14"/>
        <v>-1</v>
      </c>
      <c r="BG44" s="12"/>
      <c r="BH44" s="12"/>
      <c r="BI44" s="12"/>
      <c r="BJ44" s="12">
        <f t="shared" si="8"/>
        <v>2.5965196000000001</v>
      </c>
      <c r="BK44" s="12">
        <f t="shared" si="9"/>
        <v>2.5965196000000001</v>
      </c>
      <c r="BM44" s="12"/>
      <c r="BN44" s="12"/>
      <c r="BO44" s="12"/>
      <c r="BP44" s="12">
        <f t="shared" si="15"/>
        <v>0.49505419999999989</v>
      </c>
      <c r="BQ44" s="12">
        <f t="shared" si="10"/>
        <v>0.49505419999999989</v>
      </c>
      <c r="BS44">
        <v>3.66</v>
      </c>
      <c r="BT44">
        <v>0.84</v>
      </c>
      <c r="BV44" s="12"/>
      <c r="BW44" s="12"/>
      <c r="BX44" s="12"/>
      <c r="BY44" s="12">
        <f t="shared" si="17"/>
        <v>4.6127190000000002</v>
      </c>
      <c r="BZ44" s="12"/>
      <c r="CA44" s="12"/>
      <c r="CB44" s="12"/>
      <c r="CC44" s="12">
        <f t="shared" si="18"/>
        <v>1.6375005</v>
      </c>
      <c r="CD44" s="12"/>
      <c r="CE44" s="12"/>
      <c r="CF44" s="12"/>
      <c r="CG44" s="12">
        <f t="shared" si="19"/>
        <v>3.370635</v>
      </c>
      <c r="CH44" s="12"/>
      <c r="CI44" s="12"/>
      <c r="CJ44" s="12"/>
      <c r="CK44" s="12">
        <f t="shared" si="20"/>
        <v>0.96049749999999989</v>
      </c>
      <c r="CM44" s="12">
        <f t="shared" si="12"/>
        <v>8.2397003745318322</v>
      </c>
    </row>
    <row r="45" spans="1:91" x14ac:dyDescent="0.25">
      <c r="A45" s="12" t="s">
        <v>128</v>
      </c>
      <c r="B45" s="10"/>
      <c r="C45" s="10"/>
      <c r="D45" s="10"/>
      <c r="E45" s="10">
        <v>6.8</v>
      </c>
      <c r="F45">
        <v>0</v>
      </c>
      <c r="G45" s="12">
        <v>0</v>
      </c>
      <c r="H45" s="10">
        <v>0</v>
      </c>
      <c r="I45" s="12"/>
      <c r="J45" s="12"/>
      <c r="K45" s="12"/>
      <c r="L45">
        <v>2.1</v>
      </c>
      <c r="P45" s="12">
        <v>4.4000000000000004</v>
      </c>
      <c r="Q45" s="12"/>
      <c r="R45" s="12"/>
      <c r="S45" s="12"/>
      <c r="T45">
        <v>2.8</v>
      </c>
      <c r="U45" s="12"/>
      <c r="V45" s="12"/>
      <c r="W45" s="12"/>
      <c r="X45">
        <v>59</v>
      </c>
      <c r="Y45" s="12"/>
      <c r="Z45" s="12"/>
      <c r="AA45" s="12"/>
      <c r="AB45">
        <v>4.4000000000000004</v>
      </c>
      <c r="AC45" s="12"/>
      <c r="AD45" s="12"/>
      <c r="AE45" s="12"/>
      <c r="AF45">
        <v>98.7</v>
      </c>
      <c r="AH45" s="12"/>
      <c r="AI45" s="12"/>
      <c r="AJ45" s="12"/>
      <c r="AK45" s="12">
        <f t="shared" si="16"/>
        <v>6.3459573000000002</v>
      </c>
      <c r="AL45" s="12"/>
      <c r="AM45" s="12"/>
      <c r="AN45" s="12"/>
      <c r="AO45" s="12">
        <f t="shared" si="13"/>
        <v>1.3869056999999998</v>
      </c>
      <c r="AQ45" s="12"/>
      <c r="AR45" s="12"/>
      <c r="AS45" s="12"/>
      <c r="AU45" s="12"/>
      <c r="AV45" s="12"/>
      <c r="AW45" s="12"/>
      <c r="AY45" s="12"/>
      <c r="AZ45" s="12"/>
      <c r="BA45" s="12"/>
      <c r="BB45" s="12">
        <f t="shared" si="21"/>
        <v>4.6000000000000014</v>
      </c>
      <c r="BC45" s="10"/>
      <c r="BD45" s="10"/>
      <c r="BE45" s="10"/>
      <c r="BF45" s="10">
        <f t="shared" si="14"/>
        <v>-1</v>
      </c>
      <c r="BG45" s="12"/>
      <c r="BH45" s="12"/>
      <c r="BI45" s="12"/>
      <c r="BJ45" s="12">
        <f t="shared" si="8"/>
        <v>3.0044553999999999</v>
      </c>
      <c r="BK45" s="12">
        <f t="shared" si="9"/>
        <v>3.0044553999999999</v>
      </c>
      <c r="BM45" s="12"/>
      <c r="BN45" s="12"/>
      <c r="BO45" s="12"/>
      <c r="BP45" s="12">
        <f t="shared" si="15"/>
        <v>0.63290039999999981</v>
      </c>
      <c r="BQ45" s="12">
        <f t="shared" si="10"/>
        <v>0.63290039999999981</v>
      </c>
      <c r="BS45">
        <v>3.37</v>
      </c>
      <c r="BT45">
        <v>0.79</v>
      </c>
      <c r="BV45" s="12"/>
      <c r="BW45" s="12"/>
      <c r="BX45" s="12"/>
      <c r="BY45" s="12">
        <f t="shared" si="17"/>
        <v>4.6169874000000002</v>
      </c>
      <c r="BZ45" s="12"/>
      <c r="CA45" s="12"/>
      <c r="CB45" s="12"/>
      <c r="CC45" s="12">
        <f t="shared" si="18"/>
        <v>1.6369134000000001</v>
      </c>
      <c r="CD45" s="12"/>
      <c r="CE45" s="12"/>
      <c r="CF45" s="12"/>
      <c r="CG45" s="12">
        <f t="shared" si="19"/>
        <v>3.3688742</v>
      </c>
      <c r="CH45" s="12"/>
      <c r="CI45" s="12"/>
      <c r="CJ45" s="12"/>
      <c r="CK45" s="12">
        <f t="shared" si="20"/>
        <v>0.96026799999999979</v>
      </c>
      <c r="CM45" s="12">
        <f t="shared" si="12"/>
        <v>8.4558823529411793</v>
      </c>
    </row>
    <row r="46" spans="1:91" x14ac:dyDescent="0.25">
      <c r="A46" s="12" t="s">
        <v>129</v>
      </c>
      <c r="B46" s="10"/>
      <c r="C46" s="10"/>
      <c r="D46" s="10"/>
      <c r="E46" s="10">
        <v>6.6</v>
      </c>
      <c r="F46">
        <v>0</v>
      </c>
      <c r="G46" s="12">
        <v>0</v>
      </c>
      <c r="H46" s="10">
        <v>0</v>
      </c>
      <c r="I46" s="12"/>
      <c r="J46" s="12"/>
      <c r="K46" s="12"/>
      <c r="L46">
        <v>2.8</v>
      </c>
      <c r="P46" s="12">
        <v>5.8</v>
      </c>
      <c r="Q46" s="12"/>
      <c r="R46" s="12"/>
      <c r="S46" s="12"/>
      <c r="T46">
        <v>4.9000000000000004</v>
      </c>
      <c r="U46" s="12"/>
      <c r="V46" s="12"/>
      <c r="W46" s="12"/>
      <c r="X46">
        <v>60.6</v>
      </c>
      <c r="Y46" s="12"/>
      <c r="Z46" s="12"/>
      <c r="AA46" s="12"/>
      <c r="AB46">
        <v>5.8</v>
      </c>
      <c r="AC46" s="12"/>
      <c r="AD46" s="12"/>
      <c r="AE46" s="12"/>
      <c r="AF46">
        <v>100.6</v>
      </c>
      <c r="AH46" s="12"/>
      <c r="AI46" s="12"/>
      <c r="AJ46" s="12"/>
      <c r="AK46" s="12">
        <f t="shared" si="16"/>
        <v>6.0330087999999993</v>
      </c>
      <c r="AL46" s="12"/>
      <c r="AM46" s="12"/>
      <c r="AN46" s="12"/>
      <c r="AO46" s="12">
        <f t="shared" si="13"/>
        <v>1.315368546462095</v>
      </c>
      <c r="AQ46" s="12"/>
      <c r="AR46" s="12"/>
      <c r="AS46" s="12"/>
      <c r="AT46">
        <v>2929.7</v>
      </c>
      <c r="AU46" s="12"/>
      <c r="AV46" s="12"/>
      <c r="AW46" s="12"/>
      <c r="AX46">
        <v>-11.799842987336584</v>
      </c>
      <c r="AY46" s="12"/>
      <c r="AZ46" s="12"/>
      <c r="BA46" s="12"/>
      <c r="BB46" s="12">
        <f t="shared" si="21"/>
        <v>5.2000000000000028</v>
      </c>
      <c r="BC46" s="10"/>
      <c r="BD46" s="10"/>
      <c r="BE46" s="10"/>
      <c r="BF46" s="10">
        <f t="shared" si="14"/>
        <v>-0.89999999999999947</v>
      </c>
      <c r="BG46" s="12"/>
      <c r="BH46" s="12"/>
      <c r="BI46" s="12"/>
      <c r="BJ46" s="12">
        <f t="shared" si="8"/>
        <v>2.5233788000000001</v>
      </c>
      <c r="BK46" s="12">
        <f t="shared" si="9"/>
        <v>2.5233788000000001</v>
      </c>
      <c r="BM46" s="12"/>
      <c r="BN46" s="12"/>
      <c r="BO46" s="12"/>
      <c r="BP46" s="12">
        <f t="shared" si="15"/>
        <v>0.54317499999999996</v>
      </c>
      <c r="BQ46" s="12">
        <f t="shared" si="10"/>
        <v>0.54317499999999996</v>
      </c>
      <c r="BS46">
        <v>3.64</v>
      </c>
      <c r="BT46">
        <v>0.8</v>
      </c>
      <c r="BV46" s="12"/>
      <c r="BW46" s="12"/>
      <c r="BX46" s="12"/>
      <c r="BY46" s="12">
        <f t="shared" si="17"/>
        <v>4.5913769999999996</v>
      </c>
      <c r="BZ46" s="12"/>
      <c r="CA46" s="12"/>
      <c r="CB46" s="12"/>
      <c r="CC46" s="12">
        <f t="shared" si="18"/>
        <v>1.640436</v>
      </c>
      <c r="CD46" s="12"/>
      <c r="CE46" s="12"/>
      <c r="CF46" s="12"/>
      <c r="CG46" s="12">
        <f t="shared" si="19"/>
        <v>3.3794390000000001</v>
      </c>
      <c r="CH46" s="12"/>
      <c r="CI46" s="12"/>
      <c r="CJ46" s="12"/>
      <c r="CK46" s="12">
        <f t="shared" si="20"/>
        <v>0.96164499999999997</v>
      </c>
      <c r="CM46" s="12">
        <f t="shared" si="12"/>
        <v>9.3862815884476589</v>
      </c>
    </row>
    <row r="47" spans="1:91" x14ac:dyDescent="0.25">
      <c r="A47" s="12" t="s">
        <v>130</v>
      </c>
      <c r="B47" s="10"/>
      <c r="C47" s="10"/>
      <c r="D47" s="10"/>
      <c r="E47" s="10">
        <v>6.3</v>
      </c>
      <c r="F47">
        <v>0</v>
      </c>
      <c r="G47" s="12">
        <v>0</v>
      </c>
      <c r="H47" s="10">
        <v>0</v>
      </c>
      <c r="I47" s="12"/>
      <c r="J47" s="12"/>
      <c r="K47" s="12"/>
      <c r="L47">
        <v>4.5999999999999996</v>
      </c>
      <c r="P47" s="12">
        <v>7.4</v>
      </c>
      <c r="Q47" s="12"/>
      <c r="R47" s="12"/>
      <c r="S47" s="12"/>
      <c r="T47">
        <v>4.5999999999999996</v>
      </c>
      <c r="U47" s="12"/>
      <c r="V47" s="12"/>
      <c r="W47" s="12"/>
      <c r="X47">
        <v>62</v>
      </c>
      <c r="Y47" s="12"/>
      <c r="Z47" s="12"/>
      <c r="AA47" s="12"/>
      <c r="AB47">
        <v>7.4</v>
      </c>
      <c r="AC47" s="12"/>
      <c r="AD47" s="12"/>
      <c r="AE47" s="12"/>
      <c r="AF47">
        <v>102.6</v>
      </c>
      <c r="AH47" s="12"/>
      <c r="AI47" s="12"/>
      <c r="AJ47" s="12"/>
      <c r="AK47" s="12">
        <f t="shared" si="16"/>
        <v>5.2986988000000004</v>
      </c>
      <c r="AL47" s="12"/>
      <c r="AM47" s="12"/>
      <c r="AN47" s="12"/>
      <c r="AO47" s="12">
        <f t="shared" si="13"/>
        <v>1.057559009278179</v>
      </c>
      <c r="AQ47" s="12"/>
      <c r="AR47" s="12"/>
      <c r="AS47" s="12"/>
      <c r="AT47">
        <v>3004.9</v>
      </c>
      <c r="AU47" s="12"/>
      <c r="AV47" s="12"/>
      <c r="AW47" s="12"/>
      <c r="AX47">
        <v>-9.1583746547306166</v>
      </c>
      <c r="AY47" s="12"/>
      <c r="AZ47" s="12"/>
      <c r="BA47" s="12"/>
      <c r="BB47" s="12">
        <f t="shared" si="21"/>
        <v>5.5</v>
      </c>
      <c r="BC47" s="10"/>
      <c r="BD47" s="10"/>
      <c r="BE47" s="10"/>
      <c r="BF47" s="10">
        <f t="shared" si="14"/>
        <v>-0.79999999999999982</v>
      </c>
      <c r="BG47" s="12"/>
      <c r="BH47" s="12"/>
      <c r="BI47" s="12"/>
      <c r="BJ47" s="12">
        <f t="shared" si="8"/>
        <v>1.9698231999999996</v>
      </c>
      <c r="BK47" s="12">
        <f t="shared" si="9"/>
        <v>1.9698231999999996</v>
      </c>
      <c r="BM47" s="12"/>
      <c r="BN47" s="12"/>
      <c r="BO47" s="12"/>
      <c r="BP47" s="12">
        <f t="shared" si="15"/>
        <v>0.43824429999999986</v>
      </c>
      <c r="BQ47" s="12">
        <f t="shared" si="10"/>
        <v>0.43824429999999986</v>
      </c>
      <c r="BS47">
        <v>3.55</v>
      </c>
      <c r="BT47">
        <v>0.82</v>
      </c>
      <c r="BV47" s="12"/>
      <c r="BW47" s="12"/>
      <c r="BX47" s="12"/>
      <c r="BY47" s="12">
        <f t="shared" si="17"/>
        <v>4.5999138000000004</v>
      </c>
      <c r="BZ47" s="12"/>
      <c r="CA47" s="12"/>
      <c r="CB47" s="12"/>
      <c r="CC47" s="12">
        <f t="shared" si="18"/>
        <v>1.6392618000000001</v>
      </c>
      <c r="CD47" s="12"/>
      <c r="CE47" s="12"/>
      <c r="CF47" s="12"/>
      <c r="CG47" s="12">
        <f t="shared" si="19"/>
        <v>3.3759174000000001</v>
      </c>
      <c r="CH47" s="12"/>
      <c r="CI47" s="12"/>
      <c r="CJ47" s="12"/>
      <c r="CK47" s="12">
        <f t="shared" si="20"/>
        <v>0.96118599999999976</v>
      </c>
      <c r="CM47" s="12">
        <f t="shared" si="12"/>
        <v>9.7345132743362832</v>
      </c>
    </row>
    <row r="48" spans="1:91" x14ac:dyDescent="0.25">
      <c r="A48" s="12" t="s">
        <v>131</v>
      </c>
      <c r="B48" s="10"/>
      <c r="C48" s="10"/>
      <c r="D48" s="10"/>
      <c r="E48" s="10">
        <v>6</v>
      </c>
      <c r="F48">
        <v>0</v>
      </c>
      <c r="G48" s="12">
        <v>0</v>
      </c>
      <c r="H48" s="10">
        <v>0</v>
      </c>
      <c r="I48" s="12"/>
      <c r="J48" s="12"/>
      <c r="K48" s="12"/>
      <c r="L48">
        <v>3.7</v>
      </c>
      <c r="P48" s="12">
        <v>6.7</v>
      </c>
      <c r="Q48" s="12"/>
      <c r="R48" s="12"/>
      <c r="S48" s="12"/>
      <c r="T48">
        <v>4.3</v>
      </c>
      <c r="U48" s="12"/>
      <c r="V48" s="12"/>
      <c r="W48" s="12"/>
      <c r="X48">
        <v>63.3</v>
      </c>
      <c r="Y48" s="12"/>
      <c r="Z48" s="12"/>
      <c r="AA48" s="12"/>
      <c r="AB48">
        <v>6.7</v>
      </c>
      <c r="AC48" s="12"/>
      <c r="AD48" s="12"/>
      <c r="AE48" s="12"/>
      <c r="AF48">
        <v>103.2</v>
      </c>
      <c r="AH48" s="12"/>
      <c r="AI48" s="12"/>
      <c r="AJ48" s="12"/>
      <c r="AK48" s="12">
        <f t="shared" si="16"/>
        <v>5.5179828999999998</v>
      </c>
      <c r="AL48" s="12"/>
      <c r="AM48" s="12"/>
      <c r="AN48" s="12"/>
      <c r="AO48" s="12">
        <f t="shared" si="13"/>
        <v>1.2217286835067802</v>
      </c>
      <c r="AQ48" s="12"/>
      <c r="AR48" s="12"/>
      <c r="AS48" s="12"/>
      <c r="AT48">
        <v>3171</v>
      </c>
      <c r="AU48" s="12"/>
      <c r="AV48" s="12"/>
      <c r="AW48" s="12"/>
      <c r="AX48">
        <v>-14.642068748029013</v>
      </c>
      <c r="AY48" s="12"/>
      <c r="AZ48" s="12"/>
      <c r="BA48" s="12"/>
      <c r="BB48" s="12">
        <f t="shared" si="21"/>
        <v>5.5</v>
      </c>
      <c r="BC48" s="10"/>
      <c r="BD48" s="10"/>
      <c r="BE48" s="10"/>
      <c r="BF48" s="10">
        <f t="shared" si="14"/>
        <v>-0.5</v>
      </c>
      <c r="BG48" s="12"/>
      <c r="BH48" s="12"/>
      <c r="BI48" s="12"/>
      <c r="BJ48" s="12">
        <f t="shared" si="8"/>
        <v>2.1460246999999999</v>
      </c>
      <c r="BK48" s="12">
        <f t="shared" si="9"/>
        <v>2.1460246999999999</v>
      </c>
      <c r="BM48" s="12"/>
      <c r="BN48" s="12"/>
      <c r="BO48" s="12"/>
      <c r="BP48" s="12">
        <f t="shared" si="15"/>
        <v>0.61663079999999992</v>
      </c>
      <c r="BQ48" s="12">
        <f t="shared" si="10"/>
        <v>0.61663079999999992</v>
      </c>
      <c r="BS48">
        <v>3.26</v>
      </c>
      <c r="BT48">
        <v>0.83</v>
      </c>
      <c r="BV48" s="12"/>
      <c r="BW48" s="12"/>
      <c r="BX48" s="12"/>
      <c r="BY48" s="12">
        <f t="shared" si="17"/>
        <v>4.6255242000000001</v>
      </c>
      <c r="BZ48" s="12"/>
      <c r="CA48" s="12"/>
      <c r="CB48" s="12"/>
      <c r="CC48" s="12">
        <f t="shared" si="18"/>
        <v>1.6357391999999999</v>
      </c>
      <c r="CD48" s="12"/>
      <c r="CE48" s="12"/>
      <c r="CF48" s="12"/>
      <c r="CG48" s="12">
        <f t="shared" si="19"/>
        <v>3.3653526</v>
      </c>
      <c r="CH48" s="12"/>
      <c r="CI48" s="12"/>
      <c r="CJ48" s="12"/>
      <c r="CK48" s="12">
        <f t="shared" si="20"/>
        <v>0.9598089999999998</v>
      </c>
      <c r="CM48" s="12">
        <f t="shared" si="12"/>
        <v>9.5155709342560559</v>
      </c>
    </row>
    <row r="49" spans="1:91" x14ac:dyDescent="0.25">
      <c r="A49" s="12" t="s">
        <v>132</v>
      </c>
      <c r="B49" s="10"/>
      <c r="C49" s="10"/>
      <c r="D49" s="10"/>
      <c r="E49" s="10">
        <v>5.8</v>
      </c>
      <c r="F49">
        <v>0</v>
      </c>
      <c r="G49" s="12">
        <v>0</v>
      </c>
      <c r="H49" s="10">
        <v>0</v>
      </c>
      <c r="I49" s="12"/>
      <c r="J49" s="12"/>
      <c r="K49" s="12"/>
      <c r="L49">
        <v>6.8</v>
      </c>
      <c r="P49" s="12">
        <v>10.4</v>
      </c>
      <c r="Q49" s="12"/>
      <c r="R49" s="12"/>
      <c r="S49" s="12"/>
      <c r="T49">
        <v>3.8</v>
      </c>
      <c r="U49" s="12"/>
      <c r="V49" s="12"/>
      <c r="W49" s="12"/>
      <c r="X49">
        <v>64.599999999999994</v>
      </c>
      <c r="Y49" s="12"/>
      <c r="Z49" s="12"/>
      <c r="AA49" s="12"/>
      <c r="AB49">
        <v>10.4</v>
      </c>
      <c r="AC49" s="12"/>
      <c r="AD49" s="12"/>
      <c r="AE49" s="12"/>
      <c r="AF49">
        <v>103.8</v>
      </c>
      <c r="AH49" s="12"/>
      <c r="AI49" s="12"/>
      <c r="AJ49" s="12"/>
      <c r="AK49" s="12">
        <f t="shared" si="16"/>
        <v>4.3573952</v>
      </c>
      <c r="AL49" s="12"/>
      <c r="AM49" s="12"/>
      <c r="AN49" s="12"/>
      <c r="AO49" s="12">
        <f t="shared" si="13"/>
        <v>0.63533249313640283</v>
      </c>
      <c r="AQ49" s="12"/>
      <c r="AR49" s="12"/>
      <c r="AS49" s="12"/>
      <c r="AT49">
        <v>2417.1</v>
      </c>
      <c r="AU49" s="12"/>
      <c r="AV49" s="12"/>
      <c r="AW49" s="12"/>
      <c r="AX49">
        <v>13.292788879235463</v>
      </c>
      <c r="AY49" s="12"/>
      <c r="AZ49" s="12"/>
      <c r="BA49" s="12"/>
      <c r="BB49" s="12">
        <f t="shared" si="21"/>
        <v>5.5999999999999943</v>
      </c>
      <c r="BC49" s="10"/>
      <c r="BD49" s="10"/>
      <c r="BE49" s="10"/>
      <c r="BF49" s="10">
        <f t="shared" si="14"/>
        <v>-0.5</v>
      </c>
      <c r="BG49" s="12"/>
      <c r="BH49" s="12"/>
      <c r="BI49" s="12"/>
      <c r="BJ49" s="12">
        <f t="shared" si="8"/>
        <v>0.94927739999999949</v>
      </c>
      <c r="BK49" s="12">
        <f t="shared" si="9"/>
        <v>0.94927739999999949</v>
      </c>
      <c r="BM49" s="12"/>
      <c r="BN49" s="12"/>
      <c r="BO49" s="12"/>
      <c r="BP49" s="12">
        <f t="shared" si="15"/>
        <v>0.27774939999999981</v>
      </c>
      <c r="BQ49" s="12">
        <f t="shared" si="10"/>
        <v>0.27774939999999981</v>
      </c>
      <c r="BS49">
        <v>3.5</v>
      </c>
      <c r="BT49">
        <v>0.89</v>
      </c>
      <c r="BV49" s="12"/>
      <c r="BW49" s="12"/>
      <c r="BX49" s="12"/>
      <c r="BY49" s="12">
        <f t="shared" si="17"/>
        <v>4.6468662000000007</v>
      </c>
      <c r="BZ49" s="12"/>
      <c r="CA49" s="12"/>
      <c r="CB49" s="12"/>
      <c r="CC49" s="12">
        <f t="shared" si="18"/>
        <v>1.6328037</v>
      </c>
      <c r="CD49" s="12"/>
      <c r="CE49" s="12"/>
      <c r="CF49" s="12"/>
      <c r="CG49" s="12">
        <f t="shared" si="19"/>
        <v>3.3565486</v>
      </c>
      <c r="CH49" s="12"/>
      <c r="CI49" s="12"/>
      <c r="CJ49" s="12"/>
      <c r="CK49" s="12">
        <f t="shared" si="20"/>
        <v>0.95866149999999994</v>
      </c>
      <c r="CM49" s="12">
        <f t="shared" si="12"/>
        <v>9.4915254237288043</v>
      </c>
    </row>
    <row r="50" spans="1:91" x14ac:dyDescent="0.25">
      <c r="A50" s="12" t="s">
        <v>133</v>
      </c>
      <c r="B50" s="10"/>
      <c r="C50" s="10"/>
      <c r="D50" s="10"/>
      <c r="E50" s="10">
        <v>5.7</v>
      </c>
      <c r="F50">
        <v>0</v>
      </c>
      <c r="G50" s="12">
        <v>0</v>
      </c>
      <c r="H50" s="10">
        <v>0</v>
      </c>
      <c r="I50" s="12"/>
      <c r="J50" s="12"/>
      <c r="K50" s="12"/>
      <c r="L50">
        <v>2.2999999999999998</v>
      </c>
      <c r="P50" s="12">
        <v>5.5</v>
      </c>
      <c r="Q50" s="12"/>
      <c r="R50" s="12"/>
      <c r="S50" s="12"/>
      <c r="T50">
        <v>3.2</v>
      </c>
      <c r="U50" s="12"/>
      <c r="V50" s="12"/>
      <c r="W50" s="12"/>
      <c r="X50">
        <v>65.599999999999994</v>
      </c>
      <c r="Y50" s="12"/>
      <c r="Z50" s="12"/>
      <c r="AA50" s="12"/>
      <c r="AB50">
        <v>5.5</v>
      </c>
      <c r="AC50" s="12"/>
      <c r="AD50" s="12"/>
      <c r="AE50" s="12"/>
      <c r="AF50">
        <v>104.9</v>
      </c>
      <c r="AH50" s="12"/>
      <c r="AI50" s="12"/>
      <c r="AJ50" s="12"/>
      <c r="AK50" s="12">
        <f t="shared" si="16"/>
        <v>5.9138584999999999</v>
      </c>
      <c r="AL50" s="12"/>
      <c r="AM50" s="12"/>
      <c r="AN50" s="12"/>
      <c r="AO50" s="12">
        <f t="shared" si="13"/>
        <v>1.2726129119195044</v>
      </c>
      <c r="AQ50" s="12"/>
      <c r="AR50" s="12"/>
      <c r="AS50" s="12"/>
      <c r="AT50">
        <v>2584</v>
      </c>
      <c r="AU50" s="12"/>
      <c r="AV50" s="12"/>
      <c r="AW50" s="12"/>
      <c r="AX50">
        <v>12.813467492260067</v>
      </c>
      <c r="AY50" s="12"/>
      <c r="AZ50" s="12"/>
      <c r="BA50" s="12"/>
      <c r="BB50" s="12">
        <f t="shared" si="21"/>
        <v>4.9999999999999929</v>
      </c>
      <c r="BC50" s="10"/>
      <c r="BD50" s="10"/>
      <c r="BE50" s="10"/>
      <c r="BF50" s="10">
        <f t="shared" si="14"/>
        <v>-0.5</v>
      </c>
      <c r="BG50" s="12"/>
      <c r="BH50" s="12"/>
      <c r="BI50" s="12"/>
      <c r="BJ50" s="12">
        <f t="shared" si="8"/>
        <v>2.4885246999999997</v>
      </c>
      <c r="BK50" s="12">
        <f t="shared" si="9"/>
        <v>2.4885246999999997</v>
      </c>
      <c r="BM50" s="12"/>
      <c r="BN50" s="12"/>
      <c r="BO50" s="12"/>
      <c r="BP50" s="12">
        <f t="shared" si="15"/>
        <v>0.73927169999999975</v>
      </c>
      <c r="BQ50" s="12">
        <f t="shared" si="10"/>
        <v>0.73927169999999975</v>
      </c>
      <c r="BS50">
        <v>3.42</v>
      </c>
      <c r="BT50">
        <v>0.77</v>
      </c>
      <c r="BV50" s="12"/>
      <c r="BW50" s="12"/>
      <c r="BX50" s="12"/>
      <c r="BY50" s="12">
        <f t="shared" si="17"/>
        <v>4.6682082000000005</v>
      </c>
      <c r="BZ50" s="12"/>
      <c r="CA50" s="12"/>
      <c r="CB50" s="12"/>
      <c r="CC50" s="12">
        <f t="shared" si="18"/>
        <v>1.6298682</v>
      </c>
      <c r="CD50" s="12"/>
      <c r="CE50" s="12"/>
      <c r="CF50" s="12"/>
      <c r="CG50" s="12">
        <f t="shared" si="19"/>
        <v>3.3477446</v>
      </c>
      <c r="CH50" s="12"/>
      <c r="CI50" s="12"/>
      <c r="CJ50" s="12"/>
      <c r="CK50" s="12">
        <f t="shared" si="20"/>
        <v>0.95751399999999987</v>
      </c>
      <c r="CM50" s="12">
        <f t="shared" si="12"/>
        <v>8.2508250825082374</v>
      </c>
    </row>
    <row r="51" spans="1:91" x14ac:dyDescent="0.25">
      <c r="A51" s="12" t="s">
        <v>134</v>
      </c>
      <c r="B51" s="10"/>
      <c r="C51" s="10"/>
      <c r="D51" s="10"/>
      <c r="E51" s="10">
        <v>5.5</v>
      </c>
      <c r="F51">
        <v>0</v>
      </c>
      <c r="G51" s="12">
        <v>0</v>
      </c>
      <c r="H51" s="10">
        <v>0</v>
      </c>
      <c r="I51" s="12"/>
      <c r="J51" s="12"/>
      <c r="K51" s="12"/>
      <c r="L51">
        <v>5.4</v>
      </c>
      <c r="P51" s="12">
        <v>9.5</v>
      </c>
      <c r="Q51" s="12"/>
      <c r="R51" s="12"/>
      <c r="S51" s="12"/>
      <c r="T51">
        <v>4.7</v>
      </c>
      <c r="U51" s="12"/>
      <c r="V51" s="12"/>
      <c r="W51" s="12"/>
      <c r="X51">
        <v>67.2</v>
      </c>
      <c r="Y51" s="12"/>
      <c r="Z51" s="12"/>
      <c r="AA51" s="12"/>
      <c r="AB51">
        <v>9.5</v>
      </c>
      <c r="AC51" s="12"/>
      <c r="AD51" s="12"/>
      <c r="AE51" s="12"/>
      <c r="AF51">
        <v>106.1</v>
      </c>
      <c r="AH51" s="12"/>
      <c r="AI51" s="12"/>
      <c r="AJ51" s="12"/>
      <c r="AK51" s="12">
        <f t="shared" si="16"/>
        <v>4.7532708000000001</v>
      </c>
      <c r="AL51" s="12"/>
      <c r="AM51" s="12"/>
      <c r="AN51" s="12"/>
      <c r="AO51" s="12">
        <f t="shared" si="13"/>
        <v>0.79869574151371936</v>
      </c>
      <c r="AQ51" s="12"/>
      <c r="AR51" s="12"/>
      <c r="AS51" s="12"/>
      <c r="AT51">
        <v>2729.7</v>
      </c>
      <c r="AU51" s="12"/>
      <c r="AV51" s="12"/>
      <c r="AW51" s="12"/>
      <c r="AX51">
        <v>14.921053595633227</v>
      </c>
      <c r="AY51" s="12"/>
      <c r="AZ51" s="12"/>
      <c r="BA51" s="12"/>
      <c r="BB51" s="12">
        <f t="shared" si="21"/>
        <v>5.2000000000000028</v>
      </c>
      <c r="BC51" s="10"/>
      <c r="BD51" s="10"/>
      <c r="BE51" s="10"/>
      <c r="BF51" s="10">
        <f t="shared" si="14"/>
        <v>-0.29999999999999982</v>
      </c>
      <c r="BG51" s="12"/>
      <c r="BH51" s="12"/>
      <c r="BI51" s="12"/>
      <c r="BJ51" s="12">
        <f t="shared" si="8"/>
        <v>1.1955198999999996</v>
      </c>
      <c r="BK51" s="12">
        <f t="shared" si="9"/>
        <v>1.1955198999999996</v>
      </c>
      <c r="BM51" s="12"/>
      <c r="BN51" s="12"/>
      <c r="BO51" s="12"/>
      <c r="BP51" s="12">
        <f t="shared" si="15"/>
        <v>0.44066989999999989</v>
      </c>
      <c r="BQ51" s="12">
        <f t="shared" si="10"/>
        <v>0.44066989999999989</v>
      </c>
      <c r="BS51">
        <v>3.53</v>
      </c>
      <c r="BT51">
        <v>0.82</v>
      </c>
      <c r="BV51" s="12"/>
      <c r="BW51" s="12"/>
      <c r="BX51" s="12"/>
      <c r="BY51" s="12">
        <f t="shared" si="17"/>
        <v>4.6425978000000008</v>
      </c>
      <c r="BZ51" s="12"/>
      <c r="CA51" s="12"/>
      <c r="CB51" s="12"/>
      <c r="CC51" s="12">
        <f t="shared" si="18"/>
        <v>1.6333907999999999</v>
      </c>
      <c r="CD51" s="12"/>
      <c r="CE51" s="12"/>
      <c r="CF51" s="12"/>
      <c r="CG51" s="12">
        <f t="shared" si="19"/>
        <v>3.3583094</v>
      </c>
      <c r="CH51" s="12"/>
      <c r="CI51" s="12"/>
      <c r="CJ51" s="12"/>
      <c r="CK51" s="12">
        <f t="shared" si="20"/>
        <v>0.95889099999999983</v>
      </c>
      <c r="CM51" s="12">
        <f t="shared" si="12"/>
        <v>8.3870967741935534</v>
      </c>
    </row>
    <row r="52" spans="1:91" x14ac:dyDescent="0.25">
      <c r="A52" s="12" t="s">
        <v>135</v>
      </c>
      <c r="B52" s="10"/>
      <c r="C52" s="10"/>
      <c r="D52" s="10"/>
      <c r="E52" s="10">
        <v>5.5</v>
      </c>
      <c r="F52">
        <v>0</v>
      </c>
      <c r="G52" s="12">
        <v>0</v>
      </c>
      <c r="H52" s="10">
        <v>0</v>
      </c>
      <c r="I52" s="12"/>
      <c r="J52" s="12"/>
      <c r="K52" s="12"/>
      <c r="L52">
        <v>2.2999999999999998</v>
      </c>
      <c r="P52" s="12">
        <v>7.2</v>
      </c>
      <c r="Q52" s="12"/>
      <c r="R52" s="12"/>
      <c r="S52" s="12"/>
      <c r="T52">
        <v>5</v>
      </c>
      <c r="U52" s="12"/>
      <c r="V52" s="12"/>
      <c r="W52" s="12"/>
      <c r="X52">
        <v>69.099999999999994</v>
      </c>
      <c r="Y52" s="12"/>
      <c r="Z52" s="12"/>
      <c r="AA52" s="12"/>
      <c r="AB52">
        <v>7.2</v>
      </c>
      <c r="AC52" s="12"/>
      <c r="AD52" s="12"/>
      <c r="AE52" s="12"/>
      <c r="AF52">
        <v>106.4</v>
      </c>
      <c r="AH52" s="12"/>
      <c r="AI52" s="12"/>
      <c r="AJ52" s="12"/>
      <c r="AK52" s="12">
        <f t="shared" si="16"/>
        <v>5.8481380999999999</v>
      </c>
      <c r="AL52" s="12"/>
      <c r="AM52" s="12"/>
      <c r="AN52" s="12"/>
      <c r="AO52" s="12">
        <f t="shared" si="13"/>
        <v>1.1489503062289872</v>
      </c>
      <c r="AQ52" s="12"/>
      <c r="AR52" s="12"/>
      <c r="AS52" s="12"/>
      <c r="AT52">
        <v>2706.7</v>
      </c>
      <c r="AU52" s="12"/>
      <c r="AV52" s="12"/>
      <c r="AW52" s="12"/>
      <c r="AX52">
        <v>26.600657627369117</v>
      </c>
      <c r="AY52" s="12"/>
      <c r="AZ52" s="12"/>
      <c r="BA52" s="12"/>
      <c r="BB52" s="12">
        <f t="shared" si="21"/>
        <v>5.7999999999999972</v>
      </c>
      <c r="BC52" s="10"/>
      <c r="BD52" s="10"/>
      <c r="BE52" s="10"/>
      <c r="BF52" s="10">
        <f t="shared" si="14"/>
        <v>-0.29999999999999982</v>
      </c>
      <c r="BG52" s="12"/>
      <c r="BH52" s="12"/>
      <c r="BI52" s="12"/>
      <c r="BJ52" s="12">
        <f t="shared" si="8"/>
        <v>1.9094297999999998</v>
      </c>
      <c r="BK52" s="12">
        <f t="shared" si="9"/>
        <v>1.9094297999999998</v>
      </c>
      <c r="BM52" s="12"/>
      <c r="BN52" s="12"/>
      <c r="BO52" s="12"/>
      <c r="BP52" s="12">
        <f t="shared" si="15"/>
        <v>0.65566469999999999</v>
      </c>
      <c r="BQ52" s="12">
        <f t="shared" si="10"/>
        <v>0.65566469999999999</v>
      </c>
      <c r="BS52">
        <v>3.41</v>
      </c>
      <c r="BT52">
        <v>0.9</v>
      </c>
      <c r="BV52" s="12"/>
      <c r="BW52" s="12"/>
      <c r="BX52" s="12"/>
      <c r="BY52" s="12">
        <f t="shared" si="17"/>
        <v>4.6041822000000012</v>
      </c>
      <c r="BZ52" s="12"/>
      <c r="CA52" s="12"/>
      <c r="CB52" s="12"/>
      <c r="CC52" s="12">
        <f t="shared" si="18"/>
        <v>1.6386746999999999</v>
      </c>
      <c r="CD52" s="12"/>
      <c r="CE52" s="12"/>
      <c r="CF52" s="12"/>
      <c r="CG52" s="12">
        <f t="shared" si="19"/>
        <v>3.3741565999999996</v>
      </c>
      <c r="CH52" s="12"/>
      <c r="CI52" s="12"/>
      <c r="CJ52" s="12"/>
      <c r="CK52" s="12">
        <f t="shared" si="20"/>
        <v>0.96095649999999988</v>
      </c>
      <c r="CM52" s="12">
        <f t="shared" si="12"/>
        <v>9.1627172195892523</v>
      </c>
    </row>
    <row r="53" spans="1:91" x14ac:dyDescent="0.25">
      <c r="A53" s="12" t="s">
        <v>136</v>
      </c>
      <c r="B53" s="10"/>
      <c r="C53" s="10"/>
      <c r="D53" s="10"/>
      <c r="E53" s="10">
        <v>5.3</v>
      </c>
      <c r="F53">
        <v>0</v>
      </c>
      <c r="G53" s="12">
        <v>0</v>
      </c>
      <c r="H53" s="10">
        <v>0</v>
      </c>
      <c r="I53" s="12"/>
      <c r="J53" s="12"/>
      <c r="K53" s="12"/>
      <c r="L53">
        <v>5.4</v>
      </c>
      <c r="P53" s="12">
        <v>8.8000000000000007</v>
      </c>
      <c r="Q53" s="12"/>
      <c r="R53" s="12"/>
      <c r="S53" s="12"/>
      <c r="T53">
        <v>4.4000000000000004</v>
      </c>
      <c r="U53" s="12"/>
      <c r="V53" s="12"/>
      <c r="W53" s="12"/>
      <c r="X53">
        <v>70.900000000000006</v>
      </c>
      <c r="Y53" s="12"/>
      <c r="Z53" s="12"/>
      <c r="AA53" s="12"/>
      <c r="AB53">
        <v>8.8000000000000007</v>
      </c>
      <c r="AC53" s="12"/>
      <c r="AD53" s="12"/>
      <c r="AE53" s="12"/>
      <c r="AF53">
        <v>106.6</v>
      </c>
      <c r="AH53" s="12"/>
      <c r="AI53" s="12"/>
      <c r="AJ53" s="12"/>
      <c r="AK53" s="12">
        <f t="shared" si="16"/>
        <v>4.6875503999999992</v>
      </c>
      <c r="AL53" s="12"/>
      <c r="AM53" s="12"/>
      <c r="AN53" s="12"/>
      <c r="AO53" s="12">
        <f t="shared" si="13"/>
        <v>0.74482929269646503</v>
      </c>
      <c r="AQ53" s="12"/>
      <c r="AR53" s="12"/>
      <c r="AS53" s="12"/>
      <c r="AT53">
        <v>2738.4</v>
      </c>
      <c r="AU53" s="12"/>
      <c r="AV53" s="12"/>
      <c r="AW53" s="12"/>
      <c r="AX53">
        <v>24.886795208881107</v>
      </c>
      <c r="AY53" s="12"/>
      <c r="AZ53" s="12"/>
      <c r="BA53" s="12"/>
      <c r="BB53" s="12">
        <f t="shared" si="21"/>
        <v>6.3000000000000114</v>
      </c>
      <c r="BC53" s="10"/>
      <c r="BD53" s="10"/>
      <c r="BE53" s="10"/>
      <c r="BF53" s="10">
        <f t="shared" si="14"/>
        <v>0.10000000000000053</v>
      </c>
      <c r="BG53" s="12"/>
      <c r="BH53" s="12"/>
      <c r="BI53" s="12"/>
      <c r="BJ53" s="12">
        <f t="shared" si="8"/>
        <v>1.3671161999999992</v>
      </c>
      <c r="BK53" s="12">
        <f t="shared" si="9"/>
        <v>1.3671161999999992</v>
      </c>
      <c r="BM53" s="12"/>
      <c r="BN53" s="12"/>
      <c r="BO53" s="12"/>
      <c r="BP53" s="12">
        <f t="shared" si="15"/>
        <v>0.64972770000000002</v>
      </c>
      <c r="BQ53" s="12">
        <f t="shared" si="10"/>
        <v>0.64972770000000002</v>
      </c>
      <c r="BS53">
        <v>3.52</v>
      </c>
      <c r="BT53">
        <v>0.82</v>
      </c>
      <c r="BV53" s="12"/>
      <c r="BW53" s="12"/>
      <c r="BX53" s="12"/>
      <c r="BY53" s="12">
        <f t="shared" si="17"/>
        <v>4.5700350000000007</v>
      </c>
      <c r="BZ53" s="12"/>
      <c r="CA53" s="12"/>
      <c r="CB53" s="12"/>
      <c r="CC53" s="12">
        <f t="shared" si="18"/>
        <v>1.6433715</v>
      </c>
      <c r="CD53" s="12"/>
      <c r="CE53" s="12"/>
      <c r="CF53" s="12"/>
      <c r="CG53" s="12">
        <f t="shared" si="19"/>
        <v>3.3882430000000001</v>
      </c>
      <c r="CH53" s="12"/>
      <c r="CI53" s="12"/>
      <c r="CJ53" s="12"/>
      <c r="CK53" s="12">
        <f t="shared" si="20"/>
        <v>0.96279249999999983</v>
      </c>
      <c r="CM53" s="12">
        <f t="shared" si="12"/>
        <v>9.7523219814241671</v>
      </c>
    </row>
    <row r="54" spans="1:91" x14ac:dyDescent="0.25">
      <c r="A54" s="12" t="s">
        <v>137</v>
      </c>
      <c r="B54" s="10"/>
      <c r="C54" s="10"/>
      <c r="D54" s="10"/>
      <c r="E54" s="10">
        <v>5.2</v>
      </c>
      <c r="F54">
        <v>0</v>
      </c>
      <c r="G54" s="12">
        <v>0</v>
      </c>
      <c r="H54" s="10">
        <v>0</v>
      </c>
      <c r="I54" s="12"/>
      <c r="J54" s="12"/>
      <c r="K54" s="12"/>
      <c r="L54">
        <v>4.0999999999999996</v>
      </c>
      <c r="P54" s="12">
        <v>8.6999999999999993</v>
      </c>
      <c r="Q54" s="12"/>
      <c r="R54" s="12"/>
      <c r="S54" s="12"/>
      <c r="T54">
        <v>4.5999999999999996</v>
      </c>
      <c r="U54" s="12"/>
      <c r="V54" s="12"/>
      <c r="W54" s="12"/>
      <c r="X54">
        <v>72.400000000000006</v>
      </c>
      <c r="Y54" s="12"/>
      <c r="Z54" s="12"/>
      <c r="AA54" s="12"/>
      <c r="AB54">
        <v>8.6999999999999993</v>
      </c>
      <c r="AC54" s="12"/>
      <c r="AD54" s="12"/>
      <c r="AE54" s="12"/>
      <c r="AF54">
        <v>107.6</v>
      </c>
      <c r="AH54" s="12"/>
      <c r="AI54" s="12"/>
      <c r="AJ54" s="12"/>
      <c r="AK54" s="12">
        <f t="shared" si="16"/>
        <v>5.1138281000000001</v>
      </c>
      <c r="AL54" s="12"/>
      <c r="AM54" s="12"/>
      <c r="AN54" s="12"/>
      <c r="AO54" s="12">
        <f t="shared" si="13"/>
        <v>0.99628157015882823</v>
      </c>
      <c r="AQ54" s="12"/>
      <c r="AR54" s="12"/>
      <c r="AS54" s="12"/>
      <c r="AT54">
        <v>2915.1</v>
      </c>
      <c r="AU54" s="12"/>
      <c r="AV54" s="12"/>
      <c r="AW54" s="12"/>
      <c r="AX54">
        <v>12.294603958697813</v>
      </c>
      <c r="AY54" s="12"/>
      <c r="AZ54" s="12"/>
      <c r="BA54" s="12"/>
      <c r="BB54" s="12">
        <f t="shared" si="21"/>
        <v>6.8000000000000114</v>
      </c>
      <c r="BC54" s="10"/>
      <c r="BD54" s="10"/>
      <c r="BE54" s="10"/>
      <c r="BF54" s="10">
        <f t="shared" si="14"/>
        <v>9.9999999999999645E-2</v>
      </c>
      <c r="BG54" s="12"/>
      <c r="BH54" s="12"/>
      <c r="BI54" s="12"/>
      <c r="BJ54" s="12">
        <f t="shared" si="8"/>
        <v>1.3750474999999998</v>
      </c>
      <c r="BK54" s="12">
        <f t="shared" si="9"/>
        <v>1.3750474999999998</v>
      </c>
      <c r="BM54" s="12"/>
      <c r="BN54" s="12"/>
      <c r="BO54" s="12"/>
      <c r="BP54" s="12">
        <f t="shared" si="15"/>
        <v>0.66256519999999985</v>
      </c>
      <c r="BQ54" s="12">
        <f t="shared" si="10"/>
        <v>0.66256519999999985</v>
      </c>
      <c r="BS54">
        <v>3.28</v>
      </c>
      <c r="BT54">
        <v>1.1000000000000001</v>
      </c>
      <c r="BV54" s="12"/>
      <c r="BW54" s="12"/>
      <c r="BX54" s="12"/>
      <c r="BY54" s="12">
        <f t="shared" si="17"/>
        <v>4.5401562000000002</v>
      </c>
      <c r="BZ54" s="12"/>
      <c r="CA54" s="12"/>
      <c r="CB54" s="12"/>
      <c r="CC54" s="12">
        <f t="shared" si="18"/>
        <v>1.6474812000000001</v>
      </c>
      <c r="CD54" s="12"/>
      <c r="CE54" s="12"/>
      <c r="CF54" s="12"/>
      <c r="CG54" s="12">
        <f t="shared" si="19"/>
        <v>3.4005686000000002</v>
      </c>
      <c r="CH54" s="12"/>
      <c r="CI54" s="12"/>
      <c r="CJ54" s="12"/>
      <c r="CK54" s="12">
        <f t="shared" si="20"/>
        <v>0.9643989999999999</v>
      </c>
      <c r="CM54" s="12">
        <f t="shared" si="12"/>
        <v>10.365853658536604</v>
      </c>
    </row>
    <row r="55" spans="1:91" x14ac:dyDescent="0.25">
      <c r="A55" s="12" t="s">
        <v>138</v>
      </c>
      <c r="B55" s="10"/>
      <c r="C55" s="10"/>
      <c r="D55" s="10"/>
      <c r="E55" s="10">
        <v>5.2</v>
      </c>
      <c r="F55">
        <v>0</v>
      </c>
      <c r="G55" s="12">
        <v>0</v>
      </c>
      <c r="H55" s="10">
        <v>0</v>
      </c>
      <c r="I55" s="12"/>
      <c r="J55" s="12"/>
      <c r="K55" s="12"/>
      <c r="L55">
        <v>3.2</v>
      </c>
      <c r="P55" s="12">
        <v>7.5</v>
      </c>
      <c r="Q55" s="12"/>
      <c r="R55" s="12"/>
      <c r="S55" s="12"/>
      <c r="T55">
        <v>6.6</v>
      </c>
      <c r="U55" s="12"/>
      <c r="V55" s="12"/>
      <c r="W55" s="12"/>
      <c r="X55">
        <v>73.400000000000006</v>
      </c>
      <c r="Y55" s="12"/>
      <c r="Z55" s="12"/>
      <c r="AA55" s="12"/>
      <c r="AB55">
        <v>7.5</v>
      </c>
      <c r="AC55" s="12"/>
      <c r="AD55" s="12"/>
      <c r="AE55" s="12"/>
      <c r="AF55">
        <v>108.6</v>
      </c>
      <c r="AH55" s="12"/>
      <c r="AI55" s="12"/>
      <c r="AJ55" s="12"/>
      <c r="AK55" s="12">
        <f t="shared" si="16"/>
        <v>5.4316928000000004</v>
      </c>
      <c r="AL55" s="12"/>
      <c r="AM55" s="12"/>
      <c r="AN55" s="12"/>
      <c r="AO55" s="12">
        <f t="shared" si="13"/>
        <v>1.0951498854956965</v>
      </c>
      <c r="AQ55" s="12"/>
      <c r="AR55" s="12"/>
      <c r="AS55" s="12"/>
      <c r="AT55">
        <v>3137</v>
      </c>
      <c r="AU55" s="12"/>
      <c r="AV55" s="12"/>
      <c r="AW55" s="12"/>
      <c r="AX55">
        <v>9.1616193815747593</v>
      </c>
      <c r="AY55" s="12"/>
      <c r="AZ55" s="12"/>
      <c r="BA55" s="12"/>
      <c r="BB55" s="12">
        <f t="shared" si="21"/>
        <v>6.2000000000000028</v>
      </c>
      <c r="BC55" s="10"/>
      <c r="BD55" s="10"/>
      <c r="BE55" s="10"/>
      <c r="BF55" s="10">
        <f t="shared" si="14"/>
        <v>9.9999999999999645E-2</v>
      </c>
      <c r="BG55" s="12"/>
      <c r="BH55" s="12"/>
      <c r="BI55" s="12"/>
      <c r="BJ55" s="12">
        <f t="shared" si="8"/>
        <v>1.7635990999999995</v>
      </c>
      <c r="BK55" s="12">
        <f t="shared" si="9"/>
        <v>1.7635990999999995</v>
      </c>
      <c r="BM55" s="12"/>
      <c r="BN55" s="12"/>
      <c r="BO55" s="12"/>
      <c r="BP55" s="12">
        <f t="shared" si="15"/>
        <v>0.77473639999999977</v>
      </c>
      <c r="BQ55" s="12">
        <f t="shared" si="10"/>
        <v>0.77473639999999977</v>
      </c>
      <c r="BS55">
        <v>3.27</v>
      </c>
      <c r="BT55">
        <v>0.9</v>
      </c>
      <c r="BV55" s="12"/>
      <c r="BW55" s="12"/>
      <c r="BX55" s="12"/>
      <c r="BY55" s="12">
        <f t="shared" si="17"/>
        <v>4.5017405999999998</v>
      </c>
      <c r="BZ55" s="12"/>
      <c r="CA55" s="12"/>
      <c r="CB55" s="12"/>
      <c r="CC55" s="12">
        <f t="shared" si="18"/>
        <v>1.6527651000000001</v>
      </c>
      <c r="CD55" s="12"/>
      <c r="CE55" s="12"/>
      <c r="CF55" s="12"/>
      <c r="CG55" s="12">
        <f t="shared" si="19"/>
        <v>3.4164158000000002</v>
      </c>
      <c r="CH55" s="12"/>
      <c r="CI55" s="12"/>
      <c r="CJ55" s="12"/>
      <c r="CK55" s="12">
        <f t="shared" si="20"/>
        <v>0.96646449999999995</v>
      </c>
      <c r="CM55" s="12">
        <f t="shared" si="12"/>
        <v>9.2261904761904798</v>
      </c>
    </row>
    <row r="56" spans="1:91" x14ac:dyDescent="0.25">
      <c r="A56" s="12" t="s">
        <v>139</v>
      </c>
      <c r="B56" s="10"/>
      <c r="C56" s="10"/>
      <c r="D56" s="10"/>
      <c r="E56" s="10">
        <v>5.2</v>
      </c>
      <c r="F56">
        <v>0</v>
      </c>
      <c r="G56" s="12">
        <v>0</v>
      </c>
      <c r="H56" s="10">
        <v>0</v>
      </c>
      <c r="I56" s="12"/>
      <c r="J56" s="12"/>
      <c r="K56" s="12"/>
      <c r="L56">
        <v>3</v>
      </c>
      <c r="P56" s="12">
        <v>6</v>
      </c>
      <c r="Q56" s="12"/>
      <c r="R56" s="12"/>
      <c r="S56" s="12"/>
      <c r="T56">
        <v>3.2</v>
      </c>
      <c r="U56" s="12"/>
      <c r="V56" s="12"/>
      <c r="W56" s="12"/>
      <c r="X56">
        <v>74.400000000000006</v>
      </c>
      <c r="Y56" s="12"/>
      <c r="Z56" s="12"/>
      <c r="AA56" s="12"/>
      <c r="AB56">
        <v>6</v>
      </c>
      <c r="AC56" s="12"/>
      <c r="AD56" s="12"/>
      <c r="AE56" s="12"/>
      <c r="AF56">
        <v>109</v>
      </c>
      <c r="AH56" s="12"/>
      <c r="AI56" s="12"/>
      <c r="AJ56" s="12"/>
      <c r="AK56" s="12">
        <f t="shared" si="16"/>
        <v>5.5023293999999998</v>
      </c>
      <c r="AL56" s="12"/>
      <c r="AM56" s="12"/>
      <c r="AN56" s="12"/>
      <c r="AO56" s="12">
        <f t="shared" si="13"/>
        <v>1.3508334590130444</v>
      </c>
      <c r="AQ56" s="12"/>
      <c r="AR56" s="12"/>
      <c r="AS56" s="12"/>
      <c r="AT56">
        <v>3426.7</v>
      </c>
      <c r="AU56" s="12"/>
      <c r="AV56" s="12"/>
      <c r="AW56" s="12"/>
      <c r="AX56">
        <v>-15.97455277672395</v>
      </c>
      <c r="AY56" s="12"/>
      <c r="AZ56" s="12"/>
      <c r="BA56" s="12"/>
      <c r="BB56" s="12">
        <f t="shared" si="21"/>
        <v>5.3000000000000114</v>
      </c>
      <c r="BC56" s="10"/>
      <c r="BD56" s="10"/>
      <c r="BE56" s="10"/>
      <c r="BF56" s="10">
        <f t="shared" si="14"/>
        <v>0.5</v>
      </c>
      <c r="BG56" s="12"/>
      <c r="BH56" s="12"/>
      <c r="BI56" s="12"/>
      <c r="BJ56" s="12">
        <f t="shared" si="8"/>
        <v>2.2519297999999992</v>
      </c>
      <c r="BK56" s="12">
        <f t="shared" si="9"/>
        <v>2.2519297999999992</v>
      </c>
      <c r="BM56" s="12"/>
      <c r="BN56" s="12"/>
      <c r="BO56" s="12"/>
      <c r="BP56" s="12">
        <f t="shared" si="15"/>
        <v>1.0515952</v>
      </c>
      <c r="BQ56" s="12">
        <f t="shared" si="10"/>
        <v>1.0515952</v>
      </c>
      <c r="BS56">
        <v>3.13</v>
      </c>
      <c r="BT56">
        <v>0.98</v>
      </c>
      <c r="BV56" s="12"/>
      <c r="BW56" s="12"/>
      <c r="BX56" s="12"/>
      <c r="BY56" s="12">
        <f t="shared" si="17"/>
        <v>4.4462514000000004</v>
      </c>
      <c r="BZ56" s="12"/>
      <c r="CA56" s="12"/>
      <c r="CB56" s="12"/>
      <c r="CC56" s="12">
        <f t="shared" si="18"/>
        <v>1.6603974000000001</v>
      </c>
      <c r="CD56" s="12"/>
      <c r="CE56" s="12"/>
      <c r="CF56" s="12"/>
      <c r="CG56" s="12">
        <f t="shared" si="19"/>
        <v>3.4393061999999999</v>
      </c>
      <c r="CH56" s="12"/>
      <c r="CI56" s="12"/>
      <c r="CJ56" s="12"/>
      <c r="CK56" s="12">
        <f t="shared" si="20"/>
        <v>0.96944799999999998</v>
      </c>
      <c r="CM56" s="12">
        <f t="shared" si="12"/>
        <v>7.6700434153401043</v>
      </c>
    </row>
    <row r="57" spans="1:91" x14ac:dyDescent="0.25">
      <c r="A57" s="12" t="s">
        <v>140</v>
      </c>
      <c r="B57" s="10"/>
      <c r="C57" s="10"/>
      <c r="D57" s="10"/>
      <c r="E57" s="10">
        <v>5.4</v>
      </c>
      <c r="F57">
        <v>0</v>
      </c>
      <c r="G57" s="12">
        <v>0</v>
      </c>
      <c r="H57" s="10">
        <v>0</v>
      </c>
      <c r="I57" s="12"/>
      <c r="J57" s="12"/>
      <c r="K57" s="12"/>
      <c r="L57">
        <v>0.8</v>
      </c>
      <c r="P57" s="12">
        <v>3.7</v>
      </c>
      <c r="Q57" s="12"/>
      <c r="R57" s="12"/>
      <c r="S57" s="12"/>
      <c r="T57">
        <v>4.0999999999999996</v>
      </c>
      <c r="U57" s="12"/>
      <c r="V57" s="12"/>
      <c r="W57" s="12"/>
      <c r="X57">
        <v>75.400000000000006</v>
      </c>
      <c r="Y57" s="12"/>
      <c r="Z57" s="12"/>
      <c r="AA57" s="12"/>
      <c r="AB57">
        <v>3.7</v>
      </c>
      <c r="AC57" s="12"/>
      <c r="AD57" s="12"/>
      <c r="AE57" s="12"/>
      <c r="AF57">
        <v>109.4</v>
      </c>
      <c r="AH57" s="12"/>
      <c r="AI57" s="12"/>
      <c r="AJ57" s="12"/>
      <c r="AK57" s="12">
        <f t="shared" si="16"/>
        <v>6.3450524000000001</v>
      </c>
      <c r="AL57" s="12"/>
      <c r="AM57" s="12"/>
      <c r="AN57" s="12"/>
      <c r="AO57" s="12">
        <f t="shared" si="13"/>
        <v>1.5940407859264889</v>
      </c>
      <c r="AQ57" s="12"/>
      <c r="AR57" s="12"/>
      <c r="AS57" s="12"/>
      <c r="AT57">
        <v>3419.9</v>
      </c>
      <c r="AU57" s="12"/>
      <c r="AV57" s="12"/>
      <c r="AW57" s="12"/>
      <c r="AX57">
        <v>-9.3131378110471115</v>
      </c>
      <c r="AY57" s="12"/>
      <c r="AZ57" s="12"/>
      <c r="BA57" s="12"/>
      <c r="BB57" s="12">
        <f t="shared" si="21"/>
        <v>4.5</v>
      </c>
      <c r="BC57" s="10"/>
      <c r="BD57" s="10"/>
      <c r="BE57" s="10"/>
      <c r="BF57" s="10">
        <f t="shared" si="14"/>
        <v>0.69999999999999929</v>
      </c>
      <c r="BG57" s="12"/>
      <c r="BH57" s="12"/>
      <c r="BI57" s="12"/>
      <c r="BJ57" s="12">
        <f t="shared" si="8"/>
        <v>3.0200180999999997</v>
      </c>
      <c r="BK57" s="12">
        <f t="shared" si="9"/>
        <v>3.0200180999999997</v>
      </c>
      <c r="BM57" s="12"/>
      <c r="BN57" s="12"/>
      <c r="BO57" s="12"/>
      <c r="BP57" s="12">
        <f t="shared" si="15"/>
        <v>1.3279325999999996</v>
      </c>
      <c r="BQ57" s="12">
        <f t="shared" si="10"/>
        <v>1.3279325999999996</v>
      </c>
      <c r="BS57">
        <v>3.26</v>
      </c>
      <c r="BT57">
        <v>1.04</v>
      </c>
      <c r="BV57" s="12"/>
      <c r="BW57" s="12"/>
      <c r="BX57" s="12"/>
      <c r="BY57" s="12">
        <f t="shared" si="17"/>
        <v>4.3864938000000002</v>
      </c>
      <c r="BZ57" s="12"/>
      <c r="CA57" s="12"/>
      <c r="CB57" s="12"/>
      <c r="CC57" s="12">
        <f t="shared" si="18"/>
        <v>1.6686168000000001</v>
      </c>
      <c r="CD57" s="12"/>
      <c r="CE57" s="12"/>
      <c r="CF57" s="12"/>
      <c r="CG57" s="12">
        <f t="shared" si="19"/>
        <v>3.4639574</v>
      </c>
      <c r="CH57" s="12"/>
      <c r="CI57" s="12"/>
      <c r="CJ57" s="12"/>
      <c r="CK57" s="12">
        <f t="shared" si="20"/>
        <v>0.97266099999999989</v>
      </c>
      <c r="CM57" s="12">
        <f t="shared" si="12"/>
        <v>6.3469675599435824</v>
      </c>
    </row>
    <row r="58" spans="1:91" x14ac:dyDescent="0.25">
      <c r="A58" s="12" t="s">
        <v>141</v>
      </c>
      <c r="B58" s="10"/>
      <c r="C58" s="10"/>
      <c r="D58" s="10"/>
      <c r="E58" s="10">
        <v>5.3</v>
      </c>
      <c r="F58">
        <v>0</v>
      </c>
      <c r="G58" s="12">
        <v>0</v>
      </c>
      <c r="H58" s="10">
        <v>0</v>
      </c>
      <c r="I58" s="12"/>
      <c r="J58" s="12"/>
      <c r="K58" s="12"/>
      <c r="L58">
        <v>4.5</v>
      </c>
      <c r="P58" s="12">
        <v>9.1</v>
      </c>
      <c r="Q58" s="12"/>
      <c r="R58" s="12"/>
      <c r="S58" s="12"/>
      <c r="T58">
        <v>7.1</v>
      </c>
      <c r="U58" s="12"/>
      <c r="V58" s="12"/>
      <c r="W58" s="12"/>
      <c r="X58">
        <v>76.2</v>
      </c>
      <c r="Y58" s="12"/>
      <c r="Z58" s="12"/>
      <c r="AA58" s="12"/>
      <c r="AB58">
        <v>9.1</v>
      </c>
      <c r="AC58" s="12"/>
      <c r="AD58" s="12"/>
      <c r="AE58" s="12"/>
      <c r="AF58">
        <v>108.4</v>
      </c>
      <c r="AH58" s="12"/>
      <c r="AI58" s="12"/>
      <c r="AJ58" s="12"/>
      <c r="AK58" s="12">
        <f t="shared" si="16"/>
        <v>5.0054151000000005</v>
      </c>
      <c r="AL58" s="12"/>
      <c r="AM58" s="12"/>
      <c r="AN58" s="12"/>
      <c r="AO58" s="12">
        <f t="shared" si="13"/>
        <v>0.90273066946693148</v>
      </c>
      <c r="AQ58" s="12"/>
      <c r="AR58" s="12"/>
      <c r="AS58" s="12"/>
      <c r="AT58">
        <v>3273.5</v>
      </c>
      <c r="AU58" s="12"/>
      <c r="AV58" s="12"/>
      <c r="AW58" s="12"/>
      <c r="AX58">
        <v>9.4760959217962348</v>
      </c>
      <c r="AY58" s="12"/>
      <c r="AZ58" s="12"/>
      <c r="BA58" s="12"/>
      <c r="BB58" s="12">
        <f t="shared" si="21"/>
        <v>3.7999999999999972</v>
      </c>
      <c r="BC58" s="10"/>
      <c r="BD58" s="10"/>
      <c r="BE58" s="10"/>
      <c r="BF58" s="10">
        <f t="shared" si="14"/>
        <v>1.2999999999999998</v>
      </c>
      <c r="BG58" s="12"/>
      <c r="BH58" s="12"/>
      <c r="BI58" s="12"/>
      <c r="BJ58" s="12">
        <f t="shared" si="8"/>
        <v>1.3166394999999997</v>
      </c>
      <c r="BK58" s="12">
        <f t="shared" si="9"/>
        <v>1.3166394999999997</v>
      </c>
      <c r="BM58" s="12"/>
      <c r="BN58" s="12"/>
      <c r="BO58" s="12"/>
      <c r="BP58" s="12">
        <f t="shared" si="15"/>
        <v>1.0316192999999998</v>
      </c>
      <c r="BQ58" s="12">
        <f t="shared" si="10"/>
        <v>1.0316192999999998</v>
      </c>
      <c r="BS58">
        <v>3.22</v>
      </c>
      <c r="BT58">
        <v>1.19</v>
      </c>
      <c r="BV58" s="12"/>
      <c r="BW58" s="12"/>
      <c r="BX58" s="12"/>
      <c r="BY58" s="12">
        <f t="shared" si="17"/>
        <v>4.3352729999999999</v>
      </c>
      <c r="BZ58" s="12"/>
      <c r="CA58" s="12"/>
      <c r="CB58" s="12"/>
      <c r="CC58" s="12">
        <f t="shared" si="18"/>
        <v>1.675662</v>
      </c>
      <c r="CD58" s="12"/>
      <c r="CE58" s="12"/>
      <c r="CF58" s="12"/>
      <c r="CG58" s="12">
        <f t="shared" si="19"/>
        <v>3.485087</v>
      </c>
      <c r="CH58" s="12"/>
      <c r="CI58" s="12"/>
      <c r="CJ58" s="12"/>
      <c r="CK58" s="12">
        <f t="shared" si="20"/>
        <v>0.97541499999999981</v>
      </c>
      <c r="CM58" s="12">
        <f t="shared" si="12"/>
        <v>5.2486187845303824</v>
      </c>
    </row>
    <row r="59" spans="1:91" x14ac:dyDescent="0.25">
      <c r="A59" s="12" t="s">
        <v>142</v>
      </c>
      <c r="B59" s="10"/>
      <c r="C59" s="10"/>
      <c r="D59" s="10"/>
      <c r="E59" s="10">
        <v>5.3</v>
      </c>
      <c r="F59">
        <v>0</v>
      </c>
      <c r="G59" s="12">
        <v>0</v>
      </c>
      <c r="H59" s="10">
        <v>0</v>
      </c>
      <c r="I59" s="12"/>
      <c r="J59" s="12"/>
      <c r="K59" s="12"/>
      <c r="L59">
        <v>1.6</v>
      </c>
      <c r="P59" s="12">
        <v>5.8</v>
      </c>
      <c r="Q59" s="12"/>
      <c r="R59" s="12"/>
      <c r="S59" s="12"/>
      <c r="T59">
        <v>4</v>
      </c>
      <c r="U59" s="12"/>
      <c r="V59" s="12"/>
      <c r="W59" s="12"/>
      <c r="X59">
        <v>76.3</v>
      </c>
      <c r="Y59" s="12"/>
      <c r="Z59" s="12"/>
      <c r="AA59" s="12"/>
      <c r="AB59">
        <v>5.8</v>
      </c>
      <c r="AC59" s="12"/>
      <c r="AD59" s="12"/>
      <c r="AE59" s="12"/>
      <c r="AF59">
        <v>107.5</v>
      </c>
      <c r="AH59" s="12"/>
      <c r="AI59" s="12"/>
      <c r="AJ59" s="12"/>
      <c r="AK59" s="12">
        <f t="shared" si="16"/>
        <v>6.0296457999999991</v>
      </c>
      <c r="AL59" s="12"/>
      <c r="AM59" s="12"/>
      <c r="AN59" s="12"/>
      <c r="AO59" s="12">
        <f t="shared" si="13"/>
        <v>1.4078137282093213</v>
      </c>
      <c r="AQ59" s="12"/>
      <c r="AR59" s="12"/>
      <c r="AS59" s="12"/>
      <c r="AT59">
        <v>3424.4</v>
      </c>
      <c r="AU59" s="12"/>
      <c r="AV59" s="12"/>
      <c r="AW59" s="12"/>
      <c r="AX59">
        <v>3.5363859362224082</v>
      </c>
      <c r="AY59" s="12"/>
      <c r="AZ59" s="12"/>
      <c r="BA59" s="12"/>
      <c r="BB59" s="12">
        <f t="shared" si="21"/>
        <v>2.8999999999999915</v>
      </c>
      <c r="BC59" s="10"/>
      <c r="BD59" s="10"/>
      <c r="BE59" s="10"/>
      <c r="BF59" s="10">
        <f t="shared" si="14"/>
        <v>1.5</v>
      </c>
      <c r="BG59" s="12"/>
      <c r="BH59" s="12"/>
      <c r="BI59" s="12"/>
      <c r="BJ59" s="12">
        <f t="shared" si="8"/>
        <v>2.3719504000000002</v>
      </c>
      <c r="BK59" s="12">
        <f t="shared" si="9"/>
        <v>2.3719504000000002</v>
      </c>
      <c r="BM59" s="12"/>
      <c r="BN59" s="12"/>
      <c r="BO59" s="12"/>
      <c r="BP59" s="12">
        <f t="shared" si="15"/>
        <v>1.4084124999999998</v>
      </c>
      <c r="BQ59" s="12">
        <f t="shared" si="10"/>
        <v>1.4084124999999998</v>
      </c>
      <c r="BS59">
        <v>3.22</v>
      </c>
      <c r="BT59">
        <v>1.35</v>
      </c>
      <c r="BV59" s="12"/>
      <c r="BW59" s="12"/>
      <c r="BX59" s="12"/>
      <c r="BY59" s="12">
        <f t="shared" si="17"/>
        <v>4.3395414000000008</v>
      </c>
      <c r="BZ59" s="12"/>
      <c r="CA59" s="12"/>
      <c r="CB59" s="12"/>
      <c r="CC59" s="12">
        <f t="shared" si="18"/>
        <v>1.6750749</v>
      </c>
      <c r="CD59" s="12"/>
      <c r="CE59" s="12"/>
      <c r="CF59" s="12"/>
      <c r="CG59" s="12">
        <f t="shared" si="19"/>
        <v>3.4833262</v>
      </c>
      <c r="CH59" s="12"/>
      <c r="CI59" s="12"/>
      <c r="CJ59" s="12"/>
      <c r="CK59" s="12">
        <f t="shared" si="20"/>
        <v>0.97518549999999993</v>
      </c>
      <c r="CM59" s="12">
        <f t="shared" si="12"/>
        <v>3.9509536784741028</v>
      </c>
    </row>
    <row r="60" spans="1:91" x14ac:dyDescent="0.25">
      <c r="A60" s="12" t="s">
        <v>143</v>
      </c>
      <c r="B60" s="10"/>
      <c r="C60" s="10"/>
      <c r="D60" s="10"/>
      <c r="E60" s="10">
        <v>5.7</v>
      </c>
      <c r="F60">
        <v>0</v>
      </c>
      <c r="G60" s="12">
        <v>0</v>
      </c>
      <c r="H60" s="10">
        <v>0</v>
      </c>
      <c r="I60" s="12"/>
      <c r="J60" s="12"/>
      <c r="K60" s="12"/>
      <c r="L60">
        <v>0.1</v>
      </c>
      <c r="P60" s="12">
        <v>3.7</v>
      </c>
      <c r="Q60" s="12"/>
      <c r="R60" s="12"/>
      <c r="S60" s="12"/>
      <c r="T60">
        <v>7.1</v>
      </c>
      <c r="U60" s="12"/>
      <c r="V60" s="12"/>
      <c r="W60" s="12"/>
      <c r="X60">
        <v>76</v>
      </c>
      <c r="Y60" s="12"/>
      <c r="Z60" s="12"/>
      <c r="AA60" s="12"/>
      <c r="AB60">
        <v>3.7</v>
      </c>
      <c r="AC60" s="12"/>
      <c r="AD60" s="12"/>
      <c r="AE60" s="12"/>
      <c r="AF60">
        <v>107</v>
      </c>
      <c r="AH60" s="12"/>
      <c r="AI60" s="12"/>
      <c r="AJ60" s="12"/>
      <c r="AK60" s="12">
        <f t="shared" si="16"/>
        <v>6.6908611000000002</v>
      </c>
      <c r="AL60" s="12"/>
      <c r="AM60" s="12"/>
      <c r="AN60" s="12"/>
      <c r="AO60" s="12">
        <f t="shared" si="13"/>
        <v>1.3851542634181919</v>
      </c>
      <c r="AQ60" s="12"/>
      <c r="AR60" s="12"/>
      <c r="AS60" s="12"/>
      <c r="AT60">
        <v>2879.3</v>
      </c>
      <c r="AU60" s="12"/>
      <c r="AV60" s="12"/>
      <c r="AW60" s="12"/>
      <c r="AX60">
        <v>30.031604903969701</v>
      </c>
      <c r="AY60" s="12"/>
      <c r="AZ60" s="12"/>
      <c r="BA60" s="12"/>
      <c r="BB60" s="12">
        <f t="shared" si="21"/>
        <v>1.5999999999999943</v>
      </c>
      <c r="BC60" s="10"/>
      <c r="BD60" s="10"/>
      <c r="BE60" s="10"/>
      <c r="BF60" s="10">
        <f t="shared" si="14"/>
        <v>1.2000000000000002</v>
      </c>
      <c r="BG60" s="12"/>
      <c r="BH60" s="12"/>
      <c r="BI60" s="12"/>
      <c r="BJ60" s="12">
        <f t="shared" si="8"/>
        <v>3.1153720999999996</v>
      </c>
      <c r="BK60" s="12">
        <f t="shared" si="9"/>
        <v>3.1153720999999996</v>
      </c>
      <c r="BM60" s="12"/>
      <c r="BN60" s="12"/>
      <c r="BO60" s="12"/>
      <c r="BP60" s="12">
        <f t="shared" si="15"/>
        <v>1.4882688999999998</v>
      </c>
      <c r="BQ60" s="12">
        <f t="shared" si="10"/>
        <v>1.4882688999999998</v>
      </c>
      <c r="BS60">
        <v>3.81</v>
      </c>
      <c r="BT60">
        <v>1.1499999999999999</v>
      </c>
      <c r="BV60" s="12"/>
      <c r="BW60" s="12"/>
      <c r="BX60" s="12"/>
      <c r="BY60" s="12">
        <f t="shared" si="17"/>
        <v>4.3480781999999998</v>
      </c>
      <c r="BZ60" s="12"/>
      <c r="CA60" s="12"/>
      <c r="CB60" s="12"/>
      <c r="CC60" s="12">
        <f t="shared" si="18"/>
        <v>1.6739007000000001</v>
      </c>
      <c r="CD60" s="12"/>
      <c r="CE60" s="12"/>
      <c r="CF60" s="12"/>
      <c r="CG60" s="12">
        <f t="shared" si="19"/>
        <v>3.4798046</v>
      </c>
      <c r="CH60" s="12"/>
      <c r="CI60" s="12"/>
      <c r="CJ60" s="12"/>
      <c r="CK60" s="12">
        <f t="shared" si="20"/>
        <v>0.97472649999999994</v>
      </c>
      <c r="CM60" s="12">
        <f t="shared" si="12"/>
        <v>2.1505376344085945</v>
      </c>
    </row>
    <row r="61" spans="1:91" x14ac:dyDescent="0.25">
      <c r="A61" s="12" t="s">
        <v>144</v>
      </c>
      <c r="B61" s="10"/>
      <c r="C61" s="10"/>
      <c r="D61" s="10"/>
      <c r="E61" s="10">
        <v>6.1</v>
      </c>
      <c r="F61">
        <v>1</v>
      </c>
      <c r="G61" s="12">
        <v>0</v>
      </c>
      <c r="H61" s="10">
        <v>0</v>
      </c>
      <c r="I61" s="12"/>
      <c r="J61" s="12"/>
      <c r="K61" s="12"/>
      <c r="L61">
        <v>-3.4</v>
      </c>
      <c r="P61" s="12">
        <v>-0.4</v>
      </c>
      <c r="Q61" s="12"/>
      <c r="R61" s="12"/>
      <c r="S61" s="12"/>
      <c r="T61">
        <v>7</v>
      </c>
      <c r="U61" s="12"/>
      <c r="V61" s="12"/>
      <c r="W61" s="12"/>
      <c r="X61">
        <v>75.599999999999994</v>
      </c>
      <c r="Y61" s="12"/>
      <c r="Z61" s="12"/>
      <c r="AA61" s="12"/>
      <c r="AB61">
        <v>-0.4</v>
      </c>
      <c r="AC61" s="12"/>
      <c r="AD61" s="12"/>
      <c r="AE61" s="12"/>
      <c r="AF61">
        <v>106.6</v>
      </c>
      <c r="AH61" s="12"/>
      <c r="AI61" s="12"/>
      <c r="AJ61" s="12"/>
      <c r="AK61" s="12">
        <f t="shared" si="16"/>
        <v>8.0584424000000006</v>
      </c>
      <c r="AL61" s="12"/>
      <c r="AM61" s="12"/>
      <c r="AN61" s="12"/>
      <c r="AO61" s="12">
        <f t="shared" si="13"/>
        <v>1.8687930387179983</v>
      </c>
      <c r="AQ61" s="12"/>
      <c r="AR61" s="12"/>
      <c r="AS61" s="12"/>
      <c r="AT61">
        <v>3101.4</v>
      </c>
      <c r="AU61" s="12"/>
      <c r="AV61" s="12"/>
      <c r="AW61" s="12"/>
      <c r="AX61">
        <v>30.299219707228996</v>
      </c>
      <c r="AY61" s="12"/>
      <c r="AZ61" s="12"/>
      <c r="BA61" s="12"/>
      <c r="BB61" s="12">
        <f t="shared" si="21"/>
        <v>0.19999999999998863</v>
      </c>
      <c r="BC61" s="10"/>
      <c r="BD61" s="10"/>
      <c r="BE61" s="10"/>
      <c r="BF61" s="10">
        <f t="shared" si="14"/>
        <v>1</v>
      </c>
      <c r="BG61" s="12"/>
      <c r="BH61" s="12"/>
      <c r="BI61" s="12"/>
      <c r="BJ61" s="12">
        <f t="shared" si="8"/>
        <v>4.4905325999999999</v>
      </c>
      <c r="BK61" s="12">
        <f t="shared" si="9"/>
        <v>4.4905325999999999</v>
      </c>
      <c r="BM61" s="12"/>
      <c r="BN61" s="12"/>
      <c r="BO61" s="12"/>
      <c r="BP61" s="12">
        <f t="shared" si="15"/>
        <v>1.7892385</v>
      </c>
      <c r="BQ61" s="12">
        <f t="shared" si="10"/>
        <v>1.7892385</v>
      </c>
      <c r="BS61">
        <v>3.82</v>
      </c>
      <c r="BT61">
        <v>1.48</v>
      </c>
      <c r="BV61" s="12"/>
      <c r="BW61" s="12"/>
      <c r="BX61" s="12"/>
      <c r="BY61" s="12">
        <f t="shared" si="17"/>
        <v>4.3566150000000006</v>
      </c>
      <c r="BZ61" s="12"/>
      <c r="CA61" s="12"/>
      <c r="CB61" s="12"/>
      <c r="CC61" s="12">
        <f t="shared" si="18"/>
        <v>1.6727265</v>
      </c>
      <c r="CD61" s="12"/>
      <c r="CE61" s="12"/>
      <c r="CF61" s="12"/>
      <c r="CG61" s="12">
        <f t="shared" si="19"/>
        <v>3.476283</v>
      </c>
      <c r="CH61" s="12"/>
      <c r="CI61" s="12"/>
      <c r="CJ61" s="12"/>
      <c r="CK61" s="12">
        <f t="shared" si="20"/>
        <v>0.97426749999999995</v>
      </c>
      <c r="CM61" s="12">
        <f t="shared" si="12"/>
        <v>0.2652519893899053</v>
      </c>
    </row>
    <row r="62" spans="1:91" x14ac:dyDescent="0.25">
      <c r="A62" s="12" t="s">
        <v>145</v>
      </c>
      <c r="B62" s="10"/>
      <c r="C62" s="10"/>
      <c r="D62" s="10"/>
      <c r="E62" s="10">
        <v>6.6</v>
      </c>
      <c r="F62">
        <v>1</v>
      </c>
      <c r="G62" s="12">
        <v>0</v>
      </c>
      <c r="H62" s="10">
        <v>0</v>
      </c>
      <c r="I62" s="12"/>
      <c r="J62" s="12"/>
      <c r="K62" s="12"/>
      <c r="L62">
        <v>-1.9</v>
      </c>
      <c r="P62" s="12">
        <v>2.1</v>
      </c>
      <c r="Q62" s="12"/>
      <c r="R62" s="12"/>
      <c r="S62" s="12"/>
      <c r="T62">
        <v>3</v>
      </c>
      <c r="U62" s="12"/>
      <c r="V62" s="12"/>
      <c r="W62" s="12"/>
      <c r="X62">
        <v>75.2</v>
      </c>
      <c r="Y62" s="12"/>
      <c r="Z62" s="12"/>
      <c r="AA62" s="12"/>
      <c r="AB62">
        <v>2.1</v>
      </c>
      <c r="AC62" s="12"/>
      <c r="AD62" s="12"/>
      <c r="AE62" s="12"/>
      <c r="AF62">
        <v>105.6</v>
      </c>
      <c r="AH62" s="12"/>
      <c r="AI62" s="12"/>
      <c r="AJ62" s="12"/>
      <c r="AK62" s="12">
        <f t="shared" si="16"/>
        <v>7.6929689000000003</v>
      </c>
      <c r="AL62" s="12"/>
      <c r="AM62" s="12"/>
      <c r="AN62" s="12"/>
      <c r="AO62" s="12">
        <f t="shared" si="13"/>
        <v>1.8704811124229148</v>
      </c>
      <c r="AQ62" s="12"/>
      <c r="AR62" s="12"/>
      <c r="AS62" s="12"/>
      <c r="AT62">
        <v>3583.7</v>
      </c>
      <c r="AU62" s="12"/>
      <c r="AV62" s="12"/>
      <c r="AW62" s="12"/>
      <c r="AX62">
        <v>10.544967491698532</v>
      </c>
      <c r="AY62" s="12"/>
      <c r="AZ62" s="12"/>
      <c r="BA62" s="12"/>
      <c r="BB62" s="12">
        <f t="shared" si="21"/>
        <v>-1</v>
      </c>
      <c r="BC62" s="10"/>
      <c r="BD62" s="10"/>
      <c r="BE62" s="10"/>
      <c r="BF62" s="10">
        <f t="shared" si="14"/>
        <v>0.80000000000000071</v>
      </c>
      <c r="BG62" s="12"/>
      <c r="BH62" s="12"/>
      <c r="BI62" s="12"/>
      <c r="BJ62" s="12">
        <f t="shared" si="8"/>
        <v>3.7980076999999994</v>
      </c>
      <c r="BK62" s="12">
        <f t="shared" si="9"/>
        <v>3.7980076999999994</v>
      </c>
      <c r="BM62" s="12"/>
      <c r="BN62" s="12"/>
      <c r="BO62" s="12"/>
      <c r="BP62" s="12">
        <f t="shared" si="15"/>
        <v>1.4697766000000003</v>
      </c>
      <c r="BQ62" s="12">
        <f t="shared" si="10"/>
        <v>1.4697766000000003</v>
      </c>
      <c r="BS62">
        <v>4.4800000000000004</v>
      </c>
      <c r="BT62">
        <v>1.48</v>
      </c>
      <c r="BV62" s="12"/>
      <c r="BW62" s="12"/>
      <c r="BX62" s="12"/>
      <c r="BY62" s="12">
        <f t="shared" si="17"/>
        <v>4.3822254000000003</v>
      </c>
      <c r="BZ62" s="12"/>
      <c r="CA62" s="12"/>
      <c r="CB62" s="12"/>
      <c r="CC62" s="12">
        <f t="shared" si="18"/>
        <v>1.6692039000000001</v>
      </c>
      <c r="CD62" s="12"/>
      <c r="CE62" s="12"/>
      <c r="CF62" s="12"/>
      <c r="CG62" s="12">
        <f t="shared" si="19"/>
        <v>3.4657182</v>
      </c>
      <c r="CH62" s="12"/>
      <c r="CI62" s="12"/>
      <c r="CJ62" s="12"/>
      <c r="CK62" s="12">
        <f t="shared" si="20"/>
        <v>0.97289049999999999</v>
      </c>
      <c r="CM62" s="12">
        <f t="shared" si="12"/>
        <v>-1.3123359580052494</v>
      </c>
    </row>
    <row r="63" spans="1:91" x14ac:dyDescent="0.25">
      <c r="A63" s="12" t="s">
        <v>146</v>
      </c>
      <c r="B63" s="10"/>
      <c r="C63" s="10"/>
      <c r="D63" s="10"/>
      <c r="E63" s="10">
        <v>6.8</v>
      </c>
      <c r="F63">
        <v>0</v>
      </c>
      <c r="G63" s="12">
        <v>0</v>
      </c>
      <c r="H63" s="10">
        <v>0</v>
      </c>
      <c r="I63" s="12"/>
      <c r="J63" s="12"/>
      <c r="K63" s="12"/>
      <c r="L63">
        <v>3.1</v>
      </c>
      <c r="P63" s="12">
        <v>6</v>
      </c>
      <c r="Q63" s="12"/>
      <c r="R63" s="12"/>
      <c r="S63" s="12"/>
      <c r="T63">
        <v>2.4</v>
      </c>
      <c r="U63" s="12"/>
      <c r="V63" s="12"/>
      <c r="W63" s="12"/>
      <c r="X63">
        <v>75.400000000000006</v>
      </c>
      <c r="Y63" s="12"/>
      <c r="Z63" s="12"/>
      <c r="AA63" s="12"/>
      <c r="AB63">
        <v>6</v>
      </c>
      <c r="AC63" s="12"/>
      <c r="AD63" s="12"/>
      <c r="AE63" s="12"/>
      <c r="AF63">
        <v>104.6</v>
      </c>
      <c r="AH63" s="12"/>
      <c r="AI63" s="12"/>
      <c r="AJ63" s="12"/>
      <c r="AK63" s="12">
        <f t="shared" si="16"/>
        <v>5.9927742999999998</v>
      </c>
      <c r="AL63" s="12"/>
      <c r="AM63" s="12"/>
      <c r="AN63" s="12"/>
      <c r="AO63" s="12">
        <f t="shared" si="13"/>
        <v>1.1918552516852348</v>
      </c>
      <c r="AQ63" s="12"/>
      <c r="AR63" s="12"/>
      <c r="AS63" s="12"/>
      <c r="AT63">
        <v>3545.5</v>
      </c>
      <c r="AU63" s="12"/>
      <c r="AV63" s="12"/>
      <c r="AW63" s="12"/>
      <c r="AX63">
        <v>10.853194189818094</v>
      </c>
      <c r="AY63" s="12"/>
      <c r="AZ63" s="12"/>
      <c r="BA63" s="12"/>
      <c r="BB63" s="12">
        <f t="shared" si="21"/>
        <v>-0.89999999999999147</v>
      </c>
      <c r="BC63" s="10"/>
      <c r="BD63" s="10"/>
      <c r="BE63" s="10"/>
      <c r="BF63" s="10">
        <f t="shared" si="14"/>
        <v>0.79999999999999982</v>
      </c>
      <c r="BG63" s="12"/>
      <c r="BH63" s="12"/>
      <c r="BI63" s="12"/>
      <c r="BJ63" s="12">
        <f t="shared" si="8"/>
        <v>2.5973169999999999</v>
      </c>
      <c r="BK63" s="12">
        <f t="shared" si="9"/>
        <v>2.5973169999999999</v>
      </c>
      <c r="BM63" s="12"/>
      <c r="BN63" s="12"/>
      <c r="BO63" s="12"/>
      <c r="BP63" s="12">
        <f t="shared" si="15"/>
        <v>1.0982403999999999</v>
      </c>
      <c r="BQ63" s="12">
        <f t="shared" si="10"/>
        <v>1.0982403999999999</v>
      </c>
      <c r="BS63">
        <v>4.95</v>
      </c>
      <c r="BT63">
        <v>1.33</v>
      </c>
      <c r="BV63" s="12"/>
      <c r="BW63" s="12"/>
      <c r="BX63" s="12"/>
      <c r="BY63" s="12">
        <f t="shared" si="17"/>
        <v>4.3651517999999996</v>
      </c>
      <c r="BZ63" s="12"/>
      <c r="CA63" s="12"/>
      <c r="CB63" s="12"/>
      <c r="CC63" s="12">
        <f t="shared" si="18"/>
        <v>1.6715523000000001</v>
      </c>
      <c r="CD63" s="12"/>
      <c r="CE63" s="12"/>
      <c r="CF63" s="12"/>
      <c r="CG63" s="12">
        <f t="shared" si="19"/>
        <v>3.4727614</v>
      </c>
      <c r="CH63" s="12"/>
      <c r="CI63" s="12"/>
      <c r="CJ63" s="12"/>
      <c r="CK63" s="12">
        <f t="shared" si="20"/>
        <v>0.97380849999999997</v>
      </c>
      <c r="CM63" s="12">
        <f t="shared" si="12"/>
        <v>-1.1795543905635537</v>
      </c>
    </row>
    <row r="64" spans="1:91" x14ac:dyDescent="0.25">
      <c r="A64" s="12" t="s">
        <v>147</v>
      </c>
      <c r="B64" s="10"/>
      <c r="C64" s="10"/>
      <c r="D64" s="10"/>
      <c r="E64" s="10">
        <v>6.9</v>
      </c>
      <c r="F64">
        <v>0</v>
      </c>
      <c r="G64" s="12">
        <v>0</v>
      </c>
      <c r="H64" s="10">
        <v>0</v>
      </c>
      <c r="I64" s="12"/>
      <c r="J64" s="12"/>
      <c r="K64" s="12"/>
      <c r="L64">
        <v>1.9</v>
      </c>
      <c r="P64" s="12">
        <v>5</v>
      </c>
      <c r="Q64" s="12"/>
      <c r="R64" s="12"/>
      <c r="S64" s="12"/>
      <c r="T64">
        <v>3.1</v>
      </c>
      <c r="U64" s="12"/>
      <c r="V64" s="12"/>
      <c r="W64" s="12"/>
      <c r="X64">
        <v>75.3</v>
      </c>
      <c r="Y64" s="12"/>
      <c r="Z64" s="12"/>
      <c r="AA64" s="12"/>
      <c r="AB64">
        <v>5</v>
      </c>
      <c r="AC64" s="12"/>
      <c r="AD64" s="12"/>
      <c r="AE64" s="12"/>
      <c r="AF64">
        <v>101</v>
      </c>
      <c r="AH64" s="12"/>
      <c r="AI64" s="12"/>
      <c r="AJ64" s="12"/>
      <c r="AK64" s="12">
        <f t="shared" si="16"/>
        <v>6.4494541000000005</v>
      </c>
      <c r="AL64" s="12"/>
      <c r="AM64" s="12"/>
      <c r="AN64" s="12"/>
      <c r="AO64" s="12">
        <f t="shared" si="13"/>
        <v>1.3623701824786325</v>
      </c>
      <c r="AQ64" s="12"/>
      <c r="AR64" s="12"/>
      <c r="AS64" s="12"/>
      <c r="AT64">
        <v>3744</v>
      </c>
      <c r="AU64" s="12"/>
      <c r="AV64" s="12"/>
      <c r="AW64" s="12"/>
      <c r="AX64">
        <v>7.4893162393162349</v>
      </c>
      <c r="AY64" s="12"/>
      <c r="AZ64" s="12"/>
      <c r="BA64" s="12"/>
      <c r="BB64" s="12">
        <f t="shared" si="21"/>
        <v>-0.70000000000000284</v>
      </c>
      <c r="BC64" s="10"/>
      <c r="BD64" s="10"/>
      <c r="BE64" s="10"/>
      <c r="BF64" s="10">
        <f t="shared" si="14"/>
        <v>0.69999999999999929</v>
      </c>
      <c r="BG64" s="12"/>
      <c r="BH64" s="12"/>
      <c r="BI64" s="12"/>
      <c r="BJ64" s="12">
        <f t="shared" si="8"/>
        <v>2.9235479999999998</v>
      </c>
      <c r="BK64" s="12">
        <f t="shared" si="9"/>
        <v>2.9235479999999998</v>
      </c>
      <c r="BM64" s="12"/>
      <c r="BN64" s="12"/>
      <c r="BO64" s="12"/>
      <c r="BP64" s="12">
        <f t="shared" si="15"/>
        <v>1.1540652999999994</v>
      </c>
      <c r="BQ64" s="12">
        <f t="shared" si="10"/>
        <v>1.1540652999999994</v>
      </c>
      <c r="BS64">
        <v>5.26</v>
      </c>
      <c r="BT64">
        <v>1.27</v>
      </c>
      <c r="BV64" s="12"/>
      <c r="BW64" s="12"/>
      <c r="BX64" s="12"/>
      <c r="BY64" s="12">
        <f t="shared" si="17"/>
        <v>4.3651518000000005</v>
      </c>
      <c r="BZ64" s="12"/>
      <c r="CA64" s="12"/>
      <c r="CB64" s="12"/>
      <c r="CC64" s="12">
        <f t="shared" si="18"/>
        <v>1.6715523000000001</v>
      </c>
      <c r="CD64" s="12"/>
      <c r="CE64" s="12"/>
      <c r="CF64" s="12"/>
      <c r="CG64" s="12">
        <f t="shared" si="19"/>
        <v>3.4727614</v>
      </c>
      <c r="CH64" s="12"/>
      <c r="CI64" s="12"/>
      <c r="CJ64" s="12"/>
      <c r="CK64" s="12">
        <f t="shared" si="20"/>
        <v>0.97380849999999997</v>
      </c>
      <c r="CM64" s="12">
        <f t="shared" si="12"/>
        <v>-0.92105263157895112</v>
      </c>
    </row>
    <row r="65" spans="1:91" x14ac:dyDescent="0.25">
      <c r="A65" s="12" t="s">
        <v>148</v>
      </c>
      <c r="B65" s="10"/>
      <c r="C65" s="10"/>
      <c r="D65" s="10"/>
      <c r="E65" s="10">
        <v>7.1</v>
      </c>
      <c r="F65">
        <v>0</v>
      </c>
      <c r="G65" s="12">
        <v>0</v>
      </c>
      <c r="H65" s="10">
        <v>0</v>
      </c>
      <c r="I65" s="12"/>
      <c r="J65" s="12"/>
      <c r="K65" s="12"/>
      <c r="L65">
        <v>1.8</v>
      </c>
      <c r="P65" s="12">
        <v>4</v>
      </c>
      <c r="Q65" s="12"/>
      <c r="R65" s="12"/>
      <c r="S65" s="12"/>
      <c r="T65">
        <v>3.4</v>
      </c>
      <c r="U65" s="12"/>
      <c r="V65" s="12"/>
      <c r="W65" s="12"/>
      <c r="X65">
        <v>75.099999999999994</v>
      </c>
      <c r="Y65" s="12"/>
      <c r="Z65" s="12"/>
      <c r="AA65" s="12"/>
      <c r="AB65">
        <v>4</v>
      </c>
      <c r="AC65" s="12"/>
      <c r="AD65" s="12"/>
      <c r="AE65" s="12"/>
      <c r="AF65">
        <v>97.6</v>
      </c>
      <c r="AH65" s="12"/>
      <c r="AI65" s="12"/>
      <c r="AJ65" s="12"/>
      <c r="AK65" s="12">
        <f t="shared" si="16"/>
        <v>6.5504928000000007</v>
      </c>
      <c r="AL65" s="12"/>
      <c r="AM65" s="12"/>
      <c r="AN65" s="12"/>
      <c r="AO65" s="12">
        <f t="shared" si="13"/>
        <v>1.3776387771794807</v>
      </c>
      <c r="AQ65" s="12"/>
      <c r="AR65" s="12"/>
      <c r="AS65" s="12"/>
      <c r="AT65">
        <v>4041.1</v>
      </c>
      <c r="AU65" s="12"/>
      <c r="AV65" s="12"/>
      <c r="AW65" s="12"/>
      <c r="AX65">
        <v>6.1517903541115082</v>
      </c>
      <c r="AY65" s="12"/>
      <c r="AZ65" s="12"/>
      <c r="BA65" s="12"/>
      <c r="BB65" s="12">
        <f t="shared" si="21"/>
        <v>-0.5</v>
      </c>
      <c r="BC65" s="10"/>
      <c r="BD65" s="10"/>
      <c r="BE65" s="10"/>
      <c r="BF65" s="10">
        <f t="shared" si="14"/>
        <v>0.30000000000000071</v>
      </c>
      <c r="BG65" s="12"/>
      <c r="BH65" s="12"/>
      <c r="BI65" s="12"/>
      <c r="BJ65" s="12">
        <f t="shared" si="8"/>
        <v>3.2645426</v>
      </c>
      <c r="BK65" s="12">
        <f t="shared" si="9"/>
        <v>3.2645426</v>
      </c>
      <c r="BM65" s="12"/>
      <c r="BN65" s="12"/>
      <c r="BO65" s="12"/>
      <c r="BP65" s="12">
        <f t="shared" si="15"/>
        <v>1.1039167000000001</v>
      </c>
      <c r="BQ65" s="12">
        <f t="shared" si="10"/>
        <v>1.1039167000000001</v>
      </c>
      <c r="BS65">
        <v>5.25</v>
      </c>
      <c r="BT65">
        <v>1.29</v>
      </c>
      <c r="BV65" s="12"/>
      <c r="BW65" s="12"/>
      <c r="BX65" s="12"/>
      <c r="BY65" s="12">
        <f t="shared" si="17"/>
        <v>4.3864938000000002</v>
      </c>
      <c r="BZ65" s="12"/>
      <c r="CA65" s="12"/>
      <c r="CB65" s="12"/>
      <c r="CC65" s="12">
        <f t="shared" si="18"/>
        <v>1.6686167999999999</v>
      </c>
      <c r="CD65" s="12"/>
      <c r="CE65" s="12"/>
      <c r="CF65" s="12"/>
      <c r="CG65" s="12">
        <f t="shared" si="19"/>
        <v>3.4639574</v>
      </c>
      <c r="CH65" s="12"/>
      <c r="CI65" s="12"/>
      <c r="CJ65" s="12"/>
      <c r="CK65" s="12">
        <f t="shared" si="20"/>
        <v>0.97266099999999989</v>
      </c>
      <c r="CM65" s="12">
        <f t="shared" si="12"/>
        <v>-0.66137566137566139</v>
      </c>
    </row>
    <row r="66" spans="1:91" x14ac:dyDescent="0.25">
      <c r="A66" s="12" t="s">
        <v>149</v>
      </c>
      <c r="B66" s="10"/>
      <c r="C66" s="10"/>
      <c r="D66" s="10"/>
      <c r="E66" s="10">
        <v>7.4</v>
      </c>
      <c r="F66">
        <v>0</v>
      </c>
      <c r="G66" s="12">
        <v>0</v>
      </c>
      <c r="H66" s="10">
        <v>0</v>
      </c>
      <c r="I66" s="12"/>
      <c r="J66" s="12"/>
      <c r="K66" s="12"/>
      <c r="L66">
        <v>4.8</v>
      </c>
      <c r="P66" s="12">
        <v>6.6</v>
      </c>
      <c r="Q66" s="12"/>
      <c r="R66" s="12"/>
      <c r="S66" s="12"/>
      <c r="T66">
        <v>2.7</v>
      </c>
      <c r="U66" s="12"/>
      <c r="V66" s="12"/>
      <c r="W66" s="12"/>
      <c r="X66">
        <v>75.3</v>
      </c>
      <c r="Y66" s="12"/>
      <c r="Z66" s="12"/>
      <c r="AA66" s="12"/>
      <c r="AB66">
        <v>6.6</v>
      </c>
      <c r="AC66" s="12"/>
      <c r="AD66" s="12"/>
      <c r="AE66" s="12"/>
      <c r="AF66">
        <v>95.4</v>
      </c>
      <c r="AH66" s="12"/>
      <c r="AI66" s="12"/>
      <c r="AJ66" s="12"/>
      <c r="AK66" s="12">
        <f t="shared" ref="AK66:AK97" si="22">4.853148 + (-0.353183*L66) + (0.328602*E66)</f>
        <v>5.5895244000000002</v>
      </c>
      <c r="AL66" s="12"/>
      <c r="AM66" s="12"/>
      <c r="AN66" s="12"/>
      <c r="AO66" s="12">
        <f t="shared" si="13"/>
        <v>0.94249280809773817</v>
      </c>
      <c r="AQ66" s="12"/>
      <c r="AR66" s="12"/>
      <c r="AS66" s="12"/>
      <c r="AT66">
        <v>3961.6</v>
      </c>
      <c r="AU66" s="12"/>
      <c r="AV66" s="12"/>
      <c r="AW66" s="12"/>
      <c r="AX66">
        <v>12.184470920840074</v>
      </c>
      <c r="AY66" s="12"/>
      <c r="AZ66" s="12"/>
      <c r="BA66" s="12"/>
      <c r="BB66" s="12">
        <f t="shared" si="21"/>
        <v>9.9999999999994316E-2</v>
      </c>
      <c r="BC66" s="10"/>
      <c r="BD66" s="10"/>
      <c r="BE66" s="10"/>
      <c r="BF66" s="10">
        <f t="shared" si="14"/>
        <v>-0.30000000000000071</v>
      </c>
      <c r="BG66" s="12"/>
      <c r="BH66" s="12"/>
      <c r="BI66" s="12"/>
      <c r="BJ66" s="12">
        <f t="shared" si="8"/>
        <v>2.4792972</v>
      </c>
      <c r="BK66" s="12">
        <f t="shared" si="9"/>
        <v>2.4792972</v>
      </c>
      <c r="BM66" s="12"/>
      <c r="BN66" s="12"/>
      <c r="BO66" s="12"/>
      <c r="BP66" s="12">
        <f t="shared" si="15"/>
        <v>0.64544219999999974</v>
      </c>
      <c r="BQ66" s="12">
        <f t="shared" si="10"/>
        <v>0.64544219999999974</v>
      </c>
      <c r="BS66">
        <v>5.29</v>
      </c>
      <c r="BT66">
        <v>1.29</v>
      </c>
      <c r="BV66" s="12"/>
      <c r="BW66" s="12"/>
      <c r="BX66" s="12"/>
      <c r="BY66" s="12">
        <f t="shared" ref="BY66:BY97" si="23">4.377957 + (0.042684*BB70)</f>
        <v>4.3864938000000002</v>
      </c>
      <c r="BZ66" s="12"/>
      <c r="CA66" s="12"/>
      <c r="CB66" s="12"/>
      <c r="CC66" s="12">
        <f t="shared" ref="CC66:CC97" si="24">1.669791 + -0.005871*BB70</f>
        <v>1.6686167999999999</v>
      </c>
      <c r="CD66" s="12"/>
      <c r="CE66" s="12"/>
      <c r="CF66" s="12"/>
      <c r="CG66" s="12">
        <f t="shared" ref="CG66:CG97" si="25">3.467479 +(-0.017608*BB70)</f>
        <v>3.4639574</v>
      </c>
      <c r="CH66" s="12"/>
      <c r="CI66" s="12"/>
      <c r="CJ66" s="12"/>
      <c r="CK66" s="12">
        <f t="shared" ref="CK66:CK97" si="26">1.62312 +(-0.002295*BB70)-(0.65)</f>
        <v>0.97266099999999989</v>
      </c>
      <c r="CM66" s="12">
        <f t="shared" si="12"/>
        <v>0.13297872340424774</v>
      </c>
    </row>
    <row r="67" spans="1:91" x14ac:dyDescent="0.25">
      <c r="A67" s="12" t="s">
        <v>150</v>
      </c>
      <c r="B67" s="10"/>
      <c r="C67" s="10"/>
      <c r="D67" s="10"/>
      <c r="E67" s="10">
        <v>7.6</v>
      </c>
      <c r="F67">
        <v>0</v>
      </c>
      <c r="G67" s="12">
        <v>0</v>
      </c>
      <c r="H67" s="10">
        <v>0</v>
      </c>
      <c r="I67" s="12"/>
      <c r="J67" s="12"/>
      <c r="K67" s="12"/>
      <c r="L67">
        <v>4.5</v>
      </c>
      <c r="P67" s="12">
        <v>7.2</v>
      </c>
      <c r="Q67" s="12"/>
      <c r="R67" s="12"/>
      <c r="S67" s="12"/>
      <c r="T67">
        <v>3.1</v>
      </c>
      <c r="U67" s="12"/>
      <c r="V67" s="12"/>
      <c r="W67" s="12"/>
      <c r="X67">
        <v>75.099999999999994</v>
      </c>
      <c r="Y67" s="12"/>
      <c r="Z67" s="12"/>
      <c r="AA67" s="12"/>
      <c r="AB67">
        <v>7.2</v>
      </c>
      <c r="AC67" s="12"/>
      <c r="AD67" s="12"/>
      <c r="AE67" s="12"/>
      <c r="AF67">
        <v>93.2</v>
      </c>
      <c r="AH67" s="12"/>
      <c r="AI67" s="12"/>
      <c r="AJ67" s="12"/>
      <c r="AK67" s="12">
        <f t="shared" si="22"/>
        <v>5.7611997000000006</v>
      </c>
      <c r="AL67" s="12"/>
      <c r="AM67" s="12"/>
      <c r="AN67" s="12"/>
      <c r="AO67" s="12">
        <f t="shared" ref="AO67:AO129" si="27">1.738851 +(-0.138013*L67 + -0.022185*T67 + -0.006073*AX67)</f>
        <v>0.96877807945958316</v>
      </c>
      <c r="AQ67" s="12"/>
      <c r="AR67" s="12"/>
      <c r="AS67" s="12"/>
      <c r="AT67">
        <v>3930.3</v>
      </c>
      <c r="AU67" s="12"/>
      <c r="AV67" s="12"/>
      <c r="AW67" s="12"/>
      <c r="AX67">
        <v>13.212731852530336</v>
      </c>
      <c r="AY67" s="12"/>
      <c r="AZ67" s="12"/>
      <c r="BA67" s="12"/>
      <c r="BB67" s="12">
        <f t="shared" si="21"/>
        <v>-0.30000000000001137</v>
      </c>
      <c r="BC67" s="10"/>
      <c r="BD67" s="10"/>
      <c r="BE67" s="10"/>
      <c r="BF67" s="10">
        <f t="shared" ref="BF67:BF129" si="28">E71-E67</f>
        <v>-0.5</v>
      </c>
      <c r="BG67" s="12"/>
      <c r="BH67" s="12"/>
      <c r="BI67" s="12"/>
      <c r="BJ67" s="12">
        <f t="shared" ref="BJ67:BJ130" si="29">3.467479+ (-0.314989*P67)+ (0.147636*E67) +(-0.017608*BB67)</f>
        <v>2.3268741999999998</v>
      </c>
      <c r="BK67" s="12">
        <f t="shared" ref="BK67:BK130" si="30">MAX(BJ67,0)</f>
        <v>2.3268741999999998</v>
      </c>
      <c r="BM67" s="12"/>
      <c r="BN67" s="12"/>
      <c r="BO67" s="12"/>
      <c r="BP67" s="12">
        <f t="shared" si="15"/>
        <v>0.5140543999999998</v>
      </c>
      <c r="BQ67" s="12">
        <f t="shared" ref="BQ67:BQ130" si="31">MAX(BP67,0)</f>
        <v>0.5140543999999998</v>
      </c>
      <c r="BS67">
        <v>5.46</v>
      </c>
      <c r="BT67">
        <v>1.18</v>
      </c>
      <c r="BV67" s="12"/>
      <c r="BW67" s="12"/>
      <c r="BX67" s="12"/>
      <c r="BY67" s="12">
        <f t="shared" si="23"/>
        <v>4.4078358000000009</v>
      </c>
      <c r="BZ67" s="12"/>
      <c r="CA67" s="12"/>
      <c r="CB67" s="12"/>
      <c r="CC67" s="12">
        <f t="shared" si="24"/>
        <v>1.6656812999999999</v>
      </c>
      <c r="CD67" s="12"/>
      <c r="CE67" s="12"/>
      <c r="CF67" s="12"/>
      <c r="CG67" s="12">
        <f t="shared" si="25"/>
        <v>3.4551533999999999</v>
      </c>
      <c r="CH67" s="12"/>
      <c r="CI67" s="12"/>
      <c r="CJ67" s="12"/>
      <c r="CK67" s="12">
        <f t="shared" si="26"/>
        <v>0.97151349999999981</v>
      </c>
      <c r="CM67" s="12">
        <f t="shared" si="12"/>
        <v>-0.39787798408489566</v>
      </c>
    </row>
    <row r="68" spans="1:91" x14ac:dyDescent="0.25">
      <c r="A68" s="12" t="s">
        <v>151</v>
      </c>
      <c r="B68" s="10"/>
      <c r="C68" s="10"/>
      <c r="D68" s="10"/>
      <c r="E68" s="10">
        <v>7.6</v>
      </c>
      <c r="F68">
        <v>0</v>
      </c>
      <c r="G68" s="12">
        <v>0</v>
      </c>
      <c r="H68" s="10">
        <v>0</v>
      </c>
      <c r="I68" s="12"/>
      <c r="J68" s="12"/>
      <c r="K68" s="12"/>
      <c r="L68">
        <v>3.9</v>
      </c>
      <c r="P68" s="12">
        <v>5.9</v>
      </c>
      <c r="Q68" s="12"/>
      <c r="R68" s="12"/>
      <c r="S68" s="12"/>
      <c r="T68">
        <v>3.1</v>
      </c>
      <c r="U68" s="12"/>
      <c r="V68" s="12"/>
      <c r="W68" s="12"/>
      <c r="X68">
        <v>75</v>
      </c>
      <c r="Y68" s="12"/>
      <c r="Z68" s="12"/>
      <c r="AA68" s="12"/>
      <c r="AB68">
        <v>5.9</v>
      </c>
      <c r="AC68" s="12"/>
      <c r="AD68" s="12"/>
      <c r="AE68" s="12"/>
      <c r="AF68">
        <v>90.7</v>
      </c>
      <c r="AH68" s="12"/>
      <c r="AI68" s="12"/>
      <c r="AJ68" s="12"/>
      <c r="AK68" s="12">
        <f t="shared" si="22"/>
        <v>5.9731094999999996</v>
      </c>
      <c r="AL68" s="12"/>
      <c r="AM68" s="12"/>
      <c r="AN68" s="12"/>
      <c r="AO68" s="12">
        <f t="shared" si="27"/>
        <v>1.0446945517145412</v>
      </c>
      <c r="AQ68" s="12"/>
      <c r="AR68" s="12"/>
      <c r="AS68" s="12"/>
      <c r="AT68">
        <v>4024.4</v>
      </c>
      <c r="AU68" s="12"/>
      <c r="AV68" s="12"/>
      <c r="AW68" s="12"/>
      <c r="AX68">
        <v>14.347480369744559</v>
      </c>
      <c r="AY68" s="12"/>
      <c r="AZ68" s="12"/>
      <c r="BA68" s="12"/>
      <c r="BB68" s="12">
        <f t="shared" si="21"/>
        <v>-0.29999999999999716</v>
      </c>
      <c r="BC68" s="10"/>
      <c r="BD68" s="10"/>
      <c r="BE68" s="10"/>
      <c r="BF68" s="10">
        <f t="shared" si="28"/>
        <v>-0.79999999999999982</v>
      </c>
      <c r="BG68" s="12"/>
      <c r="BH68" s="12"/>
      <c r="BI68" s="12"/>
      <c r="BJ68" s="12">
        <f t="shared" si="29"/>
        <v>2.7363598999999996</v>
      </c>
      <c r="BK68" s="12">
        <f t="shared" si="30"/>
        <v>2.7363598999999996</v>
      </c>
      <c r="BM68" s="12"/>
      <c r="BN68" s="12"/>
      <c r="BO68" s="12"/>
      <c r="BP68" s="12">
        <f t="shared" si="15"/>
        <v>0.53308959999999983</v>
      </c>
      <c r="BQ68" s="12">
        <f t="shared" si="31"/>
        <v>0.53308959999999983</v>
      </c>
      <c r="BS68">
        <v>5.13</v>
      </c>
      <c r="BT68">
        <v>1.1299999999999999</v>
      </c>
      <c r="BV68" s="12"/>
      <c r="BW68" s="12"/>
      <c r="BX68" s="12"/>
      <c r="BY68" s="12">
        <f t="shared" si="23"/>
        <v>4.4377146000000005</v>
      </c>
      <c r="BZ68" s="12"/>
      <c r="CA68" s="12"/>
      <c r="CB68" s="12"/>
      <c r="CC68" s="12">
        <f t="shared" si="24"/>
        <v>1.6615716</v>
      </c>
      <c r="CD68" s="12"/>
      <c r="CE68" s="12"/>
      <c r="CF68" s="12"/>
      <c r="CG68" s="12">
        <f t="shared" si="25"/>
        <v>3.4428277999999999</v>
      </c>
      <c r="CH68" s="12"/>
      <c r="CI68" s="12"/>
      <c r="CJ68" s="12"/>
      <c r="CK68" s="12">
        <f t="shared" si="26"/>
        <v>0.96990699999999996</v>
      </c>
      <c r="CM68" s="12">
        <f t="shared" si="12"/>
        <v>-0.39840637450198829</v>
      </c>
    </row>
    <row r="69" spans="1:91" x14ac:dyDescent="0.25">
      <c r="A69" s="12" t="s">
        <v>152</v>
      </c>
      <c r="B69" s="10"/>
      <c r="C69" s="10"/>
      <c r="D69" s="10"/>
      <c r="E69" s="10">
        <v>7.4</v>
      </c>
      <c r="F69">
        <v>0</v>
      </c>
      <c r="G69" s="12">
        <v>0</v>
      </c>
      <c r="H69" s="10">
        <v>0</v>
      </c>
      <c r="I69" s="12"/>
      <c r="J69" s="12"/>
      <c r="K69" s="12"/>
      <c r="L69">
        <v>4.0999999999999996</v>
      </c>
      <c r="P69" s="12">
        <v>6.9</v>
      </c>
      <c r="Q69" s="12"/>
      <c r="R69" s="12"/>
      <c r="S69" s="12"/>
      <c r="T69">
        <v>3.6</v>
      </c>
      <c r="U69" s="12"/>
      <c r="V69" s="12"/>
      <c r="W69" s="12"/>
      <c r="X69">
        <v>75.3</v>
      </c>
      <c r="Y69" s="12"/>
      <c r="Z69" s="12"/>
      <c r="AA69" s="12"/>
      <c r="AB69">
        <v>6.9</v>
      </c>
      <c r="AC69" s="12"/>
      <c r="AD69" s="12"/>
      <c r="AE69" s="12"/>
      <c r="AF69">
        <v>88.3</v>
      </c>
      <c r="AH69" s="12"/>
      <c r="AI69" s="12"/>
      <c r="AJ69" s="12"/>
      <c r="AK69" s="12">
        <f t="shared" si="22"/>
        <v>5.8367524999999993</v>
      </c>
      <c r="AL69" s="12"/>
      <c r="AM69" s="12"/>
      <c r="AN69" s="12"/>
      <c r="AO69" s="12">
        <f t="shared" si="27"/>
        <v>1.0410191676550808</v>
      </c>
      <c r="AQ69" s="12"/>
      <c r="AR69" s="12"/>
      <c r="AS69" s="12"/>
      <c r="AT69">
        <v>4289.7</v>
      </c>
      <c r="AU69" s="12"/>
      <c r="AV69" s="12"/>
      <c r="AW69" s="12"/>
      <c r="AX69">
        <v>8.5810196517239099</v>
      </c>
      <c r="AY69" s="12"/>
      <c r="AZ69" s="12"/>
      <c r="BA69" s="12"/>
      <c r="BB69" s="12">
        <f t="shared" si="21"/>
        <v>0.20000000000000284</v>
      </c>
      <c r="BC69" s="10"/>
      <c r="BD69" s="10"/>
      <c r="BE69" s="10"/>
      <c r="BF69" s="10">
        <f t="shared" si="28"/>
        <v>-0.80000000000000071</v>
      </c>
      <c r="BG69" s="12"/>
      <c r="BH69" s="12"/>
      <c r="BI69" s="12"/>
      <c r="BJ69" s="12">
        <f t="shared" si="29"/>
        <v>2.3830396999999999</v>
      </c>
      <c r="BK69" s="12">
        <f t="shared" si="30"/>
        <v>2.3830396999999999</v>
      </c>
      <c r="BM69" s="12"/>
      <c r="BN69" s="12"/>
      <c r="BO69" s="12"/>
      <c r="BP69" s="12">
        <f t="shared" si="15"/>
        <v>0.44659339999999959</v>
      </c>
      <c r="BQ69" s="12">
        <f t="shared" si="31"/>
        <v>0.44659339999999959</v>
      </c>
      <c r="BS69">
        <v>4.8</v>
      </c>
      <c r="BT69">
        <v>1.1000000000000001</v>
      </c>
      <c r="BV69" s="12"/>
      <c r="BW69" s="12"/>
      <c r="BX69" s="12"/>
      <c r="BY69" s="12">
        <f t="shared" si="23"/>
        <v>4.4505198000000004</v>
      </c>
      <c r="BZ69" s="12"/>
      <c r="CA69" s="12"/>
      <c r="CB69" s="12"/>
      <c r="CC69" s="12">
        <f t="shared" si="24"/>
        <v>1.6598103</v>
      </c>
      <c r="CD69" s="12"/>
      <c r="CE69" s="12"/>
      <c r="CF69" s="12"/>
      <c r="CG69" s="12">
        <f t="shared" si="25"/>
        <v>3.4375453999999999</v>
      </c>
      <c r="CH69" s="12"/>
      <c r="CI69" s="12"/>
      <c r="CJ69" s="12"/>
      <c r="CK69" s="12">
        <f t="shared" si="26"/>
        <v>0.96921849999999987</v>
      </c>
      <c r="CM69" s="12">
        <f t="shared" si="12"/>
        <v>0.26631158455393189</v>
      </c>
    </row>
    <row r="70" spans="1:91" x14ac:dyDescent="0.25">
      <c r="A70" s="12" t="s">
        <v>153</v>
      </c>
      <c r="B70" s="10"/>
      <c r="C70" s="10"/>
      <c r="D70" s="10"/>
      <c r="E70" s="10">
        <v>7.1</v>
      </c>
      <c r="F70">
        <v>0</v>
      </c>
      <c r="G70" s="12">
        <v>0</v>
      </c>
      <c r="H70" s="10">
        <v>0</v>
      </c>
      <c r="I70" s="12"/>
      <c r="J70" s="12"/>
      <c r="K70" s="12"/>
      <c r="L70">
        <v>0.7</v>
      </c>
      <c r="P70" s="12">
        <v>3.1</v>
      </c>
      <c r="Q70" s="12"/>
      <c r="R70" s="12"/>
      <c r="S70" s="12"/>
      <c r="T70">
        <v>2.9</v>
      </c>
      <c r="U70" s="12"/>
      <c r="V70" s="12"/>
      <c r="W70" s="12"/>
      <c r="X70">
        <v>75.5</v>
      </c>
      <c r="Y70" s="12"/>
      <c r="Z70" s="12"/>
      <c r="AA70" s="12"/>
      <c r="AB70">
        <v>3.1</v>
      </c>
      <c r="AC70" s="12"/>
      <c r="AD70" s="12"/>
      <c r="AE70" s="12"/>
      <c r="AF70">
        <v>87.4</v>
      </c>
      <c r="AH70" s="12"/>
      <c r="AI70" s="12"/>
      <c r="AJ70" s="12"/>
      <c r="AK70" s="12">
        <f t="shared" si="22"/>
        <v>6.9389941000000004</v>
      </c>
      <c r="AL70" s="12"/>
      <c r="AM70" s="12"/>
      <c r="AN70" s="12"/>
      <c r="AO70" s="12">
        <f t="shared" si="27"/>
        <v>1.5760743309902572</v>
      </c>
      <c r="AQ70" s="12"/>
      <c r="AR70" s="12"/>
      <c r="AS70" s="12"/>
      <c r="AT70">
        <v>4444.3</v>
      </c>
      <c r="AU70" s="12"/>
      <c r="AV70" s="12"/>
      <c r="AW70" s="12"/>
      <c r="AX70">
        <v>0.30150979906846676</v>
      </c>
      <c r="AY70" s="12"/>
      <c r="AZ70" s="12"/>
      <c r="BA70" s="12"/>
      <c r="BB70" s="12">
        <f t="shared" ref="BB70:BB101" si="32">X70 - X66</f>
        <v>0.20000000000000284</v>
      </c>
      <c r="BC70" s="10"/>
      <c r="BD70" s="10"/>
      <c r="BE70" s="10"/>
      <c r="BF70" s="10">
        <f t="shared" si="28"/>
        <v>-0.5</v>
      </c>
      <c r="BG70" s="12"/>
      <c r="BH70" s="12"/>
      <c r="BI70" s="12"/>
      <c r="BJ70" s="12">
        <f t="shared" si="29"/>
        <v>3.5357070999999998</v>
      </c>
      <c r="BK70" s="12">
        <f t="shared" si="30"/>
        <v>3.5357070999999998</v>
      </c>
      <c r="BM70" s="12"/>
      <c r="BN70" s="12"/>
      <c r="BO70" s="12"/>
      <c r="BP70" s="12">
        <f t="shared" si="15"/>
        <v>0.91475549999999983</v>
      </c>
      <c r="BQ70" s="12">
        <f t="shared" si="31"/>
        <v>0.91475549999999983</v>
      </c>
      <c r="BS70">
        <v>4.57</v>
      </c>
      <c r="BT70">
        <v>0.83</v>
      </c>
      <c r="BV70" s="12"/>
      <c r="BW70" s="12"/>
      <c r="BX70" s="12"/>
      <c r="BY70" s="12">
        <f t="shared" si="23"/>
        <v>4.4590566000000003</v>
      </c>
      <c r="BZ70" s="12"/>
      <c r="CA70" s="12"/>
      <c r="CB70" s="12"/>
      <c r="CC70" s="12">
        <f t="shared" si="24"/>
        <v>1.6586361000000001</v>
      </c>
      <c r="CD70" s="12"/>
      <c r="CE70" s="12"/>
      <c r="CF70" s="12"/>
      <c r="CG70" s="12">
        <f t="shared" si="25"/>
        <v>3.4340237999999998</v>
      </c>
      <c r="CH70" s="12"/>
      <c r="CI70" s="12"/>
      <c r="CJ70" s="12"/>
      <c r="CK70" s="12">
        <f t="shared" si="26"/>
        <v>0.96875949999999988</v>
      </c>
      <c r="CM70" s="12">
        <f t="shared" si="12"/>
        <v>0.2656042496679985</v>
      </c>
    </row>
    <row r="71" spans="1:91" x14ac:dyDescent="0.25">
      <c r="A71" s="12" t="s">
        <v>154</v>
      </c>
      <c r="B71" s="10"/>
      <c r="C71" s="10"/>
      <c r="D71" s="10"/>
      <c r="E71" s="10">
        <v>7.1</v>
      </c>
      <c r="F71">
        <v>0</v>
      </c>
      <c r="G71" s="12">
        <v>0</v>
      </c>
      <c r="H71" s="10">
        <v>0</v>
      </c>
      <c r="I71" s="12"/>
      <c r="J71" s="12"/>
      <c r="K71" s="12"/>
      <c r="L71">
        <v>2.4</v>
      </c>
      <c r="P71" s="12">
        <v>4.9000000000000004</v>
      </c>
      <c r="Q71" s="12"/>
      <c r="R71" s="12"/>
      <c r="S71" s="12"/>
      <c r="T71">
        <v>2.9</v>
      </c>
      <c r="U71" s="12"/>
      <c r="V71" s="12"/>
      <c r="W71" s="12"/>
      <c r="X71">
        <v>75.8</v>
      </c>
      <c r="Y71" s="12"/>
      <c r="Z71" s="12"/>
      <c r="AA71" s="12"/>
      <c r="AB71">
        <v>4.9000000000000004</v>
      </c>
      <c r="AC71" s="12"/>
      <c r="AD71" s="12"/>
      <c r="AE71" s="12"/>
      <c r="AF71">
        <v>86.5</v>
      </c>
      <c r="AH71" s="12"/>
      <c r="AI71" s="12"/>
      <c r="AJ71" s="12"/>
      <c r="AK71" s="12">
        <f t="shared" si="22"/>
        <v>6.3385829999999999</v>
      </c>
      <c r="AL71" s="12"/>
      <c r="AM71" s="12"/>
      <c r="AN71" s="12"/>
      <c r="AO71" s="12">
        <f t="shared" si="27"/>
        <v>1.3507080393024093</v>
      </c>
      <c r="AQ71" s="12"/>
      <c r="AR71" s="12"/>
      <c r="AS71" s="12"/>
      <c r="AT71">
        <v>4449.6000000000004</v>
      </c>
      <c r="AU71" s="12"/>
      <c r="AV71" s="12"/>
      <c r="AW71" s="12"/>
      <c r="AX71">
        <v>-1.2225818051060933</v>
      </c>
      <c r="AY71" s="12"/>
      <c r="AZ71" s="12"/>
      <c r="BA71" s="12"/>
      <c r="BB71" s="12">
        <f t="shared" si="32"/>
        <v>0.70000000000000284</v>
      </c>
      <c r="BC71" s="10"/>
      <c r="BD71" s="10"/>
      <c r="BE71" s="10"/>
      <c r="BF71" s="10">
        <f t="shared" si="28"/>
        <v>-0.89999999999999947</v>
      </c>
      <c r="BG71" s="12"/>
      <c r="BH71" s="12"/>
      <c r="BI71" s="12"/>
      <c r="BJ71" s="12">
        <f t="shared" si="29"/>
        <v>2.9599228999999996</v>
      </c>
      <c r="BK71" s="12">
        <f t="shared" si="30"/>
        <v>2.9599228999999996</v>
      </c>
      <c r="BM71" s="12"/>
      <c r="BN71" s="12"/>
      <c r="BO71" s="12"/>
      <c r="BP71" s="12">
        <f t="shared" si="15"/>
        <v>0.60985390000000006</v>
      </c>
      <c r="BQ71" s="12">
        <f t="shared" si="31"/>
        <v>0.60985390000000006</v>
      </c>
      <c r="BS71">
        <v>4.18</v>
      </c>
      <c r="BT71">
        <v>0.88</v>
      </c>
      <c r="BV71" s="12"/>
      <c r="BW71" s="12"/>
      <c r="BX71" s="12"/>
      <c r="BY71" s="12">
        <f t="shared" si="23"/>
        <v>4.4633250000000002</v>
      </c>
      <c r="BZ71" s="12"/>
      <c r="CA71" s="12"/>
      <c r="CB71" s="12"/>
      <c r="CC71" s="12">
        <f t="shared" si="24"/>
        <v>1.6580490000000001</v>
      </c>
      <c r="CD71" s="12"/>
      <c r="CE71" s="12"/>
      <c r="CF71" s="12"/>
      <c r="CG71" s="12">
        <f t="shared" si="25"/>
        <v>3.4322629999999998</v>
      </c>
      <c r="CH71" s="12"/>
      <c r="CI71" s="12"/>
      <c r="CJ71" s="12"/>
      <c r="CK71" s="12">
        <f t="shared" si="26"/>
        <v>0.96852999999999978</v>
      </c>
      <c r="CM71" s="12">
        <f t="shared" ref="CM71:CM134" si="33">((X71-X67)/X67)*100</f>
        <v>0.93209054593875218</v>
      </c>
    </row>
    <row r="72" spans="1:91" x14ac:dyDescent="0.25">
      <c r="A72" s="12" t="s">
        <v>155</v>
      </c>
      <c r="B72" s="10"/>
      <c r="C72" s="10"/>
      <c r="D72" s="10"/>
      <c r="E72" s="10">
        <v>6.8</v>
      </c>
      <c r="F72">
        <v>0</v>
      </c>
      <c r="G72" s="12">
        <v>0</v>
      </c>
      <c r="H72" s="10">
        <v>0</v>
      </c>
      <c r="I72" s="12"/>
      <c r="J72" s="12"/>
      <c r="K72" s="12"/>
      <c r="L72">
        <v>2</v>
      </c>
      <c r="P72" s="12">
        <v>4.4000000000000004</v>
      </c>
      <c r="Q72" s="12"/>
      <c r="R72" s="12"/>
      <c r="S72" s="12"/>
      <c r="T72">
        <v>1.9</v>
      </c>
      <c r="U72" s="12"/>
      <c r="V72" s="12"/>
      <c r="W72" s="12"/>
      <c r="X72">
        <v>76.400000000000006</v>
      </c>
      <c r="Y72" s="12"/>
      <c r="Z72" s="12"/>
      <c r="AA72" s="12"/>
      <c r="AB72">
        <v>4.4000000000000004</v>
      </c>
      <c r="AC72" s="12"/>
      <c r="AD72" s="12"/>
      <c r="AE72" s="12"/>
      <c r="AF72">
        <v>86.4</v>
      </c>
      <c r="AH72" s="12"/>
      <c r="AI72" s="12"/>
      <c r="AJ72" s="12"/>
      <c r="AK72" s="12">
        <f t="shared" si="22"/>
        <v>6.3812756000000004</v>
      </c>
      <c r="AL72" s="12"/>
      <c r="AM72" s="12"/>
      <c r="AN72" s="12"/>
      <c r="AO72" s="12">
        <f t="shared" si="27"/>
        <v>1.4201456196053717</v>
      </c>
      <c r="AQ72" s="12"/>
      <c r="AR72" s="12"/>
      <c r="AS72" s="12"/>
      <c r="AT72">
        <v>4601.8</v>
      </c>
      <c r="AU72" s="12"/>
      <c r="AV72" s="12"/>
      <c r="AW72" s="12"/>
      <c r="AX72">
        <v>8.6922508583597846E-2</v>
      </c>
      <c r="AY72" s="12"/>
      <c r="AZ72" s="12"/>
      <c r="BA72" s="12"/>
      <c r="BB72" s="12">
        <f t="shared" si="32"/>
        <v>1.4000000000000057</v>
      </c>
      <c r="BC72" s="10"/>
      <c r="BD72" s="10"/>
      <c r="BE72" s="10"/>
      <c r="BF72" s="10">
        <f t="shared" si="28"/>
        <v>-0.79999999999999982</v>
      </c>
      <c r="BG72" s="12"/>
      <c r="BH72" s="12"/>
      <c r="BI72" s="12"/>
      <c r="BJ72" s="12">
        <f t="shared" si="29"/>
        <v>3.0608009999999997</v>
      </c>
      <c r="BK72" s="12">
        <f t="shared" si="30"/>
        <v>3.0608009999999997</v>
      </c>
      <c r="BM72" s="12"/>
      <c r="BN72" s="12"/>
      <c r="BO72" s="12"/>
      <c r="BP72" s="12">
        <f t="shared" si="15"/>
        <v>0.70122279999999981</v>
      </c>
      <c r="BQ72" s="12">
        <f t="shared" si="31"/>
        <v>0.70122279999999981</v>
      </c>
      <c r="BS72">
        <v>3.86</v>
      </c>
      <c r="BT72">
        <v>0.83</v>
      </c>
      <c r="BV72" s="12"/>
      <c r="BW72" s="12"/>
      <c r="BX72" s="12"/>
      <c r="BY72" s="12">
        <f t="shared" si="23"/>
        <v>4.4547882000000003</v>
      </c>
      <c r="BZ72" s="12"/>
      <c r="CA72" s="12"/>
      <c r="CB72" s="12"/>
      <c r="CC72" s="12">
        <f t="shared" si="24"/>
        <v>1.6592232</v>
      </c>
      <c r="CD72" s="12"/>
      <c r="CE72" s="12"/>
      <c r="CF72" s="12"/>
      <c r="CG72" s="12">
        <f t="shared" si="25"/>
        <v>3.4357845999999999</v>
      </c>
      <c r="CH72" s="12"/>
      <c r="CI72" s="12"/>
      <c r="CJ72" s="12"/>
      <c r="CK72" s="12">
        <f t="shared" si="26"/>
        <v>0.96898899999999999</v>
      </c>
      <c r="CM72" s="12">
        <f t="shared" si="33"/>
        <v>1.866666666666674</v>
      </c>
    </row>
    <row r="73" spans="1:91" x14ac:dyDescent="0.25">
      <c r="A73" s="12" t="s">
        <v>156</v>
      </c>
      <c r="B73" s="10"/>
      <c r="C73" s="10"/>
      <c r="D73" s="10"/>
      <c r="E73" s="10">
        <v>6.6</v>
      </c>
      <c r="F73">
        <v>0</v>
      </c>
      <c r="G73" s="12">
        <v>0</v>
      </c>
      <c r="H73" s="10">
        <v>0</v>
      </c>
      <c r="I73" s="12"/>
      <c r="J73" s="12"/>
      <c r="K73" s="12"/>
      <c r="L73">
        <v>5.4</v>
      </c>
      <c r="P73" s="12">
        <v>7.7</v>
      </c>
      <c r="Q73" s="12"/>
      <c r="R73" s="12"/>
      <c r="S73" s="12"/>
      <c r="T73">
        <v>3.4</v>
      </c>
      <c r="U73" s="12"/>
      <c r="V73" s="12"/>
      <c r="W73" s="12"/>
      <c r="X73">
        <v>77</v>
      </c>
      <c r="Y73" s="12"/>
      <c r="Z73" s="12"/>
      <c r="AA73" s="12"/>
      <c r="AB73">
        <v>7.7</v>
      </c>
      <c r="AC73" s="12"/>
      <c r="AD73" s="12"/>
      <c r="AE73" s="12"/>
      <c r="AF73">
        <v>86.4</v>
      </c>
      <c r="AH73" s="12"/>
      <c r="AI73" s="12"/>
      <c r="AJ73" s="12"/>
      <c r="AK73" s="12">
        <f t="shared" si="22"/>
        <v>5.1147329999999993</v>
      </c>
      <c r="AL73" s="12"/>
      <c r="AM73" s="12"/>
      <c r="AN73" s="12"/>
      <c r="AO73" s="12">
        <f t="shared" si="27"/>
        <v>0.93343273949933436</v>
      </c>
      <c r="AQ73" s="12"/>
      <c r="AR73" s="12"/>
      <c r="AS73" s="12"/>
      <c r="AT73">
        <v>4657.8</v>
      </c>
      <c r="AU73" s="12"/>
      <c r="AV73" s="12"/>
      <c r="AW73" s="12"/>
      <c r="AX73">
        <v>-2.5162093692301046</v>
      </c>
      <c r="AY73" s="12"/>
      <c r="AZ73" s="12"/>
      <c r="BA73" s="12"/>
      <c r="BB73" s="12">
        <f t="shared" si="32"/>
        <v>1.7000000000000028</v>
      </c>
      <c r="BC73" s="10"/>
      <c r="BD73" s="10"/>
      <c r="BE73" s="10"/>
      <c r="BF73" s="10">
        <f t="shared" si="28"/>
        <v>-1</v>
      </c>
      <c r="BG73" s="12"/>
      <c r="BH73" s="12"/>
      <c r="BI73" s="12"/>
      <c r="BJ73" s="12">
        <f t="shared" si="29"/>
        <v>1.9865276999999995</v>
      </c>
      <c r="BK73" s="12">
        <f t="shared" si="30"/>
        <v>1.9865276999999995</v>
      </c>
      <c r="BM73" s="12"/>
      <c r="BN73" s="12"/>
      <c r="BO73" s="12"/>
      <c r="BP73" s="12">
        <f t="shared" si="15"/>
        <v>0.33140939999999985</v>
      </c>
      <c r="BQ73" s="12">
        <f t="shared" si="31"/>
        <v>0.33140939999999985</v>
      </c>
      <c r="BS73">
        <v>3.75</v>
      </c>
      <c r="BT73">
        <v>0.7</v>
      </c>
      <c r="BV73" s="12"/>
      <c r="BW73" s="12"/>
      <c r="BX73" s="12"/>
      <c r="BY73" s="12">
        <f t="shared" si="23"/>
        <v>4.4419830000000005</v>
      </c>
      <c r="BZ73" s="12"/>
      <c r="CA73" s="12"/>
      <c r="CB73" s="12"/>
      <c r="CC73" s="12">
        <f t="shared" si="24"/>
        <v>1.6609845000000001</v>
      </c>
      <c r="CD73" s="12"/>
      <c r="CE73" s="12"/>
      <c r="CF73" s="12"/>
      <c r="CG73" s="12">
        <f t="shared" si="25"/>
        <v>3.4410669999999999</v>
      </c>
      <c r="CH73" s="12"/>
      <c r="CI73" s="12"/>
      <c r="CJ73" s="12"/>
      <c r="CK73" s="12">
        <f t="shared" si="26"/>
        <v>0.96967749999999986</v>
      </c>
      <c r="CM73" s="12">
        <f t="shared" si="33"/>
        <v>2.2576361221779586</v>
      </c>
    </row>
    <row r="74" spans="1:91" x14ac:dyDescent="0.25">
      <c r="A74" s="12" t="s">
        <v>157</v>
      </c>
      <c r="B74" s="10"/>
      <c r="C74" s="10"/>
      <c r="D74" s="10"/>
      <c r="E74" s="10">
        <v>6.6</v>
      </c>
      <c r="F74">
        <v>0</v>
      </c>
      <c r="G74" s="12">
        <v>0</v>
      </c>
      <c r="H74" s="10">
        <v>0</v>
      </c>
      <c r="I74" s="12"/>
      <c r="J74" s="12"/>
      <c r="K74" s="12"/>
      <c r="L74">
        <v>4</v>
      </c>
      <c r="P74" s="12">
        <v>6</v>
      </c>
      <c r="Q74" s="12"/>
      <c r="R74" s="12"/>
      <c r="S74" s="12"/>
      <c r="T74">
        <v>2</v>
      </c>
      <c r="U74" s="12"/>
      <c r="V74" s="12"/>
      <c r="W74" s="12"/>
      <c r="X74">
        <v>77.400000000000006</v>
      </c>
      <c r="Y74" s="12"/>
      <c r="Z74" s="12"/>
      <c r="AA74" s="12"/>
      <c r="AB74">
        <v>6</v>
      </c>
      <c r="AC74" s="12"/>
      <c r="AD74" s="12"/>
      <c r="AE74" s="12"/>
      <c r="AF74">
        <v>87.4</v>
      </c>
      <c r="AH74" s="12"/>
      <c r="AI74" s="12"/>
      <c r="AJ74" s="12"/>
      <c r="AK74" s="12">
        <f t="shared" si="22"/>
        <v>5.6091891999999994</v>
      </c>
      <c r="AL74" s="12"/>
      <c r="AM74" s="12"/>
      <c r="AN74" s="12"/>
      <c r="AO74" s="12">
        <f t="shared" si="27"/>
        <v>1.079392521546986</v>
      </c>
      <c r="AQ74" s="12"/>
      <c r="AR74" s="12"/>
      <c r="AS74" s="12"/>
      <c r="AT74">
        <v>4457.7</v>
      </c>
      <c r="AU74" s="12"/>
      <c r="AV74" s="12"/>
      <c r="AW74" s="12"/>
      <c r="AX74">
        <v>10.379792269556054</v>
      </c>
      <c r="AY74" s="12"/>
      <c r="AZ74" s="12"/>
      <c r="BA74" s="12"/>
      <c r="BB74" s="12">
        <f t="shared" si="32"/>
        <v>1.9000000000000057</v>
      </c>
      <c r="BC74" s="10"/>
      <c r="BD74" s="10"/>
      <c r="BE74" s="10"/>
      <c r="BF74" s="10">
        <f t="shared" si="28"/>
        <v>-1.0999999999999996</v>
      </c>
      <c r="BG74" s="12"/>
      <c r="BH74" s="12"/>
      <c r="BI74" s="12"/>
      <c r="BJ74" s="12">
        <f t="shared" si="29"/>
        <v>2.5184873999999993</v>
      </c>
      <c r="BK74" s="12">
        <f t="shared" si="30"/>
        <v>2.5184873999999993</v>
      </c>
      <c r="BM74" s="12"/>
      <c r="BN74" s="12"/>
      <c r="BO74" s="12"/>
      <c r="BP74" s="12">
        <f t="shared" si="15"/>
        <v>0.45615739999999994</v>
      </c>
      <c r="BQ74" s="12">
        <f t="shared" si="31"/>
        <v>0.45615739999999994</v>
      </c>
      <c r="BS74">
        <v>3.61</v>
      </c>
      <c r="BT74">
        <v>0.61</v>
      </c>
      <c r="BV74" s="12"/>
      <c r="BW74" s="12"/>
      <c r="BX74" s="12"/>
      <c r="BY74" s="12">
        <f t="shared" si="23"/>
        <v>4.4377145999999996</v>
      </c>
      <c r="BZ74" s="12"/>
      <c r="CA74" s="12"/>
      <c r="CB74" s="12"/>
      <c r="CC74" s="12">
        <f t="shared" si="24"/>
        <v>1.6615716</v>
      </c>
      <c r="CD74" s="12"/>
      <c r="CE74" s="12"/>
      <c r="CF74" s="12"/>
      <c r="CG74" s="12">
        <f t="shared" si="25"/>
        <v>3.4428278000000003</v>
      </c>
      <c r="CH74" s="12"/>
      <c r="CI74" s="12"/>
      <c r="CJ74" s="12"/>
      <c r="CK74" s="12">
        <f t="shared" si="26"/>
        <v>0.96990699999999996</v>
      </c>
      <c r="CM74" s="12">
        <f t="shared" si="33"/>
        <v>2.516556291390736</v>
      </c>
    </row>
    <row r="75" spans="1:91" x14ac:dyDescent="0.25">
      <c r="A75" s="12" t="s">
        <v>158</v>
      </c>
      <c r="B75" s="10"/>
      <c r="C75" s="10"/>
      <c r="D75" s="10"/>
      <c r="E75" s="10">
        <v>6.2</v>
      </c>
      <c r="F75">
        <v>0</v>
      </c>
      <c r="G75" s="12">
        <v>0</v>
      </c>
      <c r="H75" s="10">
        <v>0</v>
      </c>
      <c r="I75" s="12"/>
      <c r="J75" s="12"/>
      <c r="K75" s="12"/>
      <c r="L75">
        <v>5.6</v>
      </c>
      <c r="P75" s="12">
        <v>7.7</v>
      </c>
      <c r="Q75" s="12"/>
      <c r="R75" s="12"/>
      <c r="S75" s="12"/>
      <c r="T75">
        <v>2.2999999999999998</v>
      </c>
      <c r="U75" s="12"/>
      <c r="V75" s="12"/>
      <c r="W75" s="12"/>
      <c r="X75">
        <v>77.8</v>
      </c>
      <c r="Y75" s="12"/>
      <c r="Z75" s="12"/>
      <c r="AA75" s="12"/>
      <c r="AB75">
        <v>7.7</v>
      </c>
      <c r="AC75" s="12"/>
      <c r="AD75" s="12"/>
      <c r="AE75" s="12"/>
      <c r="AF75">
        <v>88.4</v>
      </c>
      <c r="AH75" s="12"/>
      <c r="AI75" s="12"/>
      <c r="AJ75" s="12"/>
      <c r="AK75" s="12">
        <f t="shared" si="22"/>
        <v>4.9126555999999999</v>
      </c>
      <c r="AL75" s="12"/>
      <c r="AM75" s="12"/>
      <c r="AN75" s="12"/>
      <c r="AO75" s="12">
        <f t="shared" si="27"/>
        <v>0.78319048667637425</v>
      </c>
      <c r="AQ75" s="12"/>
      <c r="AR75" s="12"/>
      <c r="AS75" s="12"/>
      <c r="AT75">
        <v>4395.2</v>
      </c>
      <c r="AU75" s="12"/>
      <c r="AV75" s="12"/>
      <c r="AW75" s="12"/>
      <c r="AX75">
        <v>21.696396068438297</v>
      </c>
      <c r="AY75" s="12"/>
      <c r="AZ75" s="12"/>
      <c r="BA75" s="12"/>
      <c r="BB75" s="12">
        <f t="shared" si="32"/>
        <v>2</v>
      </c>
      <c r="BC75" s="10"/>
      <c r="BD75" s="10"/>
      <c r="BE75" s="10"/>
      <c r="BF75" s="10">
        <f t="shared" si="28"/>
        <v>-0.5</v>
      </c>
      <c r="BG75" s="12"/>
      <c r="BH75" s="12"/>
      <c r="BI75" s="12"/>
      <c r="BJ75" s="12">
        <f t="shared" si="29"/>
        <v>1.9221908999999999</v>
      </c>
      <c r="BK75" s="12">
        <f t="shared" si="30"/>
        <v>1.9221908999999999</v>
      </c>
      <c r="BM75" s="12"/>
      <c r="BN75" s="12"/>
      <c r="BO75" s="12"/>
      <c r="BP75" s="12">
        <f t="shared" si="15"/>
        <v>0.51617499999999983</v>
      </c>
      <c r="BQ75" s="12">
        <f t="shared" si="31"/>
        <v>0.51617499999999983</v>
      </c>
      <c r="BS75">
        <v>3.21</v>
      </c>
      <c r="BT75">
        <v>0.74</v>
      </c>
      <c r="BV75" s="12"/>
      <c r="BW75" s="12"/>
      <c r="BX75" s="12"/>
      <c r="BY75" s="12">
        <f t="shared" si="23"/>
        <v>4.4419830000000005</v>
      </c>
      <c r="BZ75" s="12"/>
      <c r="CA75" s="12"/>
      <c r="CB75" s="12"/>
      <c r="CC75" s="12">
        <f t="shared" si="24"/>
        <v>1.6609845000000001</v>
      </c>
      <c r="CD75" s="12"/>
      <c r="CE75" s="12"/>
      <c r="CF75" s="12"/>
      <c r="CG75" s="12">
        <f t="shared" si="25"/>
        <v>3.4410669999999999</v>
      </c>
      <c r="CH75" s="12"/>
      <c r="CI75" s="12"/>
      <c r="CJ75" s="12"/>
      <c r="CK75" s="12">
        <f t="shared" si="26"/>
        <v>0.96967749999999986</v>
      </c>
      <c r="CM75" s="12">
        <f t="shared" si="33"/>
        <v>2.6385224274406331</v>
      </c>
    </row>
    <row r="76" spans="1:91" x14ac:dyDescent="0.25">
      <c r="A76" s="12" t="s">
        <v>159</v>
      </c>
      <c r="B76" s="10"/>
      <c r="C76" s="10"/>
      <c r="D76" s="10"/>
      <c r="E76" s="10">
        <v>6</v>
      </c>
      <c r="F76">
        <v>0</v>
      </c>
      <c r="G76" s="12">
        <v>0</v>
      </c>
      <c r="H76" s="10">
        <v>0</v>
      </c>
      <c r="I76" s="12"/>
      <c r="J76" s="12"/>
      <c r="K76" s="12"/>
      <c r="L76">
        <v>2.4</v>
      </c>
      <c r="P76" s="12">
        <v>4.5999999999999996</v>
      </c>
      <c r="Q76" s="12"/>
      <c r="R76" s="12"/>
      <c r="S76" s="12"/>
      <c r="T76">
        <v>3.8</v>
      </c>
      <c r="U76" s="12"/>
      <c r="V76" s="12"/>
      <c r="W76" s="12"/>
      <c r="X76">
        <v>78.2</v>
      </c>
      <c r="Y76" s="12"/>
      <c r="Z76" s="12"/>
      <c r="AA76" s="12"/>
      <c r="AB76">
        <v>4.5999999999999996</v>
      </c>
      <c r="AC76" s="12"/>
      <c r="AD76" s="12"/>
      <c r="AE76" s="12"/>
      <c r="AF76">
        <v>89.3</v>
      </c>
      <c r="AH76" s="12"/>
      <c r="AI76" s="12"/>
      <c r="AJ76" s="12"/>
      <c r="AK76" s="12">
        <f t="shared" si="22"/>
        <v>5.9771207999999998</v>
      </c>
      <c r="AL76" s="12"/>
      <c r="AM76" s="12"/>
      <c r="AN76" s="12"/>
      <c r="AO76" s="12">
        <f t="shared" si="27"/>
        <v>1.1649847317382429</v>
      </c>
      <c r="AQ76" s="12"/>
      <c r="AR76" s="12"/>
      <c r="AS76" s="12"/>
      <c r="AT76">
        <v>4605.8</v>
      </c>
      <c r="AU76" s="12"/>
      <c r="AV76" s="12"/>
      <c r="AW76" s="12"/>
      <c r="AX76">
        <v>26.071475096617313</v>
      </c>
      <c r="AY76" s="12"/>
      <c r="AZ76" s="12"/>
      <c r="BA76" s="12"/>
      <c r="BB76" s="12">
        <f t="shared" si="32"/>
        <v>1.7999999999999972</v>
      </c>
      <c r="BC76" s="10"/>
      <c r="BD76" s="10"/>
      <c r="BE76" s="10"/>
      <c r="BF76" s="10">
        <f t="shared" si="28"/>
        <v>-0.29999999999999982</v>
      </c>
      <c r="BG76" s="12"/>
      <c r="BH76" s="12"/>
      <c r="BI76" s="12"/>
      <c r="BJ76" s="12">
        <f t="shared" si="29"/>
        <v>2.8726512</v>
      </c>
      <c r="BK76" s="12">
        <f t="shared" si="30"/>
        <v>2.8726512</v>
      </c>
      <c r="BM76" s="12"/>
      <c r="BN76" s="12"/>
      <c r="BO76" s="12"/>
      <c r="BP76" s="12">
        <f t="shared" si="15"/>
        <v>0.88125279999999995</v>
      </c>
      <c r="BQ76" s="12">
        <f t="shared" si="31"/>
        <v>0.88125279999999995</v>
      </c>
      <c r="BS76">
        <v>3.08</v>
      </c>
      <c r="BT76">
        <v>0.68</v>
      </c>
      <c r="BV76" s="12"/>
      <c r="BW76" s="12"/>
      <c r="BX76" s="12"/>
      <c r="BY76" s="12">
        <f t="shared" si="23"/>
        <v>4.4505198000000004</v>
      </c>
      <c r="BZ76" s="12"/>
      <c r="CA76" s="12"/>
      <c r="CB76" s="12"/>
      <c r="CC76" s="12">
        <f t="shared" si="24"/>
        <v>1.6598103</v>
      </c>
      <c r="CD76" s="12"/>
      <c r="CE76" s="12"/>
      <c r="CF76" s="12"/>
      <c r="CG76" s="12">
        <f t="shared" si="25"/>
        <v>3.4375453999999999</v>
      </c>
      <c r="CH76" s="12"/>
      <c r="CI76" s="12"/>
      <c r="CJ76" s="12"/>
      <c r="CK76" s="12">
        <f t="shared" si="26"/>
        <v>0.96921849999999987</v>
      </c>
      <c r="CM76" s="12">
        <f t="shared" si="33"/>
        <v>2.3560209424083731</v>
      </c>
    </row>
    <row r="77" spans="1:91" x14ac:dyDescent="0.25">
      <c r="A77" s="12" t="s">
        <v>160</v>
      </c>
      <c r="B77" s="10"/>
      <c r="C77" s="10"/>
      <c r="D77" s="10"/>
      <c r="E77" s="10">
        <v>5.6</v>
      </c>
      <c r="F77">
        <v>0</v>
      </c>
      <c r="G77" s="12">
        <v>0</v>
      </c>
      <c r="H77" s="10">
        <v>0</v>
      </c>
      <c r="I77" s="12"/>
      <c r="J77" s="12"/>
      <c r="K77" s="12"/>
      <c r="L77">
        <v>4.5999999999999996</v>
      </c>
      <c r="P77" s="12">
        <v>6.9</v>
      </c>
      <c r="Q77" s="12"/>
      <c r="R77" s="12"/>
      <c r="S77" s="12"/>
      <c r="T77">
        <v>2.2999999999999998</v>
      </c>
      <c r="U77" s="12"/>
      <c r="V77" s="12"/>
      <c r="W77" s="12"/>
      <c r="X77">
        <v>78.5</v>
      </c>
      <c r="Y77" s="12"/>
      <c r="Z77" s="12"/>
      <c r="AA77" s="12"/>
      <c r="AB77">
        <v>6.9</v>
      </c>
      <c r="AC77" s="12"/>
      <c r="AD77" s="12"/>
      <c r="AE77" s="12"/>
      <c r="AF77">
        <v>90.4</v>
      </c>
      <c r="AH77" s="12"/>
      <c r="AI77" s="12"/>
      <c r="AJ77" s="12"/>
      <c r="AK77" s="12">
        <f t="shared" si="22"/>
        <v>5.0686774000000003</v>
      </c>
      <c r="AL77" s="12"/>
      <c r="AM77" s="12"/>
      <c r="AN77" s="12"/>
      <c r="AO77" s="12">
        <f t="shared" si="27"/>
        <v>0.85012220354578694</v>
      </c>
      <c r="AQ77" s="12"/>
      <c r="AR77" s="12"/>
      <c r="AS77" s="12"/>
      <c r="AT77">
        <v>4540.6000000000004</v>
      </c>
      <c r="AU77" s="12"/>
      <c r="AV77" s="12"/>
      <c r="AW77" s="12"/>
      <c r="AX77">
        <v>33.400872131436365</v>
      </c>
      <c r="AY77" s="12"/>
      <c r="AZ77" s="12"/>
      <c r="BA77" s="12"/>
      <c r="BB77" s="12">
        <f t="shared" si="32"/>
        <v>1.5</v>
      </c>
      <c r="BC77" s="10"/>
      <c r="BD77" s="10"/>
      <c r="BE77" s="10"/>
      <c r="BF77" s="10">
        <f t="shared" si="28"/>
        <v>0</v>
      </c>
      <c r="BG77" s="12"/>
      <c r="BH77" s="12"/>
      <c r="BI77" s="12"/>
      <c r="BJ77" s="12">
        <f t="shared" si="29"/>
        <v>2.0944044999999996</v>
      </c>
      <c r="BK77" s="12">
        <f t="shared" si="30"/>
        <v>2.0944044999999996</v>
      </c>
      <c r="BM77" s="12"/>
      <c r="BN77" s="12"/>
      <c r="BO77" s="12"/>
      <c r="BP77" s="12">
        <f t="shared" si="15"/>
        <v>0.78270119999999987</v>
      </c>
      <c r="BQ77" s="12">
        <f t="shared" si="31"/>
        <v>0.78270119999999987</v>
      </c>
      <c r="BS77">
        <v>3.52</v>
      </c>
      <c r="BT77">
        <v>0.65</v>
      </c>
      <c r="BV77" s="12"/>
      <c r="BW77" s="12"/>
      <c r="BX77" s="12"/>
      <c r="BY77" s="12">
        <f t="shared" si="23"/>
        <v>4.4590566000000003</v>
      </c>
      <c r="BZ77" s="12"/>
      <c r="CA77" s="12"/>
      <c r="CB77" s="12"/>
      <c r="CC77" s="12">
        <f t="shared" si="24"/>
        <v>1.6586361000000001</v>
      </c>
      <c r="CD77" s="12"/>
      <c r="CE77" s="12"/>
      <c r="CF77" s="12"/>
      <c r="CG77" s="12">
        <f t="shared" si="25"/>
        <v>3.4340237999999998</v>
      </c>
      <c r="CH77" s="12"/>
      <c r="CI77" s="12"/>
      <c r="CJ77" s="12"/>
      <c r="CK77" s="12">
        <f t="shared" si="26"/>
        <v>0.96875949999999988</v>
      </c>
      <c r="CM77" s="12">
        <f t="shared" si="33"/>
        <v>1.948051948051948</v>
      </c>
    </row>
    <row r="78" spans="1:91" x14ac:dyDescent="0.25">
      <c r="A78" s="12" t="s">
        <v>161</v>
      </c>
      <c r="B78" s="10"/>
      <c r="C78" s="10"/>
      <c r="D78" s="10"/>
      <c r="E78" s="10">
        <v>5.5</v>
      </c>
      <c r="F78">
        <v>0</v>
      </c>
      <c r="G78" s="12">
        <v>0</v>
      </c>
      <c r="H78" s="10">
        <v>0</v>
      </c>
      <c r="I78" s="12"/>
      <c r="J78" s="12"/>
      <c r="K78" s="12"/>
      <c r="L78">
        <v>1.4</v>
      </c>
      <c r="P78" s="12">
        <v>3.7</v>
      </c>
      <c r="Q78" s="12"/>
      <c r="R78" s="12"/>
      <c r="S78" s="12"/>
      <c r="T78">
        <v>3</v>
      </c>
      <c r="U78" s="12"/>
      <c r="V78" s="12"/>
      <c r="W78" s="12"/>
      <c r="X78">
        <v>78.8</v>
      </c>
      <c r="Y78" s="12"/>
      <c r="Z78" s="12"/>
      <c r="AA78" s="12"/>
      <c r="AB78">
        <v>3.7</v>
      </c>
      <c r="AC78" s="12"/>
      <c r="AD78" s="12"/>
      <c r="AE78" s="12"/>
      <c r="AF78">
        <v>90.6</v>
      </c>
      <c r="AH78" s="12"/>
      <c r="AI78" s="12"/>
      <c r="AJ78" s="12"/>
      <c r="AK78" s="12">
        <f t="shared" si="22"/>
        <v>6.1660028000000002</v>
      </c>
      <c r="AL78" s="12"/>
      <c r="AM78" s="12"/>
      <c r="AN78" s="12"/>
      <c r="AO78" s="12">
        <f t="shared" si="27"/>
        <v>1.3006670711974635</v>
      </c>
      <c r="AQ78" s="12"/>
      <c r="AR78" s="12"/>
      <c r="AS78" s="12"/>
      <c r="AT78">
        <v>4920.3999999999996</v>
      </c>
      <c r="AU78" s="12"/>
      <c r="AV78" s="12"/>
      <c r="AW78" s="12"/>
      <c r="AX78">
        <v>29.37769287049834</v>
      </c>
      <c r="AY78" s="12"/>
      <c r="AZ78" s="12"/>
      <c r="BA78" s="12"/>
      <c r="BB78" s="12">
        <f t="shared" si="32"/>
        <v>1.3999999999999915</v>
      </c>
      <c r="BC78" s="10"/>
      <c r="BD78" s="10"/>
      <c r="BE78" s="10"/>
      <c r="BF78" s="10">
        <f t="shared" si="28"/>
        <v>0</v>
      </c>
      <c r="BG78" s="12"/>
      <c r="BH78" s="12"/>
      <c r="BI78" s="12"/>
      <c r="BJ78" s="12">
        <f t="shared" si="29"/>
        <v>3.0893665000000001</v>
      </c>
      <c r="BK78" s="12">
        <f t="shared" si="30"/>
        <v>3.0893665000000001</v>
      </c>
      <c r="BM78" s="12"/>
      <c r="BN78" s="12"/>
      <c r="BO78" s="12"/>
      <c r="BP78" s="12">
        <f t="shared" si="15"/>
        <v>1.0853142999999998</v>
      </c>
      <c r="BQ78" s="12">
        <f t="shared" si="31"/>
        <v>1.0853142999999998</v>
      </c>
      <c r="BS78">
        <v>3</v>
      </c>
      <c r="BT78">
        <v>0.66</v>
      </c>
      <c r="BV78" s="12"/>
      <c r="BW78" s="12"/>
      <c r="BX78" s="12"/>
      <c r="BY78" s="12">
        <f t="shared" si="23"/>
        <v>4.4718618000000001</v>
      </c>
      <c r="BZ78" s="12"/>
      <c r="CA78" s="12"/>
      <c r="CB78" s="12"/>
      <c r="CC78" s="12">
        <f t="shared" si="24"/>
        <v>1.6568748</v>
      </c>
      <c r="CD78" s="12"/>
      <c r="CE78" s="12"/>
      <c r="CF78" s="12"/>
      <c r="CG78" s="12">
        <f t="shared" si="25"/>
        <v>3.4287413999999998</v>
      </c>
      <c r="CH78" s="12"/>
      <c r="CI78" s="12"/>
      <c r="CJ78" s="12"/>
      <c r="CK78" s="12">
        <f t="shared" si="26"/>
        <v>0.96807099999999979</v>
      </c>
      <c r="CM78" s="12">
        <f t="shared" si="33"/>
        <v>1.8087855297157511</v>
      </c>
    </row>
    <row r="79" spans="1:91" x14ac:dyDescent="0.25">
      <c r="A79" s="12" t="s">
        <v>162</v>
      </c>
      <c r="B79" s="10"/>
      <c r="C79" s="10"/>
      <c r="D79" s="10"/>
      <c r="E79" s="10">
        <v>5.7</v>
      </c>
      <c r="F79">
        <v>0</v>
      </c>
      <c r="G79" s="12">
        <v>0</v>
      </c>
      <c r="H79" s="10">
        <v>0</v>
      </c>
      <c r="I79" s="12"/>
      <c r="J79" s="12"/>
      <c r="K79" s="12"/>
      <c r="L79">
        <v>1.4</v>
      </c>
      <c r="P79" s="12">
        <v>3.2</v>
      </c>
      <c r="Q79" s="12"/>
      <c r="R79" s="12"/>
      <c r="S79" s="12"/>
      <c r="T79">
        <v>3.3</v>
      </c>
      <c r="U79" s="12"/>
      <c r="V79" s="12"/>
      <c r="W79" s="12"/>
      <c r="X79">
        <v>79.3</v>
      </c>
      <c r="Y79" s="12"/>
      <c r="Z79" s="12"/>
      <c r="AA79" s="12"/>
      <c r="AB79">
        <v>3.2</v>
      </c>
      <c r="AC79" s="12"/>
      <c r="AD79" s="12"/>
      <c r="AE79" s="12"/>
      <c r="AF79">
        <v>90.5</v>
      </c>
      <c r="AH79" s="12"/>
      <c r="AI79" s="12"/>
      <c r="AJ79" s="12"/>
      <c r="AK79" s="12">
        <f t="shared" si="22"/>
        <v>6.2317232000000002</v>
      </c>
      <c r="AL79" s="12"/>
      <c r="AM79" s="12"/>
      <c r="AN79" s="12"/>
      <c r="AO79" s="12">
        <f t="shared" si="27"/>
        <v>1.3289083903380197</v>
      </c>
      <c r="AQ79" s="12"/>
      <c r="AR79" s="12"/>
      <c r="AS79" s="12"/>
      <c r="AT79">
        <v>5348.8</v>
      </c>
      <c r="AU79" s="12"/>
      <c r="AV79" s="12"/>
      <c r="AW79" s="12"/>
      <c r="AX79">
        <v>23.631468740652117</v>
      </c>
      <c r="AY79" s="12"/>
      <c r="AZ79" s="12"/>
      <c r="BA79" s="12"/>
      <c r="BB79" s="12">
        <f t="shared" si="32"/>
        <v>1.5</v>
      </c>
      <c r="BC79" s="10"/>
      <c r="BD79" s="10"/>
      <c r="BE79" s="10"/>
      <c r="BF79" s="10">
        <f t="shared" si="28"/>
        <v>-0.20000000000000018</v>
      </c>
      <c r="BG79" s="12"/>
      <c r="BH79" s="12"/>
      <c r="BI79" s="12"/>
      <c r="BJ79" s="12">
        <f t="shared" si="29"/>
        <v>3.2746274</v>
      </c>
      <c r="BK79" s="12">
        <f t="shared" si="30"/>
        <v>3.2746274</v>
      </c>
      <c r="BM79" s="12"/>
      <c r="BN79" s="12"/>
      <c r="BO79" s="12"/>
      <c r="BP79" s="12">
        <f t="shared" si="15"/>
        <v>1.0567500999999997</v>
      </c>
      <c r="BQ79" s="12">
        <f t="shared" si="31"/>
        <v>1.0567500999999997</v>
      </c>
      <c r="BS79">
        <v>3.29</v>
      </c>
      <c r="BT79">
        <v>0.77</v>
      </c>
      <c r="BV79" s="12"/>
      <c r="BW79" s="12"/>
      <c r="BX79" s="12"/>
      <c r="BY79" s="12">
        <f t="shared" si="23"/>
        <v>4.4761302000000001</v>
      </c>
      <c r="BZ79" s="12"/>
      <c r="CA79" s="12"/>
      <c r="CB79" s="12"/>
      <c r="CC79" s="12">
        <f t="shared" si="24"/>
        <v>1.6562877</v>
      </c>
      <c r="CD79" s="12"/>
      <c r="CE79" s="12"/>
      <c r="CF79" s="12"/>
      <c r="CG79" s="12">
        <f t="shared" si="25"/>
        <v>3.4269805999999998</v>
      </c>
      <c r="CH79" s="12"/>
      <c r="CI79" s="12"/>
      <c r="CJ79" s="12"/>
      <c r="CK79" s="12">
        <f t="shared" si="26"/>
        <v>0.96784149999999991</v>
      </c>
      <c r="CM79" s="12">
        <f t="shared" si="33"/>
        <v>1.9280205655526992</v>
      </c>
    </row>
    <row r="80" spans="1:91" x14ac:dyDescent="0.25">
      <c r="A80" s="12" t="s">
        <v>163</v>
      </c>
      <c r="B80" s="10"/>
      <c r="C80" s="10"/>
      <c r="D80" s="10"/>
      <c r="E80" s="10">
        <v>5.7</v>
      </c>
      <c r="F80">
        <v>0</v>
      </c>
      <c r="G80" s="12">
        <v>0</v>
      </c>
      <c r="H80" s="10">
        <v>0</v>
      </c>
      <c r="I80" s="12"/>
      <c r="J80" s="12"/>
      <c r="K80" s="12"/>
      <c r="L80">
        <v>3.5</v>
      </c>
      <c r="P80" s="12">
        <v>5.5</v>
      </c>
      <c r="Q80" s="12"/>
      <c r="R80" s="12"/>
      <c r="S80" s="12"/>
      <c r="T80">
        <v>2</v>
      </c>
      <c r="U80" s="12"/>
      <c r="V80" s="12"/>
      <c r="W80" s="12"/>
      <c r="X80">
        <v>79.900000000000006</v>
      </c>
      <c r="Y80" s="12"/>
      <c r="Z80" s="12"/>
      <c r="AA80" s="12"/>
      <c r="AB80">
        <v>5.5</v>
      </c>
      <c r="AC80" s="12"/>
      <c r="AD80" s="12"/>
      <c r="AE80" s="12"/>
      <c r="AF80">
        <v>91.2</v>
      </c>
      <c r="AH80" s="12"/>
      <c r="AI80" s="12"/>
      <c r="AJ80" s="12"/>
      <c r="AK80" s="12">
        <f t="shared" si="22"/>
        <v>5.4900389000000001</v>
      </c>
      <c r="AL80" s="12"/>
      <c r="AM80" s="12"/>
      <c r="AN80" s="12"/>
      <c r="AO80" s="12">
        <f t="shared" si="27"/>
        <v>1.1111252616505354</v>
      </c>
      <c r="AQ80" s="12"/>
      <c r="AR80" s="12"/>
      <c r="AS80" s="12"/>
      <c r="AT80">
        <v>5806.6</v>
      </c>
      <c r="AU80" s="12"/>
      <c r="AV80" s="12"/>
      <c r="AW80" s="12"/>
      <c r="AX80">
        <v>16.517411221713218</v>
      </c>
      <c r="AY80" s="12"/>
      <c r="AZ80" s="12"/>
      <c r="BA80" s="12"/>
      <c r="BB80" s="12">
        <f t="shared" si="32"/>
        <v>1.7000000000000028</v>
      </c>
      <c r="BC80" s="10"/>
      <c r="BD80" s="10"/>
      <c r="BE80" s="10"/>
      <c r="BF80" s="10">
        <f t="shared" si="28"/>
        <v>-0.40000000000000036</v>
      </c>
      <c r="BG80" s="12"/>
      <c r="BH80" s="12"/>
      <c r="BI80" s="12"/>
      <c r="BJ80" s="12">
        <f t="shared" si="29"/>
        <v>2.5466310999999995</v>
      </c>
      <c r="BK80" s="12">
        <f t="shared" si="30"/>
        <v>2.5466310999999995</v>
      </c>
      <c r="BM80" s="12"/>
      <c r="BN80" s="12"/>
      <c r="BO80" s="12"/>
      <c r="BP80" s="12">
        <f t="shared" si="15"/>
        <v>0.77343289999999965</v>
      </c>
      <c r="BQ80" s="12">
        <f t="shared" si="31"/>
        <v>0.77343289999999965</v>
      </c>
      <c r="BS80">
        <v>3.79</v>
      </c>
      <c r="BT80">
        <v>0.85</v>
      </c>
      <c r="BV80" s="12"/>
      <c r="BW80" s="12"/>
      <c r="BX80" s="12"/>
      <c r="BY80" s="12">
        <f t="shared" si="23"/>
        <v>4.4675934000000002</v>
      </c>
      <c r="BZ80" s="12"/>
      <c r="CA80" s="12"/>
      <c r="CB80" s="12"/>
      <c r="CC80" s="12">
        <f t="shared" si="24"/>
        <v>1.6574619000000002</v>
      </c>
      <c r="CD80" s="12"/>
      <c r="CE80" s="12"/>
      <c r="CF80" s="12"/>
      <c r="CG80" s="12">
        <f t="shared" si="25"/>
        <v>3.4305022000000003</v>
      </c>
      <c r="CH80" s="12"/>
      <c r="CI80" s="12"/>
      <c r="CJ80" s="12"/>
      <c r="CK80" s="12">
        <f t="shared" si="26"/>
        <v>0.9683004999999999</v>
      </c>
      <c r="CM80" s="12">
        <f t="shared" si="33"/>
        <v>2.1739130434782643</v>
      </c>
    </row>
    <row r="81" spans="1:91" x14ac:dyDescent="0.25">
      <c r="A81" s="12" t="s">
        <v>164</v>
      </c>
      <c r="B81" s="10"/>
      <c r="C81" s="10"/>
      <c r="D81" s="10"/>
      <c r="E81" s="10">
        <v>5.6</v>
      </c>
      <c r="F81">
        <v>0</v>
      </c>
      <c r="G81" s="12">
        <v>0</v>
      </c>
      <c r="H81" s="10">
        <v>0</v>
      </c>
      <c r="I81" s="12"/>
      <c r="J81" s="12"/>
      <c r="K81" s="12"/>
      <c r="L81">
        <v>2.9</v>
      </c>
      <c r="P81" s="12">
        <v>4.9000000000000004</v>
      </c>
      <c r="Q81" s="12"/>
      <c r="R81" s="12"/>
      <c r="S81" s="12"/>
      <c r="T81">
        <v>2.2000000000000002</v>
      </c>
      <c r="U81" s="12"/>
      <c r="V81" s="12"/>
      <c r="W81" s="12"/>
      <c r="X81">
        <v>80.400000000000006</v>
      </c>
      <c r="Y81" s="12"/>
      <c r="Z81" s="12"/>
      <c r="AA81" s="12"/>
      <c r="AB81">
        <v>4.9000000000000004</v>
      </c>
      <c r="AC81" s="12"/>
      <c r="AD81" s="12"/>
      <c r="AE81" s="12"/>
      <c r="AF81">
        <v>92.1</v>
      </c>
      <c r="AH81" s="12"/>
      <c r="AI81" s="12"/>
      <c r="AJ81" s="12"/>
      <c r="AK81" s="12">
        <f t="shared" si="22"/>
        <v>5.6690885</v>
      </c>
      <c r="AL81" s="12"/>
      <c r="AM81" s="12"/>
      <c r="AN81" s="12"/>
      <c r="AO81" s="12">
        <f t="shared" si="27"/>
        <v>1.1753986479495475</v>
      </c>
      <c r="AQ81" s="12"/>
      <c r="AR81" s="12"/>
      <c r="AS81" s="12"/>
      <c r="AT81">
        <v>6057.2</v>
      </c>
      <c r="AU81" s="12"/>
      <c r="AV81" s="12"/>
      <c r="AW81" s="12"/>
      <c r="AX81">
        <v>18.838737370402182</v>
      </c>
      <c r="AY81" s="12"/>
      <c r="AZ81" s="12"/>
      <c r="BA81" s="12"/>
      <c r="BB81" s="12">
        <f t="shared" si="32"/>
        <v>1.9000000000000057</v>
      </c>
      <c r="BC81" s="10"/>
      <c r="BD81" s="10"/>
      <c r="BE81" s="10"/>
      <c r="BF81" s="10">
        <f t="shared" si="28"/>
        <v>-0.29999999999999982</v>
      </c>
      <c r="BG81" s="12"/>
      <c r="BH81" s="12"/>
      <c r="BI81" s="12"/>
      <c r="BJ81" s="12">
        <f t="shared" si="29"/>
        <v>2.7173392999999995</v>
      </c>
      <c r="BK81" s="12">
        <f t="shared" si="30"/>
        <v>2.7173392999999995</v>
      </c>
      <c r="BM81" s="12"/>
      <c r="BN81" s="12"/>
      <c r="BO81" s="12"/>
      <c r="BP81" s="12">
        <f t="shared" si="15"/>
        <v>0.86716959999999998</v>
      </c>
      <c r="BQ81" s="12">
        <f t="shared" si="31"/>
        <v>0.86716959999999998</v>
      </c>
      <c r="BS81">
        <v>3.94</v>
      </c>
      <c r="BT81">
        <v>0.91</v>
      </c>
      <c r="BV81" s="12"/>
      <c r="BW81" s="12"/>
      <c r="BX81" s="12"/>
      <c r="BY81" s="12">
        <f t="shared" si="23"/>
        <v>4.4675934000000002</v>
      </c>
      <c r="BZ81" s="12"/>
      <c r="CA81" s="12"/>
      <c r="CB81" s="12"/>
      <c r="CC81" s="12">
        <f t="shared" si="24"/>
        <v>1.6574619000000002</v>
      </c>
      <c r="CD81" s="12"/>
      <c r="CE81" s="12"/>
      <c r="CF81" s="12"/>
      <c r="CG81" s="12">
        <f t="shared" si="25"/>
        <v>3.4305022000000003</v>
      </c>
      <c r="CH81" s="12"/>
      <c r="CI81" s="12"/>
      <c r="CJ81" s="12"/>
      <c r="CK81" s="12">
        <f t="shared" si="26"/>
        <v>0.9683004999999999</v>
      </c>
      <c r="CM81" s="12">
        <f t="shared" si="33"/>
        <v>2.4203821656051026</v>
      </c>
    </row>
    <row r="82" spans="1:91" x14ac:dyDescent="0.25">
      <c r="A82" s="12" t="s">
        <v>165</v>
      </c>
      <c r="B82" s="10"/>
      <c r="C82" s="10"/>
      <c r="D82" s="10"/>
      <c r="E82" s="10">
        <v>5.5</v>
      </c>
      <c r="F82">
        <v>0</v>
      </c>
      <c r="G82" s="12">
        <v>0</v>
      </c>
      <c r="H82" s="10">
        <v>0</v>
      </c>
      <c r="I82" s="12"/>
      <c r="J82" s="12"/>
      <c r="K82" s="12"/>
      <c r="L82">
        <v>2.6</v>
      </c>
      <c r="P82" s="12">
        <v>4.9000000000000004</v>
      </c>
      <c r="Q82" s="12"/>
      <c r="R82" s="12"/>
      <c r="S82" s="12"/>
      <c r="T82">
        <v>3.6</v>
      </c>
      <c r="U82" s="12"/>
      <c r="V82" s="12"/>
      <c r="W82" s="12"/>
      <c r="X82">
        <v>81</v>
      </c>
      <c r="Y82" s="12"/>
      <c r="Z82" s="12"/>
      <c r="AA82" s="12"/>
      <c r="AB82">
        <v>4.9000000000000004</v>
      </c>
      <c r="AC82" s="12"/>
      <c r="AD82" s="12"/>
      <c r="AE82" s="12"/>
      <c r="AF82">
        <v>92.5</v>
      </c>
      <c r="AH82" s="12"/>
      <c r="AI82" s="12"/>
      <c r="AJ82" s="12"/>
      <c r="AK82" s="12">
        <f t="shared" si="22"/>
        <v>5.7421832000000004</v>
      </c>
      <c r="AL82" s="12"/>
      <c r="AM82" s="12"/>
      <c r="AN82" s="12"/>
      <c r="AO82" s="12">
        <f t="shared" si="27"/>
        <v>1.2192910733878948</v>
      </c>
      <c r="AQ82" s="12"/>
      <c r="AR82" s="12"/>
      <c r="AS82" s="12"/>
      <c r="AT82">
        <v>6365.9</v>
      </c>
      <c r="AU82" s="12"/>
      <c r="AV82" s="12"/>
      <c r="AW82" s="12"/>
      <c r="AX82">
        <v>13.314692345151524</v>
      </c>
      <c r="AY82" s="12"/>
      <c r="AZ82" s="12"/>
      <c r="BA82" s="12"/>
      <c r="BB82" s="12">
        <f t="shared" si="32"/>
        <v>2.2000000000000028</v>
      </c>
      <c r="BC82" s="10"/>
      <c r="BD82" s="10"/>
      <c r="BE82" s="10"/>
      <c r="BF82" s="10">
        <f t="shared" si="28"/>
        <v>-0.29999999999999982</v>
      </c>
      <c r="BG82" s="12"/>
      <c r="BH82" s="12"/>
      <c r="BI82" s="12"/>
      <c r="BJ82" s="12">
        <f t="shared" si="29"/>
        <v>2.6972932999999997</v>
      </c>
      <c r="BK82" s="12">
        <f t="shared" si="30"/>
        <v>2.6972932999999997</v>
      </c>
      <c r="BM82" s="12"/>
      <c r="BN82" s="12"/>
      <c r="BO82" s="12"/>
      <c r="BP82" s="12">
        <f t="shared" ref="BP82:BP145" si="34">1.62312+ (-0.093476*P82)+(-0.034899*E82)+(0.341612*BF82)</f>
        <v>0.87065949999999992</v>
      </c>
      <c r="BQ82" s="12">
        <f t="shared" si="31"/>
        <v>0.87065949999999992</v>
      </c>
      <c r="BS82">
        <v>4.24</v>
      </c>
      <c r="BT82">
        <v>0.96</v>
      </c>
      <c r="BV82" s="12"/>
      <c r="BW82" s="12"/>
      <c r="BX82" s="12"/>
      <c r="BY82" s="12">
        <f t="shared" si="23"/>
        <v>4.4718618000000001</v>
      </c>
      <c r="BZ82" s="12"/>
      <c r="CA82" s="12"/>
      <c r="CB82" s="12"/>
      <c r="CC82" s="12">
        <f t="shared" si="24"/>
        <v>1.6568748</v>
      </c>
      <c r="CD82" s="12"/>
      <c r="CE82" s="12"/>
      <c r="CF82" s="12"/>
      <c r="CG82" s="12">
        <f t="shared" si="25"/>
        <v>3.4287413999999998</v>
      </c>
      <c r="CH82" s="12"/>
      <c r="CI82" s="12"/>
      <c r="CJ82" s="12"/>
      <c r="CK82" s="12">
        <f t="shared" si="26"/>
        <v>0.96807099999999979</v>
      </c>
      <c r="CM82" s="12">
        <f t="shared" si="33"/>
        <v>2.7918781725888362</v>
      </c>
    </row>
    <row r="83" spans="1:91" x14ac:dyDescent="0.25">
      <c r="A83" s="12" t="s">
        <v>166</v>
      </c>
      <c r="B83" s="10"/>
      <c r="C83" s="10"/>
      <c r="D83" s="10"/>
      <c r="E83" s="10">
        <v>5.5</v>
      </c>
      <c r="F83">
        <v>0</v>
      </c>
      <c r="G83" s="12">
        <v>0</v>
      </c>
      <c r="H83" s="10">
        <v>0</v>
      </c>
      <c r="I83" s="12"/>
      <c r="J83" s="12"/>
      <c r="K83" s="12"/>
      <c r="L83">
        <v>7.2</v>
      </c>
      <c r="P83" s="12">
        <v>8.8000000000000007</v>
      </c>
      <c r="Q83" s="12"/>
      <c r="R83" s="12"/>
      <c r="S83" s="12"/>
      <c r="T83">
        <v>3.5</v>
      </c>
      <c r="U83" s="12"/>
      <c r="V83" s="12"/>
      <c r="W83" s="12"/>
      <c r="X83">
        <v>81.599999999999994</v>
      </c>
      <c r="Y83" s="12"/>
      <c r="Z83" s="12"/>
      <c r="AA83" s="12"/>
      <c r="AB83">
        <v>8.8000000000000007</v>
      </c>
      <c r="AC83" s="12"/>
      <c r="AD83" s="12"/>
      <c r="AE83" s="12"/>
      <c r="AF83">
        <v>90.8</v>
      </c>
      <c r="AH83" s="12"/>
      <c r="AI83" s="12"/>
      <c r="AJ83" s="12"/>
      <c r="AK83" s="12">
        <f t="shared" si="22"/>
        <v>4.1175413999999995</v>
      </c>
      <c r="AL83" s="12"/>
      <c r="AM83" s="12"/>
      <c r="AN83" s="12"/>
      <c r="AO83" s="12">
        <f t="shared" si="27"/>
        <v>0.50366343103072841</v>
      </c>
      <c r="AQ83" s="12"/>
      <c r="AR83" s="12"/>
      <c r="AS83" s="12"/>
      <c r="AT83">
        <v>6612.8</v>
      </c>
      <c r="AU83" s="12"/>
      <c r="AV83" s="12"/>
      <c r="AW83" s="12"/>
      <c r="AX83">
        <v>26.979494314057572</v>
      </c>
      <c r="AY83" s="12"/>
      <c r="AZ83" s="12"/>
      <c r="BA83" s="12"/>
      <c r="BB83" s="12">
        <f t="shared" si="32"/>
        <v>2.2999999999999972</v>
      </c>
      <c r="BC83" s="10"/>
      <c r="BD83" s="10"/>
      <c r="BE83" s="10"/>
      <c r="BF83" s="10">
        <f t="shared" si="28"/>
        <v>-0.5</v>
      </c>
      <c r="BG83" s="12"/>
      <c r="BH83" s="12"/>
      <c r="BI83" s="12"/>
      <c r="BJ83" s="12">
        <f t="shared" si="29"/>
        <v>1.4670753999999995</v>
      </c>
      <c r="BK83" s="12">
        <f t="shared" si="30"/>
        <v>1.4670753999999995</v>
      </c>
      <c r="BM83" s="12"/>
      <c r="BN83" s="12"/>
      <c r="BO83" s="12"/>
      <c r="BP83" s="12">
        <f t="shared" si="34"/>
        <v>0.4377806999999998</v>
      </c>
      <c r="BQ83" s="12">
        <f t="shared" si="31"/>
        <v>0.4377806999999998</v>
      </c>
      <c r="BS83">
        <v>4.49</v>
      </c>
      <c r="BT83">
        <v>0.96</v>
      </c>
      <c r="BV83" s="12"/>
      <c r="BW83" s="12"/>
      <c r="BX83" s="12"/>
      <c r="BY83" s="12">
        <f t="shared" si="23"/>
        <v>4.4803986000000009</v>
      </c>
      <c r="BZ83" s="12"/>
      <c r="CA83" s="12"/>
      <c r="CB83" s="12"/>
      <c r="CC83" s="12">
        <f t="shared" si="24"/>
        <v>1.6557006000000001</v>
      </c>
      <c r="CD83" s="12"/>
      <c r="CE83" s="12"/>
      <c r="CF83" s="12"/>
      <c r="CG83" s="12">
        <f t="shared" si="25"/>
        <v>3.4252197999999998</v>
      </c>
      <c r="CH83" s="12"/>
      <c r="CI83" s="12"/>
      <c r="CJ83" s="12"/>
      <c r="CK83" s="12">
        <f t="shared" si="26"/>
        <v>0.96761199999999981</v>
      </c>
      <c r="CM83" s="12">
        <f t="shared" si="33"/>
        <v>2.9003783102143723</v>
      </c>
    </row>
    <row r="84" spans="1:91" x14ac:dyDescent="0.25">
      <c r="A84" s="12" t="s">
        <v>167</v>
      </c>
      <c r="B84" s="10"/>
      <c r="C84" s="10"/>
      <c r="D84" s="10"/>
      <c r="E84" s="10">
        <v>5.3</v>
      </c>
      <c r="F84">
        <v>0</v>
      </c>
      <c r="G84" s="12">
        <v>0</v>
      </c>
      <c r="H84" s="10">
        <v>0</v>
      </c>
      <c r="I84" s="12"/>
      <c r="J84" s="12"/>
      <c r="K84" s="12"/>
      <c r="L84">
        <v>3.8</v>
      </c>
      <c r="P84" s="12">
        <v>4.9000000000000004</v>
      </c>
      <c r="Q84" s="12"/>
      <c r="R84" s="12"/>
      <c r="S84" s="12"/>
      <c r="T84">
        <v>2.2999999999999998</v>
      </c>
      <c r="U84" s="12"/>
      <c r="V84" s="12"/>
      <c r="W84" s="12"/>
      <c r="X84">
        <v>82</v>
      </c>
      <c r="Y84" s="12"/>
      <c r="Z84" s="12"/>
      <c r="AA84" s="12"/>
      <c r="AB84">
        <v>4.9000000000000004</v>
      </c>
      <c r="AC84" s="12"/>
      <c r="AD84" s="12"/>
      <c r="AE84" s="12"/>
      <c r="AF84">
        <v>89.4</v>
      </c>
      <c r="AH84" s="12"/>
      <c r="AI84" s="12"/>
      <c r="AJ84" s="12"/>
      <c r="AK84" s="12">
        <f t="shared" si="22"/>
        <v>5.2526431999999996</v>
      </c>
      <c r="AL84" s="12"/>
      <c r="AM84" s="12"/>
      <c r="AN84" s="12"/>
      <c r="AO84" s="12">
        <f t="shared" si="27"/>
        <v>0.94664673718462244</v>
      </c>
      <c r="AQ84" s="12"/>
      <c r="AR84" s="12"/>
      <c r="AS84" s="12"/>
      <c r="AT84">
        <v>6765.7</v>
      </c>
      <c r="AU84" s="12"/>
      <c r="AV84" s="12"/>
      <c r="AW84" s="12"/>
      <c r="AX84">
        <v>35.687364204738614</v>
      </c>
      <c r="AY84" s="12"/>
      <c r="AZ84" s="12"/>
      <c r="BA84" s="12"/>
      <c r="BB84" s="12">
        <f t="shared" si="32"/>
        <v>2.0999999999999943</v>
      </c>
      <c r="BC84" s="10"/>
      <c r="BD84" s="10"/>
      <c r="BE84" s="10"/>
      <c r="BF84" s="10">
        <f t="shared" si="28"/>
        <v>-0.39999999999999947</v>
      </c>
      <c r="BG84" s="12"/>
      <c r="BH84" s="12"/>
      <c r="BI84" s="12"/>
      <c r="BJ84" s="12">
        <f t="shared" si="29"/>
        <v>2.6695269000000001</v>
      </c>
      <c r="BK84" s="12">
        <f t="shared" si="30"/>
        <v>2.6695269000000001</v>
      </c>
      <c r="BM84" s="12"/>
      <c r="BN84" s="12"/>
      <c r="BO84" s="12"/>
      <c r="BP84" s="12">
        <f t="shared" si="34"/>
        <v>0.84347810000000012</v>
      </c>
      <c r="BQ84" s="12">
        <f t="shared" si="31"/>
        <v>0.84347810000000012</v>
      </c>
      <c r="BS84">
        <v>4.32</v>
      </c>
      <c r="BT84">
        <v>1.06</v>
      </c>
      <c r="BV84" s="12"/>
      <c r="BW84" s="12"/>
      <c r="BX84" s="12"/>
      <c r="BY84" s="12">
        <f t="shared" si="23"/>
        <v>4.5102773999999997</v>
      </c>
      <c r="BZ84" s="12"/>
      <c r="CA84" s="12"/>
      <c r="CB84" s="12"/>
      <c r="CC84" s="12">
        <f t="shared" si="24"/>
        <v>1.6515909</v>
      </c>
      <c r="CD84" s="12"/>
      <c r="CE84" s="12"/>
      <c r="CF84" s="12"/>
      <c r="CG84" s="12">
        <f t="shared" si="25"/>
        <v>3.4128942000000002</v>
      </c>
      <c r="CH84" s="12"/>
      <c r="CI84" s="12"/>
      <c r="CJ84" s="12"/>
      <c r="CK84" s="12">
        <f t="shared" si="26"/>
        <v>0.96600549999999996</v>
      </c>
      <c r="CM84" s="12">
        <f t="shared" si="33"/>
        <v>2.6282853566958626</v>
      </c>
    </row>
    <row r="85" spans="1:91" x14ac:dyDescent="0.25">
      <c r="A85" s="12" t="s">
        <v>168</v>
      </c>
      <c r="B85" s="10"/>
      <c r="C85" s="10"/>
      <c r="D85" s="10"/>
      <c r="E85" s="10">
        <v>5.3</v>
      </c>
      <c r="F85">
        <v>0</v>
      </c>
      <c r="G85" s="12">
        <v>0</v>
      </c>
      <c r="H85" s="10">
        <v>0</v>
      </c>
      <c r="I85" s="12"/>
      <c r="J85" s="12"/>
      <c r="K85" s="12"/>
      <c r="L85">
        <v>4.3</v>
      </c>
      <c r="P85" s="12">
        <v>6.4</v>
      </c>
      <c r="Q85" s="12"/>
      <c r="R85" s="12"/>
      <c r="S85" s="12"/>
      <c r="T85">
        <v>3.5</v>
      </c>
      <c r="U85" s="12"/>
      <c r="V85" s="12"/>
      <c r="W85" s="12"/>
      <c r="X85">
        <v>82.5</v>
      </c>
      <c r="Y85" s="12"/>
      <c r="Z85" s="12"/>
      <c r="AA85" s="12"/>
      <c r="AB85">
        <v>6.4</v>
      </c>
      <c r="AC85" s="12"/>
      <c r="AD85" s="12"/>
      <c r="AE85" s="12"/>
      <c r="AF85">
        <v>91.3</v>
      </c>
      <c r="AH85" s="12"/>
      <c r="AI85" s="12"/>
      <c r="AJ85" s="12"/>
      <c r="AK85" s="12">
        <f t="shared" si="22"/>
        <v>5.0760516999999998</v>
      </c>
      <c r="AL85" s="12"/>
      <c r="AM85" s="12"/>
      <c r="AN85" s="12"/>
      <c r="AO85" s="12">
        <f t="shared" si="27"/>
        <v>0.89058503800619582</v>
      </c>
      <c r="AQ85" s="12"/>
      <c r="AR85" s="12"/>
      <c r="AS85" s="12"/>
      <c r="AT85">
        <v>7198.3</v>
      </c>
      <c r="AU85" s="12"/>
      <c r="AV85" s="12"/>
      <c r="AW85" s="12"/>
      <c r="AX85">
        <v>29.172165650222979</v>
      </c>
      <c r="AY85" s="12"/>
      <c r="AZ85" s="12"/>
      <c r="BA85" s="12"/>
      <c r="BB85" s="12">
        <f t="shared" si="32"/>
        <v>2.0999999999999943</v>
      </c>
      <c r="BC85" s="10"/>
      <c r="BD85" s="10"/>
      <c r="BE85" s="10"/>
      <c r="BF85" s="10">
        <f t="shared" si="28"/>
        <v>-0.59999999999999964</v>
      </c>
      <c r="BG85" s="12"/>
      <c r="BH85" s="12"/>
      <c r="BI85" s="12"/>
      <c r="BJ85" s="12">
        <f t="shared" si="29"/>
        <v>2.1970434000000001</v>
      </c>
      <c r="BK85" s="12">
        <f t="shared" si="30"/>
        <v>2.1970434000000001</v>
      </c>
      <c r="BM85" s="12"/>
      <c r="BN85" s="12"/>
      <c r="BO85" s="12"/>
      <c r="BP85" s="12">
        <f t="shared" si="34"/>
        <v>0.63494169999999994</v>
      </c>
      <c r="BQ85" s="12">
        <f t="shared" si="31"/>
        <v>0.63494169999999994</v>
      </c>
      <c r="BS85">
        <v>4.4800000000000004</v>
      </c>
      <c r="BT85">
        <v>1.08</v>
      </c>
      <c r="BV85" s="12"/>
      <c r="BW85" s="12"/>
      <c r="BX85" s="12"/>
      <c r="BY85" s="12">
        <f t="shared" si="23"/>
        <v>4.5444246000000001</v>
      </c>
      <c r="BZ85" s="12"/>
      <c r="CA85" s="12"/>
      <c r="CB85" s="12"/>
      <c r="CC85" s="12">
        <f t="shared" si="24"/>
        <v>1.6468940999999999</v>
      </c>
      <c r="CD85" s="12"/>
      <c r="CE85" s="12"/>
      <c r="CF85" s="12"/>
      <c r="CG85" s="12">
        <f t="shared" si="25"/>
        <v>3.3988077999999997</v>
      </c>
      <c r="CH85" s="12"/>
      <c r="CI85" s="12"/>
      <c r="CJ85" s="12"/>
      <c r="CK85" s="12">
        <f t="shared" si="26"/>
        <v>0.96416949999999979</v>
      </c>
      <c r="CM85" s="12">
        <f t="shared" si="33"/>
        <v>2.6119402985074553</v>
      </c>
    </row>
    <row r="86" spans="1:91" x14ac:dyDescent="0.25">
      <c r="A86" s="12" t="s">
        <v>169</v>
      </c>
      <c r="B86" s="10"/>
      <c r="C86" s="10"/>
      <c r="D86" s="10"/>
      <c r="E86" s="10">
        <v>5.2</v>
      </c>
      <c r="F86">
        <v>0</v>
      </c>
      <c r="G86" s="12">
        <v>0</v>
      </c>
      <c r="H86" s="10">
        <v>0</v>
      </c>
      <c r="I86" s="12"/>
      <c r="J86" s="12"/>
      <c r="K86" s="12"/>
      <c r="L86">
        <v>3.1</v>
      </c>
      <c r="P86" s="12">
        <v>5.7</v>
      </c>
      <c r="Q86" s="12"/>
      <c r="R86" s="12"/>
      <c r="S86" s="12"/>
      <c r="T86">
        <v>2.5</v>
      </c>
      <c r="U86" s="12"/>
      <c r="V86" s="12"/>
      <c r="W86" s="12"/>
      <c r="X86">
        <v>83.2</v>
      </c>
      <c r="Y86" s="12"/>
      <c r="Z86" s="12"/>
      <c r="AA86" s="12"/>
      <c r="AB86">
        <v>5.7</v>
      </c>
      <c r="AC86" s="12"/>
      <c r="AD86" s="12"/>
      <c r="AE86" s="12"/>
      <c r="AF86">
        <v>101.7</v>
      </c>
      <c r="AH86" s="12"/>
      <c r="AI86" s="12"/>
      <c r="AJ86" s="12"/>
      <c r="AK86" s="12">
        <f t="shared" si="22"/>
        <v>5.4670110999999997</v>
      </c>
      <c r="AL86" s="12"/>
      <c r="AM86" s="12"/>
      <c r="AN86" s="12"/>
      <c r="AO86" s="12">
        <f t="shared" si="27"/>
        <v>0.97930604847854696</v>
      </c>
      <c r="AQ86" s="12"/>
      <c r="AR86" s="12"/>
      <c r="AS86" s="12"/>
      <c r="AT86">
        <v>7213.5</v>
      </c>
      <c r="AU86" s="12"/>
      <c r="AV86" s="12"/>
      <c r="AW86" s="12"/>
      <c r="AX86">
        <v>45.486934220558695</v>
      </c>
      <c r="AY86" s="12"/>
      <c r="AZ86" s="12"/>
      <c r="BA86" s="12"/>
      <c r="BB86" s="12">
        <f t="shared" si="32"/>
        <v>2.2000000000000028</v>
      </c>
      <c r="BC86" s="10"/>
      <c r="BD86" s="10"/>
      <c r="BE86" s="10"/>
      <c r="BF86" s="10">
        <f t="shared" si="28"/>
        <v>-0.60000000000000053</v>
      </c>
      <c r="BG86" s="12"/>
      <c r="BH86" s="12"/>
      <c r="BI86" s="12"/>
      <c r="BJ86" s="12">
        <f t="shared" si="29"/>
        <v>2.4010112999999995</v>
      </c>
      <c r="BK86" s="12">
        <f t="shared" si="30"/>
        <v>2.4010112999999995</v>
      </c>
      <c r="BM86" s="12"/>
      <c r="BN86" s="12"/>
      <c r="BO86" s="12"/>
      <c r="BP86" s="12">
        <f t="shared" si="34"/>
        <v>0.70386479999999985</v>
      </c>
      <c r="BQ86" s="12">
        <f t="shared" si="31"/>
        <v>0.70386479999999985</v>
      </c>
      <c r="BS86">
        <v>4.5999999999999996</v>
      </c>
      <c r="BT86">
        <v>1.1000000000000001</v>
      </c>
      <c r="BV86" s="12"/>
      <c r="BW86" s="12"/>
      <c r="BX86" s="12"/>
      <c r="BY86" s="12">
        <f t="shared" si="23"/>
        <v>4.5785718000000006</v>
      </c>
      <c r="BZ86" s="12"/>
      <c r="CA86" s="12"/>
      <c r="CB86" s="12"/>
      <c r="CC86" s="12">
        <f t="shared" si="24"/>
        <v>1.6421973000000001</v>
      </c>
      <c r="CD86" s="12"/>
      <c r="CE86" s="12"/>
      <c r="CF86" s="12"/>
      <c r="CG86" s="12">
        <f t="shared" si="25"/>
        <v>3.3847214000000001</v>
      </c>
      <c r="CH86" s="12"/>
      <c r="CI86" s="12"/>
      <c r="CJ86" s="12"/>
      <c r="CK86" s="12">
        <f t="shared" si="26"/>
        <v>0.96233349999999984</v>
      </c>
      <c r="CM86" s="12">
        <f t="shared" si="33"/>
        <v>2.716049382716053</v>
      </c>
    </row>
    <row r="87" spans="1:91" x14ac:dyDescent="0.25">
      <c r="A87" s="12" t="s">
        <v>170</v>
      </c>
      <c r="B87" s="10"/>
      <c r="C87" s="10"/>
      <c r="D87" s="10"/>
      <c r="E87" s="10">
        <v>5</v>
      </c>
      <c r="F87">
        <v>0</v>
      </c>
      <c r="G87" s="12">
        <v>0</v>
      </c>
      <c r="H87" s="10">
        <v>0</v>
      </c>
      <c r="I87" s="12"/>
      <c r="J87" s="12"/>
      <c r="K87" s="12"/>
      <c r="L87">
        <v>6.2</v>
      </c>
      <c r="P87" s="12">
        <v>7.3</v>
      </c>
      <c r="Q87" s="12"/>
      <c r="R87" s="12"/>
      <c r="S87" s="12"/>
      <c r="T87">
        <v>0.9</v>
      </c>
      <c r="U87" s="12"/>
      <c r="V87" s="12"/>
      <c r="W87" s="12"/>
      <c r="X87">
        <v>84</v>
      </c>
      <c r="Y87" s="12"/>
      <c r="Z87" s="12"/>
      <c r="AA87" s="12"/>
      <c r="AB87">
        <v>7.3</v>
      </c>
      <c r="AC87" s="12"/>
      <c r="AD87" s="12"/>
      <c r="AE87" s="12"/>
      <c r="AF87">
        <v>102.1</v>
      </c>
      <c r="AH87" s="12"/>
      <c r="AI87" s="12"/>
      <c r="AJ87" s="12"/>
      <c r="AK87" s="12">
        <f t="shared" si="22"/>
        <v>4.3064233999999999</v>
      </c>
      <c r="AL87" s="12"/>
      <c r="AM87" s="12"/>
      <c r="AN87" s="12"/>
      <c r="AO87" s="12">
        <f t="shared" si="27"/>
        <v>0.69926638615560499</v>
      </c>
      <c r="AQ87" s="12"/>
      <c r="AR87" s="12"/>
      <c r="AS87" s="12"/>
      <c r="AT87">
        <v>8396.9</v>
      </c>
      <c r="AU87" s="12"/>
      <c r="AV87" s="12"/>
      <c r="AW87" s="12"/>
      <c r="AX87">
        <v>26.994486060331791</v>
      </c>
      <c r="AY87" s="12"/>
      <c r="AZ87" s="12"/>
      <c r="BA87" s="12"/>
      <c r="BB87" s="12">
        <f t="shared" si="32"/>
        <v>2.4000000000000057</v>
      </c>
      <c r="BC87" s="10"/>
      <c r="BD87" s="10"/>
      <c r="BE87" s="10"/>
      <c r="BF87" s="10">
        <f t="shared" si="28"/>
        <v>-0.59999999999999964</v>
      </c>
      <c r="BG87" s="12"/>
      <c r="BH87" s="12"/>
      <c r="BI87" s="12"/>
      <c r="BJ87" s="12">
        <f t="shared" si="29"/>
        <v>1.8639800999999996</v>
      </c>
      <c r="BK87" s="12">
        <f t="shared" si="30"/>
        <v>1.8639800999999996</v>
      </c>
      <c r="BM87" s="12"/>
      <c r="BN87" s="12"/>
      <c r="BO87" s="12"/>
      <c r="BP87" s="12">
        <f t="shared" si="34"/>
        <v>0.56128299999999987</v>
      </c>
      <c r="BQ87" s="12">
        <f t="shared" si="31"/>
        <v>0.56128299999999987</v>
      </c>
      <c r="BS87">
        <v>5.1100000000000003</v>
      </c>
      <c r="BT87">
        <v>1.1599999999999999</v>
      </c>
      <c r="BV87" s="12"/>
      <c r="BW87" s="12"/>
      <c r="BX87" s="12"/>
      <c r="BY87" s="12">
        <f t="shared" si="23"/>
        <v>4.5999138000000004</v>
      </c>
      <c r="BZ87" s="12"/>
      <c r="CA87" s="12"/>
      <c r="CB87" s="12"/>
      <c r="CC87" s="12">
        <f t="shared" si="24"/>
        <v>1.6392618000000001</v>
      </c>
      <c r="CD87" s="12"/>
      <c r="CE87" s="12"/>
      <c r="CF87" s="12"/>
      <c r="CG87" s="12">
        <f t="shared" si="25"/>
        <v>3.3759174000000001</v>
      </c>
      <c r="CH87" s="12"/>
      <c r="CI87" s="12"/>
      <c r="CJ87" s="12"/>
      <c r="CK87" s="12">
        <f t="shared" si="26"/>
        <v>0.96118599999999976</v>
      </c>
      <c r="CM87" s="12">
        <f t="shared" si="33"/>
        <v>2.9411764705882426</v>
      </c>
    </row>
    <row r="88" spans="1:91" x14ac:dyDescent="0.25">
      <c r="A88" s="12" t="s">
        <v>171</v>
      </c>
      <c r="B88" s="10"/>
      <c r="C88" s="10"/>
      <c r="D88" s="10"/>
      <c r="E88" s="10">
        <v>4.9000000000000004</v>
      </c>
      <c r="F88">
        <v>0</v>
      </c>
      <c r="G88" s="12">
        <v>0</v>
      </c>
      <c r="H88" s="10">
        <v>0</v>
      </c>
      <c r="I88" s="12"/>
      <c r="J88" s="12"/>
      <c r="K88" s="12"/>
      <c r="L88">
        <v>5.2</v>
      </c>
      <c r="P88" s="12">
        <v>6.7</v>
      </c>
      <c r="Q88" s="12"/>
      <c r="R88" s="12"/>
      <c r="S88" s="12"/>
      <c r="T88">
        <v>2</v>
      </c>
      <c r="U88" s="12"/>
      <c r="V88" s="12"/>
      <c r="W88" s="12"/>
      <c r="X88">
        <v>85.1</v>
      </c>
      <c r="Y88" s="12"/>
      <c r="Z88" s="12"/>
      <c r="AA88" s="12"/>
      <c r="AB88">
        <v>6.7</v>
      </c>
      <c r="AC88" s="12"/>
      <c r="AD88" s="12"/>
      <c r="AE88" s="12"/>
      <c r="AF88">
        <v>104.9</v>
      </c>
      <c r="AH88" s="12"/>
      <c r="AI88" s="12"/>
      <c r="AJ88" s="12"/>
      <c r="AK88" s="12">
        <f t="shared" si="22"/>
        <v>4.6267462000000004</v>
      </c>
      <c r="AL88" s="12"/>
      <c r="AM88" s="12"/>
      <c r="AN88" s="12"/>
      <c r="AO88" s="12">
        <f t="shared" si="27"/>
        <v>0.96579226974139998</v>
      </c>
      <c r="AQ88" s="12"/>
      <c r="AR88" s="12"/>
      <c r="AS88" s="12"/>
      <c r="AT88">
        <v>9180.2000000000007</v>
      </c>
      <c r="AU88" s="12"/>
      <c r="AV88" s="12"/>
      <c r="AW88" s="12"/>
      <c r="AX88">
        <v>1.8147752772270653</v>
      </c>
      <c r="AY88" s="12"/>
      <c r="AZ88" s="12"/>
      <c r="BA88" s="12"/>
      <c r="BB88" s="12">
        <f t="shared" si="32"/>
        <v>3.0999999999999943</v>
      </c>
      <c r="BC88" s="10"/>
      <c r="BD88" s="10"/>
      <c r="BE88" s="10"/>
      <c r="BF88" s="10">
        <f t="shared" si="28"/>
        <v>-0.40000000000000036</v>
      </c>
      <c r="BG88" s="12"/>
      <c r="BH88" s="12"/>
      <c r="BI88" s="12"/>
      <c r="BJ88" s="12">
        <f t="shared" si="29"/>
        <v>2.0258843</v>
      </c>
      <c r="BK88" s="12">
        <f t="shared" si="30"/>
        <v>2.0258843</v>
      </c>
      <c r="BM88" s="12"/>
      <c r="BN88" s="12"/>
      <c r="BO88" s="12"/>
      <c r="BP88" s="12">
        <f t="shared" si="34"/>
        <v>0.68918089999999976</v>
      </c>
      <c r="BQ88" s="12">
        <f t="shared" si="31"/>
        <v>0.68918089999999976</v>
      </c>
      <c r="BS88">
        <v>5.01</v>
      </c>
      <c r="BT88">
        <v>1.1200000000000001</v>
      </c>
      <c r="BV88" s="12"/>
      <c r="BW88" s="12"/>
      <c r="BX88" s="12"/>
      <c r="BY88" s="12">
        <f t="shared" si="23"/>
        <v>4.6212558000000001</v>
      </c>
      <c r="BZ88" s="12"/>
      <c r="CA88" s="12"/>
      <c r="CB88" s="12"/>
      <c r="CC88" s="12">
        <f t="shared" si="24"/>
        <v>1.6363262999999999</v>
      </c>
      <c r="CD88" s="12"/>
      <c r="CE88" s="12"/>
      <c r="CF88" s="12"/>
      <c r="CG88" s="12">
        <f t="shared" si="25"/>
        <v>3.3671134</v>
      </c>
      <c r="CH88" s="12"/>
      <c r="CI88" s="12"/>
      <c r="CJ88" s="12"/>
      <c r="CK88" s="12">
        <f t="shared" si="26"/>
        <v>0.96003849999999991</v>
      </c>
      <c r="CM88" s="12">
        <f t="shared" si="33"/>
        <v>3.7804878048780419</v>
      </c>
    </row>
    <row r="89" spans="1:91" x14ac:dyDescent="0.25">
      <c r="A89" s="12" t="s">
        <v>172</v>
      </c>
      <c r="B89" s="10"/>
      <c r="C89" s="10"/>
      <c r="D89" s="10"/>
      <c r="E89" s="10">
        <v>4.7</v>
      </c>
      <c r="F89">
        <v>0</v>
      </c>
      <c r="G89" s="12">
        <v>0</v>
      </c>
      <c r="H89" s="10">
        <v>0</v>
      </c>
      <c r="I89" s="12"/>
      <c r="J89" s="12"/>
      <c r="K89" s="12"/>
      <c r="L89">
        <v>3.1</v>
      </c>
      <c r="P89" s="12">
        <v>4.5</v>
      </c>
      <c r="Q89" s="12"/>
      <c r="R89" s="12"/>
      <c r="S89" s="12"/>
      <c r="T89">
        <v>2.2000000000000002</v>
      </c>
      <c r="U89" s="12"/>
      <c r="V89" s="12"/>
      <c r="W89" s="12"/>
      <c r="X89">
        <v>86.4</v>
      </c>
      <c r="Y89" s="12"/>
      <c r="Z89" s="12"/>
      <c r="AA89" s="12"/>
      <c r="AB89">
        <v>4.5</v>
      </c>
      <c r="AC89" s="12"/>
      <c r="AD89" s="12"/>
      <c r="AE89" s="12"/>
      <c r="AF89">
        <v>111.9</v>
      </c>
      <c r="AH89" s="12"/>
      <c r="AI89" s="12"/>
      <c r="AJ89" s="12"/>
      <c r="AK89" s="12">
        <f t="shared" si="22"/>
        <v>5.3027100999999996</v>
      </c>
      <c r="AL89" s="12"/>
      <c r="AM89" s="12"/>
      <c r="AN89" s="12"/>
      <c r="AO89" s="12">
        <f t="shared" si="27"/>
        <v>1.1303091806306595</v>
      </c>
      <c r="AQ89" s="12"/>
      <c r="AR89" s="12"/>
      <c r="AS89" s="12"/>
      <c r="AT89">
        <v>9298.2000000000007</v>
      </c>
      <c r="AU89" s="12"/>
      <c r="AV89" s="12"/>
      <c r="AW89" s="12"/>
      <c r="AX89">
        <v>21.718182013723087</v>
      </c>
      <c r="AY89" s="12"/>
      <c r="AZ89" s="12"/>
      <c r="BA89" s="12"/>
      <c r="BB89" s="12">
        <f t="shared" si="32"/>
        <v>3.9000000000000057</v>
      </c>
      <c r="BC89" s="10"/>
      <c r="BD89" s="10"/>
      <c r="BE89" s="10"/>
      <c r="BF89" s="10">
        <f t="shared" si="28"/>
        <v>-0.29999999999999982</v>
      </c>
      <c r="BG89" s="12"/>
      <c r="BH89" s="12"/>
      <c r="BI89" s="12"/>
      <c r="BJ89" s="12">
        <f t="shared" si="29"/>
        <v>2.6752464999999996</v>
      </c>
      <c r="BK89" s="12">
        <f t="shared" si="30"/>
        <v>2.6752464999999996</v>
      </c>
      <c r="BM89" s="12"/>
      <c r="BN89" s="12"/>
      <c r="BO89" s="12"/>
      <c r="BP89" s="12">
        <f t="shared" si="34"/>
        <v>0.93596909999999989</v>
      </c>
      <c r="BQ89" s="12">
        <f t="shared" si="31"/>
        <v>0.93596909999999989</v>
      </c>
      <c r="BS89">
        <v>4.79</v>
      </c>
      <c r="BT89">
        <v>1.0900000000000001</v>
      </c>
      <c r="BV89" s="12"/>
      <c r="BW89" s="12"/>
      <c r="BX89" s="12"/>
      <c r="BY89" s="12">
        <f t="shared" si="23"/>
        <v>4.6383293999999999</v>
      </c>
      <c r="BZ89" s="12"/>
      <c r="CA89" s="12"/>
      <c r="CB89" s="12"/>
      <c r="CC89" s="12">
        <f t="shared" si="24"/>
        <v>1.6339779000000001</v>
      </c>
      <c r="CD89" s="12"/>
      <c r="CE89" s="12"/>
      <c r="CF89" s="12"/>
      <c r="CG89" s="12">
        <f t="shared" si="25"/>
        <v>3.3600702</v>
      </c>
      <c r="CH89" s="12"/>
      <c r="CI89" s="12"/>
      <c r="CJ89" s="12"/>
      <c r="CK89" s="12">
        <f t="shared" si="26"/>
        <v>0.95912049999999993</v>
      </c>
      <c r="CM89" s="12">
        <f t="shared" si="33"/>
        <v>4.7272727272727337</v>
      </c>
    </row>
    <row r="90" spans="1:91" x14ac:dyDescent="0.25">
      <c r="A90" s="12" t="s">
        <v>173</v>
      </c>
      <c r="B90" s="10"/>
      <c r="C90" s="10"/>
      <c r="D90" s="10"/>
      <c r="E90" s="10">
        <v>4.5999999999999996</v>
      </c>
      <c r="F90">
        <v>0</v>
      </c>
      <c r="G90" s="12">
        <v>0</v>
      </c>
      <c r="H90" s="10">
        <v>0</v>
      </c>
      <c r="I90" s="12"/>
      <c r="J90" s="12"/>
      <c r="K90" s="12"/>
      <c r="L90">
        <v>4</v>
      </c>
      <c r="P90" s="12">
        <v>4.7</v>
      </c>
      <c r="Q90" s="12"/>
      <c r="R90" s="12"/>
      <c r="S90" s="12"/>
      <c r="T90">
        <v>0.8</v>
      </c>
      <c r="U90" s="12"/>
      <c r="V90" s="12"/>
      <c r="W90" s="12"/>
      <c r="X90">
        <v>87.9</v>
      </c>
      <c r="Y90" s="12"/>
      <c r="Z90" s="12"/>
      <c r="AA90" s="12"/>
      <c r="AB90">
        <v>4.7</v>
      </c>
      <c r="AC90" s="12"/>
      <c r="AD90" s="12"/>
      <c r="AE90" s="12"/>
      <c r="AF90">
        <v>119.7</v>
      </c>
      <c r="AH90" s="12"/>
      <c r="AI90" s="12"/>
      <c r="AJ90" s="12"/>
      <c r="AK90" s="12">
        <f t="shared" si="22"/>
        <v>4.9519851999999993</v>
      </c>
      <c r="AL90" s="12"/>
      <c r="AM90" s="12"/>
      <c r="AN90" s="12"/>
      <c r="AO90" s="12">
        <f t="shared" si="27"/>
        <v>1.0988579597034693</v>
      </c>
      <c r="AQ90" s="12"/>
      <c r="AR90" s="12"/>
      <c r="AS90" s="12"/>
      <c r="AT90">
        <v>10494.7</v>
      </c>
      <c r="AU90" s="12"/>
      <c r="AV90" s="12"/>
      <c r="AW90" s="12"/>
      <c r="AX90">
        <v>11.558215099049995</v>
      </c>
      <c r="AY90" s="12"/>
      <c r="AZ90" s="12"/>
      <c r="BA90" s="12"/>
      <c r="BB90" s="12">
        <f t="shared" si="32"/>
        <v>4.7000000000000028</v>
      </c>
      <c r="BC90" s="10"/>
      <c r="BD90" s="10"/>
      <c r="BE90" s="10"/>
      <c r="BF90" s="10">
        <f t="shared" si="28"/>
        <v>-0.29999999999999982</v>
      </c>
      <c r="BG90" s="12"/>
      <c r="BH90" s="12"/>
      <c r="BI90" s="12"/>
      <c r="BJ90" s="12">
        <f t="shared" si="29"/>
        <v>2.5833987</v>
      </c>
      <c r="BK90" s="12">
        <f t="shared" si="30"/>
        <v>2.5833987</v>
      </c>
      <c r="BM90" s="12"/>
      <c r="BN90" s="12"/>
      <c r="BO90" s="12"/>
      <c r="BP90" s="12">
        <f t="shared" si="34"/>
        <v>0.9207637999999998</v>
      </c>
      <c r="BQ90" s="12">
        <f t="shared" si="31"/>
        <v>0.9207637999999998</v>
      </c>
      <c r="BS90">
        <v>4.9400000000000004</v>
      </c>
      <c r="BT90">
        <v>1.1499999999999999</v>
      </c>
      <c r="BV90" s="12"/>
      <c r="BW90" s="12"/>
      <c r="BX90" s="12"/>
      <c r="BY90" s="12">
        <f t="shared" si="23"/>
        <v>4.634061</v>
      </c>
      <c r="BZ90" s="12"/>
      <c r="CA90" s="12"/>
      <c r="CB90" s="12"/>
      <c r="CC90" s="12">
        <f t="shared" si="24"/>
        <v>1.634565</v>
      </c>
      <c r="CD90" s="12"/>
      <c r="CE90" s="12"/>
      <c r="CF90" s="12"/>
      <c r="CG90" s="12">
        <f t="shared" si="25"/>
        <v>3.361831</v>
      </c>
      <c r="CH90" s="12"/>
      <c r="CI90" s="12"/>
      <c r="CJ90" s="12"/>
      <c r="CK90" s="12">
        <f t="shared" si="26"/>
        <v>0.95934999999999981</v>
      </c>
      <c r="CM90" s="12">
        <f t="shared" si="33"/>
        <v>5.6490384615384652</v>
      </c>
    </row>
    <row r="91" spans="1:91" x14ac:dyDescent="0.25">
      <c r="A91" s="12" t="s">
        <v>174</v>
      </c>
      <c r="B91" s="10"/>
      <c r="C91" s="10"/>
      <c r="D91" s="10"/>
      <c r="E91" s="10">
        <v>4.4000000000000004</v>
      </c>
      <c r="F91">
        <v>0</v>
      </c>
      <c r="G91" s="12">
        <v>0</v>
      </c>
      <c r="H91" s="10">
        <v>0</v>
      </c>
      <c r="I91" s="12"/>
      <c r="J91" s="12"/>
      <c r="K91" s="12"/>
      <c r="L91">
        <v>3.9</v>
      </c>
      <c r="P91" s="12">
        <v>4.8</v>
      </c>
      <c r="Q91" s="12"/>
      <c r="R91" s="12"/>
      <c r="S91" s="12"/>
      <c r="T91">
        <v>1.3</v>
      </c>
      <c r="U91" s="12"/>
      <c r="V91" s="12"/>
      <c r="W91" s="12"/>
      <c r="X91">
        <v>89.2</v>
      </c>
      <c r="Y91" s="12"/>
      <c r="Z91" s="12"/>
      <c r="AA91" s="12"/>
      <c r="AB91">
        <v>4.8</v>
      </c>
      <c r="AC91" s="12"/>
      <c r="AD91" s="12"/>
      <c r="AE91" s="12"/>
      <c r="AF91">
        <v>118.2</v>
      </c>
      <c r="AH91" s="12"/>
      <c r="AI91" s="12"/>
      <c r="AJ91" s="12"/>
      <c r="AK91" s="12">
        <f t="shared" si="22"/>
        <v>4.9215831000000003</v>
      </c>
      <c r="AL91" s="12"/>
      <c r="AM91" s="12"/>
      <c r="AN91" s="12"/>
      <c r="AO91" s="12">
        <f t="shared" si="27"/>
        <v>1.0624143631869161</v>
      </c>
      <c r="AQ91" s="12"/>
      <c r="AR91" s="12"/>
      <c r="AS91" s="12"/>
      <c r="AT91">
        <v>10663.6</v>
      </c>
      <c r="AU91" s="12"/>
      <c r="AV91" s="12"/>
      <c r="AW91" s="12"/>
      <c r="AX91">
        <v>18.005176488240359</v>
      </c>
      <c r="AY91" s="12"/>
      <c r="AZ91" s="12"/>
      <c r="BA91" s="12"/>
      <c r="BB91" s="12">
        <f t="shared" si="32"/>
        <v>5.2000000000000028</v>
      </c>
      <c r="BC91" s="10"/>
      <c r="BD91" s="10"/>
      <c r="BE91" s="10"/>
      <c r="BF91" s="10">
        <f t="shared" si="28"/>
        <v>-0.10000000000000053</v>
      </c>
      <c r="BG91" s="12"/>
      <c r="BH91" s="12"/>
      <c r="BI91" s="12"/>
      <c r="BJ91" s="12">
        <f t="shared" si="29"/>
        <v>2.5135686000000002</v>
      </c>
      <c r="BK91" s="12">
        <f t="shared" si="30"/>
        <v>2.5135686000000002</v>
      </c>
      <c r="BM91" s="12"/>
      <c r="BN91" s="12"/>
      <c r="BO91" s="12"/>
      <c r="BP91" s="12">
        <f t="shared" si="34"/>
        <v>0.98671839999999977</v>
      </c>
      <c r="BQ91" s="12">
        <f t="shared" si="31"/>
        <v>0.98671839999999977</v>
      </c>
      <c r="BS91">
        <v>5.01</v>
      </c>
      <c r="BT91">
        <v>1.17</v>
      </c>
      <c r="BV91" s="12"/>
      <c r="BW91" s="12"/>
      <c r="BX91" s="12"/>
      <c r="BY91" s="12">
        <f t="shared" si="23"/>
        <v>4.6596713999999997</v>
      </c>
      <c r="BZ91" s="12"/>
      <c r="CA91" s="12"/>
      <c r="CB91" s="12"/>
      <c r="CC91" s="12">
        <f t="shared" si="24"/>
        <v>1.6310424000000001</v>
      </c>
      <c r="CD91" s="12"/>
      <c r="CE91" s="12"/>
      <c r="CF91" s="12"/>
      <c r="CG91" s="12">
        <f t="shared" si="25"/>
        <v>3.3512662</v>
      </c>
      <c r="CH91" s="12"/>
      <c r="CI91" s="12"/>
      <c r="CJ91" s="12"/>
      <c r="CK91" s="12">
        <f t="shared" si="26"/>
        <v>0.95797299999999985</v>
      </c>
      <c r="CM91" s="12">
        <f t="shared" si="33"/>
        <v>6.1904761904761942</v>
      </c>
    </row>
    <row r="92" spans="1:91" x14ac:dyDescent="0.25">
      <c r="A92" s="12" t="s">
        <v>175</v>
      </c>
      <c r="B92" s="10"/>
      <c r="C92" s="10"/>
      <c r="D92" s="10"/>
      <c r="E92" s="10">
        <v>4.5</v>
      </c>
      <c r="F92">
        <v>0</v>
      </c>
      <c r="G92" s="12">
        <v>0</v>
      </c>
      <c r="H92" s="10">
        <v>0</v>
      </c>
      <c r="I92" s="12"/>
      <c r="J92" s="12"/>
      <c r="K92" s="12"/>
      <c r="L92">
        <v>5.3</v>
      </c>
      <c r="P92" s="12">
        <v>6.9</v>
      </c>
      <c r="Q92" s="12"/>
      <c r="R92" s="12"/>
      <c r="S92" s="12"/>
      <c r="T92">
        <v>2.1</v>
      </c>
      <c r="U92" s="12"/>
      <c r="V92" s="12"/>
      <c r="W92" s="12"/>
      <c r="X92">
        <v>90.8</v>
      </c>
      <c r="Y92" s="12"/>
      <c r="Z92" s="12"/>
      <c r="AA92" s="12"/>
      <c r="AB92">
        <v>6.9</v>
      </c>
      <c r="AC92" s="12"/>
      <c r="AD92" s="12"/>
      <c r="AE92" s="12"/>
      <c r="AF92">
        <v>121.6</v>
      </c>
      <c r="AH92" s="12"/>
      <c r="AI92" s="12"/>
      <c r="AJ92" s="12"/>
      <c r="AK92" s="12">
        <f t="shared" si="22"/>
        <v>4.4599871000000002</v>
      </c>
      <c r="AL92" s="12"/>
      <c r="AM92" s="12"/>
      <c r="AN92" s="12"/>
      <c r="AO92" s="12">
        <f t="shared" si="27"/>
        <v>0.80699988450378735</v>
      </c>
      <c r="AQ92" s="12"/>
      <c r="AR92" s="12"/>
      <c r="AS92" s="12"/>
      <c r="AT92">
        <v>9346.7999999999993</v>
      </c>
      <c r="AU92" s="12"/>
      <c r="AV92" s="12"/>
      <c r="AW92" s="12"/>
      <c r="AX92">
        <v>25.324175118757218</v>
      </c>
      <c r="AY92" s="12"/>
      <c r="AZ92" s="12"/>
      <c r="BA92" s="12"/>
      <c r="BB92" s="12">
        <f t="shared" si="32"/>
        <v>5.7000000000000028</v>
      </c>
      <c r="BC92" s="10"/>
      <c r="BD92" s="10"/>
      <c r="BE92" s="10"/>
      <c r="BF92" s="10">
        <f t="shared" si="28"/>
        <v>-0.29999999999999982</v>
      </c>
      <c r="BG92" s="12"/>
      <c r="BH92" s="12"/>
      <c r="BI92" s="12"/>
      <c r="BJ92" s="12">
        <f t="shared" si="29"/>
        <v>1.8580512999999999</v>
      </c>
      <c r="BK92" s="12">
        <f t="shared" si="30"/>
        <v>1.8580512999999999</v>
      </c>
      <c r="BM92" s="12"/>
      <c r="BN92" s="12"/>
      <c r="BO92" s="12"/>
      <c r="BP92" s="12">
        <f t="shared" si="34"/>
        <v>0.71860649999999993</v>
      </c>
      <c r="BQ92" s="12">
        <f t="shared" si="31"/>
        <v>0.71860649999999993</v>
      </c>
      <c r="BS92">
        <v>4.96</v>
      </c>
      <c r="BT92">
        <v>1.1000000000000001</v>
      </c>
      <c r="BV92" s="12"/>
      <c r="BW92" s="12"/>
      <c r="BX92" s="12"/>
      <c r="BY92" s="12">
        <f t="shared" si="23"/>
        <v>4.6724766000000004</v>
      </c>
      <c r="BZ92" s="12"/>
      <c r="CA92" s="12"/>
      <c r="CB92" s="12"/>
      <c r="CC92" s="12">
        <f t="shared" si="24"/>
        <v>1.6292811</v>
      </c>
      <c r="CD92" s="12"/>
      <c r="CE92" s="12"/>
      <c r="CF92" s="12"/>
      <c r="CG92" s="12">
        <f t="shared" si="25"/>
        <v>3.3459838</v>
      </c>
      <c r="CH92" s="12"/>
      <c r="CI92" s="12"/>
      <c r="CJ92" s="12"/>
      <c r="CK92" s="12">
        <f t="shared" si="26"/>
        <v>0.95728449999999976</v>
      </c>
      <c r="CM92" s="12">
        <f t="shared" si="33"/>
        <v>6.6980023501762673</v>
      </c>
    </row>
    <row r="93" spans="1:91" x14ac:dyDescent="0.25">
      <c r="A93" s="12" t="s">
        <v>176</v>
      </c>
      <c r="B93" s="10"/>
      <c r="C93" s="10"/>
      <c r="D93" s="10"/>
      <c r="E93" s="10">
        <v>4.4000000000000004</v>
      </c>
      <c r="F93">
        <v>0</v>
      </c>
      <c r="G93" s="12">
        <v>0</v>
      </c>
      <c r="H93" s="10">
        <v>0</v>
      </c>
      <c r="I93" s="12"/>
      <c r="J93" s="12"/>
      <c r="K93" s="12"/>
      <c r="L93">
        <v>6.7</v>
      </c>
      <c r="P93" s="12">
        <v>8.1</v>
      </c>
      <c r="Q93" s="12"/>
      <c r="R93" s="12"/>
      <c r="S93" s="12"/>
      <c r="T93">
        <v>1.9</v>
      </c>
      <c r="U93" s="12"/>
      <c r="V93" s="12"/>
      <c r="W93" s="12"/>
      <c r="X93">
        <v>92.5</v>
      </c>
      <c r="Y93" s="12"/>
      <c r="Z93" s="12"/>
      <c r="AA93" s="12"/>
      <c r="AB93">
        <v>8.1</v>
      </c>
      <c r="AC93" s="12"/>
      <c r="AD93" s="12"/>
      <c r="AE93" s="12"/>
      <c r="AF93">
        <v>124.3</v>
      </c>
      <c r="AH93" s="12"/>
      <c r="AI93" s="12"/>
      <c r="AJ93" s="12"/>
      <c r="AK93" s="12">
        <f t="shared" si="22"/>
        <v>3.9326707000000001</v>
      </c>
      <c r="AL93" s="12"/>
      <c r="AM93" s="12"/>
      <c r="AN93" s="12"/>
      <c r="AO93" s="12">
        <f t="shared" si="27"/>
        <v>0.63812586663603588</v>
      </c>
      <c r="AQ93" s="12"/>
      <c r="AR93" s="12"/>
      <c r="AS93" s="12"/>
      <c r="AT93">
        <v>11317.6</v>
      </c>
      <c r="AU93" s="12"/>
      <c r="AV93" s="12"/>
      <c r="AW93" s="12"/>
      <c r="AX93">
        <v>22.04619353926627</v>
      </c>
      <c r="AY93" s="12"/>
      <c r="AZ93" s="12"/>
      <c r="BA93" s="12"/>
      <c r="BB93" s="12">
        <f t="shared" si="32"/>
        <v>6.0999999999999943</v>
      </c>
      <c r="BC93" s="10"/>
      <c r="BD93" s="10"/>
      <c r="BE93" s="10"/>
      <c r="BF93" s="10">
        <f t="shared" si="28"/>
        <v>-0.30000000000000071</v>
      </c>
      <c r="BG93" s="12"/>
      <c r="BH93" s="12"/>
      <c r="BI93" s="12"/>
      <c r="BJ93" s="12">
        <f t="shared" si="29"/>
        <v>1.4582576999999999</v>
      </c>
      <c r="BK93" s="12">
        <f t="shared" si="30"/>
        <v>1.4582576999999999</v>
      </c>
      <c r="BM93" s="12"/>
      <c r="BN93" s="12"/>
      <c r="BO93" s="12"/>
      <c r="BP93" s="12">
        <f t="shared" si="34"/>
        <v>0.60992519999999961</v>
      </c>
      <c r="BQ93" s="12">
        <f t="shared" si="31"/>
        <v>0.60992519999999961</v>
      </c>
      <c r="BS93">
        <v>4.82</v>
      </c>
      <c r="BT93">
        <v>1.08</v>
      </c>
      <c r="BV93" s="12"/>
      <c r="BW93" s="12"/>
      <c r="BX93" s="12"/>
      <c r="BY93" s="12">
        <f t="shared" si="23"/>
        <v>4.6895502000000002</v>
      </c>
      <c r="BZ93" s="12"/>
      <c r="CA93" s="12"/>
      <c r="CB93" s="12"/>
      <c r="CC93" s="12">
        <f t="shared" si="24"/>
        <v>1.6269327</v>
      </c>
      <c r="CD93" s="12"/>
      <c r="CE93" s="12"/>
      <c r="CF93" s="12"/>
      <c r="CG93" s="12">
        <f t="shared" si="25"/>
        <v>3.3389405999999999</v>
      </c>
      <c r="CH93" s="12"/>
      <c r="CI93" s="12"/>
      <c r="CJ93" s="12"/>
      <c r="CK93" s="12">
        <f t="shared" si="26"/>
        <v>0.95636649999999979</v>
      </c>
      <c r="CM93" s="12">
        <f t="shared" si="33"/>
        <v>7.060185185185178</v>
      </c>
    </row>
    <row r="94" spans="1:91" x14ac:dyDescent="0.25">
      <c r="A94" s="12" t="s">
        <v>177</v>
      </c>
      <c r="B94" s="10"/>
      <c r="C94" s="10"/>
      <c r="D94" s="10"/>
      <c r="E94" s="10">
        <v>4.3</v>
      </c>
      <c r="F94">
        <v>0</v>
      </c>
      <c r="G94" s="12">
        <v>0</v>
      </c>
      <c r="H94" s="10">
        <v>0</v>
      </c>
      <c r="I94" s="12"/>
      <c r="J94" s="12"/>
      <c r="K94" s="12"/>
      <c r="L94">
        <v>3.2</v>
      </c>
      <c r="P94" s="12">
        <v>5.3</v>
      </c>
      <c r="Q94" s="12"/>
      <c r="R94" s="12"/>
      <c r="S94" s="12"/>
      <c r="T94">
        <v>1.5</v>
      </c>
      <c r="U94" s="12"/>
      <c r="V94" s="12"/>
      <c r="W94" s="12"/>
      <c r="X94">
        <v>93.9</v>
      </c>
      <c r="Y94" s="12"/>
      <c r="Z94" s="12"/>
      <c r="AA94" s="12"/>
      <c r="AB94">
        <v>5.3</v>
      </c>
      <c r="AC94" s="12"/>
      <c r="AD94" s="12"/>
      <c r="AE94" s="12"/>
      <c r="AF94">
        <v>125.8</v>
      </c>
      <c r="AH94" s="12"/>
      <c r="AI94" s="12"/>
      <c r="AJ94" s="12"/>
      <c r="AK94" s="12">
        <f t="shared" si="22"/>
        <v>5.1359510000000004</v>
      </c>
      <c r="AL94" s="12"/>
      <c r="AM94" s="12"/>
      <c r="AN94" s="12"/>
      <c r="AO94" s="12">
        <f t="shared" si="27"/>
        <v>1.1296616291526089</v>
      </c>
      <c r="AQ94" s="12"/>
      <c r="AR94" s="12"/>
      <c r="AS94" s="12"/>
      <c r="AT94">
        <v>11707.7</v>
      </c>
      <c r="AU94" s="12"/>
      <c r="AV94" s="12"/>
      <c r="AW94" s="12"/>
      <c r="AX94">
        <v>22.109381005662932</v>
      </c>
      <c r="AY94" s="12"/>
      <c r="AZ94" s="12"/>
      <c r="BA94" s="12"/>
      <c r="BB94" s="12">
        <f t="shared" si="32"/>
        <v>6</v>
      </c>
      <c r="BC94" s="10"/>
      <c r="BD94" s="10"/>
      <c r="BE94" s="10"/>
      <c r="BF94" s="10">
        <f t="shared" si="28"/>
        <v>-0.29999999999999982</v>
      </c>
      <c r="BG94" s="12"/>
      <c r="BH94" s="12"/>
      <c r="BI94" s="12"/>
      <c r="BJ94" s="12">
        <f t="shared" si="29"/>
        <v>2.3272241</v>
      </c>
      <c r="BK94" s="12">
        <f t="shared" si="30"/>
        <v>2.3272241</v>
      </c>
      <c r="BL94">
        <v>0.58654519999999999</v>
      </c>
      <c r="BM94" s="12"/>
      <c r="BN94" s="12"/>
      <c r="BO94" s="12"/>
      <c r="BP94" s="12">
        <f t="shared" si="34"/>
        <v>0.87514789999999998</v>
      </c>
      <c r="BQ94" s="12">
        <f t="shared" si="31"/>
        <v>0.87514789999999998</v>
      </c>
      <c r="BS94">
        <v>4.72</v>
      </c>
      <c r="BT94">
        <v>1.1200000000000001</v>
      </c>
      <c r="BV94" s="12"/>
      <c r="BW94" s="12"/>
      <c r="BX94" s="12"/>
      <c r="BY94" s="12">
        <f t="shared" si="23"/>
        <v>4.7365025999999997</v>
      </c>
      <c r="BZ94" s="12"/>
      <c r="CA94" s="12"/>
      <c r="CB94" s="12"/>
      <c r="CC94" s="12">
        <f t="shared" si="24"/>
        <v>1.6204746000000001</v>
      </c>
      <c r="CD94" s="12"/>
      <c r="CE94" s="12"/>
      <c r="CF94" s="12"/>
      <c r="CG94" s="12">
        <f t="shared" si="25"/>
        <v>3.3195718000000003</v>
      </c>
      <c r="CH94" s="12"/>
      <c r="CI94" s="12"/>
      <c r="CJ94" s="12"/>
      <c r="CK94" s="12">
        <f t="shared" si="26"/>
        <v>0.95384199999999997</v>
      </c>
      <c r="CM94" s="12">
        <f t="shared" si="33"/>
        <v>6.8259385665529013</v>
      </c>
    </row>
    <row r="95" spans="1:91" x14ac:dyDescent="0.25">
      <c r="A95" s="12" t="s">
        <v>178</v>
      </c>
      <c r="B95" s="10"/>
      <c r="C95" s="10"/>
      <c r="D95" s="10"/>
      <c r="E95" s="10">
        <v>4.3</v>
      </c>
      <c r="F95">
        <v>0</v>
      </c>
      <c r="G95" s="12">
        <v>0</v>
      </c>
      <c r="H95" s="10">
        <v>0</v>
      </c>
      <c r="I95" s="12"/>
      <c r="J95" s="12"/>
      <c r="K95" s="12"/>
      <c r="L95">
        <v>3.3</v>
      </c>
      <c r="P95" s="12">
        <v>4.7</v>
      </c>
      <c r="Q95" s="12"/>
      <c r="R95" s="12"/>
      <c r="S95" s="12"/>
      <c r="T95">
        <v>3</v>
      </c>
      <c r="U95" s="12"/>
      <c r="V95" s="12"/>
      <c r="W95" s="12"/>
      <c r="X95">
        <v>95.8</v>
      </c>
      <c r="Y95" s="12"/>
      <c r="Z95" s="12"/>
      <c r="AA95" s="12"/>
      <c r="AB95">
        <v>4.7</v>
      </c>
      <c r="AC95" s="12"/>
      <c r="AD95" s="12"/>
      <c r="AE95" s="12"/>
      <c r="AF95">
        <v>121.1</v>
      </c>
      <c r="AH95" s="12"/>
      <c r="AI95" s="12"/>
      <c r="AJ95" s="12"/>
      <c r="AK95" s="12">
        <f t="shared" si="22"/>
        <v>5.1006327000000002</v>
      </c>
      <c r="AL95" s="12"/>
      <c r="AM95" s="12"/>
      <c r="AN95" s="12"/>
      <c r="AO95" s="12">
        <f t="shared" si="27"/>
        <v>1.1669075542102418</v>
      </c>
      <c r="AQ95" s="12"/>
      <c r="AR95" s="12"/>
      <c r="AS95" s="12"/>
      <c r="AT95">
        <v>12583.6</v>
      </c>
      <c r="AU95" s="12"/>
      <c r="AV95" s="12"/>
      <c r="AW95" s="12"/>
      <c r="AX95">
        <v>8.2241965733176556</v>
      </c>
      <c r="AY95" s="12"/>
      <c r="AZ95" s="12"/>
      <c r="BA95" s="12"/>
      <c r="BB95" s="12">
        <f t="shared" si="32"/>
        <v>6.5999999999999943</v>
      </c>
      <c r="BC95" s="10"/>
      <c r="BD95" s="10"/>
      <c r="BE95" s="10"/>
      <c r="BF95" s="10">
        <f t="shared" si="28"/>
        <v>-0.39999999999999991</v>
      </c>
      <c r="BG95" s="12"/>
      <c r="BH95" s="12"/>
      <c r="BI95" s="12"/>
      <c r="BJ95" s="12">
        <f t="shared" si="29"/>
        <v>2.5056526999999997</v>
      </c>
      <c r="BK95" s="12">
        <f t="shared" si="30"/>
        <v>2.5056526999999997</v>
      </c>
      <c r="BL95">
        <v>1.6601417999999999</v>
      </c>
      <c r="BM95" s="12"/>
      <c r="BN95" s="12"/>
      <c r="BO95" s="12"/>
      <c r="BP95" s="12">
        <f t="shared" si="34"/>
        <v>0.89707229999999982</v>
      </c>
      <c r="BQ95" s="12">
        <f t="shared" si="31"/>
        <v>0.89707229999999982</v>
      </c>
      <c r="BS95">
        <v>4.29</v>
      </c>
      <c r="BT95">
        <v>1.08</v>
      </c>
      <c r="BV95" s="12"/>
      <c r="BW95" s="12"/>
      <c r="BX95" s="12"/>
      <c r="BY95" s="12">
        <f t="shared" si="23"/>
        <v>4.7663814000000002</v>
      </c>
      <c r="BZ95" s="12"/>
      <c r="CA95" s="12"/>
      <c r="CB95" s="12"/>
      <c r="CC95" s="12">
        <f t="shared" si="24"/>
        <v>1.6163649</v>
      </c>
      <c r="CD95" s="12"/>
      <c r="CE95" s="12"/>
      <c r="CF95" s="12"/>
      <c r="CG95" s="12">
        <f t="shared" si="25"/>
        <v>3.3072461999999998</v>
      </c>
      <c r="CH95" s="12"/>
      <c r="CI95" s="12"/>
      <c r="CJ95" s="12"/>
      <c r="CK95" s="12">
        <f t="shared" si="26"/>
        <v>0.9522354999999999</v>
      </c>
      <c r="CM95" s="12">
        <f t="shared" si="33"/>
        <v>7.3991031390134463</v>
      </c>
    </row>
    <row r="96" spans="1:91" x14ac:dyDescent="0.25">
      <c r="A96" s="12" t="s">
        <v>179</v>
      </c>
      <c r="B96" s="10"/>
      <c r="C96" s="10"/>
      <c r="D96" s="10"/>
      <c r="E96" s="10">
        <v>4.2</v>
      </c>
      <c r="F96">
        <v>0</v>
      </c>
      <c r="G96" s="12">
        <v>0</v>
      </c>
      <c r="H96" s="10">
        <v>0</v>
      </c>
      <c r="I96" s="12"/>
      <c r="J96" s="12"/>
      <c r="K96" s="12"/>
      <c r="L96">
        <v>5.0999999999999996</v>
      </c>
      <c r="P96" s="12">
        <v>6.7</v>
      </c>
      <c r="Q96" s="12"/>
      <c r="R96" s="12"/>
      <c r="S96" s="12"/>
      <c r="T96">
        <v>3</v>
      </c>
      <c r="U96" s="12"/>
      <c r="V96" s="12"/>
      <c r="W96" s="12"/>
      <c r="X96">
        <v>97.7</v>
      </c>
      <c r="Y96" s="12"/>
      <c r="Z96" s="12"/>
      <c r="AA96" s="12"/>
      <c r="AB96">
        <v>6.7</v>
      </c>
      <c r="AC96" s="12"/>
      <c r="AD96" s="12"/>
      <c r="AE96" s="12"/>
      <c r="AF96">
        <v>123.2</v>
      </c>
      <c r="AH96" s="12"/>
      <c r="AI96" s="12"/>
      <c r="AJ96" s="12"/>
      <c r="AK96" s="12">
        <f t="shared" si="22"/>
        <v>4.4320431000000005</v>
      </c>
      <c r="AL96" s="12"/>
      <c r="AM96" s="12"/>
      <c r="AN96" s="12"/>
      <c r="AO96" s="12">
        <f t="shared" si="27"/>
        <v>0.86995044049411807</v>
      </c>
      <c r="AQ96" s="12"/>
      <c r="AR96" s="12"/>
      <c r="AS96" s="12"/>
      <c r="AT96">
        <v>11713.8</v>
      </c>
      <c r="AU96" s="12"/>
      <c r="AV96" s="12"/>
      <c r="AW96" s="12"/>
      <c r="AX96">
        <v>16.215916269698983</v>
      </c>
      <c r="AY96" s="12"/>
      <c r="AZ96" s="12"/>
      <c r="BA96" s="12"/>
      <c r="BB96" s="12">
        <f t="shared" si="32"/>
        <v>6.9000000000000057</v>
      </c>
      <c r="BC96" s="10"/>
      <c r="BD96" s="10"/>
      <c r="BE96" s="10"/>
      <c r="BF96" s="10">
        <f t="shared" si="28"/>
        <v>-0.20000000000000018</v>
      </c>
      <c r="BG96" s="12"/>
      <c r="BH96" s="12"/>
      <c r="BI96" s="12"/>
      <c r="BJ96" s="12">
        <f t="shared" si="29"/>
        <v>1.8556286999999996</v>
      </c>
      <c r="BK96" s="12">
        <f t="shared" si="30"/>
        <v>1.8556286999999996</v>
      </c>
      <c r="BL96">
        <v>1.5566991999999999</v>
      </c>
      <c r="BM96" s="12"/>
      <c r="BN96" s="12"/>
      <c r="BO96" s="12"/>
      <c r="BP96" s="12">
        <f t="shared" si="34"/>
        <v>0.78193259999999976</v>
      </c>
      <c r="BQ96" s="12">
        <f t="shared" si="31"/>
        <v>0.78193259999999976</v>
      </c>
      <c r="BS96">
        <v>4.2699999999999996</v>
      </c>
      <c r="BT96">
        <v>1.32</v>
      </c>
      <c r="BV96" s="12"/>
      <c r="BW96" s="12"/>
      <c r="BX96" s="12"/>
      <c r="BY96" s="12">
        <f t="shared" si="23"/>
        <v>4.783455</v>
      </c>
      <c r="BZ96" s="12"/>
      <c r="CA96" s="12"/>
      <c r="CB96" s="12"/>
      <c r="CC96" s="12">
        <f t="shared" si="24"/>
        <v>1.6140165</v>
      </c>
      <c r="CD96" s="12"/>
      <c r="CE96" s="12"/>
      <c r="CF96" s="12"/>
      <c r="CG96" s="12">
        <f t="shared" si="25"/>
        <v>3.3002029999999998</v>
      </c>
      <c r="CH96" s="12"/>
      <c r="CI96" s="12"/>
      <c r="CJ96" s="12"/>
      <c r="CK96" s="12">
        <f t="shared" si="26"/>
        <v>0.95131749999999993</v>
      </c>
      <c r="CM96" s="12">
        <f t="shared" si="33"/>
        <v>7.599118942731284</v>
      </c>
    </row>
    <row r="97" spans="1:91" x14ac:dyDescent="0.25">
      <c r="A97" s="12" t="s">
        <v>180</v>
      </c>
      <c r="B97" s="10"/>
      <c r="C97" s="10"/>
      <c r="D97" s="10"/>
      <c r="E97" s="10">
        <v>4.0999999999999996</v>
      </c>
      <c r="F97">
        <v>0</v>
      </c>
      <c r="G97" s="12">
        <v>0</v>
      </c>
      <c r="H97" s="10">
        <v>0</v>
      </c>
      <c r="I97" s="12"/>
      <c r="J97" s="12"/>
      <c r="K97" s="12"/>
      <c r="L97">
        <v>7.1</v>
      </c>
      <c r="P97" s="12">
        <v>9.1</v>
      </c>
      <c r="Q97" s="12"/>
      <c r="R97" s="12"/>
      <c r="S97" s="12"/>
      <c r="T97">
        <v>3</v>
      </c>
      <c r="U97" s="12"/>
      <c r="V97" s="12"/>
      <c r="W97" s="12"/>
      <c r="X97">
        <v>99.8</v>
      </c>
      <c r="Y97" s="12"/>
      <c r="Z97" s="12"/>
      <c r="AA97" s="12"/>
      <c r="AB97">
        <v>9.1</v>
      </c>
      <c r="AC97" s="12"/>
      <c r="AD97" s="12"/>
      <c r="AE97" s="12"/>
      <c r="AF97">
        <v>127</v>
      </c>
      <c r="AH97" s="12"/>
      <c r="AI97" s="12"/>
      <c r="AJ97" s="12"/>
      <c r="AK97" s="12">
        <f t="shared" si="22"/>
        <v>3.6928169</v>
      </c>
      <c r="AL97" s="12"/>
      <c r="AM97" s="12"/>
      <c r="AN97" s="12"/>
      <c r="AO97" s="12">
        <f t="shared" si="27"/>
        <v>0.76436853236441837</v>
      </c>
      <c r="AQ97" s="12"/>
      <c r="AR97" s="12"/>
      <c r="AS97" s="12"/>
      <c r="AT97">
        <v>13812.7</v>
      </c>
      <c r="AU97" s="12"/>
      <c r="AV97" s="12"/>
      <c r="AW97" s="12"/>
      <c r="AX97">
        <v>-11.849964163414839</v>
      </c>
      <c r="AY97" s="12"/>
      <c r="AZ97" s="12"/>
      <c r="BA97" s="12"/>
      <c r="BB97" s="12">
        <f t="shared" si="32"/>
        <v>7.2999999999999972</v>
      </c>
      <c r="BC97" s="10"/>
      <c r="BD97" s="10"/>
      <c r="BE97" s="10"/>
      <c r="BF97" s="10">
        <f t="shared" si="28"/>
        <v>-0.19999999999999973</v>
      </c>
      <c r="BG97" s="12"/>
      <c r="BH97" s="12"/>
      <c r="BI97" s="12"/>
      <c r="BJ97" s="12">
        <f t="shared" si="29"/>
        <v>1.0778482999999999</v>
      </c>
      <c r="BK97" s="12">
        <f t="shared" si="30"/>
        <v>1.0778482999999999</v>
      </c>
      <c r="BL97">
        <v>1.5573385</v>
      </c>
      <c r="BM97" s="12"/>
      <c r="BN97" s="12"/>
      <c r="BO97" s="12"/>
      <c r="BP97" s="12">
        <f t="shared" si="34"/>
        <v>0.56108009999999997</v>
      </c>
      <c r="BQ97" s="12">
        <f t="shared" si="31"/>
        <v>0.56108009999999997</v>
      </c>
      <c r="BS97">
        <v>4.33</v>
      </c>
      <c r="BT97">
        <v>1.1599999999999999</v>
      </c>
      <c r="BV97" s="12"/>
      <c r="BW97" s="12"/>
      <c r="BX97" s="12"/>
      <c r="BY97" s="12">
        <f t="shared" si="23"/>
        <v>4.7962601999999999</v>
      </c>
      <c r="BZ97" s="12"/>
      <c r="CA97" s="12"/>
      <c r="CB97" s="12"/>
      <c r="CC97" s="12">
        <f t="shared" si="24"/>
        <v>1.6122552000000001</v>
      </c>
      <c r="CD97" s="12"/>
      <c r="CE97" s="12"/>
      <c r="CF97" s="12"/>
      <c r="CG97" s="12">
        <f t="shared" si="25"/>
        <v>3.2949206000000002</v>
      </c>
      <c r="CH97" s="12"/>
      <c r="CI97" s="12"/>
      <c r="CJ97" s="12"/>
      <c r="CK97" s="12">
        <f t="shared" si="26"/>
        <v>0.95062899999999984</v>
      </c>
      <c r="CM97" s="12">
        <f t="shared" si="33"/>
        <v>7.8918918918918894</v>
      </c>
    </row>
    <row r="98" spans="1:91" x14ac:dyDescent="0.25">
      <c r="A98" s="12" t="s">
        <v>181</v>
      </c>
      <c r="B98" s="10"/>
      <c r="C98" s="10"/>
      <c r="D98" s="10"/>
      <c r="E98" s="10">
        <v>4</v>
      </c>
      <c r="F98">
        <v>0</v>
      </c>
      <c r="G98" s="12">
        <v>0</v>
      </c>
      <c r="H98" s="10">
        <v>0</v>
      </c>
      <c r="I98" s="12"/>
      <c r="J98" s="12"/>
      <c r="K98" s="12"/>
      <c r="L98">
        <v>1.2</v>
      </c>
      <c r="P98" s="12">
        <v>4.3</v>
      </c>
      <c r="Q98" s="12"/>
      <c r="R98" s="12"/>
      <c r="S98" s="12"/>
      <c r="T98">
        <v>4</v>
      </c>
      <c r="U98" s="12"/>
      <c r="V98" s="12"/>
      <c r="W98" s="12"/>
      <c r="X98">
        <v>102.3</v>
      </c>
      <c r="Y98" s="12"/>
      <c r="Z98" s="12"/>
      <c r="AA98" s="12"/>
      <c r="AB98">
        <v>4.3</v>
      </c>
      <c r="AC98" s="12"/>
      <c r="AD98" s="12"/>
      <c r="AE98" s="12"/>
      <c r="AF98">
        <v>125.4</v>
      </c>
      <c r="AH98" s="12"/>
      <c r="AI98" s="12"/>
      <c r="AJ98" s="12"/>
      <c r="AK98" s="12">
        <f t="shared" ref="AK98:AK129" si="35">4.853148 + (-0.353183*L98) + (0.328602*E98)</f>
        <v>5.7437364000000004</v>
      </c>
      <c r="AL98" s="12"/>
      <c r="AM98" s="12"/>
      <c r="AN98" s="12"/>
      <c r="AO98" s="12">
        <f t="shared" si="27"/>
        <v>1.6395594862606846</v>
      </c>
      <c r="AQ98" s="12"/>
      <c r="AR98" s="12"/>
      <c r="AS98" s="12"/>
      <c r="AT98">
        <v>14296.2</v>
      </c>
      <c r="AU98" s="12"/>
      <c r="AV98" s="12"/>
      <c r="AW98" s="12"/>
      <c r="AX98">
        <v>-25.5333585148501</v>
      </c>
      <c r="AY98" s="12"/>
      <c r="AZ98" s="12"/>
      <c r="BA98" s="12"/>
      <c r="BB98" s="12">
        <f t="shared" si="32"/>
        <v>8.3999999999999915</v>
      </c>
      <c r="BC98" s="10"/>
      <c r="BD98" s="10"/>
      <c r="BE98" s="10"/>
      <c r="BF98" s="10">
        <f t="shared" si="28"/>
        <v>0.20000000000000018</v>
      </c>
      <c r="BG98" s="12"/>
      <c r="BH98" s="12"/>
      <c r="BI98" s="12"/>
      <c r="BJ98" s="12">
        <f t="shared" si="29"/>
        <v>2.5556631000000003</v>
      </c>
      <c r="BK98" s="12">
        <f t="shared" si="30"/>
        <v>2.5556631000000003</v>
      </c>
      <c r="BL98">
        <v>1.6095705</v>
      </c>
      <c r="BM98" s="12"/>
      <c r="BN98" s="12"/>
      <c r="BO98" s="12"/>
      <c r="BP98" s="12">
        <f t="shared" si="34"/>
        <v>1.1498995999999999</v>
      </c>
      <c r="BQ98" s="12">
        <f t="shared" si="31"/>
        <v>1.1498995999999999</v>
      </c>
      <c r="BS98">
        <v>4.21</v>
      </c>
      <c r="BT98">
        <v>1.1000000000000001</v>
      </c>
      <c r="BV98" s="12"/>
      <c r="BW98" s="12"/>
      <c r="BX98" s="12"/>
      <c r="BY98" s="12">
        <f t="shared" ref="BY98:BY129" si="36">4.377957 + (0.042684*BB102)</f>
        <v>4.7962601999999999</v>
      </c>
      <c r="BZ98" s="12"/>
      <c r="CA98" s="12"/>
      <c r="CB98" s="12"/>
      <c r="CC98" s="12">
        <f t="shared" ref="CC98:CC129" si="37">1.669791 + -0.005871*BB102</f>
        <v>1.6122552000000001</v>
      </c>
      <c r="CD98" s="12"/>
      <c r="CE98" s="12"/>
      <c r="CF98" s="12"/>
      <c r="CG98" s="12">
        <f t="shared" ref="CG98:CG129" si="38">3.467479 +(-0.017608*BB102)</f>
        <v>3.2949206000000002</v>
      </c>
      <c r="CH98" s="12"/>
      <c r="CI98" s="12"/>
      <c r="CJ98" s="12"/>
      <c r="CK98" s="12">
        <f t="shared" ref="CK98:CK129" si="39">1.62312 +(-0.002295*BB102)-(0.65)</f>
        <v>0.95062899999999984</v>
      </c>
      <c r="CM98" s="12">
        <f t="shared" si="33"/>
        <v>8.9456869009584565</v>
      </c>
    </row>
    <row r="99" spans="1:91" x14ac:dyDescent="0.25">
      <c r="A99" s="12" t="s">
        <v>182</v>
      </c>
      <c r="B99" s="10"/>
      <c r="C99" s="10"/>
      <c r="D99" s="10"/>
      <c r="E99" s="10">
        <v>3.9</v>
      </c>
      <c r="F99">
        <v>0</v>
      </c>
      <c r="G99" s="12">
        <v>0</v>
      </c>
      <c r="H99" s="10">
        <v>0</v>
      </c>
      <c r="I99" s="12"/>
      <c r="J99" s="12"/>
      <c r="K99" s="12"/>
      <c r="L99">
        <v>7.8</v>
      </c>
      <c r="P99" s="12">
        <v>10.199999999999999</v>
      </c>
      <c r="Q99" s="12"/>
      <c r="R99" s="12"/>
      <c r="S99" s="12"/>
      <c r="T99">
        <v>3.2</v>
      </c>
      <c r="U99" s="12"/>
      <c r="V99" s="12"/>
      <c r="W99" s="12"/>
      <c r="X99">
        <v>104.9</v>
      </c>
      <c r="Y99" s="12"/>
      <c r="Z99" s="12"/>
      <c r="AA99" s="12"/>
      <c r="AB99">
        <v>10.199999999999999</v>
      </c>
      <c r="AC99" s="12"/>
      <c r="AD99" s="12"/>
      <c r="AE99" s="12"/>
      <c r="AF99">
        <v>123.8</v>
      </c>
      <c r="AH99" s="12"/>
      <c r="AI99" s="12"/>
      <c r="AJ99" s="12"/>
      <c r="AK99" s="12">
        <f t="shared" si="35"/>
        <v>3.3798684000000003</v>
      </c>
      <c r="AL99" s="12"/>
      <c r="AM99" s="12"/>
      <c r="AN99" s="12"/>
      <c r="AO99" s="12">
        <f t="shared" si="27"/>
        <v>0.68996776191210474</v>
      </c>
      <c r="AQ99" s="12"/>
      <c r="AR99" s="12"/>
      <c r="AS99" s="12"/>
      <c r="AT99">
        <v>13618.5</v>
      </c>
      <c r="AU99" s="12"/>
      <c r="AV99" s="12"/>
      <c r="AW99" s="12"/>
      <c r="AX99">
        <v>-16.237471087124121</v>
      </c>
      <c r="AY99" s="12"/>
      <c r="AZ99" s="12"/>
      <c r="BA99" s="12"/>
      <c r="BB99" s="12">
        <f t="shared" si="32"/>
        <v>9.1000000000000085</v>
      </c>
      <c r="BC99" s="10"/>
      <c r="BD99" s="10"/>
      <c r="BE99" s="10"/>
      <c r="BF99" s="10">
        <f t="shared" si="28"/>
        <v>0.50000000000000044</v>
      </c>
      <c r="BG99" s="12"/>
      <c r="BH99" s="12"/>
      <c r="BI99" s="12"/>
      <c r="BJ99" s="12">
        <f t="shared" si="29"/>
        <v>0.67013879999999992</v>
      </c>
      <c r="BK99" s="12">
        <f t="shared" si="30"/>
        <v>0.67013879999999992</v>
      </c>
      <c r="BL99">
        <v>1.6684424</v>
      </c>
      <c r="BM99" s="12"/>
      <c r="BN99" s="12"/>
      <c r="BO99" s="12"/>
      <c r="BP99" s="12">
        <f t="shared" si="34"/>
        <v>0.70436470000000007</v>
      </c>
      <c r="BQ99" s="12">
        <f t="shared" si="31"/>
        <v>0.70436470000000007</v>
      </c>
      <c r="BS99">
        <v>3.99</v>
      </c>
      <c r="BT99">
        <v>1.1000000000000001</v>
      </c>
      <c r="BV99" s="12"/>
      <c r="BW99" s="12"/>
      <c r="BX99" s="12"/>
      <c r="BY99" s="12">
        <f t="shared" si="36"/>
        <v>4.7706498000000002</v>
      </c>
      <c r="BZ99" s="12"/>
      <c r="CA99" s="12"/>
      <c r="CB99" s="12"/>
      <c r="CC99" s="12">
        <f t="shared" si="37"/>
        <v>1.6157778</v>
      </c>
      <c r="CD99" s="12"/>
      <c r="CE99" s="12"/>
      <c r="CF99" s="12"/>
      <c r="CG99" s="12">
        <f t="shared" si="38"/>
        <v>3.3054854000000002</v>
      </c>
      <c r="CH99" s="12"/>
      <c r="CI99" s="12"/>
      <c r="CJ99" s="12"/>
      <c r="CK99" s="12">
        <f t="shared" si="39"/>
        <v>0.9520059999999998</v>
      </c>
      <c r="CM99" s="12">
        <f t="shared" si="33"/>
        <v>9.4989561586638924</v>
      </c>
    </row>
    <row r="100" spans="1:91" x14ac:dyDescent="0.25">
      <c r="A100" s="12" t="s">
        <v>183</v>
      </c>
      <c r="B100" s="10"/>
      <c r="C100" s="10"/>
      <c r="D100" s="10"/>
      <c r="E100" s="10">
        <v>4</v>
      </c>
      <c r="F100">
        <v>0</v>
      </c>
      <c r="G100" s="12">
        <v>0</v>
      </c>
      <c r="H100" s="10">
        <v>0</v>
      </c>
      <c r="I100" s="12"/>
      <c r="J100" s="12"/>
      <c r="K100" s="12"/>
      <c r="L100">
        <v>0.5</v>
      </c>
      <c r="P100" s="12">
        <v>3.1</v>
      </c>
      <c r="Q100" s="12"/>
      <c r="R100" s="12"/>
      <c r="S100" s="12"/>
      <c r="T100">
        <v>3.7</v>
      </c>
      <c r="U100" s="12"/>
      <c r="V100" s="12"/>
      <c r="W100" s="12"/>
      <c r="X100">
        <v>107.2</v>
      </c>
      <c r="Y100" s="12"/>
      <c r="Z100" s="12"/>
      <c r="AA100" s="12"/>
      <c r="AB100">
        <v>3.1</v>
      </c>
      <c r="AC100" s="12"/>
      <c r="AD100" s="12"/>
      <c r="AE100" s="12"/>
      <c r="AF100">
        <v>136.80000000000001</v>
      </c>
      <c r="AH100" s="12"/>
      <c r="AI100" s="12"/>
      <c r="AJ100" s="12"/>
      <c r="AK100" s="12">
        <f t="shared" si="35"/>
        <v>5.9909645000000005</v>
      </c>
      <c r="AL100" s="12"/>
      <c r="AM100" s="12"/>
      <c r="AN100" s="12"/>
      <c r="AO100" s="12">
        <f t="shared" si="27"/>
        <v>1.7684470626519653</v>
      </c>
      <c r="AQ100" s="12"/>
      <c r="AR100" s="12"/>
      <c r="AS100" s="12"/>
      <c r="AT100">
        <v>13613.3</v>
      </c>
      <c r="AU100" s="12"/>
      <c r="AV100" s="12"/>
      <c r="AW100" s="12"/>
      <c r="AX100">
        <v>-29.752521431247381</v>
      </c>
      <c r="AY100" s="12"/>
      <c r="AZ100" s="12"/>
      <c r="BA100" s="12"/>
      <c r="BB100" s="12">
        <f t="shared" si="32"/>
        <v>9.5</v>
      </c>
      <c r="BC100" s="10"/>
      <c r="BD100" s="10"/>
      <c r="BE100" s="10"/>
      <c r="BF100" s="10">
        <f t="shared" si="28"/>
        <v>0.79999999999999982</v>
      </c>
      <c r="BG100" s="12"/>
      <c r="BH100" s="12"/>
      <c r="BI100" s="12"/>
      <c r="BJ100" s="12">
        <f t="shared" si="29"/>
        <v>2.9142811000000002</v>
      </c>
      <c r="BK100" s="12">
        <f t="shared" si="30"/>
        <v>2.9142811000000002</v>
      </c>
      <c r="BL100">
        <v>1.6209399</v>
      </c>
      <c r="BM100" s="12"/>
      <c r="BN100" s="12"/>
      <c r="BO100" s="12"/>
      <c r="BP100" s="12">
        <f t="shared" si="34"/>
        <v>1.4670379999999998</v>
      </c>
      <c r="BQ100" s="12">
        <f t="shared" si="31"/>
        <v>1.4670379999999998</v>
      </c>
      <c r="BS100">
        <v>4.24</v>
      </c>
      <c r="BT100">
        <v>1.04</v>
      </c>
      <c r="BV100" s="12"/>
      <c r="BW100" s="12"/>
      <c r="BX100" s="12"/>
      <c r="BY100" s="12">
        <f t="shared" si="36"/>
        <v>4.7663814000000002</v>
      </c>
      <c r="BZ100" s="12"/>
      <c r="CA100" s="12"/>
      <c r="CB100" s="12"/>
      <c r="CC100" s="12">
        <f t="shared" si="37"/>
        <v>1.6163649</v>
      </c>
      <c r="CD100" s="12"/>
      <c r="CE100" s="12"/>
      <c r="CF100" s="12"/>
      <c r="CG100" s="12">
        <f t="shared" si="38"/>
        <v>3.3072462000000002</v>
      </c>
      <c r="CH100" s="12"/>
      <c r="CI100" s="12"/>
      <c r="CJ100" s="12"/>
      <c r="CK100" s="12">
        <f t="shared" si="39"/>
        <v>0.9522354999999999</v>
      </c>
      <c r="CM100" s="12">
        <f t="shared" si="33"/>
        <v>9.7236438075742058</v>
      </c>
    </row>
    <row r="101" spans="1:91" x14ac:dyDescent="0.25">
      <c r="A101" s="12" t="s">
        <v>184</v>
      </c>
      <c r="B101" s="10"/>
      <c r="C101" s="10"/>
      <c r="D101" s="10"/>
      <c r="E101" s="10">
        <v>3.9</v>
      </c>
      <c r="F101">
        <v>0</v>
      </c>
      <c r="G101" s="12">
        <v>0</v>
      </c>
      <c r="H101" s="10">
        <v>0</v>
      </c>
      <c r="I101" s="12"/>
      <c r="J101" s="12"/>
      <c r="K101" s="12"/>
      <c r="L101">
        <v>2.2999999999999998</v>
      </c>
      <c r="P101" s="12">
        <v>4.5</v>
      </c>
      <c r="Q101" s="12"/>
      <c r="R101" s="12"/>
      <c r="S101" s="12"/>
      <c r="T101">
        <v>2.9</v>
      </c>
      <c r="U101" s="12"/>
      <c r="V101" s="12"/>
      <c r="W101" s="12"/>
      <c r="X101">
        <v>109.6</v>
      </c>
      <c r="Y101" s="12"/>
      <c r="Z101" s="12"/>
      <c r="AA101" s="12"/>
      <c r="AB101">
        <v>4.5</v>
      </c>
      <c r="AC101" s="12"/>
      <c r="AD101" s="12"/>
      <c r="AE101" s="12"/>
      <c r="AF101">
        <v>141.5</v>
      </c>
      <c r="AH101" s="12"/>
      <c r="AI101" s="12"/>
      <c r="AJ101" s="12"/>
      <c r="AK101" s="12">
        <f t="shared" si="35"/>
        <v>5.3223748999999998</v>
      </c>
      <c r="AL101" s="12"/>
      <c r="AM101" s="12"/>
      <c r="AN101" s="12"/>
      <c r="AO101" s="12">
        <f t="shared" si="27"/>
        <v>1.4303143292191951</v>
      </c>
      <c r="AQ101" s="12"/>
      <c r="AR101" s="12"/>
      <c r="AS101" s="12"/>
      <c r="AT101">
        <v>12175.9</v>
      </c>
      <c r="AU101" s="12"/>
      <c r="AV101" s="12"/>
      <c r="AW101" s="12"/>
      <c r="AX101">
        <v>-12.058246207672529</v>
      </c>
      <c r="AY101" s="12"/>
      <c r="AZ101" s="12"/>
      <c r="BA101" s="12"/>
      <c r="BB101" s="12">
        <f t="shared" si="32"/>
        <v>9.7999999999999972</v>
      </c>
      <c r="BC101" s="10"/>
      <c r="BD101" s="10"/>
      <c r="BE101" s="10"/>
      <c r="BF101" s="10">
        <f t="shared" si="28"/>
        <v>1.6</v>
      </c>
      <c r="BG101" s="12"/>
      <c r="BH101" s="12"/>
      <c r="BI101" s="12"/>
      <c r="BJ101" s="12">
        <f t="shared" si="29"/>
        <v>2.4532505000000002</v>
      </c>
      <c r="BK101" s="12">
        <f t="shared" si="30"/>
        <v>2.4532505000000002</v>
      </c>
      <c r="BL101">
        <v>1.5727458999999999</v>
      </c>
      <c r="BM101" s="12"/>
      <c r="BN101" s="12"/>
      <c r="BO101" s="12"/>
      <c r="BP101" s="12">
        <f t="shared" si="34"/>
        <v>1.6129511000000001</v>
      </c>
      <c r="BQ101" s="12">
        <f t="shared" si="31"/>
        <v>1.6129511000000001</v>
      </c>
      <c r="BS101">
        <v>4.3600000000000003</v>
      </c>
      <c r="BT101">
        <v>2.11</v>
      </c>
      <c r="BV101" s="12"/>
      <c r="BW101" s="12"/>
      <c r="BX101" s="12"/>
      <c r="BY101" s="12">
        <f t="shared" si="36"/>
        <v>4.7407710000000005</v>
      </c>
      <c r="BZ101" s="12"/>
      <c r="CA101" s="12"/>
      <c r="CB101" s="12"/>
      <c r="CC101" s="12">
        <f t="shared" si="37"/>
        <v>1.6198874999999999</v>
      </c>
      <c r="CD101" s="12"/>
      <c r="CE101" s="12"/>
      <c r="CF101" s="12"/>
      <c r="CG101" s="12">
        <f t="shared" si="38"/>
        <v>3.3178109999999998</v>
      </c>
      <c r="CH101" s="12"/>
      <c r="CI101" s="12"/>
      <c r="CJ101" s="12"/>
      <c r="CK101" s="12">
        <f t="shared" si="39"/>
        <v>0.95361249999999986</v>
      </c>
      <c r="CM101" s="12">
        <f t="shared" si="33"/>
        <v>9.819639278557112</v>
      </c>
    </row>
    <row r="102" spans="1:91" x14ac:dyDescent="0.25">
      <c r="A102" s="12" t="s">
        <v>29</v>
      </c>
      <c r="B102" s="10"/>
      <c r="C102" s="10"/>
      <c r="D102" s="10"/>
      <c r="E102" s="10">
        <v>4.2</v>
      </c>
      <c r="F102">
        <v>0</v>
      </c>
      <c r="G102" s="12">
        <v>0</v>
      </c>
      <c r="H102" s="10">
        <v>0</v>
      </c>
      <c r="I102" s="12"/>
      <c r="J102" s="12"/>
      <c r="K102" s="12"/>
      <c r="L102">
        <v>-1.1000000000000001</v>
      </c>
      <c r="P102" s="12">
        <v>1.4</v>
      </c>
      <c r="Q102" s="12"/>
      <c r="R102" s="12"/>
      <c r="S102" s="12"/>
      <c r="T102">
        <v>3.9</v>
      </c>
      <c r="U102" s="12"/>
      <c r="V102" s="12"/>
      <c r="W102" s="12"/>
      <c r="X102">
        <v>112.1</v>
      </c>
      <c r="Y102" s="12"/>
      <c r="Z102" s="12"/>
      <c r="AA102" s="12"/>
      <c r="AB102">
        <v>1.4</v>
      </c>
      <c r="AC102" s="12"/>
      <c r="AD102" s="12"/>
      <c r="AE102" s="12"/>
      <c r="AF102">
        <v>139.5</v>
      </c>
      <c r="AH102" s="12"/>
      <c r="AI102" s="12"/>
      <c r="AJ102" s="12"/>
      <c r="AK102" s="12">
        <f t="shared" si="35"/>
        <v>6.6217777</v>
      </c>
      <c r="AL102" s="12"/>
      <c r="AM102" s="12"/>
      <c r="AN102" s="12"/>
      <c r="AO102" s="12">
        <f t="shared" si="27"/>
        <v>1.7967393024939176</v>
      </c>
      <c r="AQ102" s="12"/>
      <c r="AR102" s="12"/>
      <c r="AS102" s="12"/>
      <c r="AT102">
        <v>10645.9</v>
      </c>
      <c r="AU102" s="12"/>
      <c r="AV102" s="12"/>
      <c r="AW102" s="12"/>
      <c r="AX102">
        <v>1.2192487248612327</v>
      </c>
      <c r="AY102" s="12"/>
      <c r="AZ102" s="12"/>
      <c r="BA102" s="12"/>
      <c r="BB102" s="12">
        <f t="shared" ref="BB102:BB133" si="40">X102 - X98</f>
        <v>9.7999999999999972</v>
      </c>
      <c r="BC102" s="10"/>
      <c r="BD102" s="10"/>
      <c r="BE102" s="10"/>
      <c r="BF102" s="10">
        <f t="shared" si="28"/>
        <v>1.5</v>
      </c>
      <c r="BG102" s="12"/>
      <c r="BH102" s="12"/>
      <c r="BI102" s="12"/>
      <c r="BJ102" s="12">
        <f t="shared" si="29"/>
        <v>3.4740072</v>
      </c>
      <c r="BK102" s="12">
        <f t="shared" si="30"/>
        <v>3.4740072</v>
      </c>
      <c r="BL102">
        <v>1.7941989</v>
      </c>
      <c r="BM102" s="12"/>
      <c r="BN102" s="12"/>
      <c r="BO102" s="12"/>
      <c r="BP102" s="12">
        <f t="shared" si="34"/>
        <v>1.8580958000000001</v>
      </c>
      <c r="BQ102" s="12">
        <f t="shared" si="31"/>
        <v>1.8580958000000001</v>
      </c>
      <c r="BS102">
        <v>4.26</v>
      </c>
      <c r="BT102">
        <v>1.22</v>
      </c>
      <c r="BV102" s="12"/>
      <c r="BW102" s="12"/>
      <c r="BX102" s="12"/>
      <c r="BY102" s="12">
        <f t="shared" si="36"/>
        <v>4.7279658000000007</v>
      </c>
      <c r="BZ102" s="12"/>
      <c r="CA102" s="12"/>
      <c r="CB102" s="12"/>
      <c r="CC102" s="12">
        <f t="shared" si="37"/>
        <v>1.6216488</v>
      </c>
      <c r="CD102" s="12"/>
      <c r="CE102" s="12"/>
      <c r="CF102" s="12"/>
      <c r="CG102" s="12">
        <f t="shared" si="38"/>
        <v>3.3230933999999999</v>
      </c>
      <c r="CH102" s="12"/>
      <c r="CI102" s="12"/>
      <c r="CJ102" s="12"/>
      <c r="CK102" s="12">
        <f t="shared" si="39"/>
        <v>0.95430099999999995</v>
      </c>
      <c r="CM102" s="12">
        <f t="shared" si="33"/>
        <v>9.57966764418377</v>
      </c>
    </row>
    <row r="103" spans="1:91" x14ac:dyDescent="0.25">
      <c r="A103" s="12" t="s">
        <v>30</v>
      </c>
      <c r="B103" s="10"/>
      <c r="C103" s="10"/>
      <c r="D103" s="10"/>
      <c r="E103" s="10">
        <v>4.4000000000000004</v>
      </c>
      <c r="F103">
        <v>1</v>
      </c>
      <c r="G103" s="12">
        <v>0</v>
      </c>
      <c r="H103" s="10">
        <v>0</v>
      </c>
      <c r="I103" s="12"/>
      <c r="J103" s="12"/>
      <c r="K103" s="12"/>
      <c r="L103">
        <v>2.1</v>
      </c>
      <c r="P103" s="12">
        <v>5.0999999999999996</v>
      </c>
      <c r="Q103" s="12"/>
      <c r="R103" s="12"/>
      <c r="S103" s="12"/>
      <c r="T103">
        <v>2.8</v>
      </c>
      <c r="U103" s="12"/>
      <c r="V103" s="12"/>
      <c r="W103" s="12"/>
      <c r="X103">
        <v>114.1</v>
      </c>
      <c r="Y103" s="12"/>
      <c r="Z103" s="12"/>
      <c r="AA103" s="12"/>
      <c r="AB103">
        <v>5.0999999999999996</v>
      </c>
      <c r="AC103" s="12"/>
      <c r="AD103" s="12"/>
      <c r="AE103" s="12"/>
      <c r="AF103">
        <v>138.6</v>
      </c>
      <c r="AH103" s="12"/>
      <c r="AI103" s="12"/>
      <c r="AJ103" s="12"/>
      <c r="AK103" s="12">
        <f t="shared" si="35"/>
        <v>5.5573125000000001</v>
      </c>
      <c r="AL103" s="12"/>
      <c r="AM103" s="12"/>
      <c r="AN103" s="12"/>
      <c r="AO103" s="12">
        <f t="shared" si="27"/>
        <v>1.4946174399537133</v>
      </c>
      <c r="AQ103" s="12"/>
      <c r="AR103" s="12"/>
      <c r="AS103" s="12"/>
      <c r="AT103">
        <v>11407.2</v>
      </c>
      <c r="AU103" s="12"/>
      <c r="AV103" s="12"/>
      <c r="AW103" s="12"/>
      <c r="AX103">
        <v>-17.736166631601101</v>
      </c>
      <c r="AY103" s="12"/>
      <c r="AZ103" s="12"/>
      <c r="BA103" s="12"/>
      <c r="BB103" s="12">
        <f t="shared" si="40"/>
        <v>9.1999999999999886</v>
      </c>
      <c r="BC103" s="10"/>
      <c r="BD103" s="10"/>
      <c r="BE103" s="10"/>
      <c r="BF103" s="10">
        <f t="shared" si="28"/>
        <v>1.3999999999999995</v>
      </c>
      <c r="BG103" s="12"/>
      <c r="BH103" s="12"/>
      <c r="BI103" s="12"/>
      <c r="BJ103" s="12">
        <f t="shared" si="29"/>
        <v>2.3486399000000002</v>
      </c>
      <c r="BK103" s="12">
        <f t="shared" si="30"/>
        <v>2.3486399000000002</v>
      </c>
      <c r="BL103">
        <v>2.1337744999999999</v>
      </c>
      <c r="BM103" s="12"/>
      <c r="BN103" s="12"/>
      <c r="BO103" s="12"/>
      <c r="BP103" s="12">
        <f t="shared" si="34"/>
        <v>1.4710935999999997</v>
      </c>
      <c r="BQ103" s="12">
        <f t="shared" si="31"/>
        <v>1.4710935999999997</v>
      </c>
      <c r="BS103">
        <v>4.79</v>
      </c>
      <c r="BT103">
        <v>1.28</v>
      </c>
      <c r="BV103" s="12"/>
      <c r="BW103" s="12"/>
      <c r="BX103" s="12"/>
      <c r="BY103" s="12">
        <f t="shared" si="36"/>
        <v>4.774918200000001</v>
      </c>
      <c r="BZ103" s="12"/>
      <c r="CA103" s="12"/>
      <c r="CB103" s="12"/>
      <c r="CC103" s="12">
        <f t="shared" si="37"/>
        <v>1.6151906999999999</v>
      </c>
      <c r="CD103" s="12"/>
      <c r="CE103" s="12"/>
      <c r="CF103" s="12"/>
      <c r="CG103" s="12">
        <f t="shared" si="38"/>
        <v>3.3037245999999998</v>
      </c>
      <c r="CH103" s="12"/>
      <c r="CI103" s="12"/>
      <c r="CJ103" s="12"/>
      <c r="CK103" s="12">
        <f t="shared" si="39"/>
        <v>0.95177649999999991</v>
      </c>
      <c r="CM103" s="12">
        <f t="shared" si="33"/>
        <v>8.7702573879885488</v>
      </c>
    </row>
    <row r="104" spans="1:91" x14ac:dyDescent="0.25">
      <c r="A104" s="12" t="s">
        <v>31</v>
      </c>
      <c r="B104" s="10"/>
      <c r="C104" s="10"/>
      <c r="D104" s="10"/>
      <c r="E104" s="10">
        <v>4.8</v>
      </c>
      <c r="F104">
        <v>1</v>
      </c>
      <c r="G104" s="12">
        <v>0</v>
      </c>
      <c r="H104" s="10">
        <v>0</v>
      </c>
      <c r="I104" s="12"/>
      <c r="J104" s="12"/>
      <c r="K104" s="12"/>
      <c r="L104">
        <v>-1.3</v>
      </c>
      <c r="P104" s="12">
        <v>0</v>
      </c>
      <c r="Q104" s="12"/>
      <c r="R104" s="12"/>
      <c r="S104" s="12"/>
      <c r="T104">
        <v>1.1000000000000001</v>
      </c>
      <c r="U104" s="12"/>
      <c r="V104" s="12"/>
      <c r="W104" s="12"/>
      <c r="X104">
        <v>116.3</v>
      </c>
      <c r="Y104" s="12"/>
      <c r="Z104" s="12"/>
      <c r="AA104" s="12"/>
      <c r="AB104">
        <v>0</v>
      </c>
      <c r="AC104" s="12"/>
      <c r="AD104" s="12"/>
      <c r="AE104" s="12"/>
      <c r="AF104">
        <v>141</v>
      </c>
      <c r="AH104" s="12"/>
      <c r="AI104" s="12"/>
      <c r="AJ104" s="12"/>
      <c r="AK104" s="12">
        <f t="shared" si="35"/>
        <v>6.8895755000000003</v>
      </c>
      <c r="AL104" s="12"/>
      <c r="AM104" s="12"/>
      <c r="AN104" s="12"/>
      <c r="AO104" s="12">
        <f t="shared" si="27"/>
        <v>2.0075005622921678</v>
      </c>
      <c r="AQ104" s="12"/>
      <c r="AR104" s="12"/>
      <c r="AS104" s="12"/>
      <c r="AT104">
        <v>9563</v>
      </c>
      <c r="AU104" s="12"/>
      <c r="AV104" s="12"/>
      <c r="AW104" s="12"/>
      <c r="AX104">
        <v>-18.711701348949074</v>
      </c>
      <c r="AY104" s="12"/>
      <c r="AZ104" s="12"/>
      <c r="BA104" s="12"/>
      <c r="BB104" s="12">
        <f t="shared" si="40"/>
        <v>9.0999999999999943</v>
      </c>
      <c r="BC104" s="10"/>
      <c r="BD104" s="10"/>
      <c r="BE104" s="10"/>
      <c r="BF104" s="10">
        <f t="shared" si="28"/>
        <v>0.90000000000000036</v>
      </c>
      <c r="BG104" s="12"/>
      <c r="BH104" s="12"/>
      <c r="BI104" s="12"/>
      <c r="BJ104" s="12">
        <f t="shared" si="29"/>
        <v>4.0158990000000001</v>
      </c>
      <c r="BK104" s="12">
        <f t="shared" si="30"/>
        <v>4.0158990000000001</v>
      </c>
      <c r="BL104">
        <v>1.8099286999999999</v>
      </c>
      <c r="BM104" s="12"/>
      <c r="BN104" s="12"/>
      <c r="BO104" s="12"/>
      <c r="BP104" s="12">
        <f t="shared" si="34"/>
        <v>1.7630555999999999</v>
      </c>
      <c r="BQ104" s="12">
        <f t="shared" si="31"/>
        <v>1.7630555999999999</v>
      </c>
      <c r="BS104">
        <v>5.05</v>
      </c>
      <c r="BT104">
        <v>1.46</v>
      </c>
      <c r="BV104" s="12"/>
      <c r="BW104" s="12"/>
      <c r="BX104" s="12"/>
      <c r="BY104" s="12">
        <f t="shared" si="36"/>
        <v>4.8133338000000006</v>
      </c>
      <c r="BZ104" s="12"/>
      <c r="CA104" s="12"/>
      <c r="CB104" s="12"/>
      <c r="CC104" s="12">
        <f t="shared" si="37"/>
        <v>1.6099068000000001</v>
      </c>
      <c r="CD104" s="12"/>
      <c r="CE104" s="12"/>
      <c r="CF104" s="12"/>
      <c r="CG104" s="12">
        <f t="shared" si="38"/>
        <v>3.2878774000000002</v>
      </c>
      <c r="CH104" s="12"/>
      <c r="CI104" s="12"/>
      <c r="CJ104" s="12"/>
      <c r="CK104" s="12">
        <f t="shared" si="39"/>
        <v>0.94971099999999986</v>
      </c>
      <c r="CM104" s="12">
        <f t="shared" si="33"/>
        <v>8.4888059701492473</v>
      </c>
    </row>
    <row r="105" spans="1:91" x14ac:dyDescent="0.25">
      <c r="A105" s="12" t="s">
        <v>32</v>
      </c>
      <c r="B105" s="10"/>
      <c r="C105" s="10"/>
      <c r="D105" s="10"/>
      <c r="E105" s="10">
        <v>5.5</v>
      </c>
      <c r="F105">
        <v>1</v>
      </c>
      <c r="G105" s="12">
        <v>0</v>
      </c>
      <c r="H105" s="10">
        <v>0</v>
      </c>
      <c r="I105" s="12"/>
      <c r="J105" s="12"/>
      <c r="K105" s="12"/>
      <c r="L105">
        <v>1.1000000000000001</v>
      </c>
      <c r="P105" s="12">
        <v>2.2999999999999998</v>
      </c>
      <c r="Q105" s="12"/>
      <c r="R105" s="12"/>
      <c r="S105" s="12"/>
      <c r="T105">
        <v>-0.3</v>
      </c>
      <c r="U105" s="12"/>
      <c r="V105" s="12"/>
      <c r="W105" s="12"/>
      <c r="X105">
        <v>118.1</v>
      </c>
      <c r="Y105" s="12"/>
      <c r="Z105" s="12"/>
      <c r="AA105" s="12"/>
      <c r="AB105">
        <v>2.2999999999999998</v>
      </c>
      <c r="AC105" s="12"/>
      <c r="AD105" s="12"/>
      <c r="AE105" s="12"/>
      <c r="AF105">
        <v>135.6</v>
      </c>
      <c r="AH105" s="12"/>
      <c r="AI105" s="12"/>
      <c r="AJ105" s="12"/>
      <c r="AK105" s="12">
        <f t="shared" si="35"/>
        <v>6.2719577000000006</v>
      </c>
      <c r="AL105" s="12"/>
      <c r="AM105" s="12"/>
      <c r="AN105" s="12"/>
      <c r="AO105" s="12">
        <f t="shared" si="27"/>
        <v>1.727797642812182</v>
      </c>
      <c r="AQ105" s="12"/>
      <c r="AR105" s="12"/>
      <c r="AS105" s="12"/>
      <c r="AT105">
        <v>10707.7</v>
      </c>
      <c r="AU105" s="12"/>
      <c r="AV105" s="12"/>
      <c r="AW105" s="12"/>
      <c r="AX105">
        <v>-22.082239883448363</v>
      </c>
      <c r="AY105" s="12"/>
      <c r="AZ105" s="12"/>
      <c r="BA105" s="12"/>
      <c r="BB105" s="12">
        <f t="shared" si="40"/>
        <v>8.5</v>
      </c>
      <c r="BC105" s="10"/>
      <c r="BD105" s="10"/>
      <c r="BE105" s="10"/>
      <c r="BF105" s="10">
        <f t="shared" si="28"/>
        <v>0.40000000000000036</v>
      </c>
      <c r="BG105" s="12"/>
      <c r="BH105" s="12"/>
      <c r="BI105" s="12"/>
      <c r="BJ105" s="12">
        <f t="shared" si="29"/>
        <v>3.4053342999999998</v>
      </c>
      <c r="BK105" s="12">
        <f t="shared" si="30"/>
        <v>3.4053342999999998</v>
      </c>
      <c r="BL105">
        <v>1.9552829</v>
      </c>
      <c r="BM105" s="12"/>
      <c r="BN105" s="12"/>
      <c r="BO105" s="12"/>
      <c r="BP105" s="12">
        <f t="shared" si="34"/>
        <v>1.3528255000000002</v>
      </c>
      <c r="BQ105" s="12">
        <f t="shared" si="31"/>
        <v>1.3528255000000002</v>
      </c>
      <c r="BS105">
        <v>5.48</v>
      </c>
      <c r="BT105">
        <v>1.65</v>
      </c>
      <c r="BV105" s="12"/>
      <c r="BW105" s="12"/>
      <c r="BX105" s="12"/>
      <c r="BY105" s="12">
        <f t="shared" si="36"/>
        <v>4.8517494000000001</v>
      </c>
      <c r="BZ105" s="12"/>
      <c r="CA105" s="12"/>
      <c r="CB105" s="12"/>
      <c r="CC105" s="12">
        <f t="shared" si="37"/>
        <v>1.6046229000000001</v>
      </c>
      <c r="CD105" s="12"/>
      <c r="CE105" s="12"/>
      <c r="CF105" s="12"/>
      <c r="CG105" s="12">
        <f t="shared" si="38"/>
        <v>3.2720302000000001</v>
      </c>
      <c r="CH105" s="12"/>
      <c r="CI105" s="12"/>
      <c r="CJ105" s="12"/>
      <c r="CK105" s="12">
        <f t="shared" si="39"/>
        <v>0.94764549999999981</v>
      </c>
      <c r="CM105" s="12">
        <f t="shared" si="33"/>
        <v>7.7554744525547452</v>
      </c>
    </row>
    <row r="106" spans="1:91" x14ac:dyDescent="0.25">
      <c r="A106" s="12" t="s">
        <v>33</v>
      </c>
      <c r="B106" s="10"/>
      <c r="C106" s="10"/>
      <c r="D106" s="10"/>
      <c r="E106" s="10">
        <v>5.7</v>
      </c>
      <c r="F106">
        <v>0</v>
      </c>
      <c r="G106" s="12">
        <v>0</v>
      </c>
      <c r="H106" s="10">
        <v>0</v>
      </c>
      <c r="I106" s="12"/>
      <c r="J106" s="12"/>
      <c r="K106" s="12"/>
      <c r="L106">
        <v>3.7</v>
      </c>
      <c r="P106" s="12">
        <v>5.0999999999999996</v>
      </c>
      <c r="Q106" s="12"/>
      <c r="R106" s="12"/>
      <c r="S106" s="12"/>
      <c r="T106">
        <v>1.3</v>
      </c>
      <c r="U106" s="12"/>
      <c r="V106" s="12"/>
      <c r="W106" s="12"/>
      <c r="X106">
        <v>120.3</v>
      </c>
      <c r="Y106" s="12"/>
      <c r="Z106" s="12"/>
      <c r="AA106" s="12"/>
      <c r="AB106">
        <v>5.0999999999999996</v>
      </c>
      <c r="AC106" s="12"/>
      <c r="AD106" s="12"/>
      <c r="AE106" s="12"/>
      <c r="AF106">
        <v>137.4</v>
      </c>
      <c r="AH106" s="12"/>
      <c r="AI106" s="12"/>
      <c r="AJ106" s="12"/>
      <c r="AK106" s="12">
        <f t="shared" si="35"/>
        <v>5.4194022999999998</v>
      </c>
      <c r="AL106" s="12"/>
      <c r="AM106" s="12"/>
      <c r="AN106" s="12"/>
      <c r="AO106" s="12">
        <f t="shared" si="27"/>
        <v>1.3528711038429058</v>
      </c>
      <c r="AQ106" s="12"/>
      <c r="AR106" s="12"/>
      <c r="AS106" s="12"/>
      <c r="AT106">
        <v>10775.7</v>
      </c>
      <c r="AU106" s="12"/>
      <c r="AV106" s="12"/>
      <c r="AW106" s="12"/>
      <c r="AX106">
        <v>-25.277244169752322</v>
      </c>
      <c r="AY106" s="12"/>
      <c r="AZ106" s="12"/>
      <c r="BA106" s="12"/>
      <c r="BB106" s="12">
        <f t="shared" si="40"/>
        <v>8.2000000000000028</v>
      </c>
      <c r="BC106" s="10"/>
      <c r="BD106" s="10"/>
      <c r="BE106" s="10"/>
      <c r="BF106" s="10">
        <f t="shared" si="28"/>
        <v>0.20000000000000018</v>
      </c>
      <c r="BG106" s="12"/>
      <c r="BH106" s="12"/>
      <c r="BI106" s="12"/>
      <c r="BJ106" s="12">
        <f t="shared" si="29"/>
        <v>2.5581746999999999</v>
      </c>
      <c r="BK106" s="12">
        <f t="shared" si="30"/>
        <v>2.5581746999999999</v>
      </c>
      <c r="BL106">
        <v>2.0109927999999999</v>
      </c>
      <c r="BM106" s="12"/>
      <c r="BN106" s="12"/>
      <c r="BO106" s="12"/>
      <c r="BP106" s="12">
        <f t="shared" si="34"/>
        <v>1.0157904999999998</v>
      </c>
      <c r="BQ106" s="12">
        <f t="shared" si="31"/>
        <v>1.0157904999999998</v>
      </c>
      <c r="BS106">
        <v>7.92</v>
      </c>
      <c r="BT106">
        <v>1.63</v>
      </c>
      <c r="BV106" s="12"/>
      <c r="BW106" s="12"/>
      <c r="BX106" s="12"/>
      <c r="BY106" s="12">
        <f t="shared" si="36"/>
        <v>4.8688230000000008</v>
      </c>
      <c r="BZ106" s="12"/>
      <c r="CA106" s="12"/>
      <c r="CB106" s="12"/>
      <c r="CC106" s="12">
        <f t="shared" si="37"/>
        <v>1.6022745</v>
      </c>
      <c r="CD106" s="12"/>
      <c r="CE106" s="12"/>
      <c r="CF106" s="12"/>
      <c r="CG106" s="12">
        <f t="shared" si="38"/>
        <v>3.2649869999999996</v>
      </c>
      <c r="CH106" s="12"/>
      <c r="CI106" s="12"/>
      <c r="CJ106" s="12"/>
      <c r="CK106" s="12">
        <f t="shared" si="39"/>
        <v>0.94672749999999983</v>
      </c>
      <c r="CM106" s="12">
        <f t="shared" si="33"/>
        <v>7.314897413024088</v>
      </c>
    </row>
    <row r="107" spans="1:91" x14ac:dyDescent="0.25">
      <c r="A107" s="12" t="s">
        <v>34</v>
      </c>
      <c r="B107" s="10"/>
      <c r="C107" s="10"/>
      <c r="D107" s="10"/>
      <c r="E107" s="10">
        <v>5.8</v>
      </c>
      <c r="F107">
        <v>0</v>
      </c>
      <c r="G107" s="12">
        <v>0</v>
      </c>
      <c r="H107" s="10">
        <v>0</v>
      </c>
      <c r="I107" s="12"/>
      <c r="J107" s="12"/>
      <c r="K107" s="12"/>
      <c r="L107">
        <v>2.2000000000000002</v>
      </c>
      <c r="P107" s="12">
        <v>3.8</v>
      </c>
      <c r="Q107" s="12"/>
      <c r="R107" s="12"/>
      <c r="S107" s="12"/>
      <c r="T107">
        <v>3.2</v>
      </c>
      <c r="U107" s="12"/>
      <c r="V107" s="12"/>
      <c r="W107" s="12"/>
      <c r="X107">
        <v>123.4</v>
      </c>
      <c r="Y107" s="12"/>
      <c r="Z107" s="12"/>
      <c r="AA107" s="12"/>
      <c r="AB107">
        <v>3.8</v>
      </c>
      <c r="AC107" s="12"/>
      <c r="AD107" s="12"/>
      <c r="AE107" s="12"/>
      <c r="AF107">
        <v>135.80000000000001</v>
      </c>
      <c r="AH107" s="12"/>
      <c r="AI107" s="12"/>
      <c r="AJ107" s="12"/>
      <c r="AK107" s="12">
        <f t="shared" si="35"/>
        <v>5.982037</v>
      </c>
      <c r="AL107" s="12"/>
      <c r="AM107" s="12"/>
      <c r="AN107" s="12"/>
      <c r="AO107" s="12">
        <f t="shared" si="27"/>
        <v>1.3669226080136401</v>
      </c>
      <c r="AQ107" s="12"/>
      <c r="AR107" s="12"/>
      <c r="AS107" s="12"/>
      <c r="AT107">
        <v>9384</v>
      </c>
      <c r="AU107" s="12"/>
      <c r="AV107" s="12"/>
      <c r="AW107" s="12"/>
      <c r="AX107">
        <v>-0.44330775788576915</v>
      </c>
      <c r="AY107" s="12"/>
      <c r="AZ107" s="12"/>
      <c r="BA107" s="12"/>
      <c r="BB107" s="12">
        <f t="shared" si="40"/>
        <v>9.3000000000000114</v>
      </c>
      <c r="BC107" s="10"/>
      <c r="BD107" s="10"/>
      <c r="BE107" s="10"/>
      <c r="BF107" s="10">
        <f t="shared" si="28"/>
        <v>0.29999999999999982</v>
      </c>
      <c r="BG107" s="12"/>
      <c r="BH107" s="12"/>
      <c r="BI107" s="12"/>
      <c r="BJ107" s="12">
        <f t="shared" si="29"/>
        <v>2.9630551999999994</v>
      </c>
      <c r="BK107" s="12">
        <f t="shared" si="30"/>
        <v>2.9630551999999994</v>
      </c>
      <c r="BL107">
        <v>2.1854795999999999</v>
      </c>
      <c r="BM107" s="12"/>
      <c r="BN107" s="12"/>
      <c r="BO107" s="12"/>
      <c r="BP107" s="12">
        <f t="shared" si="34"/>
        <v>1.1679805999999999</v>
      </c>
      <c r="BQ107" s="12">
        <f t="shared" si="31"/>
        <v>1.1679805999999999</v>
      </c>
      <c r="BS107">
        <v>5.83</v>
      </c>
      <c r="BT107">
        <v>1.58</v>
      </c>
      <c r="BV107" s="12"/>
      <c r="BW107" s="12"/>
      <c r="BX107" s="12"/>
      <c r="BY107" s="12">
        <f t="shared" si="36"/>
        <v>4.8560178000000001</v>
      </c>
      <c r="BZ107" s="12"/>
      <c r="CA107" s="12"/>
      <c r="CB107" s="12"/>
      <c r="CC107" s="12">
        <f t="shared" si="37"/>
        <v>1.6040358000000001</v>
      </c>
      <c r="CD107" s="12"/>
      <c r="CE107" s="12"/>
      <c r="CF107" s="12"/>
      <c r="CG107" s="12">
        <f t="shared" si="38"/>
        <v>3.2702694000000001</v>
      </c>
      <c r="CH107" s="12"/>
      <c r="CI107" s="12"/>
      <c r="CJ107" s="12"/>
      <c r="CK107" s="12">
        <f t="shared" si="39"/>
        <v>0.94741599999999992</v>
      </c>
      <c r="CM107" s="12">
        <f t="shared" si="33"/>
        <v>8.1507449605609228</v>
      </c>
    </row>
    <row r="108" spans="1:91" x14ac:dyDescent="0.25">
      <c r="A108" s="12" t="s">
        <v>35</v>
      </c>
      <c r="B108" s="10"/>
      <c r="C108" s="10"/>
      <c r="D108" s="10"/>
      <c r="E108" s="10">
        <v>5.7</v>
      </c>
      <c r="F108">
        <v>0</v>
      </c>
      <c r="G108" s="12">
        <v>0</v>
      </c>
      <c r="H108" s="10">
        <v>0</v>
      </c>
      <c r="I108" s="12"/>
      <c r="J108" s="12"/>
      <c r="K108" s="12"/>
      <c r="L108">
        <v>2</v>
      </c>
      <c r="P108" s="12">
        <v>3.8</v>
      </c>
      <c r="Q108" s="12"/>
      <c r="R108" s="12"/>
      <c r="S108" s="12"/>
      <c r="T108">
        <v>2.2000000000000002</v>
      </c>
      <c r="U108" s="12"/>
      <c r="V108" s="12"/>
      <c r="W108" s="12"/>
      <c r="X108">
        <v>126.5</v>
      </c>
      <c r="Y108" s="12"/>
      <c r="Z108" s="12"/>
      <c r="AA108" s="12"/>
      <c r="AB108">
        <v>3.8</v>
      </c>
      <c r="AC108" s="12"/>
      <c r="AD108" s="12"/>
      <c r="AE108" s="12"/>
      <c r="AF108">
        <v>138.69999999999999</v>
      </c>
      <c r="AH108" s="12"/>
      <c r="AI108" s="12"/>
      <c r="AJ108" s="12"/>
      <c r="AK108" s="12">
        <f t="shared" si="35"/>
        <v>6.0198134000000003</v>
      </c>
      <c r="AL108" s="12"/>
      <c r="AM108" s="12"/>
      <c r="AN108" s="12"/>
      <c r="AO108" s="12">
        <f t="shared" si="27"/>
        <v>1.2674507042811567</v>
      </c>
      <c r="AQ108" s="12"/>
      <c r="AR108" s="12"/>
      <c r="AS108" s="12"/>
      <c r="AT108">
        <v>7773.6</v>
      </c>
      <c r="AU108" s="12"/>
      <c r="AV108" s="12"/>
      <c r="AW108" s="12"/>
      <c r="AX108">
        <v>24.134249253884942</v>
      </c>
      <c r="AY108" s="12"/>
      <c r="AZ108" s="12"/>
      <c r="BA108" s="12"/>
      <c r="BB108" s="12">
        <f t="shared" si="40"/>
        <v>10.200000000000003</v>
      </c>
      <c r="BC108" s="10"/>
      <c r="BD108" s="10"/>
      <c r="BE108" s="10"/>
      <c r="BF108" s="10">
        <f t="shared" si="28"/>
        <v>0.39999999999999947</v>
      </c>
      <c r="BG108" s="12"/>
      <c r="BH108" s="12"/>
      <c r="BI108" s="12"/>
      <c r="BJ108" s="12">
        <f t="shared" si="29"/>
        <v>2.9324443999999996</v>
      </c>
      <c r="BK108" s="12">
        <f t="shared" si="30"/>
        <v>2.9324443999999996</v>
      </c>
      <c r="BL108">
        <v>2.0451527</v>
      </c>
      <c r="BM108" s="12"/>
      <c r="BN108" s="12"/>
      <c r="BO108" s="12"/>
      <c r="BP108" s="12">
        <f t="shared" si="34"/>
        <v>1.2056316999999996</v>
      </c>
      <c r="BQ108" s="12">
        <f t="shared" si="31"/>
        <v>1.2056316999999996</v>
      </c>
      <c r="BS108">
        <v>5.77</v>
      </c>
      <c r="BT108">
        <v>1.66</v>
      </c>
      <c r="BV108" s="12"/>
      <c r="BW108" s="12"/>
      <c r="BX108" s="12"/>
      <c r="BY108" s="12">
        <f t="shared" si="36"/>
        <v>4.8901650000000005</v>
      </c>
      <c r="BZ108" s="12"/>
      <c r="CA108" s="12"/>
      <c r="CB108" s="12"/>
      <c r="CC108" s="12">
        <f t="shared" si="37"/>
        <v>1.5993390000000001</v>
      </c>
      <c r="CD108" s="12"/>
      <c r="CE108" s="12"/>
      <c r="CF108" s="12"/>
      <c r="CG108" s="12">
        <f t="shared" si="38"/>
        <v>3.256183</v>
      </c>
      <c r="CH108" s="12"/>
      <c r="CI108" s="12"/>
      <c r="CJ108" s="12"/>
      <c r="CK108" s="12">
        <f t="shared" si="39"/>
        <v>0.94557999999999998</v>
      </c>
      <c r="CM108" s="12">
        <f t="shared" si="33"/>
        <v>8.7704213241616529</v>
      </c>
    </row>
    <row r="109" spans="1:91" x14ac:dyDescent="0.25">
      <c r="A109" s="12" t="s">
        <v>36</v>
      </c>
      <c r="B109" s="10"/>
      <c r="C109" s="10"/>
      <c r="D109" s="10"/>
      <c r="E109" s="10">
        <v>5.9</v>
      </c>
      <c r="F109">
        <v>0</v>
      </c>
      <c r="G109" s="12">
        <v>0</v>
      </c>
      <c r="H109" s="10">
        <v>0</v>
      </c>
      <c r="I109" s="12"/>
      <c r="J109" s="12"/>
      <c r="K109" s="12"/>
      <c r="L109">
        <v>0.3</v>
      </c>
      <c r="P109" s="12">
        <v>2.4</v>
      </c>
      <c r="Q109" s="12"/>
      <c r="R109" s="12"/>
      <c r="S109" s="12"/>
      <c r="T109">
        <v>2.4</v>
      </c>
      <c r="U109" s="12"/>
      <c r="V109" s="12"/>
      <c r="W109" s="12"/>
      <c r="X109">
        <v>129.19999999999999</v>
      </c>
      <c r="Y109" s="12"/>
      <c r="Z109" s="12"/>
      <c r="AA109" s="12"/>
      <c r="AB109">
        <v>2.4</v>
      </c>
      <c r="AC109" s="12"/>
      <c r="AD109" s="12"/>
      <c r="AE109" s="12"/>
      <c r="AF109">
        <v>142.5</v>
      </c>
      <c r="AH109" s="12"/>
      <c r="AI109" s="12"/>
      <c r="AJ109" s="12"/>
      <c r="AK109" s="12">
        <f t="shared" si="35"/>
        <v>6.6859449</v>
      </c>
      <c r="AL109" s="12"/>
      <c r="AM109" s="12"/>
      <c r="AN109" s="12"/>
      <c r="AO109" s="12">
        <f t="shared" si="27"/>
        <v>1.4654021938728545</v>
      </c>
      <c r="AQ109" s="12"/>
      <c r="AR109" s="12"/>
      <c r="AS109" s="12"/>
      <c r="AT109">
        <v>8343.2000000000007</v>
      </c>
      <c r="AU109" s="12"/>
      <c r="AV109" s="12"/>
      <c r="AW109" s="12"/>
      <c r="AX109">
        <v>29.441940742161265</v>
      </c>
      <c r="AY109" s="12"/>
      <c r="AZ109" s="12"/>
      <c r="BA109" s="12"/>
      <c r="BB109" s="12">
        <f t="shared" si="40"/>
        <v>11.099999999999994</v>
      </c>
      <c r="BC109" s="10"/>
      <c r="BD109" s="10"/>
      <c r="BE109" s="10"/>
      <c r="BF109" s="10">
        <f t="shared" si="28"/>
        <v>-0.10000000000000053</v>
      </c>
      <c r="BG109" s="12"/>
      <c r="BH109" s="12"/>
      <c r="BI109" s="12"/>
      <c r="BJ109" s="12">
        <f t="shared" si="29"/>
        <v>3.3871090000000001</v>
      </c>
      <c r="BK109" s="12">
        <f t="shared" si="30"/>
        <v>3.3871090000000001</v>
      </c>
      <c r="BL109">
        <v>2.1968614</v>
      </c>
      <c r="BM109" s="12"/>
      <c r="BN109" s="12"/>
      <c r="BO109" s="12"/>
      <c r="BP109" s="12">
        <f t="shared" si="34"/>
        <v>1.1587122999999997</v>
      </c>
      <c r="BQ109" s="12">
        <f t="shared" si="31"/>
        <v>1.1587122999999997</v>
      </c>
      <c r="BS109">
        <v>5.15</v>
      </c>
      <c r="BT109">
        <v>1.57</v>
      </c>
      <c r="BV109" s="12"/>
      <c r="BW109" s="12"/>
      <c r="BX109" s="12"/>
      <c r="BY109" s="12">
        <f t="shared" si="36"/>
        <v>4.9669962000000005</v>
      </c>
      <c r="BZ109" s="12"/>
      <c r="CA109" s="12"/>
      <c r="CB109" s="12"/>
      <c r="CC109" s="12">
        <f t="shared" si="37"/>
        <v>1.5887712000000001</v>
      </c>
      <c r="CD109" s="12"/>
      <c r="CE109" s="12"/>
      <c r="CF109" s="12"/>
      <c r="CG109" s="12">
        <f t="shared" si="38"/>
        <v>3.2244885999999999</v>
      </c>
      <c r="CH109" s="12"/>
      <c r="CI109" s="12"/>
      <c r="CJ109" s="12"/>
      <c r="CK109" s="12">
        <f t="shared" si="39"/>
        <v>0.94144899999999987</v>
      </c>
      <c r="CM109" s="12">
        <f t="shared" si="33"/>
        <v>9.3988145639288696</v>
      </c>
    </row>
    <row r="110" spans="1:91" x14ac:dyDescent="0.25">
      <c r="A110" s="12" t="s">
        <v>37</v>
      </c>
      <c r="B110" s="10"/>
      <c r="C110" s="10"/>
      <c r="D110" s="10"/>
      <c r="E110" s="10">
        <v>5.9</v>
      </c>
      <c r="F110">
        <v>0</v>
      </c>
      <c r="G110" s="12">
        <v>0</v>
      </c>
      <c r="H110" s="10">
        <v>0</v>
      </c>
      <c r="I110" s="12"/>
      <c r="J110" s="12"/>
      <c r="K110" s="12"/>
      <c r="L110">
        <v>2.1</v>
      </c>
      <c r="P110" s="12">
        <v>4.5999999999999996</v>
      </c>
      <c r="Q110" s="12"/>
      <c r="R110" s="12"/>
      <c r="S110" s="12"/>
      <c r="T110">
        <v>4.2</v>
      </c>
      <c r="U110" s="12"/>
      <c r="V110" s="12"/>
      <c r="W110" s="12"/>
      <c r="X110">
        <v>131.80000000000001</v>
      </c>
      <c r="Y110" s="12"/>
      <c r="Z110" s="12"/>
      <c r="AA110" s="12"/>
      <c r="AB110">
        <v>4.5999999999999996</v>
      </c>
      <c r="AC110" s="12"/>
      <c r="AD110" s="12"/>
      <c r="AE110" s="12"/>
      <c r="AF110">
        <v>147.9</v>
      </c>
      <c r="AH110" s="12"/>
      <c r="AI110" s="12"/>
      <c r="AJ110" s="12"/>
      <c r="AK110" s="12">
        <f t="shared" si="35"/>
        <v>6.0502155000000002</v>
      </c>
      <c r="AL110" s="12"/>
      <c r="AM110" s="12"/>
      <c r="AN110" s="12"/>
      <c r="AO110" s="12">
        <f t="shared" si="27"/>
        <v>1.1305199137756303</v>
      </c>
      <c r="AQ110" s="12"/>
      <c r="AR110" s="12"/>
      <c r="AS110" s="12"/>
      <c r="AT110">
        <v>8051.9</v>
      </c>
      <c r="AU110" s="12"/>
      <c r="AV110" s="12"/>
      <c r="AW110" s="12"/>
      <c r="AX110">
        <v>37.103044002036789</v>
      </c>
      <c r="AY110" s="12"/>
      <c r="AZ110" s="12"/>
      <c r="BA110" s="12"/>
      <c r="BB110" s="12">
        <f t="shared" si="40"/>
        <v>11.500000000000014</v>
      </c>
      <c r="BC110" s="10"/>
      <c r="BD110" s="10"/>
      <c r="BE110" s="10"/>
      <c r="BF110" s="10">
        <f t="shared" si="28"/>
        <v>-0.20000000000000018</v>
      </c>
      <c r="BG110" s="12"/>
      <c r="BH110" s="12"/>
      <c r="BI110" s="12"/>
      <c r="BJ110" s="12">
        <f t="shared" si="29"/>
        <v>2.6870899999999995</v>
      </c>
      <c r="BK110" s="12">
        <f t="shared" si="30"/>
        <v>2.6870899999999995</v>
      </c>
      <c r="BL110">
        <v>2.2551473</v>
      </c>
      <c r="BM110" s="12"/>
      <c r="BN110" s="12"/>
      <c r="BO110" s="12"/>
      <c r="BP110" s="12">
        <f t="shared" si="34"/>
        <v>0.91890389999999966</v>
      </c>
      <c r="BQ110" s="12">
        <f t="shared" si="31"/>
        <v>0.91890389999999966</v>
      </c>
      <c r="BS110">
        <v>5.56</v>
      </c>
      <c r="BT110">
        <v>1.59</v>
      </c>
      <c r="BV110" s="12"/>
      <c r="BW110" s="12"/>
      <c r="BX110" s="12"/>
      <c r="BY110" s="12">
        <f t="shared" si="36"/>
        <v>5.0694378000000002</v>
      </c>
      <c r="BZ110" s="12"/>
      <c r="CA110" s="12"/>
      <c r="CB110" s="12"/>
      <c r="CC110" s="12">
        <f t="shared" si="37"/>
        <v>1.5746808000000001</v>
      </c>
      <c r="CD110" s="12"/>
      <c r="CE110" s="12"/>
      <c r="CF110" s="12"/>
      <c r="CG110" s="12">
        <f t="shared" si="38"/>
        <v>3.1822294000000002</v>
      </c>
      <c r="CH110" s="12"/>
      <c r="CI110" s="12"/>
      <c r="CJ110" s="12"/>
      <c r="CK110" s="12">
        <f t="shared" si="39"/>
        <v>0.9359409999999998</v>
      </c>
      <c r="CM110" s="12">
        <f t="shared" si="33"/>
        <v>9.5594347464671774</v>
      </c>
    </row>
    <row r="111" spans="1:91" x14ac:dyDescent="0.25">
      <c r="A111" s="12" t="s">
        <v>38</v>
      </c>
      <c r="B111" s="10"/>
      <c r="C111" s="10"/>
      <c r="D111" s="10"/>
      <c r="E111" s="10">
        <v>6.1</v>
      </c>
      <c r="F111">
        <v>0</v>
      </c>
      <c r="G111" s="12">
        <v>0</v>
      </c>
      <c r="H111" s="10">
        <v>0</v>
      </c>
      <c r="I111" s="12"/>
      <c r="J111" s="12"/>
      <c r="K111" s="12"/>
      <c r="L111">
        <v>3.8</v>
      </c>
      <c r="P111" s="12">
        <v>5.0999999999999996</v>
      </c>
      <c r="Q111" s="12"/>
      <c r="R111" s="12"/>
      <c r="S111" s="12"/>
      <c r="T111">
        <v>-0.7</v>
      </c>
      <c r="U111" s="12"/>
      <c r="V111" s="12"/>
      <c r="W111" s="12"/>
      <c r="X111">
        <v>134.6</v>
      </c>
      <c r="Y111" s="12"/>
      <c r="Z111" s="12"/>
      <c r="AA111" s="12"/>
      <c r="AB111">
        <v>5.0999999999999996</v>
      </c>
      <c r="AC111" s="12"/>
      <c r="AD111" s="12"/>
      <c r="AE111" s="12"/>
      <c r="AF111">
        <v>149.19999999999999</v>
      </c>
      <c r="AH111" s="12"/>
      <c r="AI111" s="12"/>
      <c r="AJ111" s="12"/>
      <c r="AK111" s="12">
        <f t="shared" si="35"/>
        <v>5.5155247999999997</v>
      </c>
      <c r="AL111" s="12"/>
      <c r="AM111" s="12"/>
      <c r="AN111" s="12"/>
      <c r="AO111" s="12">
        <f t="shared" si="27"/>
        <v>1.1127796121596161</v>
      </c>
      <c r="AQ111" s="12"/>
      <c r="AR111" s="12"/>
      <c r="AS111" s="12"/>
      <c r="AT111">
        <v>9342.4</v>
      </c>
      <c r="AU111" s="12"/>
      <c r="AV111" s="12"/>
      <c r="AW111" s="12"/>
      <c r="AX111">
        <v>19.290546326425773</v>
      </c>
      <c r="AY111" s="12"/>
      <c r="AZ111" s="12"/>
      <c r="BA111" s="12"/>
      <c r="BB111" s="12">
        <f t="shared" si="40"/>
        <v>11.199999999999989</v>
      </c>
      <c r="BC111" s="10"/>
      <c r="BD111" s="10"/>
      <c r="BE111" s="10"/>
      <c r="BF111" s="10">
        <f t="shared" si="28"/>
        <v>-0.5</v>
      </c>
      <c r="BG111" s="12"/>
      <c r="BH111" s="12"/>
      <c r="BI111" s="12"/>
      <c r="BJ111" s="12">
        <f t="shared" si="29"/>
        <v>2.5644051000000001</v>
      </c>
      <c r="BK111" s="12">
        <f t="shared" si="30"/>
        <v>2.5644051000000001</v>
      </c>
      <c r="BL111">
        <v>2.3482387</v>
      </c>
      <c r="BM111" s="12"/>
      <c r="BN111" s="12"/>
      <c r="BO111" s="12"/>
      <c r="BP111" s="12">
        <f t="shared" si="34"/>
        <v>0.76270249999999984</v>
      </c>
      <c r="BQ111" s="12">
        <f t="shared" si="31"/>
        <v>0.76270249999999984</v>
      </c>
      <c r="BS111">
        <v>5.57</v>
      </c>
      <c r="BT111">
        <v>1.68</v>
      </c>
      <c r="BV111" s="12"/>
      <c r="BW111" s="12"/>
      <c r="BX111" s="12"/>
      <c r="BY111" s="12">
        <f t="shared" si="36"/>
        <v>5.2017582000000004</v>
      </c>
      <c r="BZ111" s="12"/>
      <c r="CA111" s="12"/>
      <c r="CB111" s="12"/>
      <c r="CC111" s="12">
        <f t="shared" si="37"/>
        <v>1.5564807000000001</v>
      </c>
      <c r="CD111" s="12"/>
      <c r="CE111" s="12"/>
      <c r="CF111" s="12"/>
      <c r="CG111" s="12">
        <f t="shared" si="38"/>
        <v>3.1276446</v>
      </c>
      <c r="CH111" s="12"/>
      <c r="CI111" s="12"/>
      <c r="CJ111" s="12"/>
      <c r="CK111" s="12">
        <f t="shared" si="39"/>
        <v>0.92882649999999989</v>
      </c>
      <c r="CM111" s="12">
        <f t="shared" si="33"/>
        <v>9.0761750405186294</v>
      </c>
    </row>
    <row r="112" spans="1:91" x14ac:dyDescent="0.25">
      <c r="A112" s="12" t="s">
        <v>39</v>
      </c>
      <c r="B112" s="10"/>
      <c r="C112" s="10"/>
      <c r="D112" s="10"/>
      <c r="E112" s="10">
        <v>6.1</v>
      </c>
      <c r="F112">
        <v>0</v>
      </c>
      <c r="G112" s="12">
        <v>0</v>
      </c>
      <c r="H112" s="10">
        <v>0</v>
      </c>
      <c r="I112" s="12"/>
      <c r="J112" s="12"/>
      <c r="K112" s="12"/>
      <c r="L112">
        <v>6.9</v>
      </c>
      <c r="P112" s="12">
        <v>9.3000000000000007</v>
      </c>
      <c r="Q112" s="12"/>
      <c r="R112" s="12"/>
      <c r="S112" s="12"/>
      <c r="T112">
        <v>3</v>
      </c>
      <c r="U112" s="12"/>
      <c r="V112" s="12"/>
      <c r="W112" s="12"/>
      <c r="X112">
        <v>138.5</v>
      </c>
      <c r="Y112" s="12"/>
      <c r="Z112" s="12"/>
      <c r="AA112" s="12"/>
      <c r="AB112">
        <v>9.3000000000000007</v>
      </c>
      <c r="AC112" s="12"/>
      <c r="AD112" s="12"/>
      <c r="AE112" s="12"/>
      <c r="AF112">
        <v>147.30000000000001</v>
      </c>
      <c r="AH112" s="12"/>
      <c r="AI112" s="12"/>
      <c r="AJ112" s="12"/>
      <c r="AK112" s="12">
        <f t="shared" si="35"/>
        <v>4.420657499999999</v>
      </c>
      <c r="AL112" s="12"/>
      <c r="AM112" s="12"/>
      <c r="AN112" s="12"/>
      <c r="AO112" s="12">
        <f t="shared" si="27"/>
        <v>0.64170936538027079</v>
      </c>
      <c r="AQ112" s="12"/>
      <c r="AR112" s="12"/>
      <c r="AS112" s="12"/>
      <c r="AT112">
        <v>9649.7000000000007</v>
      </c>
      <c r="AU112" s="12"/>
      <c r="AV112" s="12"/>
      <c r="AW112" s="12"/>
      <c r="AX112">
        <v>12.892628786387128</v>
      </c>
      <c r="AY112" s="12"/>
      <c r="AZ112" s="12"/>
      <c r="BA112" s="12"/>
      <c r="BB112" s="12">
        <f t="shared" si="40"/>
        <v>12</v>
      </c>
      <c r="BC112" s="10"/>
      <c r="BD112" s="10"/>
      <c r="BE112" s="10"/>
      <c r="BF112" s="10">
        <f t="shared" si="28"/>
        <v>-0.69999999999999929</v>
      </c>
      <c r="BG112" s="12"/>
      <c r="BH112" s="12"/>
      <c r="BI112" s="12"/>
      <c r="BJ112" s="12">
        <f t="shared" si="29"/>
        <v>1.2273648999999995</v>
      </c>
      <c r="BK112" s="12">
        <f t="shared" si="30"/>
        <v>1.2273648999999995</v>
      </c>
      <c r="BL112">
        <v>2.0902723999999999</v>
      </c>
      <c r="BM112" s="12"/>
      <c r="BN112" s="12"/>
      <c r="BO112" s="12"/>
      <c r="BP112" s="12">
        <f t="shared" si="34"/>
        <v>0.30178090000000002</v>
      </c>
      <c r="BQ112" s="12">
        <f t="shared" si="31"/>
        <v>0.30178090000000002</v>
      </c>
      <c r="BS112">
        <v>5.38</v>
      </c>
      <c r="BT112">
        <v>1.51</v>
      </c>
      <c r="BV112" s="12"/>
      <c r="BW112" s="12"/>
      <c r="BX112" s="12"/>
      <c r="BY112" s="12">
        <f t="shared" si="36"/>
        <v>5.2700526000000005</v>
      </c>
      <c r="BZ112" s="12"/>
      <c r="CA112" s="12"/>
      <c r="CB112" s="12"/>
      <c r="CC112" s="12">
        <f t="shared" si="37"/>
        <v>1.5470870999999999</v>
      </c>
      <c r="CD112" s="12"/>
      <c r="CE112" s="12"/>
      <c r="CF112" s="12"/>
      <c r="CG112" s="12">
        <f t="shared" si="38"/>
        <v>3.0994717999999999</v>
      </c>
      <c r="CH112" s="12"/>
      <c r="CI112" s="12"/>
      <c r="CJ112" s="12"/>
      <c r="CK112" s="12">
        <f t="shared" si="39"/>
        <v>0.92515449999999977</v>
      </c>
      <c r="CM112" s="12">
        <f t="shared" si="33"/>
        <v>9.4861660079051369</v>
      </c>
    </row>
    <row r="113" spans="1:91" x14ac:dyDescent="0.25">
      <c r="A113" s="12" t="s">
        <v>40</v>
      </c>
      <c r="B113" s="10"/>
      <c r="C113" s="10"/>
      <c r="D113" s="10"/>
      <c r="E113" s="10">
        <v>5.8</v>
      </c>
      <c r="F113">
        <v>0</v>
      </c>
      <c r="G113" s="12">
        <v>0</v>
      </c>
      <c r="H113" s="10">
        <v>0</v>
      </c>
      <c r="I113" s="12"/>
      <c r="J113" s="12"/>
      <c r="K113" s="12"/>
      <c r="L113">
        <v>4.8</v>
      </c>
      <c r="P113" s="12">
        <v>6.8</v>
      </c>
      <c r="Q113" s="12"/>
      <c r="R113" s="12"/>
      <c r="S113" s="12"/>
      <c r="T113">
        <v>1.5</v>
      </c>
      <c r="U113" s="12"/>
      <c r="V113" s="12"/>
      <c r="W113" s="12"/>
      <c r="X113">
        <v>143</v>
      </c>
      <c r="Y113" s="12"/>
      <c r="Z113" s="12"/>
      <c r="AA113" s="12"/>
      <c r="AB113">
        <v>6.8</v>
      </c>
      <c r="AC113" s="12"/>
      <c r="AD113" s="12"/>
      <c r="AE113" s="12"/>
      <c r="AF113">
        <v>145.69999999999999</v>
      </c>
      <c r="AH113" s="12"/>
      <c r="AI113" s="12"/>
      <c r="AJ113" s="12"/>
      <c r="AK113" s="12">
        <f t="shared" si="35"/>
        <v>5.0637612000000001</v>
      </c>
      <c r="AL113" s="12"/>
      <c r="AM113" s="12"/>
      <c r="AN113" s="12"/>
      <c r="AO113" s="12">
        <f t="shared" si="27"/>
        <v>0.97833565739101447</v>
      </c>
      <c r="AQ113" s="12"/>
      <c r="AR113" s="12"/>
      <c r="AS113" s="12"/>
      <c r="AT113">
        <v>10799.6</v>
      </c>
      <c r="AU113" s="12"/>
      <c r="AV113" s="12"/>
      <c r="AW113" s="12"/>
      <c r="AX113">
        <v>10.666135782806773</v>
      </c>
      <c r="AY113" s="12"/>
      <c r="AZ113" s="12"/>
      <c r="BA113" s="12"/>
      <c r="BB113" s="12">
        <f t="shared" si="40"/>
        <v>13.800000000000011</v>
      </c>
      <c r="BC113" s="10"/>
      <c r="BD113" s="10"/>
      <c r="BE113" s="10"/>
      <c r="BF113" s="10">
        <f t="shared" si="28"/>
        <v>-0.39999999999999947</v>
      </c>
      <c r="BG113" s="12"/>
      <c r="BH113" s="12"/>
      <c r="BI113" s="12"/>
      <c r="BJ113" s="12">
        <f t="shared" si="29"/>
        <v>1.9388521999999992</v>
      </c>
      <c r="BK113" s="12">
        <f t="shared" si="30"/>
        <v>1.9388521999999992</v>
      </c>
      <c r="BL113">
        <v>2.0209921</v>
      </c>
      <c r="BM113" s="12"/>
      <c r="BN113" s="12"/>
      <c r="BO113" s="12"/>
      <c r="BP113" s="12">
        <f t="shared" si="34"/>
        <v>0.64842420000000012</v>
      </c>
      <c r="BQ113" s="12">
        <f t="shared" si="31"/>
        <v>0.64842420000000012</v>
      </c>
      <c r="BS113">
        <v>5.58</v>
      </c>
      <c r="BT113">
        <v>1.33</v>
      </c>
      <c r="BV113" s="12"/>
      <c r="BW113" s="12"/>
      <c r="BX113" s="12"/>
      <c r="BY113" s="12">
        <f t="shared" si="36"/>
        <v>5.3298102000000007</v>
      </c>
      <c r="BZ113" s="12"/>
      <c r="CA113" s="12"/>
      <c r="CB113" s="12"/>
      <c r="CC113" s="12">
        <f t="shared" si="37"/>
        <v>1.5388676999999999</v>
      </c>
      <c r="CD113" s="12"/>
      <c r="CE113" s="12"/>
      <c r="CF113" s="12"/>
      <c r="CG113" s="12">
        <f t="shared" si="38"/>
        <v>3.0748205999999998</v>
      </c>
      <c r="CH113" s="12"/>
      <c r="CI113" s="12"/>
      <c r="CJ113" s="12"/>
      <c r="CK113" s="12">
        <f t="shared" si="39"/>
        <v>0.92194149999999986</v>
      </c>
      <c r="CM113" s="12">
        <f t="shared" si="33"/>
        <v>10.681114551083601</v>
      </c>
    </row>
    <row r="114" spans="1:91" x14ac:dyDescent="0.25">
      <c r="A114" s="12" t="s">
        <v>41</v>
      </c>
      <c r="B114" s="10"/>
      <c r="C114" s="10"/>
      <c r="D114" s="10"/>
      <c r="E114" s="10">
        <v>5.7</v>
      </c>
      <c r="F114">
        <v>0</v>
      </c>
      <c r="G114" s="12">
        <v>0</v>
      </c>
      <c r="H114" s="10">
        <v>0</v>
      </c>
      <c r="I114" s="12"/>
      <c r="J114" s="12"/>
      <c r="K114" s="12"/>
      <c r="L114">
        <v>2.2999999999999998</v>
      </c>
      <c r="P114" s="12">
        <v>5.9</v>
      </c>
      <c r="Q114" s="12"/>
      <c r="R114" s="12"/>
      <c r="S114" s="12"/>
      <c r="T114">
        <v>3.4</v>
      </c>
      <c r="U114" s="12"/>
      <c r="V114" s="12"/>
      <c r="W114" s="12"/>
      <c r="X114">
        <v>148</v>
      </c>
      <c r="Y114" s="12"/>
      <c r="Z114" s="12"/>
      <c r="AA114" s="12"/>
      <c r="AB114">
        <v>5.9</v>
      </c>
      <c r="AC114" s="12"/>
      <c r="AD114" s="12"/>
      <c r="AE114" s="12"/>
      <c r="AF114">
        <v>152.9</v>
      </c>
      <c r="AH114" s="12"/>
      <c r="AI114" s="12"/>
      <c r="AJ114" s="12"/>
      <c r="AK114" s="12">
        <f t="shared" si="35"/>
        <v>5.9138584999999999</v>
      </c>
      <c r="AL114" s="12"/>
      <c r="AM114" s="12"/>
      <c r="AN114" s="12"/>
      <c r="AO114" s="12">
        <f t="shared" si="27"/>
        <v>1.3131003966465569</v>
      </c>
      <c r="AQ114" s="12"/>
      <c r="AR114" s="12"/>
      <c r="AS114" s="12"/>
      <c r="AT114">
        <v>11039.4</v>
      </c>
      <c r="AU114" s="12"/>
      <c r="AV114" s="12"/>
      <c r="AW114" s="12"/>
      <c r="AX114">
        <v>5.4160552203924128</v>
      </c>
      <c r="AY114" s="12"/>
      <c r="AZ114" s="12"/>
      <c r="BA114" s="12"/>
      <c r="BB114" s="12">
        <f t="shared" si="40"/>
        <v>16.199999999999989</v>
      </c>
      <c r="BC114" s="10"/>
      <c r="BD114" s="10"/>
      <c r="BE114" s="10"/>
      <c r="BF114" s="10">
        <f t="shared" si="28"/>
        <v>-0.40000000000000036</v>
      </c>
      <c r="BG114" s="12"/>
      <c r="BH114" s="12"/>
      <c r="BI114" s="12"/>
      <c r="BJ114" s="12">
        <f t="shared" si="29"/>
        <v>2.1653195000000003</v>
      </c>
      <c r="BK114" s="12">
        <f t="shared" si="30"/>
        <v>2.1653195000000003</v>
      </c>
      <c r="BL114">
        <v>1.9049851</v>
      </c>
      <c r="BM114" s="12"/>
      <c r="BN114" s="12"/>
      <c r="BO114" s="12"/>
      <c r="BP114" s="12">
        <f t="shared" si="34"/>
        <v>0.7360424999999996</v>
      </c>
      <c r="BQ114" s="12">
        <f t="shared" si="31"/>
        <v>0.7360424999999996</v>
      </c>
      <c r="BS114">
        <v>5.2</v>
      </c>
      <c r="BT114">
        <v>1.4</v>
      </c>
      <c r="BV114" s="12"/>
      <c r="BW114" s="12"/>
      <c r="BX114" s="12"/>
      <c r="BY114" s="12">
        <f t="shared" si="36"/>
        <v>5.4109097999999998</v>
      </c>
      <c r="BZ114" s="12"/>
      <c r="CA114" s="12"/>
      <c r="CB114" s="12"/>
      <c r="CC114" s="12">
        <f t="shared" si="37"/>
        <v>1.5277128000000002</v>
      </c>
      <c r="CD114" s="12"/>
      <c r="CE114" s="12"/>
      <c r="CF114" s="12"/>
      <c r="CG114" s="12">
        <f t="shared" si="38"/>
        <v>3.0413654000000001</v>
      </c>
      <c r="CH114" s="12"/>
      <c r="CI114" s="12"/>
      <c r="CJ114" s="12"/>
      <c r="CK114" s="12">
        <f t="shared" si="39"/>
        <v>0.91758099999999987</v>
      </c>
      <c r="CM114" s="12">
        <f t="shared" si="33"/>
        <v>12.29135053110773</v>
      </c>
    </row>
    <row r="115" spans="1:91" x14ac:dyDescent="0.25">
      <c r="A115" s="12" t="s">
        <v>42</v>
      </c>
      <c r="B115" s="10"/>
      <c r="C115" s="10"/>
      <c r="D115" s="10"/>
      <c r="E115" s="10">
        <v>5.6</v>
      </c>
      <c r="F115">
        <v>0</v>
      </c>
      <c r="G115" s="12">
        <v>0</v>
      </c>
      <c r="H115" s="10">
        <v>0</v>
      </c>
      <c r="I115" s="12"/>
      <c r="J115" s="12"/>
      <c r="K115" s="12"/>
      <c r="L115">
        <v>3</v>
      </c>
      <c r="P115" s="12">
        <v>6.6</v>
      </c>
      <c r="Q115" s="12"/>
      <c r="R115" s="12"/>
      <c r="S115" s="12"/>
      <c r="T115">
        <v>3.2</v>
      </c>
      <c r="U115" s="12"/>
      <c r="V115" s="12"/>
      <c r="W115" s="12"/>
      <c r="X115">
        <v>153.9</v>
      </c>
      <c r="Y115" s="12"/>
      <c r="Z115" s="12"/>
      <c r="AA115" s="12"/>
      <c r="AB115">
        <v>6.6</v>
      </c>
      <c r="AC115" s="12"/>
      <c r="AD115" s="12"/>
      <c r="AE115" s="12"/>
      <c r="AF115">
        <v>160.4</v>
      </c>
      <c r="AH115" s="12"/>
      <c r="AI115" s="12"/>
      <c r="AJ115" s="12"/>
      <c r="AK115" s="12">
        <f t="shared" si="35"/>
        <v>5.6337701999999998</v>
      </c>
      <c r="AL115" s="12"/>
      <c r="AM115" s="12"/>
      <c r="AN115" s="12"/>
      <c r="AO115" s="12">
        <f t="shared" si="27"/>
        <v>1.2150157064407874</v>
      </c>
      <c r="AQ115" s="12"/>
      <c r="AR115" s="12"/>
      <c r="AS115" s="12"/>
      <c r="AT115">
        <v>11144.6</v>
      </c>
      <c r="AU115" s="12"/>
      <c r="AV115" s="12"/>
      <c r="AW115" s="12"/>
      <c r="AX115">
        <v>6.3896416201568496</v>
      </c>
      <c r="AY115" s="12"/>
      <c r="AZ115" s="12"/>
      <c r="BA115" s="12"/>
      <c r="BB115" s="12">
        <f t="shared" si="40"/>
        <v>19.300000000000011</v>
      </c>
      <c r="BC115" s="10"/>
      <c r="BD115" s="10"/>
      <c r="BE115" s="10"/>
      <c r="BF115" s="10">
        <f t="shared" si="28"/>
        <v>-0.5</v>
      </c>
      <c r="BG115" s="12"/>
      <c r="BH115" s="12"/>
      <c r="BI115" s="12"/>
      <c r="BJ115" s="12">
        <f t="shared" si="29"/>
        <v>1.8754787999999996</v>
      </c>
      <c r="BK115" s="12">
        <f t="shared" si="30"/>
        <v>1.8754787999999996</v>
      </c>
      <c r="BL115">
        <v>1.8541943999999999</v>
      </c>
      <c r="BM115" s="12"/>
      <c r="BN115" s="12"/>
      <c r="BO115" s="12"/>
      <c r="BP115" s="12">
        <f t="shared" si="34"/>
        <v>0.63993800000000001</v>
      </c>
      <c r="BQ115" s="12">
        <f t="shared" si="31"/>
        <v>0.63993800000000001</v>
      </c>
      <c r="BR115">
        <v>0.97089508199999996</v>
      </c>
      <c r="BS115">
        <v>5.39</v>
      </c>
      <c r="BT115">
        <v>1.4</v>
      </c>
      <c r="BV115" s="12"/>
      <c r="BW115" s="12"/>
      <c r="BX115" s="12"/>
      <c r="BY115" s="12">
        <f t="shared" si="36"/>
        <v>5.4493254000000002</v>
      </c>
      <c r="BZ115" s="12"/>
      <c r="CA115" s="12"/>
      <c r="CB115" s="12"/>
      <c r="CC115" s="12">
        <f t="shared" si="37"/>
        <v>1.5224289</v>
      </c>
      <c r="CD115" s="12"/>
      <c r="CE115" s="12"/>
      <c r="CF115" s="12"/>
      <c r="CG115" s="12">
        <f t="shared" si="38"/>
        <v>3.0255182</v>
      </c>
      <c r="CH115" s="12"/>
      <c r="CI115" s="12"/>
      <c r="CJ115" s="12"/>
      <c r="CK115" s="12">
        <f t="shared" si="39"/>
        <v>0.91551549999999982</v>
      </c>
      <c r="CM115" s="12">
        <f t="shared" si="33"/>
        <v>14.338781575037157</v>
      </c>
    </row>
    <row r="116" spans="1:91" x14ac:dyDescent="0.25">
      <c r="A116" s="12" t="s">
        <v>43</v>
      </c>
      <c r="B116" s="10"/>
      <c r="C116" s="10"/>
      <c r="D116" s="10"/>
      <c r="E116" s="10">
        <v>5.4</v>
      </c>
      <c r="F116">
        <v>0</v>
      </c>
      <c r="G116" s="12">
        <v>0</v>
      </c>
      <c r="H116" s="10">
        <v>0</v>
      </c>
      <c r="I116" s="12"/>
      <c r="J116" s="12"/>
      <c r="K116" s="12"/>
      <c r="L116">
        <v>3.7</v>
      </c>
      <c r="P116" s="12">
        <v>6.3</v>
      </c>
      <c r="Q116" s="12"/>
      <c r="R116" s="12"/>
      <c r="S116" s="12"/>
      <c r="T116">
        <v>2.6</v>
      </c>
      <c r="U116" s="12"/>
      <c r="V116" s="12"/>
      <c r="W116" s="12"/>
      <c r="X116">
        <v>159.4</v>
      </c>
      <c r="Y116" s="12"/>
      <c r="Z116" s="12"/>
      <c r="AA116" s="12"/>
      <c r="AB116">
        <v>6.3</v>
      </c>
      <c r="AC116" s="12"/>
      <c r="AD116" s="12"/>
      <c r="AE116" s="12"/>
      <c r="AF116">
        <v>171.8</v>
      </c>
      <c r="AH116" s="12"/>
      <c r="AI116" s="12"/>
      <c r="AJ116" s="12"/>
      <c r="AK116" s="12">
        <f t="shared" si="35"/>
        <v>5.3208216999999998</v>
      </c>
      <c r="AL116" s="12"/>
      <c r="AM116" s="12"/>
      <c r="AN116" s="12"/>
      <c r="AO116" s="12">
        <f t="shared" si="27"/>
        <v>1.0930833175035342</v>
      </c>
      <c r="AQ116" s="12"/>
      <c r="AR116" s="12"/>
      <c r="AS116" s="12"/>
      <c r="AT116">
        <v>10893.8</v>
      </c>
      <c r="AU116" s="12"/>
      <c r="AV116" s="12"/>
      <c r="AW116" s="12"/>
      <c r="AX116">
        <v>12.751289724430404</v>
      </c>
      <c r="AY116" s="12"/>
      <c r="AZ116" s="12"/>
      <c r="BA116" s="12"/>
      <c r="BB116" s="12">
        <f t="shared" si="40"/>
        <v>20.900000000000006</v>
      </c>
      <c r="BC116" s="10"/>
      <c r="BD116" s="10"/>
      <c r="BE116" s="10"/>
      <c r="BF116" s="10">
        <f t="shared" si="28"/>
        <v>-0.40000000000000036</v>
      </c>
      <c r="BG116" s="12"/>
      <c r="BH116" s="12"/>
      <c r="BI116" s="12"/>
      <c r="BJ116" s="12">
        <f t="shared" si="29"/>
        <v>1.9122754999999998</v>
      </c>
      <c r="BK116" s="12">
        <f t="shared" si="30"/>
        <v>1.9122754999999998</v>
      </c>
      <c r="BL116">
        <v>1.6043134999999999</v>
      </c>
      <c r="BM116" s="12"/>
      <c r="BN116" s="12"/>
      <c r="BO116" s="12"/>
      <c r="BP116" s="12">
        <f t="shared" si="34"/>
        <v>0.70912179999999958</v>
      </c>
      <c r="BQ116" s="12">
        <f t="shared" si="31"/>
        <v>0.70912179999999958</v>
      </c>
      <c r="BR116">
        <v>0.88485147900000005</v>
      </c>
      <c r="BS116">
        <v>4.58</v>
      </c>
      <c r="BT116">
        <v>1.32</v>
      </c>
      <c r="BV116" s="12"/>
      <c r="BW116" s="12"/>
      <c r="BX116" s="12"/>
      <c r="BY116" s="12">
        <f t="shared" si="36"/>
        <v>5.4792041999999999</v>
      </c>
      <c r="BZ116" s="12"/>
      <c r="CA116" s="12"/>
      <c r="CB116" s="12"/>
      <c r="CC116" s="12">
        <f t="shared" si="37"/>
        <v>1.5183192000000001</v>
      </c>
      <c r="CD116" s="12"/>
      <c r="CE116" s="12"/>
      <c r="CF116" s="12"/>
      <c r="CG116" s="12">
        <f t="shared" si="38"/>
        <v>3.0131926000000004</v>
      </c>
      <c r="CH116" s="12"/>
      <c r="CI116" s="12"/>
      <c r="CJ116" s="12"/>
      <c r="CK116" s="12">
        <f t="shared" si="39"/>
        <v>0.91390899999999997</v>
      </c>
      <c r="CM116" s="12">
        <f t="shared" si="33"/>
        <v>15.09025270758123</v>
      </c>
    </row>
    <row r="117" spans="1:91" x14ac:dyDescent="0.25">
      <c r="A117" s="12" t="s">
        <v>44</v>
      </c>
      <c r="B117" s="10"/>
      <c r="C117" s="10"/>
      <c r="D117" s="10"/>
      <c r="E117" s="10">
        <v>5.4</v>
      </c>
      <c r="F117">
        <v>0</v>
      </c>
      <c r="G117" s="12">
        <v>0</v>
      </c>
      <c r="H117" s="10">
        <v>0</v>
      </c>
      <c r="I117" s="12"/>
      <c r="J117" s="12"/>
      <c r="K117" s="12"/>
      <c r="L117">
        <v>3.5</v>
      </c>
      <c r="P117" s="12">
        <v>6.4</v>
      </c>
      <c r="Q117" s="12"/>
      <c r="R117" s="12"/>
      <c r="S117" s="12"/>
      <c r="T117">
        <v>4.4000000000000004</v>
      </c>
      <c r="U117" s="12"/>
      <c r="V117" s="12"/>
      <c r="W117" s="12"/>
      <c r="X117">
        <v>165.3</v>
      </c>
      <c r="Y117" s="12"/>
      <c r="Z117" s="12"/>
      <c r="AA117" s="12"/>
      <c r="AB117">
        <v>6.4</v>
      </c>
      <c r="AC117" s="12"/>
      <c r="AD117" s="12"/>
      <c r="AE117" s="12"/>
      <c r="AF117">
        <v>175.8</v>
      </c>
      <c r="AH117" s="12"/>
      <c r="AI117" s="12"/>
      <c r="AJ117" s="12"/>
      <c r="AK117" s="12">
        <f t="shared" si="35"/>
        <v>5.3914583</v>
      </c>
      <c r="AL117" s="12"/>
      <c r="AM117" s="12"/>
      <c r="AN117" s="12"/>
      <c r="AO117" s="12">
        <f t="shared" si="27"/>
        <v>1.1304624609672425</v>
      </c>
      <c r="AQ117" s="12"/>
      <c r="AR117" s="12"/>
      <c r="AS117" s="12"/>
      <c r="AT117">
        <v>11951.5</v>
      </c>
      <c r="AU117" s="12"/>
      <c r="AV117" s="12"/>
      <c r="AW117" s="12"/>
      <c r="AX117">
        <v>4.5659540643433916</v>
      </c>
      <c r="AY117" s="12"/>
      <c r="AZ117" s="12"/>
      <c r="BA117" s="12"/>
      <c r="BB117" s="12">
        <f t="shared" si="40"/>
        <v>22.300000000000011</v>
      </c>
      <c r="BC117" s="10"/>
      <c r="BD117" s="10"/>
      <c r="BE117" s="10"/>
      <c r="BF117" s="10">
        <f t="shared" si="28"/>
        <v>-0.40000000000000036</v>
      </c>
      <c r="BG117" s="12"/>
      <c r="BH117" s="12"/>
      <c r="BI117" s="12"/>
      <c r="BJ117" s="12">
        <f t="shared" si="29"/>
        <v>1.8561253999999998</v>
      </c>
      <c r="BK117" s="12">
        <f t="shared" si="30"/>
        <v>1.8561253999999998</v>
      </c>
      <c r="BL117">
        <v>1.585251</v>
      </c>
      <c r="BM117" s="12"/>
      <c r="BN117" s="12"/>
      <c r="BO117" s="12"/>
      <c r="BP117" s="12">
        <f t="shared" si="34"/>
        <v>0.69977419999999968</v>
      </c>
      <c r="BQ117" s="12">
        <f t="shared" si="31"/>
        <v>0.69977419999999968</v>
      </c>
      <c r="BR117">
        <v>1.075053289</v>
      </c>
      <c r="BS117">
        <v>4.6100000000000003</v>
      </c>
      <c r="BT117">
        <v>1.52</v>
      </c>
      <c r="BV117" s="12"/>
      <c r="BW117" s="12"/>
      <c r="BX117" s="12"/>
      <c r="BY117" s="12">
        <f t="shared" si="36"/>
        <v>5.4621305999999992</v>
      </c>
      <c r="BZ117" s="12"/>
      <c r="CA117" s="12"/>
      <c r="CB117" s="12"/>
      <c r="CC117" s="12">
        <f t="shared" si="37"/>
        <v>1.5206676000000001</v>
      </c>
      <c r="CD117" s="12"/>
      <c r="CE117" s="12"/>
      <c r="CF117" s="12"/>
      <c r="CG117" s="12">
        <f t="shared" si="38"/>
        <v>3.0202358000000005</v>
      </c>
      <c r="CH117" s="12"/>
      <c r="CI117" s="12"/>
      <c r="CJ117" s="12"/>
      <c r="CK117" s="12">
        <f t="shared" si="39"/>
        <v>0.91482699999999995</v>
      </c>
      <c r="CM117" s="12">
        <f t="shared" si="33"/>
        <v>15.594405594405602</v>
      </c>
    </row>
    <row r="118" spans="1:91" x14ac:dyDescent="0.25">
      <c r="A118" s="12" t="s">
        <v>45</v>
      </c>
      <c r="B118" s="10"/>
      <c r="C118" s="10"/>
      <c r="D118" s="10"/>
      <c r="E118" s="10">
        <v>5.3</v>
      </c>
      <c r="F118">
        <v>0</v>
      </c>
      <c r="G118" s="12">
        <v>0</v>
      </c>
      <c r="H118" s="10">
        <v>0</v>
      </c>
      <c r="I118" s="12"/>
      <c r="J118" s="12"/>
      <c r="K118" s="12"/>
      <c r="L118">
        <v>4.3</v>
      </c>
      <c r="P118" s="12">
        <v>8.3000000000000007</v>
      </c>
      <c r="Q118" s="12"/>
      <c r="R118" s="12"/>
      <c r="S118" s="12"/>
      <c r="T118">
        <v>2</v>
      </c>
      <c r="U118" s="12"/>
      <c r="V118" s="12"/>
      <c r="W118" s="12"/>
      <c r="X118">
        <v>172.2</v>
      </c>
      <c r="Y118" s="12"/>
      <c r="Z118" s="12"/>
      <c r="AA118" s="12"/>
      <c r="AB118">
        <v>8.3000000000000007</v>
      </c>
      <c r="AC118" s="12"/>
      <c r="AD118" s="12"/>
      <c r="AE118" s="12"/>
      <c r="AF118">
        <v>175.8</v>
      </c>
      <c r="AH118" s="12"/>
      <c r="AI118" s="12"/>
      <c r="AJ118" s="12"/>
      <c r="AK118" s="12">
        <f t="shared" si="35"/>
        <v>5.0760516999999998</v>
      </c>
      <c r="AL118" s="12"/>
      <c r="AM118" s="12"/>
      <c r="AN118" s="12"/>
      <c r="AO118" s="12">
        <f t="shared" si="27"/>
        <v>1.0235659479630153</v>
      </c>
      <c r="AQ118" s="12"/>
      <c r="AR118" s="12"/>
      <c r="AS118" s="12"/>
      <c r="AT118">
        <v>11637.3</v>
      </c>
      <c r="AU118" s="12"/>
      <c r="AV118" s="12"/>
      <c r="AW118" s="12"/>
      <c r="AX118">
        <v>12.754676772103512</v>
      </c>
      <c r="AY118" s="12"/>
      <c r="AZ118" s="12"/>
      <c r="BA118" s="12"/>
      <c r="BB118" s="12">
        <f t="shared" si="40"/>
        <v>24.199999999999989</v>
      </c>
      <c r="BC118" s="10"/>
      <c r="BD118" s="10"/>
      <c r="BE118" s="10"/>
      <c r="BF118" s="10">
        <f t="shared" si="28"/>
        <v>-0.59999999999999964</v>
      </c>
      <c r="BG118" s="12"/>
      <c r="BH118" s="12"/>
      <c r="BI118" s="12"/>
      <c r="BJ118" s="12">
        <f t="shared" si="29"/>
        <v>1.2094274999999999</v>
      </c>
      <c r="BK118" s="12">
        <f t="shared" si="30"/>
        <v>1.2094274999999999</v>
      </c>
      <c r="BL118">
        <v>1.5553987</v>
      </c>
      <c r="BM118" s="12"/>
      <c r="BN118" s="12"/>
      <c r="BO118" s="12"/>
      <c r="BP118" s="12">
        <f t="shared" si="34"/>
        <v>0.45733729999999995</v>
      </c>
      <c r="BQ118" s="12">
        <f t="shared" si="31"/>
        <v>0.45733729999999995</v>
      </c>
      <c r="BR118">
        <v>0.76990029599999998</v>
      </c>
      <c r="BS118">
        <v>4.4800000000000004</v>
      </c>
      <c r="BT118">
        <v>1.24</v>
      </c>
      <c r="BV118" s="12"/>
      <c r="BW118" s="12"/>
      <c r="BX118" s="12"/>
      <c r="BY118" s="12">
        <f t="shared" si="36"/>
        <v>5.304199800000001</v>
      </c>
      <c r="BZ118" s="12"/>
      <c r="CA118" s="12"/>
      <c r="CB118" s="12"/>
      <c r="CC118" s="12">
        <f t="shared" si="37"/>
        <v>1.5423902999999999</v>
      </c>
      <c r="CD118" s="12"/>
      <c r="CE118" s="12"/>
      <c r="CF118" s="12"/>
      <c r="CG118" s="12">
        <f t="shared" si="38"/>
        <v>3.0853853999999998</v>
      </c>
      <c r="CH118" s="12"/>
      <c r="CI118" s="12"/>
      <c r="CJ118" s="12"/>
      <c r="CK118" s="12">
        <f t="shared" si="39"/>
        <v>0.92331849999999982</v>
      </c>
      <c r="CM118" s="12">
        <f t="shared" si="33"/>
        <v>16.351351351351344</v>
      </c>
    </row>
    <row r="119" spans="1:91" x14ac:dyDescent="0.25">
      <c r="A119" s="12" t="s">
        <v>46</v>
      </c>
      <c r="B119" s="10"/>
      <c r="C119" s="10"/>
      <c r="D119" s="10"/>
      <c r="E119" s="10">
        <v>5.0999999999999996</v>
      </c>
      <c r="F119">
        <v>0</v>
      </c>
      <c r="G119" s="12">
        <v>0</v>
      </c>
      <c r="H119" s="10">
        <v>0</v>
      </c>
      <c r="I119" s="12"/>
      <c r="J119" s="12"/>
      <c r="K119" s="12"/>
      <c r="L119">
        <v>2.1</v>
      </c>
      <c r="P119" s="12">
        <v>5.0999999999999996</v>
      </c>
      <c r="Q119" s="12"/>
      <c r="R119" s="12"/>
      <c r="S119" s="12"/>
      <c r="T119">
        <v>2.7</v>
      </c>
      <c r="U119" s="12"/>
      <c r="V119" s="12"/>
      <c r="W119" s="12"/>
      <c r="X119">
        <v>179</v>
      </c>
      <c r="Y119" s="12"/>
      <c r="Z119" s="12"/>
      <c r="AA119" s="12"/>
      <c r="AB119">
        <v>5.0999999999999996</v>
      </c>
      <c r="AC119" s="12"/>
      <c r="AD119" s="12"/>
      <c r="AE119" s="12"/>
      <c r="AF119">
        <v>182.3</v>
      </c>
      <c r="AH119" s="12"/>
      <c r="AI119" s="12"/>
      <c r="AJ119" s="12"/>
      <c r="AK119" s="12">
        <f t="shared" si="35"/>
        <v>5.7873339000000001</v>
      </c>
      <c r="AL119" s="12"/>
      <c r="AM119" s="12"/>
      <c r="AN119" s="12"/>
      <c r="AO119" s="12">
        <f t="shared" si="27"/>
        <v>1.34035252997377</v>
      </c>
      <c r="AQ119" s="12"/>
      <c r="AR119" s="12"/>
      <c r="AS119" s="12"/>
      <c r="AT119">
        <v>11856.7</v>
      </c>
      <c r="AU119" s="12"/>
      <c r="AV119" s="12"/>
      <c r="AW119" s="12"/>
      <c r="AX119">
        <v>8.0309023590037665</v>
      </c>
      <c r="AY119" s="12"/>
      <c r="AZ119" s="12"/>
      <c r="BA119" s="12"/>
      <c r="BB119" s="12">
        <f t="shared" si="40"/>
        <v>25.099999999999994</v>
      </c>
      <c r="BC119" s="10"/>
      <c r="BD119" s="10"/>
      <c r="BE119" s="10"/>
      <c r="BF119" s="10">
        <f t="shared" si="28"/>
        <v>-0.5</v>
      </c>
      <c r="BG119" s="12"/>
      <c r="BH119" s="12"/>
      <c r="BI119" s="12"/>
      <c r="BJ119" s="12">
        <f t="shared" si="29"/>
        <v>2.1720179000000002</v>
      </c>
      <c r="BK119" s="12">
        <f t="shared" si="30"/>
        <v>2.1720179000000002</v>
      </c>
      <c r="BL119">
        <v>1.7370806000000001</v>
      </c>
      <c r="BM119" s="12"/>
      <c r="BN119" s="12"/>
      <c r="BO119" s="12"/>
      <c r="BP119" s="12">
        <f t="shared" si="34"/>
        <v>0.79760149999999985</v>
      </c>
      <c r="BQ119" s="12">
        <f t="shared" si="31"/>
        <v>0.79760149999999985</v>
      </c>
      <c r="BR119">
        <v>1.065201203</v>
      </c>
      <c r="BS119">
        <v>4.3</v>
      </c>
      <c r="BT119">
        <v>1.22</v>
      </c>
      <c r="BV119" s="12"/>
      <c r="BW119" s="12"/>
      <c r="BX119" s="12"/>
      <c r="BY119" s="12">
        <f t="shared" si="36"/>
        <v>4.9798014000000004</v>
      </c>
      <c r="BZ119" s="12"/>
      <c r="CA119" s="12"/>
      <c r="CB119" s="12"/>
      <c r="CC119" s="12">
        <f t="shared" si="37"/>
        <v>1.5870099</v>
      </c>
      <c r="CD119" s="12"/>
      <c r="CE119" s="12"/>
      <c r="CF119" s="12"/>
      <c r="CG119" s="12">
        <f t="shared" si="38"/>
        <v>3.2192061999999999</v>
      </c>
      <c r="CH119" s="12"/>
      <c r="CI119" s="12"/>
      <c r="CJ119" s="12"/>
      <c r="CK119" s="12">
        <f t="shared" si="39"/>
        <v>0.94076049999999978</v>
      </c>
      <c r="CM119" s="12">
        <f t="shared" si="33"/>
        <v>16.309291747888235</v>
      </c>
    </row>
    <row r="120" spans="1:91" x14ac:dyDescent="0.25">
      <c r="A120" s="12" t="s">
        <v>47</v>
      </c>
      <c r="B120" s="10"/>
      <c r="C120" s="10"/>
      <c r="D120" s="10"/>
      <c r="E120" s="10">
        <v>5</v>
      </c>
      <c r="F120">
        <v>0</v>
      </c>
      <c r="G120" s="12">
        <v>0</v>
      </c>
      <c r="H120" s="10">
        <v>0</v>
      </c>
      <c r="I120" s="12"/>
      <c r="J120" s="12"/>
      <c r="K120" s="12"/>
      <c r="L120">
        <v>3.4</v>
      </c>
      <c r="P120" s="12">
        <v>7.3</v>
      </c>
      <c r="Q120" s="12"/>
      <c r="R120" s="12"/>
      <c r="S120" s="12"/>
      <c r="T120">
        <v>6.2</v>
      </c>
      <c r="U120" s="12"/>
      <c r="V120" s="12"/>
      <c r="W120" s="12"/>
      <c r="X120">
        <v>185.2</v>
      </c>
      <c r="Y120" s="12"/>
      <c r="Z120" s="12"/>
      <c r="AA120" s="12"/>
      <c r="AB120">
        <v>7.3</v>
      </c>
      <c r="AC120" s="12"/>
      <c r="AD120" s="12"/>
      <c r="AE120" s="12"/>
      <c r="AF120">
        <v>187.1</v>
      </c>
      <c r="AH120" s="12"/>
      <c r="AI120" s="12"/>
      <c r="AJ120" s="12"/>
      <c r="AK120" s="12">
        <f t="shared" si="35"/>
        <v>5.2953358000000001</v>
      </c>
      <c r="AL120" s="12"/>
      <c r="AM120" s="12"/>
      <c r="AN120" s="12"/>
      <c r="AO120" s="12">
        <f t="shared" si="27"/>
        <v>1.0806591470597335</v>
      </c>
      <c r="AQ120" s="12"/>
      <c r="AR120" s="12"/>
      <c r="AS120" s="12"/>
      <c r="AT120">
        <v>12282.9</v>
      </c>
      <c r="AU120" s="12"/>
      <c r="AV120" s="12"/>
      <c r="AW120" s="12"/>
      <c r="AX120">
        <v>8.4637992656457328</v>
      </c>
      <c r="AY120" s="12"/>
      <c r="AZ120" s="12"/>
      <c r="BA120" s="12"/>
      <c r="BB120" s="12">
        <f t="shared" si="40"/>
        <v>25.799999999999983</v>
      </c>
      <c r="BC120" s="10"/>
      <c r="BD120" s="10"/>
      <c r="BE120" s="10"/>
      <c r="BF120" s="10">
        <f t="shared" si="28"/>
        <v>-0.40000000000000036</v>
      </c>
      <c r="BG120" s="12"/>
      <c r="BH120" s="12"/>
      <c r="BI120" s="12"/>
      <c r="BJ120" s="12">
        <f t="shared" si="29"/>
        <v>1.4519529000000002</v>
      </c>
      <c r="BK120" s="12">
        <f t="shared" si="30"/>
        <v>1.4519529000000002</v>
      </c>
      <c r="BL120">
        <v>1.6787907</v>
      </c>
      <c r="BM120" s="12"/>
      <c r="BN120" s="12"/>
      <c r="BO120" s="12"/>
      <c r="BP120" s="12">
        <f t="shared" si="34"/>
        <v>0.62960539999999965</v>
      </c>
      <c r="BQ120" s="12">
        <f t="shared" si="31"/>
        <v>0.62960539999999965</v>
      </c>
      <c r="BR120">
        <v>0.96660020800000002</v>
      </c>
      <c r="BS120">
        <v>4.47</v>
      </c>
      <c r="BT120">
        <v>2.38</v>
      </c>
      <c r="BV120" s="12"/>
      <c r="BW120" s="12"/>
      <c r="BX120" s="12"/>
      <c r="BY120" s="12">
        <f t="shared" si="36"/>
        <v>4.6511346000000007</v>
      </c>
      <c r="BZ120" s="12"/>
      <c r="CA120" s="12"/>
      <c r="CB120" s="12"/>
      <c r="CC120" s="12">
        <f t="shared" si="37"/>
        <v>1.6322166</v>
      </c>
      <c r="CD120" s="12"/>
      <c r="CE120" s="12"/>
      <c r="CF120" s="12"/>
      <c r="CG120" s="12">
        <f t="shared" si="38"/>
        <v>3.3547878</v>
      </c>
      <c r="CH120" s="12"/>
      <c r="CI120" s="12"/>
      <c r="CJ120" s="12"/>
      <c r="CK120" s="12">
        <f t="shared" si="39"/>
        <v>0.95843199999999984</v>
      </c>
      <c r="CM120" s="12">
        <f t="shared" si="33"/>
        <v>16.18569636135507</v>
      </c>
    </row>
    <row r="121" spans="1:91" x14ac:dyDescent="0.25">
      <c r="A121" s="12" t="s">
        <v>48</v>
      </c>
      <c r="B121" s="10"/>
      <c r="C121" s="10"/>
      <c r="D121" s="10"/>
      <c r="E121" s="10">
        <v>5</v>
      </c>
      <c r="F121">
        <v>0</v>
      </c>
      <c r="G121" s="12">
        <v>0</v>
      </c>
      <c r="H121" s="10">
        <v>0</v>
      </c>
      <c r="I121" s="12"/>
      <c r="J121" s="12"/>
      <c r="K121" s="12"/>
      <c r="L121">
        <v>2.2999999999999998</v>
      </c>
      <c r="P121" s="12">
        <v>5.4</v>
      </c>
      <c r="Q121" s="12"/>
      <c r="R121" s="12"/>
      <c r="S121" s="12"/>
      <c r="T121">
        <v>3.8</v>
      </c>
      <c r="U121" s="12"/>
      <c r="V121" s="12"/>
      <c r="W121" s="12"/>
      <c r="X121">
        <v>190.7</v>
      </c>
      <c r="Y121" s="12"/>
      <c r="Z121" s="12"/>
      <c r="AA121" s="12"/>
      <c r="AB121">
        <v>5.4</v>
      </c>
      <c r="AC121" s="12"/>
      <c r="AD121" s="12"/>
      <c r="AE121" s="12"/>
      <c r="AF121">
        <v>195.4</v>
      </c>
      <c r="AH121" s="12"/>
      <c r="AI121" s="12"/>
      <c r="AJ121" s="12"/>
      <c r="AK121" s="12">
        <f t="shared" si="35"/>
        <v>5.6838370999999999</v>
      </c>
      <c r="AL121" s="12"/>
      <c r="AM121" s="12"/>
      <c r="AN121" s="12"/>
      <c r="AO121" s="12">
        <f t="shared" si="27"/>
        <v>1.2536029302019653</v>
      </c>
      <c r="AQ121" s="12"/>
      <c r="AR121" s="12"/>
      <c r="AS121" s="12"/>
      <c r="AT121">
        <v>12497.2</v>
      </c>
      <c r="AU121" s="12"/>
      <c r="AV121" s="12"/>
      <c r="AW121" s="12"/>
      <c r="AX121">
        <v>13.751880421214334</v>
      </c>
      <c r="AY121" s="12"/>
      <c r="AZ121" s="12"/>
      <c r="BA121" s="12"/>
      <c r="BB121" s="12">
        <f t="shared" si="40"/>
        <v>25.399999999999977</v>
      </c>
      <c r="BC121" s="10"/>
      <c r="BD121" s="10"/>
      <c r="BE121" s="10"/>
      <c r="BF121" s="10">
        <f t="shared" si="28"/>
        <v>-0.59999999999999964</v>
      </c>
      <c r="BG121" s="12"/>
      <c r="BH121" s="12"/>
      <c r="BI121" s="12"/>
      <c r="BJ121" s="12">
        <f t="shared" si="29"/>
        <v>2.0574752000000003</v>
      </c>
      <c r="BK121" s="12">
        <f t="shared" si="30"/>
        <v>2.0574752000000003</v>
      </c>
      <c r="BL121">
        <v>1.9629584</v>
      </c>
      <c r="BM121" s="12"/>
      <c r="BN121" s="12"/>
      <c r="BO121" s="12"/>
      <c r="BP121" s="12">
        <f t="shared" si="34"/>
        <v>0.73888739999999975</v>
      </c>
      <c r="BQ121" s="12">
        <f t="shared" si="31"/>
        <v>0.73888739999999975</v>
      </c>
      <c r="BR121">
        <v>0.94007065300000003</v>
      </c>
      <c r="BS121">
        <v>6.1</v>
      </c>
      <c r="BT121">
        <v>1.21</v>
      </c>
      <c r="BV121" s="12"/>
      <c r="BW121" s="12"/>
      <c r="BX121" s="12"/>
      <c r="BY121" s="12">
        <f t="shared" si="36"/>
        <v>4.3992990000000001</v>
      </c>
      <c r="BZ121" s="12"/>
      <c r="CA121" s="12"/>
      <c r="CB121" s="12"/>
      <c r="CC121" s="12">
        <f t="shared" si="37"/>
        <v>1.6668555</v>
      </c>
      <c r="CD121" s="12"/>
      <c r="CE121" s="12"/>
      <c r="CF121" s="12"/>
      <c r="CG121" s="12">
        <f t="shared" si="38"/>
        <v>3.4586749999999999</v>
      </c>
      <c r="CH121" s="12"/>
      <c r="CI121" s="12"/>
      <c r="CJ121" s="12"/>
      <c r="CK121" s="12">
        <f t="shared" si="39"/>
        <v>0.97197249999999979</v>
      </c>
      <c r="CM121" s="12">
        <f t="shared" si="33"/>
        <v>15.36600120992134</v>
      </c>
    </row>
    <row r="122" spans="1:91" x14ac:dyDescent="0.25">
      <c r="A122" s="12" t="s">
        <v>49</v>
      </c>
      <c r="B122" s="10"/>
      <c r="C122" s="10"/>
      <c r="D122" s="10"/>
      <c r="E122" s="10">
        <v>4.7</v>
      </c>
      <c r="F122">
        <v>0</v>
      </c>
      <c r="G122" s="12">
        <v>0</v>
      </c>
      <c r="H122" s="10">
        <v>0</v>
      </c>
      <c r="I122" s="12"/>
      <c r="J122" s="12"/>
      <c r="K122" s="12"/>
      <c r="L122">
        <v>4.9000000000000004</v>
      </c>
      <c r="P122" s="12">
        <v>8.1999999999999993</v>
      </c>
      <c r="Q122" s="12"/>
      <c r="R122" s="12"/>
      <c r="S122" s="12"/>
      <c r="T122">
        <v>2.1</v>
      </c>
      <c r="U122" s="12"/>
      <c r="V122" s="12"/>
      <c r="W122" s="12"/>
      <c r="X122">
        <v>193.9</v>
      </c>
      <c r="Y122" s="12"/>
      <c r="Z122" s="12"/>
      <c r="AA122" s="12"/>
      <c r="AB122">
        <v>8.1999999999999993</v>
      </c>
      <c r="AC122" s="12"/>
      <c r="AD122" s="12"/>
      <c r="AE122" s="12"/>
      <c r="AF122">
        <v>200</v>
      </c>
      <c r="AH122" s="12"/>
      <c r="AI122" s="12"/>
      <c r="AJ122" s="12"/>
      <c r="AK122" s="12">
        <f t="shared" si="35"/>
        <v>4.6669806999999999</v>
      </c>
      <c r="AL122" s="12"/>
      <c r="AM122" s="12"/>
      <c r="AN122" s="12"/>
      <c r="AO122" s="12">
        <f t="shared" si="27"/>
        <v>0.95896028945250567</v>
      </c>
      <c r="AQ122" s="12"/>
      <c r="AR122" s="12"/>
      <c r="AS122" s="12"/>
      <c r="AT122">
        <v>13121.6</v>
      </c>
      <c r="AU122" s="12"/>
      <c r="AV122" s="12"/>
      <c r="AW122" s="12"/>
      <c r="AX122">
        <v>9.3921472991098653</v>
      </c>
      <c r="AY122" s="12"/>
      <c r="AZ122" s="12"/>
      <c r="BA122" s="12"/>
      <c r="BB122" s="12">
        <f t="shared" si="40"/>
        <v>21.700000000000017</v>
      </c>
      <c r="BC122" s="10"/>
      <c r="BD122" s="10"/>
      <c r="BE122" s="10"/>
      <c r="BF122" s="10">
        <f t="shared" si="28"/>
        <v>-0.20000000000000018</v>
      </c>
      <c r="BG122" s="12"/>
      <c r="BH122" s="12"/>
      <c r="BI122" s="12"/>
      <c r="BJ122" s="12">
        <f t="shared" si="29"/>
        <v>1.1963648</v>
      </c>
      <c r="BK122" s="12">
        <f t="shared" si="30"/>
        <v>1.1963648</v>
      </c>
      <c r="BL122">
        <v>0.95920079999999996</v>
      </c>
      <c r="BM122" s="12"/>
      <c r="BN122" s="12"/>
      <c r="BO122" s="12"/>
      <c r="BP122" s="12">
        <f t="shared" si="34"/>
        <v>0.6242690999999998</v>
      </c>
      <c r="BQ122" s="12">
        <f t="shared" si="31"/>
        <v>0.6242690999999998</v>
      </c>
      <c r="BR122">
        <v>1.106981032</v>
      </c>
      <c r="BS122">
        <v>3.09</v>
      </c>
      <c r="BT122">
        <v>1</v>
      </c>
      <c r="BV122" s="12"/>
      <c r="BW122" s="12"/>
      <c r="BX122" s="12"/>
      <c r="BY122" s="12">
        <f t="shared" si="36"/>
        <v>4.1688054000000001</v>
      </c>
      <c r="BZ122" s="12"/>
      <c r="CA122" s="12"/>
      <c r="CB122" s="12"/>
      <c r="CC122" s="12">
        <f t="shared" si="37"/>
        <v>1.6985589000000001</v>
      </c>
      <c r="CD122" s="12"/>
      <c r="CE122" s="12"/>
      <c r="CF122" s="12"/>
      <c r="CG122" s="12">
        <f t="shared" si="38"/>
        <v>3.5537581999999999</v>
      </c>
      <c r="CH122" s="12"/>
      <c r="CI122" s="12"/>
      <c r="CJ122" s="12"/>
      <c r="CK122" s="12">
        <f t="shared" si="39"/>
        <v>0.98436549999999989</v>
      </c>
      <c r="CM122" s="12">
        <f t="shared" si="33"/>
        <v>12.601626016260173</v>
      </c>
    </row>
    <row r="123" spans="1:91" x14ac:dyDescent="0.25">
      <c r="A123" s="12" t="s">
        <v>50</v>
      </c>
      <c r="B123" s="10"/>
      <c r="C123" s="10"/>
      <c r="D123" s="10"/>
      <c r="E123" s="10">
        <v>4.5999999999999996</v>
      </c>
      <c r="F123">
        <v>0</v>
      </c>
      <c r="G123" s="12">
        <v>0</v>
      </c>
      <c r="H123" s="10">
        <v>0</v>
      </c>
      <c r="I123" s="12"/>
      <c r="J123" s="12"/>
      <c r="K123" s="12"/>
      <c r="L123">
        <v>1.2</v>
      </c>
      <c r="P123" s="12">
        <v>4.5</v>
      </c>
      <c r="Q123" s="12"/>
      <c r="R123" s="12"/>
      <c r="S123" s="12"/>
      <c r="T123">
        <v>3.7</v>
      </c>
      <c r="U123" s="12"/>
      <c r="V123" s="12"/>
      <c r="W123" s="12"/>
      <c r="X123">
        <v>193.1</v>
      </c>
      <c r="Y123" s="12"/>
      <c r="Z123" s="12"/>
      <c r="AA123" s="12"/>
      <c r="AB123">
        <v>4.5</v>
      </c>
      <c r="AC123" s="12"/>
      <c r="AD123" s="12"/>
      <c r="AE123" s="12"/>
      <c r="AF123">
        <v>209</v>
      </c>
      <c r="AH123" s="12"/>
      <c r="AI123" s="12"/>
      <c r="AJ123" s="12"/>
      <c r="AK123" s="12">
        <f t="shared" si="35"/>
        <v>5.9408975999999996</v>
      </c>
      <c r="AL123" s="12"/>
      <c r="AM123" s="12"/>
      <c r="AN123" s="12"/>
      <c r="AO123" s="12">
        <f t="shared" si="27"/>
        <v>1.3795327548040812</v>
      </c>
      <c r="AQ123" s="12"/>
      <c r="AR123" s="12"/>
      <c r="AS123" s="12"/>
      <c r="AT123">
        <v>12808.9</v>
      </c>
      <c r="AU123" s="12"/>
      <c r="AV123" s="12"/>
      <c r="AW123" s="12"/>
      <c r="AX123">
        <v>18.379408067827853</v>
      </c>
      <c r="AY123" s="12"/>
      <c r="AZ123" s="12"/>
      <c r="BA123" s="12"/>
      <c r="BB123" s="12">
        <f t="shared" si="40"/>
        <v>14.099999999999994</v>
      </c>
      <c r="BC123" s="10"/>
      <c r="BD123" s="10"/>
      <c r="BE123" s="10"/>
      <c r="BF123" s="10">
        <f t="shared" si="28"/>
        <v>-9.9999999999999645E-2</v>
      </c>
      <c r="BG123" s="12"/>
      <c r="BH123" s="12"/>
      <c r="BI123" s="12"/>
      <c r="BJ123" s="12">
        <f t="shared" si="29"/>
        <v>2.4808812999999996</v>
      </c>
      <c r="BK123" s="12">
        <f t="shared" si="30"/>
        <v>2.4808812999999996</v>
      </c>
      <c r="BL123">
        <v>1.1126921999999999</v>
      </c>
      <c r="BM123" s="12"/>
      <c r="BN123" s="12"/>
      <c r="BO123" s="12"/>
      <c r="BP123" s="12">
        <f t="shared" si="34"/>
        <v>1.0077814000000003</v>
      </c>
      <c r="BQ123" s="12">
        <f t="shared" si="31"/>
        <v>1.0077814000000003</v>
      </c>
      <c r="BR123">
        <v>0.86707434299999997</v>
      </c>
      <c r="BS123">
        <v>3.53</v>
      </c>
      <c r="BT123">
        <v>1.08</v>
      </c>
      <c r="BV123" s="12"/>
      <c r="BW123" s="12"/>
      <c r="BX123" s="12"/>
      <c r="BY123" s="12">
        <f t="shared" si="36"/>
        <v>3.9639222000000007</v>
      </c>
      <c r="BZ123" s="12"/>
      <c r="CA123" s="12"/>
      <c r="CB123" s="12"/>
      <c r="CC123" s="12">
        <f t="shared" si="37"/>
        <v>1.7267397</v>
      </c>
      <c r="CD123" s="12"/>
      <c r="CE123" s="12"/>
      <c r="CF123" s="12"/>
      <c r="CG123" s="12">
        <f t="shared" si="38"/>
        <v>3.6382765999999997</v>
      </c>
      <c r="CH123" s="12"/>
      <c r="CI123" s="12"/>
      <c r="CJ123" s="12"/>
      <c r="CK123" s="12">
        <f t="shared" si="39"/>
        <v>0.99538149999999981</v>
      </c>
      <c r="CM123" s="12">
        <f t="shared" si="33"/>
        <v>7.8770949720670362</v>
      </c>
    </row>
    <row r="124" spans="1:91" x14ac:dyDescent="0.25">
      <c r="A124" s="12" t="s">
        <v>51</v>
      </c>
      <c r="B124" s="10"/>
      <c r="C124" s="10"/>
      <c r="D124" s="10"/>
      <c r="E124" s="10">
        <v>4.5999999999999996</v>
      </c>
      <c r="F124">
        <v>0</v>
      </c>
      <c r="G124" s="12">
        <v>0</v>
      </c>
      <c r="H124" s="10">
        <v>0</v>
      </c>
      <c r="I124" s="12"/>
      <c r="J124" s="12"/>
      <c r="K124" s="12"/>
      <c r="L124">
        <v>0.4</v>
      </c>
      <c r="P124" s="12">
        <v>3.2</v>
      </c>
      <c r="Q124" s="12"/>
      <c r="R124" s="12"/>
      <c r="S124" s="12"/>
      <c r="T124">
        <v>3.8</v>
      </c>
      <c r="U124" s="12"/>
      <c r="V124" s="12"/>
      <c r="W124" s="12"/>
      <c r="X124">
        <v>191.6</v>
      </c>
      <c r="Y124" s="12"/>
      <c r="Z124" s="12"/>
      <c r="AA124" s="12"/>
      <c r="AB124">
        <v>3.2</v>
      </c>
      <c r="AC124" s="12"/>
      <c r="AD124" s="12"/>
      <c r="AE124" s="12"/>
      <c r="AF124">
        <v>218.6</v>
      </c>
      <c r="AH124" s="12"/>
      <c r="AI124" s="12"/>
      <c r="AJ124" s="12"/>
      <c r="AK124" s="12">
        <f t="shared" si="35"/>
        <v>6.2234440000000006</v>
      </c>
      <c r="AL124" s="12"/>
      <c r="AM124" s="12"/>
      <c r="AN124" s="12"/>
      <c r="AO124" s="12">
        <f t="shared" si="27"/>
        <v>1.5083879724526177</v>
      </c>
      <c r="AQ124" s="12"/>
      <c r="AR124" s="12"/>
      <c r="AS124" s="12"/>
      <c r="AT124">
        <v>13322.5</v>
      </c>
      <c r="AU124" s="12"/>
      <c r="AV124" s="12"/>
      <c r="AW124" s="12"/>
      <c r="AX124">
        <v>14.976918746481505</v>
      </c>
      <c r="AY124" s="12"/>
      <c r="AZ124" s="12"/>
      <c r="BA124" s="12"/>
      <c r="BB124" s="12">
        <f t="shared" si="40"/>
        <v>6.4000000000000057</v>
      </c>
      <c r="BC124" s="10"/>
      <c r="BD124" s="10"/>
      <c r="BE124" s="10"/>
      <c r="BF124" s="10">
        <f t="shared" si="28"/>
        <v>0.10000000000000053</v>
      </c>
      <c r="BG124" s="12"/>
      <c r="BH124" s="12"/>
      <c r="BI124" s="12"/>
      <c r="BJ124" s="12">
        <f t="shared" si="29"/>
        <v>3.0259486</v>
      </c>
      <c r="BK124" s="12">
        <f t="shared" si="30"/>
        <v>3.0259486</v>
      </c>
      <c r="BL124">
        <v>1.1557980000000001</v>
      </c>
      <c r="BM124" s="12"/>
      <c r="BN124" s="12"/>
      <c r="BO124" s="12"/>
      <c r="BP124" s="12">
        <f t="shared" si="34"/>
        <v>1.1976225999999999</v>
      </c>
      <c r="BQ124" s="12">
        <f t="shared" si="31"/>
        <v>1.1976225999999999</v>
      </c>
      <c r="BR124">
        <v>0.72702130399999998</v>
      </c>
      <c r="BS124">
        <v>3.98</v>
      </c>
      <c r="BT124">
        <v>1.24</v>
      </c>
      <c r="BV124" s="12"/>
      <c r="BW124" s="12"/>
      <c r="BX124" s="12"/>
      <c r="BY124" s="12">
        <f t="shared" si="36"/>
        <v>3.7846494000000002</v>
      </c>
      <c r="BZ124" s="12"/>
      <c r="CA124" s="12"/>
      <c r="CB124" s="12"/>
      <c r="CC124" s="12">
        <f t="shared" si="37"/>
        <v>1.7513979000000002</v>
      </c>
      <c r="CD124" s="12"/>
      <c r="CE124" s="12"/>
      <c r="CF124" s="12"/>
      <c r="CG124" s="12">
        <f t="shared" si="38"/>
        <v>3.7122302</v>
      </c>
      <c r="CH124" s="12"/>
      <c r="CI124" s="12"/>
      <c r="CJ124" s="12"/>
      <c r="CK124" s="12">
        <f t="shared" si="39"/>
        <v>1.0050205000000001</v>
      </c>
      <c r="CM124" s="12">
        <f t="shared" si="33"/>
        <v>3.4557235421166337</v>
      </c>
    </row>
    <row r="125" spans="1:91" x14ac:dyDescent="0.25">
      <c r="A125" s="12" t="s">
        <v>52</v>
      </c>
      <c r="B125" s="10"/>
      <c r="C125" s="10"/>
      <c r="D125" s="10"/>
      <c r="E125" s="10">
        <v>4.4000000000000004</v>
      </c>
      <c r="F125">
        <v>0</v>
      </c>
      <c r="G125" s="12">
        <v>0</v>
      </c>
      <c r="H125" s="10">
        <v>0</v>
      </c>
      <c r="I125" s="12"/>
      <c r="J125" s="12"/>
      <c r="K125" s="12"/>
      <c r="L125">
        <v>3.2</v>
      </c>
      <c r="P125" s="12">
        <v>4.5999999999999996</v>
      </c>
      <c r="Q125" s="12"/>
      <c r="R125" s="12"/>
      <c r="S125" s="12"/>
      <c r="T125">
        <v>-1.6</v>
      </c>
      <c r="U125" s="12"/>
      <c r="V125" s="12"/>
      <c r="W125" s="12"/>
      <c r="X125">
        <v>191.2</v>
      </c>
      <c r="Y125" s="12"/>
      <c r="Z125" s="12"/>
      <c r="AA125" s="12"/>
      <c r="AB125">
        <v>4.5999999999999996</v>
      </c>
      <c r="AC125" s="12"/>
      <c r="AD125" s="12"/>
      <c r="AE125" s="12"/>
      <c r="AF125">
        <v>217.3</v>
      </c>
      <c r="AH125" s="12"/>
      <c r="AI125" s="12"/>
      <c r="AJ125" s="12"/>
      <c r="AK125" s="12">
        <f t="shared" si="35"/>
        <v>5.1688112000000004</v>
      </c>
      <c r="AL125" s="12"/>
      <c r="AM125" s="12"/>
      <c r="AN125" s="12"/>
      <c r="AO125" s="12">
        <f t="shared" si="27"/>
        <v>1.3097305452609067</v>
      </c>
      <c r="AQ125" s="12"/>
      <c r="AR125" s="12"/>
      <c r="AS125" s="12"/>
      <c r="AT125">
        <v>14215.8</v>
      </c>
      <c r="AU125" s="12"/>
      <c r="AV125" s="12"/>
      <c r="AW125" s="12"/>
      <c r="AX125">
        <v>3.7831145626697094</v>
      </c>
      <c r="AY125" s="12"/>
      <c r="AZ125" s="12"/>
      <c r="BA125" s="12"/>
      <c r="BB125" s="12">
        <f t="shared" si="40"/>
        <v>0.5</v>
      </c>
      <c r="BC125" s="10"/>
      <c r="BD125" s="10"/>
      <c r="BE125" s="10"/>
      <c r="BF125" s="10">
        <f t="shared" si="28"/>
        <v>0.39999999999999947</v>
      </c>
      <c r="BG125" s="12"/>
      <c r="BH125" s="12"/>
      <c r="BI125" s="12"/>
      <c r="BJ125" s="12">
        <f t="shared" si="29"/>
        <v>2.6593239999999998</v>
      </c>
      <c r="BK125" s="12">
        <f t="shared" si="30"/>
        <v>2.6593239999999998</v>
      </c>
      <c r="BL125">
        <v>1.4168771</v>
      </c>
      <c r="BM125" s="12"/>
      <c r="BN125" s="12"/>
      <c r="BO125" s="12"/>
      <c r="BP125" s="12">
        <f t="shared" si="34"/>
        <v>1.1762195999999996</v>
      </c>
      <c r="BQ125" s="12">
        <f t="shared" si="31"/>
        <v>1.1762195999999996</v>
      </c>
      <c r="BR125">
        <v>1.0621209650000001</v>
      </c>
      <c r="BS125">
        <v>3.72</v>
      </c>
      <c r="BT125">
        <v>1.21</v>
      </c>
      <c r="BV125" s="12"/>
      <c r="BW125" s="12"/>
      <c r="BX125" s="12"/>
      <c r="BY125" s="12">
        <f t="shared" si="36"/>
        <v>3.5498874000000011</v>
      </c>
      <c r="BZ125" s="12"/>
      <c r="CA125" s="12"/>
      <c r="CB125" s="12"/>
      <c r="CC125" s="12">
        <f t="shared" si="37"/>
        <v>1.7836884</v>
      </c>
      <c r="CD125" s="12"/>
      <c r="CE125" s="12"/>
      <c r="CF125" s="12"/>
      <c r="CG125" s="12">
        <f t="shared" si="38"/>
        <v>3.8090741999999995</v>
      </c>
      <c r="CH125" s="12"/>
      <c r="CI125" s="12"/>
      <c r="CJ125" s="12"/>
      <c r="CK125" s="12">
        <f t="shared" si="39"/>
        <v>1.0176429999999996</v>
      </c>
      <c r="CM125" s="12">
        <f t="shared" si="33"/>
        <v>0.26219192448872575</v>
      </c>
    </row>
    <row r="126" spans="1:91" x14ac:dyDescent="0.25">
      <c r="A126" s="12" t="s">
        <v>53</v>
      </c>
      <c r="B126" s="10"/>
      <c r="C126" s="10"/>
      <c r="D126" s="10"/>
      <c r="E126" s="10">
        <v>4.5</v>
      </c>
      <c r="F126">
        <v>0</v>
      </c>
      <c r="G126" s="12">
        <v>0</v>
      </c>
      <c r="H126" s="10">
        <v>0</v>
      </c>
      <c r="I126" s="12"/>
      <c r="J126" s="12"/>
      <c r="K126" s="12"/>
      <c r="L126">
        <v>0.2</v>
      </c>
      <c r="P126" s="12">
        <v>4.8</v>
      </c>
      <c r="Q126" s="12"/>
      <c r="R126" s="12"/>
      <c r="S126" s="12"/>
      <c r="T126">
        <v>4</v>
      </c>
      <c r="U126" s="12"/>
      <c r="V126" s="12"/>
      <c r="W126" s="12"/>
      <c r="X126">
        <v>189</v>
      </c>
      <c r="Y126" s="12"/>
      <c r="Z126" s="12"/>
      <c r="AA126" s="12"/>
      <c r="AB126">
        <v>4.8</v>
      </c>
      <c r="AC126" s="12"/>
      <c r="AD126" s="12"/>
      <c r="AE126" s="12"/>
      <c r="AF126">
        <v>227.1</v>
      </c>
      <c r="AH126" s="12"/>
      <c r="AI126" s="12"/>
      <c r="AJ126" s="12"/>
      <c r="AK126" s="12">
        <f t="shared" si="35"/>
        <v>6.2612204</v>
      </c>
      <c r="AL126" s="12"/>
      <c r="AM126" s="12"/>
      <c r="AN126" s="12"/>
      <c r="AO126" s="12">
        <f t="shared" si="27"/>
        <v>1.6677745467186846</v>
      </c>
      <c r="AQ126" s="12"/>
      <c r="AR126" s="12"/>
      <c r="AS126" s="12"/>
      <c r="AT126">
        <v>14354</v>
      </c>
      <c r="AU126" s="12"/>
      <c r="AV126" s="12"/>
      <c r="AW126" s="12"/>
      <c r="AX126">
        <v>-7.4536714504667696</v>
      </c>
      <c r="AY126" s="12"/>
      <c r="AZ126" s="12"/>
      <c r="BA126" s="12"/>
      <c r="BB126" s="12">
        <f t="shared" si="40"/>
        <v>-4.9000000000000057</v>
      </c>
      <c r="BC126" s="10"/>
      <c r="BD126" s="10"/>
      <c r="BE126" s="10"/>
      <c r="BF126" s="10">
        <f t="shared" si="28"/>
        <v>0.5</v>
      </c>
      <c r="BG126" s="12"/>
      <c r="BH126" s="12"/>
      <c r="BI126" s="12"/>
      <c r="BJ126" s="12">
        <f t="shared" si="29"/>
        <v>2.7061729999999997</v>
      </c>
      <c r="BK126" s="12">
        <f t="shared" si="30"/>
        <v>2.7061729999999997</v>
      </c>
      <c r="BL126">
        <v>1.7605374</v>
      </c>
      <c r="BM126" s="12"/>
      <c r="BN126" s="12"/>
      <c r="BO126" s="12"/>
      <c r="BP126" s="12">
        <f t="shared" si="34"/>
        <v>1.1881957000000001</v>
      </c>
      <c r="BQ126" s="12">
        <f t="shared" si="31"/>
        <v>1.1881957000000001</v>
      </c>
      <c r="BR126">
        <v>1.059442032</v>
      </c>
      <c r="BS126">
        <v>3.91</v>
      </c>
      <c r="BT126">
        <v>1.51</v>
      </c>
      <c r="BV126" s="12"/>
      <c r="BW126" s="12"/>
      <c r="BX126" s="12"/>
      <c r="BY126" s="12">
        <f t="shared" si="36"/>
        <v>3.3321990000000001</v>
      </c>
      <c r="BZ126" s="12"/>
      <c r="CA126" s="12"/>
      <c r="CB126" s="12"/>
      <c r="CC126" s="12">
        <f t="shared" si="37"/>
        <v>1.8136304999999999</v>
      </c>
      <c r="CD126" s="12"/>
      <c r="CE126" s="12"/>
      <c r="CF126" s="12"/>
      <c r="CG126" s="12">
        <f t="shared" si="38"/>
        <v>3.8988749999999999</v>
      </c>
      <c r="CH126" s="12"/>
      <c r="CI126" s="12"/>
      <c r="CJ126" s="12"/>
      <c r="CK126" s="12">
        <f t="shared" si="39"/>
        <v>1.0293475000000001</v>
      </c>
      <c r="CM126" s="12">
        <f t="shared" si="33"/>
        <v>-2.5270758122743713</v>
      </c>
    </row>
    <row r="127" spans="1:91" x14ac:dyDescent="0.25">
      <c r="A127" s="12" t="s">
        <v>54</v>
      </c>
      <c r="B127" s="10"/>
      <c r="C127" s="10"/>
      <c r="D127" s="10"/>
      <c r="E127" s="10">
        <v>4.5</v>
      </c>
      <c r="F127">
        <v>0</v>
      </c>
      <c r="G127" s="12">
        <v>0</v>
      </c>
      <c r="H127" s="10">
        <v>0</v>
      </c>
      <c r="I127" s="12"/>
      <c r="J127" s="12"/>
      <c r="K127" s="12"/>
      <c r="L127">
        <v>3.1</v>
      </c>
      <c r="P127" s="12">
        <v>5.4</v>
      </c>
      <c r="Q127" s="12"/>
      <c r="R127" s="12"/>
      <c r="S127" s="12"/>
      <c r="T127">
        <v>4.5999999999999996</v>
      </c>
      <c r="U127" s="12"/>
      <c r="V127" s="12"/>
      <c r="W127" s="12"/>
      <c r="X127">
        <v>183.4</v>
      </c>
      <c r="Y127" s="12"/>
      <c r="Z127" s="12"/>
      <c r="AA127" s="12"/>
      <c r="AB127">
        <v>5.4</v>
      </c>
      <c r="AC127" s="12"/>
      <c r="AD127" s="12"/>
      <c r="AE127" s="12"/>
      <c r="AF127">
        <v>236.4</v>
      </c>
      <c r="AH127" s="12"/>
      <c r="AI127" s="12"/>
      <c r="AJ127" s="12"/>
      <c r="AK127" s="12">
        <f t="shared" si="35"/>
        <v>5.2369896999999996</v>
      </c>
      <c r="AL127" s="12"/>
      <c r="AM127" s="12"/>
      <c r="AN127" s="12"/>
      <c r="AO127" s="12">
        <f t="shared" si="27"/>
        <v>1.2949375613871834</v>
      </c>
      <c r="AQ127" s="12"/>
      <c r="AR127" s="12"/>
      <c r="AS127" s="12"/>
      <c r="AT127">
        <v>15163.1</v>
      </c>
      <c r="AU127" s="12"/>
      <c r="AV127" s="12"/>
      <c r="AW127" s="12"/>
      <c r="AX127">
        <v>-14.157395255587579</v>
      </c>
      <c r="AY127" s="12"/>
      <c r="AZ127" s="12"/>
      <c r="BA127" s="12"/>
      <c r="BB127" s="12">
        <f t="shared" si="40"/>
        <v>-9.6999999999999886</v>
      </c>
      <c r="BC127" s="10"/>
      <c r="BD127" s="10"/>
      <c r="BE127" s="10"/>
      <c r="BF127" s="10">
        <f t="shared" si="28"/>
        <v>0.79999999999999982</v>
      </c>
      <c r="BG127" s="12"/>
      <c r="BH127" s="12"/>
      <c r="BI127" s="12"/>
      <c r="BJ127" s="12">
        <f t="shared" si="29"/>
        <v>2.6016979999999994</v>
      </c>
      <c r="BK127" s="12">
        <f t="shared" si="30"/>
        <v>2.6016979999999994</v>
      </c>
      <c r="BL127">
        <v>1.7941830000000001</v>
      </c>
      <c r="BM127" s="12"/>
      <c r="BN127" s="12"/>
      <c r="BO127" s="12"/>
      <c r="BP127" s="12">
        <f t="shared" si="34"/>
        <v>1.2345936999999998</v>
      </c>
      <c r="BQ127" s="12">
        <f t="shared" si="31"/>
        <v>1.2345936999999998</v>
      </c>
      <c r="BR127">
        <v>1.0051565170000001</v>
      </c>
      <c r="BS127">
        <v>3.7</v>
      </c>
      <c r="BT127">
        <v>1.59</v>
      </c>
      <c r="BV127" s="12"/>
      <c r="BW127" s="12"/>
      <c r="BX127" s="12"/>
      <c r="BY127" s="12">
        <f t="shared" si="36"/>
        <v>3.2340258</v>
      </c>
      <c r="BZ127" s="12"/>
      <c r="CA127" s="12"/>
      <c r="CB127" s="12"/>
      <c r="CC127" s="12">
        <f t="shared" si="37"/>
        <v>1.8271338000000001</v>
      </c>
      <c r="CD127" s="12"/>
      <c r="CE127" s="12"/>
      <c r="CF127" s="12"/>
      <c r="CG127" s="12">
        <f t="shared" si="38"/>
        <v>3.9393734</v>
      </c>
      <c r="CH127" s="12"/>
      <c r="CI127" s="12"/>
      <c r="CJ127" s="12"/>
      <c r="CK127" s="12">
        <f t="shared" si="39"/>
        <v>1.0346259999999998</v>
      </c>
      <c r="CM127" s="12">
        <f t="shared" si="33"/>
        <v>-5.0233039875712011</v>
      </c>
    </row>
    <row r="128" spans="1:91" x14ac:dyDescent="0.25">
      <c r="A128" s="12" t="s">
        <v>55</v>
      </c>
      <c r="B128" s="10"/>
      <c r="C128" s="10"/>
      <c r="D128" s="10"/>
      <c r="E128" s="10">
        <v>4.7</v>
      </c>
      <c r="F128">
        <v>0</v>
      </c>
      <c r="G128" s="12">
        <v>0</v>
      </c>
      <c r="H128" s="10">
        <v>0</v>
      </c>
      <c r="I128" s="12"/>
      <c r="J128" s="12"/>
      <c r="K128" s="12"/>
      <c r="L128">
        <v>2.7</v>
      </c>
      <c r="P128" s="12">
        <v>4.2</v>
      </c>
      <c r="Q128" s="12"/>
      <c r="R128" s="12"/>
      <c r="S128" s="12"/>
      <c r="T128">
        <v>2.6</v>
      </c>
      <c r="U128" s="12"/>
      <c r="V128" s="12"/>
      <c r="W128" s="12"/>
      <c r="X128">
        <v>177.7</v>
      </c>
      <c r="Y128" s="12"/>
      <c r="Z128" s="12"/>
      <c r="AA128" s="12"/>
      <c r="AB128">
        <v>4.2</v>
      </c>
      <c r="AC128" s="12"/>
      <c r="AD128" s="12"/>
      <c r="AE128" s="12"/>
      <c r="AF128">
        <v>249.1</v>
      </c>
      <c r="AH128" s="12"/>
      <c r="AI128" s="12"/>
      <c r="AJ128" s="12"/>
      <c r="AK128" s="12">
        <f t="shared" si="35"/>
        <v>5.4439833000000002</v>
      </c>
      <c r="AL128" s="12"/>
      <c r="AM128" s="12"/>
      <c r="AN128" s="12"/>
      <c r="AO128" s="12">
        <f t="shared" si="27"/>
        <v>1.4469731966222303</v>
      </c>
      <c r="AQ128" s="12"/>
      <c r="AR128" s="12"/>
      <c r="AS128" s="12"/>
      <c r="AT128">
        <v>15317.8</v>
      </c>
      <c r="AU128" s="12"/>
      <c r="AV128" s="12"/>
      <c r="AW128" s="12"/>
      <c r="AX128">
        <v>-22.795701732624785</v>
      </c>
      <c r="AY128" s="12"/>
      <c r="AZ128" s="12"/>
      <c r="BA128" s="12"/>
      <c r="BB128" s="12">
        <f t="shared" si="40"/>
        <v>-13.900000000000006</v>
      </c>
      <c r="BC128" s="10"/>
      <c r="BD128" s="10"/>
      <c r="BE128" s="10"/>
      <c r="BF128" s="10">
        <f t="shared" si="28"/>
        <v>1.2999999999999998</v>
      </c>
      <c r="BG128" s="12"/>
      <c r="BH128" s="12"/>
      <c r="BI128" s="12"/>
      <c r="BJ128" s="12">
        <f t="shared" si="29"/>
        <v>3.0831656000000001</v>
      </c>
      <c r="BK128" s="12">
        <f t="shared" si="30"/>
        <v>3.0831656000000001</v>
      </c>
      <c r="BL128">
        <v>2.1016366</v>
      </c>
      <c r="BM128" s="12"/>
      <c r="BN128" s="12"/>
      <c r="BO128" s="12"/>
      <c r="BP128" s="12">
        <f t="shared" si="34"/>
        <v>1.5105910999999999</v>
      </c>
      <c r="BQ128" s="12">
        <f t="shared" si="31"/>
        <v>1.5105910999999999</v>
      </c>
      <c r="BR128">
        <v>0.93218314099999999</v>
      </c>
      <c r="BS128">
        <v>3.95</v>
      </c>
      <c r="BT128">
        <v>1.64</v>
      </c>
      <c r="BV128" s="12"/>
      <c r="BW128" s="12"/>
      <c r="BX128" s="12"/>
      <c r="BY128" s="12">
        <f t="shared" si="36"/>
        <v>3.1614630000000004</v>
      </c>
      <c r="BZ128" s="12"/>
      <c r="CA128" s="12"/>
      <c r="CB128" s="12"/>
      <c r="CC128" s="12">
        <f t="shared" si="37"/>
        <v>1.8371145</v>
      </c>
      <c r="CD128" s="12"/>
      <c r="CE128" s="12"/>
      <c r="CF128" s="12"/>
      <c r="CG128" s="12">
        <f t="shared" si="38"/>
        <v>3.9693069999999997</v>
      </c>
      <c r="CH128" s="12"/>
      <c r="CI128" s="12"/>
      <c r="CJ128" s="12"/>
      <c r="CK128" s="12">
        <f t="shared" si="39"/>
        <v>1.0385274999999998</v>
      </c>
      <c r="CM128" s="12">
        <f t="shared" si="33"/>
        <v>-7.2546972860125294</v>
      </c>
    </row>
    <row r="129" spans="1:91" x14ac:dyDescent="0.25">
      <c r="A129" s="12" t="s">
        <v>56</v>
      </c>
      <c r="B129" s="10"/>
      <c r="C129" s="10"/>
      <c r="D129" s="10"/>
      <c r="E129" s="10">
        <v>4.8</v>
      </c>
      <c r="F129">
        <v>0</v>
      </c>
      <c r="G129" s="12">
        <v>0</v>
      </c>
      <c r="H129" s="10">
        <v>0</v>
      </c>
      <c r="I129" s="12"/>
      <c r="J129" s="12"/>
      <c r="K129" s="12"/>
      <c r="L129">
        <v>1.4</v>
      </c>
      <c r="P129" s="12">
        <v>3.2</v>
      </c>
      <c r="Q129" s="12"/>
      <c r="R129" s="12"/>
      <c r="S129" s="12"/>
      <c r="T129">
        <v>5</v>
      </c>
      <c r="U129" s="12"/>
      <c r="V129" s="12"/>
      <c r="W129" s="12"/>
      <c r="X129">
        <v>171.8</v>
      </c>
      <c r="Y129" s="12"/>
      <c r="Z129" s="12"/>
      <c r="AA129" s="12"/>
      <c r="AB129">
        <v>3.2</v>
      </c>
      <c r="AC129" s="12"/>
      <c r="AD129" s="12"/>
      <c r="AE129" s="12"/>
      <c r="AF129">
        <v>251.5</v>
      </c>
      <c r="AH129" s="12"/>
      <c r="AI129" s="12"/>
      <c r="AJ129" s="12"/>
      <c r="AK129" s="12">
        <f t="shared" si="35"/>
        <v>5.9359814000000002</v>
      </c>
      <c r="AL129" s="12"/>
      <c r="AM129" s="12"/>
      <c r="AN129" s="12"/>
      <c r="AO129" s="12">
        <f t="shared" si="27"/>
        <v>1.6692083537631492</v>
      </c>
      <c r="AQ129" s="12"/>
      <c r="AR129" s="12"/>
      <c r="AS129" s="12"/>
      <c r="AT129">
        <v>14753.6</v>
      </c>
      <c r="AU129" s="12"/>
      <c r="AV129" s="12"/>
      <c r="AW129" s="12"/>
      <c r="AX129">
        <v>-38.613626504717487</v>
      </c>
      <c r="AY129" s="12"/>
      <c r="AZ129" s="12"/>
      <c r="BA129" s="12"/>
      <c r="BB129" s="12">
        <f t="shared" si="40"/>
        <v>-19.399999999999977</v>
      </c>
      <c r="BC129" s="10"/>
      <c r="BD129" s="10"/>
      <c r="BE129" s="10"/>
      <c r="BF129" s="10">
        <f t="shared" si="28"/>
        <v>2.1000000000000005</v>
      </c>
      <c r="BG129" s="12"/>
      <c r="BH129" s="12"/>
      <c r="BI129" s="12"/>
      <c r="BJ129" s="12">
        <f t="shared" si="29"/>
        <v>3.5097621999999995</v>
      </c>
      <c r="BK129" s="12">
        <f t="shared" si="30"/>
        <v>3.5097621999999995</v>
      </c>
      <c r="BL129">
        <v>2.6637786000000001</v>
      </c>
      <c r="BM129" s="12"/>
      <c r="BN129" s="12"/>
      <c r="BO129" s="12"/>
      <c r="BP129" s="12">
        <f t="shared" si="34"/>
        <v>1.8738668000000001</v>
      </c>
      <c r="BQ129" s="12">
        <f t="shared" si="31"/>
        <v>1.8738668000000001</v>
      </c>
      <c r="BR129">
        <v>1.2546367119999999</v>
      </c>
      <c r="BS129">
        <v>4.33</v>
      </c>
      <c r="BT129">
        <v>1.93</v>
      </c>
      <c r="BV129" s="12"/>
      <c r="BW129" s="12"/>
      <c r="BX129" s="12"/>
      <c r="BY129" s="12">
        <f t="shared" si="36"/>
        <v>3.0846317999999999</v>
      </c>
      <c r="BZ129" s="12"/>
      <c r="CA129" s="12"/>
      <c r="CB129" s="12"/>
      <c r="CC129" s="12">
        <f t="shared" si="37"/>
        <v>1.8476823000000002</v>
      </c>
      <c r="CD129" s="12"/>
      <c r="CE129" s="12"/>
      <c r="CF129" s="12"/>
      <c r="CG129" s="12">
        <f t="shared" si="38"/>
        <v>4.0010013999999998</v>
      </c>
      <c r="CH129" s="12"/>
      <c r="CI129" s="12"/>
      <c r="CJ129" s="12"/>
      <c r="CK129" s="12">
        <f t="shared" si="39"/>
        <v>1.0426584999999999</v>
      </c>
      <c r="CM129" s="12">
        <f t="shared" si="33"/>
        <v>-10.146443514644341</v>
      </c>
    </row>
    <row r="130" spans="1:91" x14ac:dyDescent="0.25">
      <c r="A130" s="12" t="s">
        <v>57</v>
      </c>
      <c r="B130" s="10"/>
      <c r="C130" s="10"/>
      <c r="D130" s="10"/>
      <c r="E130" s="10">
        <v>5</v>
      </c>
      <c r="F130">
        <v>1</v>
      </c>
      <c r="G130" s="12">
        <v>0</v>
      </c>
      <c r="H130" s="10">
        <v>0</v>
      </c>
      <c r="I130" s="12"/>
      <c r="J130" s="12"/>
      <c r="K130" s="12"/>
      <c r="L130">
        <v>-2.7</v>
      </c>
      <c r="P130" s="12">
        <v>-0.5</v>
      </c>
      <c r="Q130" s="12"/>
      <c r="R130" s="12"/>
      <c r="S130" s="12"/>
      <c r="T130">
        <v>4.4000000000000004</v>
      </c>
      <c r="U130" s="12"/>
      <c r="V130" s="12"/>
      <c r="W130" s="12"/>
      <c r="X130">
        <v>164.5</v>
      </c>
      <c r="Y130" s="12"/>
      <c r="Z130" s="12"/>
      <c r="AA130" s="12"/>
      <c r="AB130">
        <v>-0.5</v>
      </c>
      <c r="AC130" s="12"/>
      <c r="AD130" s="12"/>
      <c r="AE130" s="12"/>
      <c r="AF130">
        <v>239.9</v>
      </c>
      <c r="AH130" s="12"/>
      <c r="AI130" s="12"/>
      <c r="AJ130" s="12"/>
      <c r="AK130" s="12">
        <f t="shared" ref="AK130:AK165" si="41">4.853148 + (-0.353183*L130) + (0.328602*E130)</f>
        <v>7.4497521000000004</v>
      </c>
      <c r="AL130" s="12"/>
      <c r="AM130" s="12"/>
      <c r="AN130" s="12"/>
      <c r="AO130" s="12">
        <f t="shared" ref="AO130:AO160" si="42">1.738851 +(-0.138013*L130 + -0.022185*T130 + -0.006073*AX130)</f>
        <v>2.2534209794875073</v>
      </c>
      <c r="AQ130" s="12"/>
      <c r="AR130" s="12"/>
      <c r="AS130" s="12"/>
      <c r="AT130">
        <v>13284.1</v>
      </c>
      <c r="AU130" s="12"/>
      <c r="AV130" s="12"/>
      <c r="AW130" s="12"/>
      <c r="AX130">
        <v>-39.44490029433684</v>
      </c>
      <c r="AY130" s="12"/>
      <c r="AZ130" s="12"/>
      <c r="BA130" s="12"/>
      <c r="BB130" s="12">
        <f t="shared" si="40"/>
        <v>-24.5</v>
      </c>
      <c r="BC130" s="10"/>
      <c r="BD130" s="10"/>
      <c r="BE130" s="10"/>
      <c r="BF130" s="10">
        <f t="shared" ref="BF130:BF161" si="43">E134-E130</f>
        <v>3.3000000000000007</v>
      </c>
      <c r="BG130" s="12"/>
      <c r="BH130" s="12"/>
      <c r="BI130" s="12"/>
      <c r="BJ130" s="12">
        <f t="shared" si="29"/>
        <v>4.7945495000000005</v>
      </c>
      <c r="BK130" s="12">
        <f t="shared" si="30"/>
        <v>4.7945495000000005</v>
      </c>
      <c r="BL130">
        <v>3.1730873000000002</v>
      </c>
      <c r="BM130" s="12"/>
      <c r="BN130" s="12"/>
      <c r="BO130" s="12"/>
      <c r="BP130" s="12">
        <f t="shared" si="34"/>
        <v>2.6226826000000001</v>
      </c>
      <c r="BQ130" s="12">
        <f t="shared" si="31"/>
        <v>2.6226826000000001</v>
      </c>
      <c r="BR130">
        <v>1.6032743309999999</v>
      </c>
      <c r="BS130">
        <v>4.62</v>
      </c>
      <c r="BT130">
        <v>2.11</v>
      </c>
      <c r="BV130" s="12"/>
      <c r="BW130" s="12"/>
      <c r="BX130" s="12"/>
      <c r="BY130" s="12">
        <f t="shared" ref="BY130:BY161" si="44">4.377957 + (0.042684*BB134)</f>
        <v>3.2126837999999998</v>
      </c>
      <c r="BZ130" s="12"/>
      <c r="CA130" s="12"/>
      <c r="CB130" s="12"/>
      <c r="CC130" s="12">
        <f t="shared" ref="CC130:CC161" si="45">1.669791 + -0.005871*BB134</f>
        <v>1.8300693000000001</v>
      </c>
      <c r="CD130" s="12"/>
      <c r="CE130" s="12"/>
      <c r="CF130" s="12"/>
      <c r="CG130" s="12">
        <f t="shared" ref="CG130:CG161" si="46">3.467479 +(-0.017608*BB134)</f>
        <v>3.9481774000000001</v>
      </c>
      <c r="CH130" s="12"/>
      <c r="CI130" s="12"/>
      <c r="CJ130" s="12"/>
      <c r="CK130" s="12">
        <f t="shared" ref="CK130:CK161" si="47">1.62312 +(-0.002295*BB134)-(0.65)</f>
        <v>1.0357734999999999</v>
      </c>
      <c r="CM130" s="12">
        <f t="shared" si="33"/>
        <v>-12.962962962962962</v>
      </c>
    </row>
    <row r="131" spans="1:91" x14ac:dyDescent="0.25">
      <c r="A131" s="12" t="s">
        <v>58</v>
      </c>
      <c r="B131" s="10"/>
      <c r="C131" s="10"/>
      <c r="D131" s="10"/>
      <c r="E131" s="10">
        <v>5.3</v>
      </c>
      <c r="F131">
        <v>1</v>
      </c>
      <c r="G131" s="12">
        <v>0</v>
      </c>
      <c r="H131" s="10">
        <v>0</v>
      </c>
      <c r="I131" s="12"/>
      <c r="J131" s="12"/>
      <c r="K131" s="12"/>
      <c r="L131">
        <v>2</v>
      </c>
      <c r="P131" s="12">
        <v>4</v>
      </c>
      <c r="Q131" s="12"/>
      <c r="R131" s="12"/>
      <c r="S131" s="12"/>
      <c r="T131">
        <v>5.3</v>
      </c>
      <c r="U131" s="12"/>
      <c r="V131" s="12"/>
      <c r="W131" s="12"/>
      <c r="X131">
        <v>156.6</v>
      </c>
      <c r="Y131" s="12"/>
      <c r="Z131" s="12"/>
      <c r="AA131" s="12"/>
      <c r="AB131">
        <v>4</v>
      </c>
      <c r="AC131" s="12"/>
      <c r="AD131" s="12"/>
      <c r="AE131" s="12"/>
      <c r="AF131">
        <v>223.9</v>
      </c>
      <c r="AH131" s="12"/>
      <c r="AI131" s="12"/>
      <c r="AJ131" s="12"/>
      <c r="AK131" s="12">
        <f t="shared" si="41"/>
        <v>5.8883726000000003</v>
      </c>
      <c r="AL131" s="12"/>
      <c r="AM131" s="12"/>
      <c r="AN131" s="12"/>
      <c r="AO131" s="12">
        <f t="shared" si="42"/>
        <v>1.5166419124950064</v>
      </c>
      <c r="AQ131" s="12"/>
      <c r="AR131" s="12"/>
      <c r="AS131" s="12"/>
      <c r="AT131">
        <v>13016.4</v>
      </c>
      <c r="AU131" s="12"/>
      <c r="AV131" s="12"/>
      <c r="AW131" s="12"/>
      <c r="AX131">
        <v>-28.222857318459795</v>
      </c>
      <c r="AY131" s="12"/>
      <c r="AZ131" s="12"/>
      <c r="BA131" s="12"/>
      <c r="BB131" s="12">
        <f t="shared" si="40"/>
        <v>-26.800000000000011</v>
      </c>
      <c r="BC131" s="10"/>
      <c r="BD131" s="10"/>
      <c r="BE131" s="10"/>
      <c r="BF131" s="10">
        <f t="shared" si="43"/>
        <v>4.0000000000000009</v>
      </c>
      <c r="BG131" s="12"/>
      <c r="BH131" s="12"/>
      <c r="BI131" s="12"/>
      <c r="BJ131" s="12">
        <f t="shared" ref="BJ131:BJ165" si="48">3.467479+ (-0.314989*P131)+ (0.147636*E131) +(-0.017608*BB131)</f>
        <v>3.4618882000000002</v>
      </c>
      <c r="BK131" s="12">
        <f t="shared" ref="BK131:BK161" si="49">MAX(BJ131,0)</f>
        <v>3.4618882000000002</v>
      </c>
      <c r="BL131">
        <v>3.3486020999999999</v>
      </c>
      <c r="BM131" s="12"/>
      <c r="BN131" s="12"/>
      <c r="BO131" s="12"/>
      <c r="BP131" s="12">
        <f t="shared" si="34"/>
        <v>2.4306993000000006</v>
      </c>
      <c r="BQ131" s="12">
        <f t="shared" ref="BQ131:BQ161" si="50">MAX(BP131,0)</f>
        <v>2.4306993000000006</v>
      </c>
      <c r="BR131">
        <v>1.6342689079999999</v>
      </c>
      <c r="BS131">
        <v>5.17</v>
      </c>
      <c r="BT131">
        <v>2.31</v>
      </c>
      <c r="BV131" s="12"/>
      <c r="BW131" s="12"/>
      <c r="BX131" s="12"/>
      <c r="BY131" s="12">
        <f t="shared" si="44"/>
        <v>3.5456190000000003</v>
      </c>
      <c r="BZ131" s="12"/>
      <c r="CA131" s="12"/>
      <c r="CB131" s="12"/>
      <c r="CC131" s="12">
        <f t="shared" si="45"/>
        <v>1.7842755000000001</v>
      </c>
      <c r="CD131" s="12"/>
      <c r="CE131" s="12"/>
      <c r="CF131" s="12"/>
      <c r="CG131" s="12">
        <f t="shared" si="46"/>
        <v>3.810835</v>
      </c>
      <c r="CH131" s="12"/>
      <c r="CI131" s="12"/>
      <c r="CJ131" s="12"/>
      <c r="CK131" s="12">
        <f t="shared" si="47"/>
        <v>1.0178724999999997</v>
      </c>
      <c r="CM131" s="12">
        <f t="shared" si="33"/>
        <v>-14.612868047982557</v>
      </c>
    </row>
    <row r="132" spans="1:91" x14ac:dyDescent="0.25">
      <c r="A132" s="12" t="s">
        <v>59</v>
      </c>
      <c r="B132" s="10"/>
      <c r="C132" s="10"/>
      <c r="D132" s="10"/>
      <c r="E132" s="10">
        <v>6</v>
      </c>
      <c r="F132">
        <v>1</v>
      </c>
      <c r="G132" s="12">
        <v>0</v>
      </c>
      <c r="H132" s="10">
        <v>0</v>
      </c>
      <c r="I132" s="12"/>
      <c r="J132" s="12"/>
      <c r="K132" s="12"/>
      <c r="L132">
        <v>-1.9</v>
      </c>
      <c r="P132" s="12">
        <v>0.8</v>
      </c>
      <c r="Q132" s="12"/>
      <c r="R132" s="12"/>
      <c r="S132" s="12"/>
      <c r="T132">
        <v>6.3</v>
      </c>
      <c r="U132" s="12"/>
      <c r="V132" s="12"/>
      <c r="W132" s="12"/>
      <c r="X132">
        <v>149.19999999999999</v>
      </c>
      <c r="Y132" s="12"/>
      <c r="Z132" s="12"/>
      <c r="AA132" s="12"/>
      <c r="AB132">
        <v>0.8</v>
      </c>
      <c r="AC132" s="12"/>
      <c r="AD132" s="12"/>
      <c r="AE132" s="12"/>
      <c r="AF132">
        <v>233.4</v>
      </c>
      <c r="AH132" s="12"/>
      <c r="AI132" s="12"/>
      <c r="AJ132" s="12"/>
      <c r="AK132" s="12">
        <f t="shared" si="41"/>
        <v>7.4958077000000003</v>
      </c>
      <c r="AL132" s="12"/>
      <c r="AM132" s="12"/>
      <c r="AN132" s="12"/>
      <c r="AO132" s="12">
        <f t="shared" si="42"/>
        <v>1.9133410100794859</v>
      </c>
      <c r="AQ132" s="12"/>
      <c r="AR132" s="12"/>
      <c r="AS132" s="12"/>
      <c r="AT132">
        <v>11826</v>
      </c>
      <c r="AU132" s="12"/>
      <c r="AV132" s="12"/>
      <c r="AW132" s="12"/>
      <c r="AX132">
        <v>-8.5675629967867479</v>
      </c>
      <c r="AY132" s="12"/>
      <c r="AZ132" s="12"/>
      <c r="BA132" s="12"/>
      <c r="BB132" s="12">
        <f t="shared" si="40"/>
        <v>-28.5</v>
      </c>
      <c r="BC132" s="10"/>
      <c r="BD132" s="10"/>
      <c r="BE132" s="10"/>
      <c r="BF132" s="10">
        <f t="shared" si="43"/>
        <v>3.5999999999999996</v>
      </c>
      <c r="BG132" s="12"/>
      <c r="BH132" s="12"/>
      <c r="BI132" s="12"/>
      <c r="BJ132" s="12">
        <f t="shared" si="48"/>
        <v>4.6031317999999999</v>
      </c>
      <c r="BK132" s="12">
        <f t="shared" si="49"/>
        <v>4.6031317999999999</v>
      </c>
      <c r="BL132">
        <v>3.1546256000000001</v>
      </c>
      <c r="BM132" s="12"/>
      <c r="BN132" s="12"/>
      <c r="BO132" s="12"/>
      <c r="BP132" s="12">
        <f t="shared" si="34"/>
        <v>2.5687483999999996</v>
      </c>
      <c r="BQ132" s="12">
        <f t="shared" si="50"/>
        <v>2.5687483999999996</v>
      </c>
      <c r="BR132">
        <v>1.3533037919999999</v>
      </c>
      <c r="BS132">
        <v>5.73</v>
      </c>
      <c r="BT132">
        <v>2.59</v>
      </c>
      <c r="BV132" s="12"/>
      <c r="BW132" s="12"/>
      <c r="BX132" s="12"/>
      <c r="BY132" s="12">
        <f t="shared" si="44"/>
        <v>3.8870910000000003</v>
      </c>
      <c r="BZ132" s="12"/>
      <c r="CA132" s="12"/>
      <c r="CB132" s="12"/>
      <c r="CC132" s="12">
        <f t="shared" si="45"/>
        <v>1.7373075</v>
      </c>
      <c r="CD132" s="12"/>
      <c r="CE132" s="12"/>
      <c r="CF132" s="12"/>
      <c r="CG132" s="12">
        <f t="shared" si="46"/>
        <v>3.6699709999999999</v>
      </c>
      <c r="CH132" s="12"/>
      <c r="CI132" s="12"/>
      <c r="CJ132" s="12"/>
      <c r="CK132" s="12">
        <f t="shared" si="47"/>
        <v>0.99951249999999991</v>
      </c>
      <c r="CM132" s="12">
        <f t="shared" si="33"/>
        <v>-16.038266741699495</v>
      </c>
    </row>
    <row r="133" spans="1:91" x14ac:dyDescent="0.25">
      <c r="A133" s="12" t="s">
        <v>60</v>
      </c>
      <c r="B133" s="10"/>
      <c r="C133" s="10"/>
      <c r="D133" s="10"/>
      <c r="E133" s="10">
        <v>6.9</v>
      </c>
      <c r="F133">
        <v>1</v>
      </c>
      <c r="G133" s="12">
        <v>0</v>
      </c>
      <c r="H133" s="10">
        <v>0</v>
      </c>
      <c r="I133" s="12"/>
      <c r="J133" s="12"/>
      <c r="K133" s="12"/>
      <c r="L133">
        <v>-8.1999999999999993</v>
      </c>
      <c r="P133" s="12">
        <v>-7.7</v>
      </c>
      <c r="Q133" s="12"/>
      <c r="R133" s="12"/>
      <c r="S133" s="12"/>
      <c r="T133">
        <v>-8.9</v>
      </c>
      <c r="U133" s="12"/>
      <c r="V133" s="12"/>
      <c r="W133" s="12"/>
      <c r="X133">
        <v>141.5</v>
      </c>
      <c r="Y133" s="12"/>
      <c r="Z133" s="12"/>
      <c r="AA133" s="12"/>
      <c r="AB133">
        <v>-7.7</v>
      </c>
      <c r="AC133" s="12"/>
      <c r="AD133" s="12"/>
      <c r="AE133" s="12"/>
      <c r="AF133">
        <v>222.5</v>
      </c>
      <c r="AH133" s="12"/>
      <c r="AI133" s="12"/>
      <c r="AJ133" s="12"/>
      <c r="AK133" s="12">
        <f t="shared" si="41"/>
        <v>10.0166024</v>
      </c>
      <c r="AL133" s="12"/>
      <c r="AM133" s="12"/>
      <c r="AN133" s="12"/>
      <c r="AO133" s="12">
        <f t="shared" si="42"/>
        <v>2.9118724714818862</v>
      </c>
      <c r="AQ133" s="12"/>
      <c r="AR133" s="12"/>
      <c r="AS133" s="12"/>
      <c r="AT133">
        <v>9056.7000000000007</v>
      </c>
      <c r="AU133" s="12"/>
      <c r="AV133" s="12"/>
      <c r="AW133" s="12"/>
      <c r="AX133">
        <v>25.709143507016897</v>
      </c>
      <c r="AY133" s="12"/>
      <c r="AZ133" s="12"/>
      <c r="BA133" s="12"/>
      <c r="BB133" s="12">
        <f t="shared" si="40"/>
        <v>-30.300000000000011</v>
      </c>
      <c r="BC133" s="10"/>
      <c r="BD133" s="10"/>
      <c r="BE133" s="10"/>
      <c r="BF133" s="10">
        <f t="shared" si="43"/>
        <v>3</v>
      </c>
      <c r="BG133" s="12"/>
      <c r="BH133" s="12"/>
      <c r="BI133" s="12"/>
      <c r="BJ133" s="12">
        <f t="shared" si="48"/>
        <v>7.4451051000000001</v>
      </c>
      <c r="BK133" s="12">
        <f t="shared" si="49"/>
        <v>7.4451051000000001</v>
      </c>
      <c r="BL133">
        <v>3.4105132</v>
      </c>
      <c r="BM133" s="12"/>
      <c r="BN133" s="12"/>
      <c r="BO133" s="12"/>
      <c r="BP133" s="12">
        <f t="shared" si="34"/>
        <v>3.1269181000000001</v>
      </c>
      <c r="BQ133" s="12">
        <f t="shared" si="50"/>
        <v>3.1269181000000001</v>
      </c>
      <c r="BR133">
        <v>1.412156285</v>
      </c>
      <c r="BS133">
        <v>6.45</v>
      </c>
      <c r="BT133">
        <v>3</v>
      </c>
      <c r="BV133" s="12"/>
      <c r="BW133" s="12"/>
      <c r="BX133" s="12"/>
      <c r="BY133" s="12">
        <f t="shared" si="44"/>
        <v>4.2370998000000002</v>
      </c>
      <c r="BZ133" s="12"/>
      <c r="CA133" s="12"/>
      <c r="CB133" s="12"/>
      <c r="CC133" s="12">
        <f t="shared" si="45"/>
        <v>1.6891653</v>
      </c>
      <c r="CD133" s="12"/>
      <c r="CE133" s="12"/>
      <c r="CF133" s="12"/>
      <c r="CG133" s="12">
        <f t="shared" si="46"/>
        <v>3.5255854000000002</v>
      </c>
      <c r="CH133" s="12"/>
      <c r="CI133" s="12"/>
      <c r="CJ133" s="12"/>
      <c r="CK133" s="12">
        <f t="shared" si="47"/>
        <v>0.9806935</v>
      </c>
      <c r="CM133" s="12">
        <f t="shared" si="33"/>
        <v>-17.636786961583244</v>
      </c>
    </row>
    <row r="134" spans="1:91" x14ac:dyDescent="0.25">
      <c r="A134" s="12" t="s">
        <v>61</v>
      </c>
      <c r="B134" s="10"/>
      <c r="C134" s="10"/>
      <c r="D134" s="10"/>
      <c r="E134" s="10">
        <v>8.3000000000000007</v>
      </c>
      <c r="F134">
        <v>1</v>
      </c>
      <c r="G134" s="12">
        <v>0</v>
      </c>
      <c r="H134" s="10">
        <v>0</v>
      </c>
      <c r="I134" s="12"/>
      <c r="J134" s="12"/>
      <c r="K134" s="12"/>
      <c r="L134">
        <v>-5.4</v>
      </c>
      <c r="P134" s="12">
        <v>-4.5</v>
      </c>
      <c r="Q134" s="12"/>
      <c r="R134" s="12"/>
      <c r="S134" s="12"/>
      <c r="T134">
        <v>-2.7</v>
      </c>
      <c r="U134" s="12"/>
      <c r="V134" s="12"/>
      <c r="W134" s="12"/>
      <c r="X134">
        <v>137.19999999999999</v>
      </c>
      <c r="Y134" s="12"/>
      <c r="Z134" s="12"/>
      <c r="AA134" s="12"/>
      <c r="AB134">
        <v>-4.5</v>
      </c>
      <c r="AC134" s="12"/>
      <c r="AD134" s="12"/>
      <c r="AE134" s="12"/>
      <c r="AF134">
        <v>208.9</v>
      </c>
      <c r="AH134" s="12"/>
      <c r="AI134" s="12"/>
      <c r="AJ134" s="12"/>
      <c r="AK134" s="12">
        <f t="shared" si="41"/>
        <v>9.4877327999999999</v>
      </c>
      <c r="AL134" s="12"/>
      <c r="AM134" s="12"/>
      <c r="AN134" s="12"/>
      <c r="AO134" s="12">
        <f t="shared" si="42"/>
        <v>2.2429224441137716</v>
      </c>
      <c r="AQ134" s="12"/>
      <c r="AR134" s="12"/>
      <c r="AS134" s="12"/>
      <c r="AT134">
        <v>8044.2</v>
      </c>
      <c r="AU134" s="12"/>
      <c r="AV134" s="12"/>
      <c r="AW134" s="12"/>
      <c r="AX134">
        <v>49.579821486288253</v>
      </c>
      <c r="AY134" s="12"/>
      <c r="AZ134" s="12"/>
      <c r="BA134" s="12"/>
      <c r="BB134" s="12">
        <f t="shared" ref="BB134:BB165" si="51">X134 - X130</f>
        <v>-27.300000000000011</v>
      </c>
      <c r="BC134" s="10"/>
      <c r="BD134" s="10"/>
      <c r="BE134" s="10"/>
      <c r="BF134" s="10">
        <f t="shared" si="43"/>
        <v>1.5</v>
      </c>
      <c r="BG134" s="12"/>
      <c r="BH134" s="12"/>
      <c r="BI134" s="12"/>
      <c r="BJ134" s="12">
        <f t="shared" si="48"/>
        <v>6.5910067000000003</v>
      </c>
      <c r="BK134" s="12">
        <f t="shared" si="49"/>
        <v>6.5910067000000003</v>
      </c>
      <c r="BL134">
        <v>3.9394567</v>
      </c>
      <c r="BM134" s="12"/>
      <c r="BN134" s="12"/>
      <c r="BO134" s="12"/>
      <c r="BP134" s="12">
        <f t="shared" si="34"/>
        <v>2.2665183000000004</v>
      </c>
      <c r="BQ134" s="12">
        <f t="shared" si="50"/>
        <v>2.2665183000000004</v>
      </c>
      <c r="BR134">
        <v>2.1201877329999999</v>
      </c>
      <c r="BS134">
        <v>7.67</v>
      </c>
      <c r="BT134">
        <v>3.28</v>
      </c>
      <c r="BV134" s="12"/>
      <c r="BW134" s="12"/>
      <c r="BX134" s="12"/>
      <c r="BY134" s="12">
        <f t="shared" si="44"/>
        <v>4.4249094000000015</v>
      </c>
      <c r="BZ134" s="12"/>
      <c r="CA134" s="12"/>
      <c r="CB134" s="12"/>
      <c r="CC134" s="12">
        <f t="shared" si="45"/>
        <v>1.6633328999999999</v>
      </c>
      <c r="CD134" s="12"/>
      <c r="CE134" s="12"/>
      <c r="CF134" s="12"/>
      <c r="CG134" s="12">
        <f t="shared" si="46"/>
        <v>3.4481101999999995</v>
      </c>
      <c r="CH134" s="12"/>
      <c r="CI134" s="12"/>
      <c r="CJ134" s="12"/>
      <c r="CK134" s="12">
        <f t="shared" si="47"/>
        <v>0.97059549999999983</v>
      </c>
      <c r="CM134" s="12">
        <f t="shared" si="33"/>
        <v>-16.59574468085107</v>
      </c>
    </row>
    <row r="135" spans="1:91" x14ac:dyDescent="0.25">
      <c r="A135" s="12" t="s">
        <v>62</v>
      </c>
      <c r="B135" s="10"/>
      <c r="C135" s="10"/>
      <c r="D135" s="10"/>
      <c r="E135" s="10">
        <v>9.3000000000000007</v>
      </c>
      <c r="F135">
        <v>1</v>
      </c>
      <c r="G135" s="12">
        <v>0</v>
      </c>
      <c r="H135" s="10">
        <v>0</v>
      </c>
      <c r="I135" s="12"/>
      <c r="J135" s="12"/>
      <c r="K135" s="12"/>
      <c r="L135">
        <v>-0.5</v>
      </c>
      <c r="P135" s="12">
        <v>-1.2</v>
      </c>
      <c r="Q135" s="12"/>
      <c r="R135" s="12"/>
      <c r="S135" s="12"/>
      <c r="T135">
        <v>2.1</v>
      </c>
      <c r="U135" s="12"/>
      <c r="V135" s="12"/>
      <c r="W135" s="12"/>
      <c r="X135">
        <v>137.1</v>
      </c>
      <c r="Y135" s="12"/>
      <c r="Z135" s="12"/>
      <c r="AA135" s="12"/>
      <c r="AB135">
        <v>-1.2</v>
      </c>
      <c r="AC135" s="12"/>
      <c r="AD135" s="12"/>
      <c r="AE135" s="12"/>
      <c r="AF135">
        <v>178.5</v>
      </c>
      <c r="AH135" s="12"/>
      <c r="AI135" s="12"/>
      <c r="AJ135" s="12"/>
      <c r="AK135" s="12">
        <f t="shared" si="41"/>
        <v>8.0857381000000004</v>
      </c>
      <c r="AL135" s="12"/>
      <c r="AM135" s="12"/>
      <c r="AN135" s="12"/>
      <c r="AO135" s="12">
        <f t="shared" si="42"/>
        <v>1.6765714896176733</v>
      </c>
      <c r="AQ135" s="12"/>
      <c r="AR135" s="12"/>
      <c r="AS135" s="12"/>
      <c r="AT135">
        <v>9342.7999999999993</v>
      </c>
      <c r="AU135" s="12"/>
      <c r="AV135" s="12"/>
      <c r="AW135" s="12"/>
      <c r="AX135">
        <v>13.946568480541167</v>
      </c>
      <c r="AY135" s="12"/>
      <c r="AZ135" s="12"/>
      <c r="BA135" s="12"/>
      <c r="BB135" s="12">
        <f t="shared" si="51"/>
        <v>-19.5</v>
      </c>
      <c r="BC135" s="10"/>
      <c r="BD135" s="10"/>
      <c r="BE135" s="10"/>
      <c r="BF135" s="10">
        <f t="shared" si="43"/>
        <v>0.29999999999999893</v>
      </c>
      <c r="BG135" s="12"/>
      <c r="BH135" s="12"/>
      <c r="BI135" s="12"/>
      <c r="BJ135" s="12">
        <f t="shared" si="48"/>
        <v>5.5618365999999995</v>
      </c>
      <c r="BK135" s="12">
        <f t="shared" si="49"/>
        <v>5.5618365999999995</v>
      </c>
      <c r="BL135">
        <v>4.2937234999999996</v>
      </c>
      <c r="BM135" s="12"/>
      <c r="BN135" s="12"/>
      <c r="BO135" s="12"/>
      <c r="BP135" s="12">
        <f t="shared" si="34"/>
        <v>1.5132140999999992</v>
      </c>
      <c r="BQ135" s="12">
        <f t="shared" si="50"/>
        <v>1.5132140999999992</v>
      </c>
      <c r="BR135">
        <v>2.1222452550000002</v>
      </c>
      <c r="BS135">
        <v>9.57</v>
      </c>
      <c r="BT135">
        <v>3.51</v>
      </c>
      <c r="BV135" s="12"/>
      <c r="BW135" s="12"/>
      <c r="BX135" s="12"/>
      <c r="BY135" s="12">
        <f t="shared" si="44"/>
        <v>4.3907622000000011</v>
      </c>
      <c r="BZ135" s="12"/>
      <c r="CA135" s="12"/>
      <c r="CB135" s="12"/>
      <c r="CC135" s="12">
        <f t="shared" si="45"/>
        <v>1.6680296999999999</v>
      </c>
      <c r="CD135" s="12"/>
      <c r="CE135" s="12"/>
      <c r="CF135" s="12"/>
      <c r="CG135" s="12">
        <f t="shared" si="46"/>
        <v>3.4621966</v>
      </c>
      <c r="CH135" s="12"/>
      <c r="CI135" s="12"/>
      <c r="CJ135" s="12"/>
      <c r="CK135" s="12">
        <f t="shared" si="47"/>
        <v>0.97243149999999978</v>
      </c>
      <c r="CM135" s="12">
        <f t="shared" ref="CM135:CM161" si="52">((X135-X131)/X131)*100</f>
        <v>-12.452107279693488</v>
      </c>
    </row>
    <row r="136" spans="1:91" x14ac:dyDescent="0.25">
      <c r="A136" s="12" t="s">
        <v>63</v>
      </c>
      <c r="B136" s="10"/>
      <c r="C136" s="10"/>
      <c r="D136" s="10"/>
      <c r="E136" s="10">
        <v>9.6</v>
      </c>
      <c r="F136">
        <v>0</v>
      </c>
      <c r="G136" s="12">
        <v>0</v>
      </c>
      <c r="H136" s="10">
        <v>0</v>
      </c>
      <c r="I136" s="12"/>
      <c r="J136" s="12"/>
      <c r="K136" s="12"/>
      <c r="L136">
        <v>1.3</v>
      </c>
      <c r="P136" s="12">
        <v>1.2</v>
      </c>
      <c r="Q136" s="12"/>
      <c r="R136" s="12"/>
      <c r="S136" s="12"/>
      <c r="T136">
        <v>3.5</v>
      </c>
      <c r="U136" s="12"/>
      <c r="V136" s="12"/>
      <c r="W136" s="12"/>
      <c r="X136">
        <v>137.69999999999999</v>
      </c>
      <c r="Y136" s="12"/>
      <c r="Z136" s="12"/>
      <c r="AA136" s="12"/>
      <c r="AB136">
        <v>1.2</v>
      </c>
      <c r="AC136" s="12"/>
      <c r="AD136" s="12"/>
      <c r="AE136" s="12"/>
      <c r="AF136">
        <v>154</v>
      </c>
      <c r="AH136" s="12"/>
      <c r="AI136" s="12"/>
      <c r="AJ136" s="12"/>
      <c r="AK136" s="12">
        <f t="shared" si="41"/>
        <v>7.5485892999999997</v>
      </c>
      <c r="AL136" s="12"/>
      <c r="AM136" s="12"/>
      <c r="AN136" s="12"/>
      <c r="AO136" s="12">
        <f t="shared" si="42"/>
        <v>1.4255542864456938</v>
      </c>
      <c r="AQ136" s="12"/>
      <c r="AR136" s="12"/>
      <c r="AS136" s="12"/>
      <c r="AT136">
        <v>10812.8</v>
      </c>
      <c r="AU136" s="12"/>
      <c r="AV136" s="12"/>
      <c r="AW136" s="12"/>
      <c r="AX136">
        <v>9.2593962710861177</v>
      </c>
      <c r="AY136" s="12"/>
      <c r="AZ136" s="12"/>
      <c r="BA136" s="12"/>
      <c r="BB136" s="12">
        <f t="shared" si="51"/>
        <v>-11.5</v>
      </c>
      <c r="BC136" s="10"/>
      <c r="BD136" s="10"/>
      <c r="BE136" s="10"/>
      <c r="BF136" s="10">
        <f t="shared" si="43"/>
        <v>-9.9999999999999645E-2</v>
      </c>
      <c r="BG136" s="12"/>
      <c r="BH136" s="12"/>
      <c r="BI136" s="12"/>
      <c r="BJ136" s="12">
        <f t="shared" si="48"/>
        <v>4.7092898000000005</v>
      </c>
      <c r="BK136" s="12">
        <f t="shared" si="49"/>
        <v>4.7092898000000005</v>
      </c>
      <c r="BL136">
        <v>4.0683695999999996</v>
      </c>
      <c r="BM136" s="12"/>
      <c r="BN136" s="12"/>
      <c r="BO136" s="12"/>
      <c r="BP136" s="12">
        <f t="shared" si="34"/>
        <v>1.1417572000000002</v>
      </c>
      <c r="BQ136" s="12">
        <f t="shared" si="50"/>
        <v>1.1417572000000002</v>
      </c>
      <c r="BR136">
        <v>1.732715252</v>
      </c>
      <c r="BS136">
        <v>10.33</v>
      </c>
      <c r="BT136">
        <v>3.38</v>
      </c>
      <c r="BV136" s="12"/>
      <c r="BW136" s="12"/>
      <c r="BX136" s="12"/>
      <c r="BY136" s="12">
        <f t="shared" si="44"/>
        <v>4.249905</v>
      </c>
      <c r="BZ136" s="12"/>
      <c r="CA136" s="12"/>
      <c r="CB136" s="12"/>
      <c r="CC136" s="12">
        <f t="shared" si="45"/>
        <v>1.6874040000000001</v>
      </c>
      <c r="CD136" s="12"/>
      <c r="CE136" s="12"/>
      <c r="CF136" s="12"/>
      <c r="CG136" s="12">
        <f t="shared" si="46"/>
        <v>3.5203030000000002</v>
      </c>
      <c r="CH136" s="12"/>
      <c r="CI136" s="12"/>
      <c r="CJ136" s="12"/>
      <c r="CK136" s="12">
        <f t="shared" si="47"/>
        <v>0.9800049999999999</v>
      </c>
      <c r="CM136" s="12">
        <f t="shared" si="52"/>
        <v>-7.7077747989276153</v>
      </c>
    </row>
    <row r="137" spans="1:91" x14ac:dyDescent="0.25">
      <c r="A137" s="12" t="s">
        <v>64</v>
      </c>
      <c r="B137" s="10"/>
      <c r="C137" s="10"/>
      <c r="D137" s="10"/>
      <c r="E137" s="10">
        <v>9.9</v>
      </c>
      <c r="F137">
        <v>0</v>
      </c>
      <c r="G137" s="12">
        <v>0</v>
      </c>
      <c r="H137" s="10">
        <v>0</v>
      </c>
      <c r="I137" s="12"/>
      <c r="J137" s="12"/>
      <c r="K137" s="12"/>
      <c r="L137">
        <v>3.9</v>
      </c>
      <c r="P137" s="12">
        <v>5.2</v>
      </c>
      <c r="Q137" s="12"/>
      <c r="R137" s="12"/>
      <c r="S137" s="12"/>
      <c r="T137">
        <v>3.2</v>
      </c>
      <c r="U137" s="12"/>
      <c r="V137" s="12"/>
      <c r="W137" s="12"/>
      <c r="X137">
        <v>138.19999999999999</v>
      </c>
      <c r="Y137" s="12"/>
      <c r="Z137" s="12"/>
      <c r="AA137" s="12"/>
      <c r="AB137">
        <v>5.2</v>
      </c>
      <c r="AC137" s="12"/>
      <c r="AD137" s="12"/>
      <c r="AE137" s="12"/>
      <c r="AF137">
        <v>155.19999999999999</v>
      </c>
      <c r="AH137" s="12"/>
      <c r="AI137" s="12"/>
      <c r="AJ137" s="12"/>
      <c r="AK137" s="12">
        <f t="shared" si="41"/>
        <v>6.7288940999999998</v>
      </c>
      <c r="AL137" s="12"/>
      <c r="AM137" s="12"/>
      <c r="AN137" s="12"/>
      <c r="AO137" s="12">
        <f t="shared" si="42"/>
        <v>1.0364524454181341</v>
      </c>
      <c r="AQ137" s="12"/>
      <c r="AR137" s="12"/>
      <c r="AS137" s="12"/>
      <c r="AT137">
        <v>11385.1</v>
      </c>
      <c r="AU137" s="12"/>
      <c r="AV137" s="12"/>
      <c r="AW137" s="12"/>
      <c r="AX137">
        <v>15.339347041308372</v>
      </c>
      <c r="AY137" s="12"/>
      <c r="AZ137" s="12"/>
      <c r="BA137" s="12"/>
      <c r="BB137" s="12">
        <f t="shared" si="51"/>
        <v>-3.3000000000000114</v>
      </c>
      <c r="BC137" s="10"/>
      <c r="BD137" s="10"/>
      <c r="BE137" s="10"/>
      <c r="BF137" s="10">
        <f t="shared" si="43"/>
        <v>-0.40000000000000036</v>
      </c>
      <c r="BG137" s="12"/>
      <c r="BH137" s="12"/>
      <c r="BI137" s="12"/>
      <c r="BJ137" s="12">
        <f t="shared" si="48"/>
        <v>3.3492389999999999</v>
      </c>
      <c r="BK137" s="12">
        <f t="shared" si="49"/>
        <v>3.3492389999999999</v>
      </c>
      <c r="BL137">
        <v>4.1319393</v>
      </c>
      <c r="BM137" s="12"/>
      <c r="BN137" s="12"/>
      <c r="BO137" s="12"/>
      <c r="BP137" s="12">
        <f t="shared" si="34"/>
        <v>0.65489989999999987</v>
      </c>
      <c r="BQ137" s="12">
        <f t="shared" si="50"/>
        <v>0.65489989999999987</v>
      </c>
      <c r="BR137">
        <v>1.664947706</v>
      </c>
      <c r="BS137">
        <v>10.52</v>
      </c>
      <c r="BT137">
        <v>3.06</v>
      </c>
      <c r="BV137" s="12"/>
      <c r="BW137" s="12"/>
      <c r="BX137" s="12"/>
      <c r="BY137" s="12">
        <f t="shared" si="44"/>
        <v>4.1773422000000009</v>
      </c>
      <c r="BZ137" s="12"/>
      <c r="CA137" s="12"/>
      <c r="CB137" s="12"/>
      <c r="CC137" s="12">
        <f t="shared" si="45"/>
        <v>1.6973847</v>
      </c>
      <c r="CD137" s="12"/>
      <c r="CE137" s="12"/>
      <c r="CF137" s="12"/>
      <c r="CG137" s="12">
        <f t="shared" si="46"/>
        <v>3.5502365999999999</v>
      </c>
      <c r="CH137" s="12"/>
      <c r="CI137" s="12"/>
      <c r="CJ137" s="12"/>
      <c r="CK137" s="12">
        <f t="shared" si="47"/>
        <v>0.98390649999999991</v>
      </c>
      <c r="CM137" s="12">
        <f t="shared" si="52"/>
        <v>-2.3321554770318103</v>
      </c>
    </row>
    <row r="138" spans="1:91" x14ac:dyDescent="0.25">
      <c r="A138" s="12" t="s">
        <v>65</v>
      </c>
      <c r="B138" s="10"/>
      <c r="C138" s="10"/>
      <c r="D138" s="10"/>
      <c r="E138" s="10">
        <v>9.8000000000000007</v>
      </c>
      <c r="F138">
        <v>0</v>
      </c>
      <c r="G138" s="12">
        <v>0</v>
      </c>
      <c r="H138" s="10">
        <v>0</v>
      </c>
      <c r="I138" s="12"/>
      <c r="J138" s="12"/>
      <c r="K138" s="12"/>
      <c r="L138">
        <v>1.7</v>
      </c>
      <c r="P138" s="12">
        <v>3.2</v>
      </c>
      <c r="Q138" s="12"/>
      <c r="R138" s="12"/>
      <c r="S138" s="12"/>
      <c r="T138">
        <v>0.6</v>
      </c>
      <c r="U138" s="12"/>
      <c r="V138" s="12"/>
      <c r="W138" s="12"/>
      <c r="X138">
        <v>138.30000000000001</v>
      </c>
      <c r="Y138" s="12"/>
      <c r="Z138" s="12"/>
      <c r="AA138" s="12"/>
      <c r="AB138">
        <v>3.2</v>
      </c>
      <c r="AC138" s="12"/>
      <c r="AD138" s="12"/>
      <c r="AE138" s="12"/>
      <c r="AF138">
        <v>149.80000000000001</v>
      </c>
      <c r="AH138" s="12"/>
      <c r="AI138" s="12"/>
      <c r="AJ138" s="12"/>
      <c r="AK138" s="12">
        <f t="shared" si="41"/>
        <v>7.473036500000001</v>
      </c>
      <c r="AL138" s="12"/>
      <c r="AM138" s="12"/>
      <c r="AN138" s="12"/>
      <c r="AO138" s="12">
        <f t="shared" si="42"/>
        <v>1.3962331046540619</v>
      </c>
      <c r="AQ138" s="12"/>
      <c r="AR138" s="12"/>
      <c r="AS138" s="12"/>
      <c r="AT138">
        <v>12032.5</v>
      </c>
      <c r="AU138" s="12"/>
      <c r="AV138" s="12"/>
      <c r="AW138" s="12"/>
      <c r="AX138">
        <v>15.591107417411187</v>
      </c>
      <c r="AY138" s="12"/>
      <c r="AZ138" s="12"/>
      <c r="BA138" s="12"/>
      <c r="BB138" s="12">
        <f t="shared" si="51"/>
        <v>1.1000000000000227</v>
      </c>
      <c r="BC138" s="10"/>
      <c r="BD138" s="10"/>
      <c r="BE138" s="10"/>
      <c r="BF138" s="10">
        <f t="shared" si="43"/>
        <v>-0.80000000000000071</v>
      </c>
      <c r="BG138" s="12"/>
      <c r="BH138" s="12"/>
      <c r="BI138" s="12"/>
      <c r="BJ138" s="12">
        <f t="shared" si="48"/>
        <v>3.8869781999999997</v>
      </c>
      <c r="BK138" s="12">
        <f t="shared" si="49"/>
        <v>3.8869781999999997</v>
      </c>
      <c r="BL138">
        <v>4.3166643000000002</v>
      </c>
      <c r="BM138" s="12"/>
      <c r="BN138" s="12"/>
      <c r="BO138" s="12"/>
      <c r="BP138" s="12">
        <f t="shared" si="34"/>
        <v>0.70869699999999947</v>
      </c>
      <c r="BQ138" s="12">
        <f t="shared" si="50"/>
        <v>0.70869699999999947</v>
      </c>
      <c r="BR138">
        <v>1.67306899</v>
      </c>
      <c r="BS138">
        <v>10.58</v>
      </c>
      <c r="BT138">
        <v>2.63</v>
      </c>
      <c r="BV138" s="12"/>
      <c r="BW138" s="12"/>
      <c r="BX138" s="12"/>
      <c r="BY138" s="12">
        <f t="shared" si="44"/>
        <v>4.1218530000000007</v>
      </c>
      <c r="BZ138" s="12"/>
      <c r="CA138" s="12"/>
      <c r="CB138" s="12"/>
      <c r="CC138" s="12">
        <f t="shared" si="45"/>
        <v>1.705017</v>
      </c>
      <c r="CD138" s="12"/>
      <c r="CE138" s="12"/>
      <c r="CF138" s="12"/>
      <c r="CG138" s="12">
        <f t="shared" si="46"/>
        <v>3.5731269999999999</v>
      </c>
      <c r="CH138" s="12"/>
      <c r="CI138" s="12"/>
      <c r="CJ138" s="12"/>
      <c r="CK138" s="12">
        <f t="shared" si="47"/>
        <v>0.98688999999999993</v>
      </c>
      <c r="CM138" s="12">
        <f t="shared" si="52"/>
        <v>0.80174927113704286</v>
      </c>
    </row>
    <row r="139" spans="1:91" x14ac:dyDescent="0.25">
      <c r="A139" s="12" t="s">
        <v>66</v>
      </c>
      <c r="B139" s="10"/>
      <c r="C139" s="10"/>
      <c r="D139" s="10"/>
      <c r="E139" s="10">
        <v>9.6</v>
      </c>
      <c r="F139">
        <v>0</v>
      </c>
      <c r="G139" s="12">
        <v>0</v>
      </c>
      <c r="H139" s="10">
        <v>0</v>
      </c>
      <c r="I139" s="12"/>
      <c r="J139" s="12"/>
      <c r="K139" s="12"/>
      <c r="L139">
        <v>3.9</v>
      </c>
      <c r="P139" s="12">
        <v>5.8</v>
      </c>
      <c r="Q139" s="12"/>
      <c r="R139" s="12"/>
      <c r="S139" s="12"/>
      <c r="T139">
        <v>-0.1</v>
      </c>
      <c r="U139" s="12"/>
      <c r="V139" s="12"/>
      <c r="W139" s="12"/>
      <c r="X139">
        <v>137.4</v>
      </c>
      <c r="Y139" s="12"/>
      <c r="Z139" s="12"/>
      <c r="AA139" s="12"/>
      <c r="AB139">
        <v>5.8</v>
      </c>
      <c r="AC139" s="12"/>
      <c r="AD139" s="12"/>
      <c r="AE139" s="12"/>
      <c r="AF139">
        <v>164.5</v>
      </c>
      <c r="AH139" s="12"/>
      <c r="AI139" s="12"/>
      <c r="AJ139" s="12"/>
      <c r="AK139" s="12">
        <f t="shared" si="41"/>
        <v>6.6303134999999997</v>
      </c>
      <c r="AL139" s="12"/>
      <c r="AM139" s="12"/>
      <c r="AN139" s="12"/>
      <c r="AO139" s="12">
        <f t="shared" si="42"/>
        <v>1.0204028979541226</v>
      </c>
      <c r="AQ139" s="12"/>
      <c r="AR139" s="12"/>
      <c r="AS139" s="12"/>
      <c r="AT139">
        <v>10645.8</v>
      </c>
      <c r="AU139" s="12"/>
      <c r="AV139" s="12"/>
      <c r="AW139" s="12"/>
      <c r="AX139">
        <v>30.037197768133915</v>
      </c>
      <c r="AY139" s="12"/>
      <c r="AZ139" s="12"/>
      <c r="BA139" s="12"/>
      <c r="BB139" s="12">
        <f t="shared" si="51"/>
        <v>0.30000000000001137</v>
      </c>
      <c r="BC139" s="10"/>
      <c r="BD139" s="10"/>
      <c r="BE139" s="10"/>
      <c r="BF139" s="10">
        <f t="shared" si="43"/>
        <v>-0.5</v>
      </c>
      <c r="BG139" s="12"/>
      <c r="BH139" s="12"/>
      <c r="BI139" s="12"/>
      <c r="BJ139" s="12">
        <f t="shared" si="48"/>
        <v>3.0525660000000001</v>
      </c>
      <c r="BK139" s="12">
        <f t="shared" si="49"/>
        <v>3.0525660000000001</v>
      </c>
      <c r="BL139">
        <v>4.0190684000000001</v>
      </c>
      <c r="BM139" s="12"/>
      <c r="BN139" s="12"/>
      <c r="BO139" s="12"/>
      <c r="BP139" s="12">
        <f t="shared" si="34"/>
        <v>0.57512279999999993</v>
      </c>
      <c r="BQ139" s="12">
        <f t="shared" si="50"/>
        <v>0.57512279999999993</v>
      </c>
      <c r="BR139">
        <v>1.4718715090000001</v>
      </c>
      <c r="BS139">
        <v>10.72</v>
      </c>
      <c r="BT139">
        <v>2.37</v>
      </c>
      <c r="BV139" s="12"/>
      <c r="BW139" s="12"/>
      <c r="BX139" s="12"/>
      <c r="BY139" s="12">
        <f t="shared" si="44"/>
        <v>4.1346581999999996</v>
      </c>
      <c r="BZ139" s="12"/>
      <c r="CA139" s="12"/>
      <c r="CB139" s="12"/>
      <c r="CC139" s="12">
        <f t="shared" si="45"/>
        <v>1.7032557000000002</v>
      </c>
      <c r="CD139" s="12"/>
      <c r="CE139" s="12"/>
      <c r="CF139" s="12"/>
      <c r="CG139" s="12">
        <f t="shared" si="46"/>
        <v>3.5678446000000004</v>
      </c>
      <c r="CH139" s="12"/>
      <c r="CI139" s="12"/>
      <c r="CJ139" s="12"/>
      <c r="CK139" s="12">
        <f t="shared" si="47"/>
        <v>0.98620149999999984</v>
      </c>
      <c r="CM139" s="12">
        <f t="shared" si="52"/>
        <v>0.21881838074399082</v>
      </c>
    </row>
    <row r="140" spans="1:91" x14ac:dyDescent="0.25">
      <c r="A140" s="12" t="s">
        <v>67</v>
      </c>
      <c r="B140" s="10"/>
      <c r="C140" s="10"/>
      <c r="D140" s="10"/>
      <c r="E140" s="10">
        <v>9.5</v>
      </c>
      <c r="F140">
        <v>0</v>
      </c>
      <c r="G140" s="12">
        <v>0</v>
      </c>
      <c r="H140" s="10">
        <v>0</v>
      </c>
      <c r="I140" s="12"/>
      <c r="J140" s="12"/>
      <c r="K140" s="12"/>
      <c r="L140">
        <v>2.7</v>
      </c>
      <c r="P140" s="12">
        <v>4.5999999999999996</v>
      </c>
      <c r="Q140" s="12"/>
      <c r="R140" s="12"/>
      <c r="S140" s="12"/>
      <c r="T140">
        <v>1.2</v>
      </c>
      <c r="U140" s="12"/>
      <c r="V140" s="12"/>
      <c r="W140" s="12"/>
      <c r="X140">
        <v>134.69999999999999</v>
      </c>
      <c r="Y140" s="12"/>
      <c r="Z140" s="12"/>
      <c r="AA140" s="12"/>
      <c r="AB140">
        <v>4.5999999999999996</v>
      </c>
      <c r="AC140" s="12"/>
      <c r="AD140" s="12"/>
      <c r="AE140" s="12"/>
      <c r="AF140">
        <v>166.9</v>
      </c>
      <c r="AH140" s="12"/>
      <c r="AI140" s="12"/>
      <c r="AJ140" s="12"/>
      <c r="AK140" s="12">
        <f t="shared" si="41"/>
        <v>7.0212728999999996</v>
      </c>
      <c r="AL140" s="12"/>
      <c r="AM140" s="12"/>
      <c r="AN140" s="12"/>
      <c r="AO140" s="12">
        <f t="shared" si="42"/>
        <v>1.3466621029795158</v>
      </c>
      <c r="AQ140" s="12"/>
      <c r="AR140" s="12"/>
      <c r="AS140" s="12"/>
      <c r="AT140">
        <v>11814</v>
      </c>
      <c r="AU140" s="12"/>
      <c r="AV140" s="12"/>
      <c r="AW140" s="12"/>
      <c r="AX140">
        <v>-1.1638733705772841</v>
      </c>
      <c r="AY140" s="12"/>
      <c r="AZ140" s="12"/>
      <c r="BA140" s="12"/>
      <c r="BB140" s="12">
        <f t="shared" si="51"/>
        <v>-3</v>
      </c>
      <c r="BC140" s="10"/>
      <c r="BD140" s="10"/>
      <c r="BE140" s="10"/>
      <c r="BF140" s="10">
        <f t="shared" si="43"/>
        <v>-0.5</v>
      </c>
      <c r="BG140" s="12"/>
      <c r="BH140" s="12"/>
      <c r="BI140" s="12"/>
      <c r="BJ140" s="12">
        <f t="shared" si="48"/>
        <v>3.4738956000000001</v>
      </c>
      <c r="BK140" s="12">
        <f t="shared" si="49"/>
        <v>3.4738956000000001</v>
      </c>
      <c r="BL140">
        <v>3.5034242999999998</v>
      </c>
      <c r="BM140" s="12"/>
      <c r="BN140" s="12"/>
      <c r="BO140" s="12"/>
      <c r="BP140" s="12">
        <f t="shared" si="34"/>
        <v>0.69078389999999978</v>
      </c>
      <c r="BQ140" s="12">
        <f t="shared" si="50"/>
        <v>0.69078389999999978</v>
      </c>
      <c r="BR140">
        <v>0.94565192899999995</v>
      </c>
      <c r="BS140">
        <v>8.6300000000000008</v>
      </c>
      <c r="BT140">
        <v>1.98</v>
      </c>
      <c r="BV140" s="12"/>
      <c r="BW140" s="12"/>
      <c r="BX140" s="12"/>
      <c r="BY140" s="12">
        <f t="shared" si="44"/>
        <v>4.2755154000000015</v>
      </c>
      <c r="BZ140" s="12"/>
      <c r="CA140" s="12"/>
      <c r="CB140" s="12"/>
      <c r="CC140" s="12">
        <f t="shared" si="45"/>
        <v>1.6838814</v>
      </c>
      <c r="CD140" s="12"/>
      <c r="CE140" s="12"/>
      <c r="CF140" s="12"/>
      <c r="CG140" s="12">
        <f t="shared" si="46"/>
        <v>3.5097381999999997</v>
      </c>
      <c r="CH140" s="12"/>
      <c r="CI140" s="12"/>
      <c r="CJ140" s="12"/>
      <c r="CK140" s="12">
        <f t="shared" si="47"/>
        <v>0.97862799999999972</v>
      </c>
      <c r="CM140" s="12">
        <f t="shared" si="52"/>
        <v>-2.1786492374727668</v>
      </c>
    </row>
    <row r="141" spans="1:91" x14ac:dyDescent="0.25">
      <c r="A141" s="12" t="s">
        <v>68</v>
      </c>
      <c r="B141" s="10"/>
      <c r="C141" s="10"/>
      <c r="D141" s="10"/>
      <c r="E141" s="10">
        <v>9.5</v>
      </c>
      <c r="F141">
        <v>0</v>
      </c>
      <c r="G141" s="12">
        <v>0</v>
      </c>
      <c r="H141" s="10">
        <v>0</v>
      </c>
      <c r="I141" s="12"/>
      <c r="J141" s="12"/>
      <c r="K141" s="12"/>
      <c r="L141">
        <v>2.5</v>
      </c>
      <c r="P141" s="12">
        <v>4.7</v>
      </c>
      <c r="Q141" s="12"/>
      <c r="R141" s="12"/>
      <c r="S141" s="12"/>
      <c r="T141">
        <v>3.3</v>
      </c>
      <c r="U141" s="12"/>
      <c r="V141" s="12"/>
      <c r="W141" s="12"/>
      <c r="X141">
        <v>133.5</v>
      </c>
      <c r="Y141" s="12"/>
      <c r="Z141" s="12"/>
      <c r="AA141" s="12"/>
      <c r="AB141">
        <v>4.7</v>
      </c>
      <c r="AC141" s="12"/>
      <c r="AD141" s="12"/>
      <c r="AE141" s="12"/>
      <c r="AF141">
        <v>172.7</v>
      </c>
      <c r="AH141" s="12"/>
      <c r="AI141" s="12"/>
      <c r="AJ141" s="12"/>
      <c r="AK141" s="12">
        <f t="shared" si="41"/>
        <v>7.0919094999999999</v>
      </c>
      <c r="AL141" s="12"/>
      <c r="AM141" s="12"/>
      <c r="AN141" s="12"/>
      <c r="AO141" s="12">
        <f t="shared" si="42"/>
        <v>1.3257969776491643</v>
      </c>
      <c r="AQ141" s="12"/>
      <c r="AR141" s="12"/>
      <c r="AS141" s="12"/>
      <c r="AT141">
        <v>13131.5</v>
      </c>
      <c r="AU141" s="12"/>
      <c r="AV141" s="12"/>
      <c r="AW141" s="12"/>
      <c r="AX141">
        <v>-0.85443399459316227</v>
      </c>
      <c r="AY141" s="12"/>
      <c r="AZ141" s="12"/>
      <c r="BA141" s="12"/>
      <c r="BB141" s="12">
        <f t="shared" si="51"/>
        <v>-4.6999999999999886</v>
      </c>
      <c r="BC141" s="10"/>
      <c r="BD141" s="10"/>
      <c r="BE141" s="10"/>
      <c r="BF141" s="10">
        <f t="shared" si="43"/>
        <v>-0.90000000000000036</v>
      </c>
      <c r="BG141" s="12"/>
      <c r="BH141" s="12"/>
      <c r="BI141" s="12"/>
      <c r="BJ141" s="12">
        <f t="shared" si="48"/>
        <v>3.4723302999999994</v>
      </c>
      <c r="BK141" s="12">
        <f t="shared" si="49"/>
        <v>3.4723302999999994</v>
      </c>
      <c r="BL141">
        <v>3.5639210000000001</v>
      </c>
      <c r="BM141" s="12"/>
      <c r="BN141" s="12"/>
      <c r="BO141" s="12"/>
      <c r="BP141" s="12">
        <f t="shared" si="34"/>
        <v>0.54479149999999976</v>
      </c>
      <c r="BQ141" s="12">
        <f t="shared" si="50"/>
        <v>0.54479149999999976</v>
      </c>
      <c r="BR141">
        <v>0.88869692</v>
      </c>
      <c r="BS141">
        <v>7.98</v>
      </c>
      <c r="BT141">
        <v>1.8</v>
      </c>
      <c r="BV141" s="12"/>
      <c r="BW141" s="12"/>
      <c r="BX141" s="12"/>
      <c r="BY141" s="12">
        <f t="shared" si="44"/>
        <v>4.3310046000000009</v>
      </c>
      <c r="BZ141" s="12"/>
      <c r="CA141" s="12"/>
      <c r="CB141" s="12"/>
      <c r="CC141" s="12">
        <f t="shared" si="45"/>
        <v>1.6762490999999999</v>
      </c>
      <c r="CD141" s="12"/>
      <c r="CE141" s="12"/>
      <c r="CF141" s="12"/>
      <c r="CG141" s="12">
        <f t="shared" si="46"/>
        <v>3.4868478000000001</v>
      </c>
      <c r="CH141" s="12"/>
      <c r="CI141" s="12"/>
      <c r="CJ141" s="12"/>
      <c r="CK141" s="12">
        <f t="shared" si="47"/>
        <v>0.97564449999999991</v>
      </c>
      <c r="CM141" s="12">
        <f t="shared" si="52"/>
        <v>-3.4008683068017285</v>
      </c>
    </row>
    <row r="142" spans="1:91" x14ac:dyDescent="0.25">
      <c r="A142" s="12" t="s">
        <v>69</v>
      </c>
      <c r="B142" s="10"/>
      <c r="C142" s="10"/>
      <c r="D142" s="10"/>
      <c r="E142" s="10">
        <v>9</v>
      </c>
      <c r="F142">
        <v>0</v>
      </c>
      <c r="G142" s="12">
        <v>0</v>
      </c>
      <c r="H142" s="10">
        <v>0</v>
      </c>
      <c r="I142" s="12"/>
      <c r="J142" s="12"/>
      <c r="K142" s="12"/>
      <c r="L142">
        <v>-1.5</v>
      </c>
      <c r="P142" s="12">
        <v>0.2</v>
      </c>
      <c r="Q142" s="12"/>
      <c r="R142" s="12"/>
      <c r="S142" s="12"/>
      <c r="T142">
        <v>4.3</v>
      </c>
      <c r="U142" s="12"/>
      <c r="V142" s="12"/>
      <c r="W142" s="12"/>
      <c r="X142">
        <v>132.30000000000001</v>
      </c>
      <c r="Y142" s="12"/>
      <c r="Z142" s="12"/>
      <c r="AA142" s="12"/>
      <c r="AB142">
        <v>0.2</v>
      </c>
      <c r="AC142" s="12"/>
      <c r="AD142" s="12"/>
      <c r="AE142" s="12"/>
      <c r="AF142">
        <v>179.6</v>
      </c>
      <c r="AH142" s="12"/>
      <c r="AI142" s="12"/>
      <c r="AJ142" s="12"/>
      <c r="AK142" s="12">
        <f t="shared" si="41"/>
        <v>8.3403404999999999</v>
      </c>
      <c r="AL142" s="12"/>
      <c r="AM142" s="12"/>
      <c r="AN142" s="12"/>
      <c r="AO142" s="12">
        <f t="shared" si="42"/>
        <v>1.8190806224610849</v>
      </c>
      <c r="AQ142" s="12"/>
      <c r="AR142" s="12"/>
      <c r="AS142" s="12"/>
      <c r="AT142">
        <v>13908.5</v>
      </c>
      <c r="AU142" s="12"/>
      <c r="AV142" s="12"/>
      <c r="AW142" s="12"/>
      <c r="AX142">
        <v>5.1695006650609443</v>
      </c>
      <c r="AY142" s="12"/>
      <c r="AZ142" s="12"/>
      <c r="BA142" s="12"/>
      <c r="BB142" s="12">
        <f t="shared" si="51"/>
        <v>-6</v>
      </c>
      <c r="BC142" s="10"/>
      <c r="BD142" s="10"/>
      <c r="BE142" s="10"/>
      <c r="BF142" s="10">
        <f t="shared" si="43"/>
        <v>-0.69999999999999929</v>
      </c>
      <c r="BG142" s="12"/>
      <c r="BH142" s="12"/>
      <c r="BI142" s="12"/>
      <c r="BJ142" s="12">
        <f t="shared" si="48"/>
        <v>4.8388532</v>
      </c>
      <c r="BK142" s="12">
        <f t="shared" si="49"/>
        <v>4.8388532</v>
      </c>
      <c r="BL142">
        <v>3.6791214000000001</v>
      </c>
      <c r="BM142" s="12"/>
      <c r="BN142" s="12"/>
      <c r="BO142" s="12"/>
      <c r="BP142" s="12">
        <f t="shared" si="34"/>
        <v>1.0512054000000002</v>
      </c>
      <c r="BQ142" s="12">
        <f t="shared" si="50"/>
        <v>1.0512054000000002</v>
      </c>
      <c r="BR142">
        <v>0.89797254800000004</v>
      </c>
      <c r="BS142">
        <v>7</v>
      </c>
      <c r="BT142">
        <v>1.88</v>
      </c>
      <c r="BV142" s="12"/>
      <c r="BW142" s="12"/>
      <c r="BX142" s="12"/>
      <c r="BY142" s="12">
        <f t="shared" si="44"/>
        <v>4.4419830000000005</v>
      </c>
      <c r="BZ142" s="12"/>
      <c r="CA142" s="12"/>
      <c r="CB142" s="12"/>
      <c r="CC142" s="12">
        <f t="shared" si="45"/>
        <v>1.6609845000000001</v>
      </c>
      <c r="CD142" s="12"/>
      <c r="CE142" s="12"/>
      <c r="CF142" s="12"/>
      <c r="CG142" s="12">
        <f t="shared" si="46"/>
        <v>3.4410669999999999</v>
      </c>
      <c r="CH142" s="12"/>
      <c r="CI142" s="12"/>
      <c r="CJ142" s="12"/>
      <c r="CK142" s="12">
        <f t="shared" si="47"/>
        <v>0.96967749999999986</v>
      </c>
      <c r="CM142" s="12">
        <f t="shared" si="52"/>
        <v>-4.3383947939262475</v>
      </c>
    </row>
    <row r="143" spans="1:91" x14ac:dyDescent="0.25">
      <c r="A143" s="12" t="s">
        <v>70</v>
      </c>
      <c r="B143" s="10"/>
      <c r="C143" s="10"/>
      <c r="D143" s="10"/>
      <c r="E143" s="10">
        <v>9.1</v>
      </c>
      <c r="F143">
        <v>0</v>
      </c>
      <c r="G143" s="12">
        <v>0</v>
      </c>
      <c r="H143" s="10">
        <v>0</v>
      </c>
      <c r="I143" s="12"/>
      <c r="J143" s="12"/>
      <c r="K143" s="12"/>
      <c r="L143">
        <v>2.9</v>
      </c>
      <c r="P143" s="12">
        <v>6</v>
      </c>
      <c r="Q143" s="12"/>
      <c r="R143" s="12"/>
      <c r="S143" s="12"/>
      <c r="T143">
        <v>4.5999999999999996</v>
      </c>
      <c r="U143" s="12"/>
      <c r="V143" s="12"/>
      <c r="W143" s="12"/>
      <c r="X143">
        <v>131.69999999999999</v>
      </c>
      <c r="Y143" s="12"/>
      <c r="Z143" s="12"/>
      <c r="AA143" s="12"/>
      <c r="AB143">
        <v>6</v>
      </c>
      <c r="AC143" s="12"/>
      <c r="AD143" s="12"/>
      <c r="AE143" s="12"/>
      <c r="AF143">
        <v>177</v>
      </c>
      <c r="AH143" s="12"/>
      <c r="AI143" s="12"/>
      <c r="AJ143" s="12"/>
      <c r="AK143" s="12">
        <f t="shared" si="41"/>
        <v>6.8191955000000002</v>
      </c>
      <c r="AL143" s="12"/>
      <c r="AM143" s="12"/>
      <c r="AN143" s="12"/>
      <c r="AO143" s="12">
        <f t="shared" si="42"/>
        <v>1.2253011369993136</v>
      </c>
      <c r="AQ143" s="12"/>
      <c r="AR143" s="12"/>
      <c r="AS143" s="12"/>
      <c r="AT143">
        <v>13843.5</v>
      </c>
      <c r="AU143" s="12"/>
      <c r="AV143" s="12"/>
      <c r="AW143" s="12"/>
      <c r="AX143">
        <v>1.8542998519160747</v>
      </c>
      <c r="AY143" s="12"/>
      <c r="AZ143" s="12"/>
      <c r="BA143" s="12"/>
      <c r="BB143" s="12">
        <f t="shared" si="51"/>
        <v>-5.7000000000000171</v>
      </c>
      <c r="BC143" s="10"/>
      <c r="BD143" s="10"/>
      <c r="BE143" s="10"/>
      <c r="BF143" s="10">
        <f t="shared" si="43"/>
        <v>-0.90000000000000036</v>
      </c>
      <c r="BG143" s="12"/>
      <c r="BH143" s="12"/>
      <c r="BI143" s="12"/>
      <c r="BJ143" s="12">
        <f t="shared" si="48"/>
        <v>3.0213981999999997</v>
      </c>
      <c r="BK143" s="12">
        <f t="shared" si="49"/>
        <v>3.0213981999999997</v>
      </c>
      <c r="BL143">
        <v>3.3190596000000001</v>
      </c>
      <c r="BM143" s="12"/>
      <c r="BN143" s="12"/>
      <c r="BO143" s="12"/>
      <c r="BP143" s="12">
        <f t="shared" si="34"/>
        <v>0.43723229999999969</v>
      </c>
      <c r="BQ143" s="12">
        <f t="shared" si="50"/>
        <v>0.43723229999999969</v>
      </c>
      <c r="BR143">
        <v>0.83574461099999997</v>
      </c>
      <c r="BS143">
        <v>5.3</v>
      </c>
      <c r="BT143">
        <v>1.5</v>
      </c>
      <c r="BV143" s="12"/>
      <c r="BW143" s="12"/>
      <c r="BX143" s="12"/>
      <c r="BY143" s="12">
        <f t="shared" si="44"/>
        <v>4.6127190000000002</v>
      </c>
      <c r="BZ143" s="12"/>
      <c r="CA143" s="12"/>
      <c r="CB143" s="12"/>
      <c r="CC143" s="12">
        <f t="shared" si="45"/>
        <v>1.6375005</v>
      </c>
      <c r="CD143" s="12"/>
      <c r="CE143" s="12"/>
      <c r="CF143" s="12"/>
      <c r="CG143" s="12">
        <f t="shared" si="46"/>
        <v>3.370635</v>
      </c>
      <c r="CH143" s="12"/>
      <c r="CI143" s="12"/>
      <c r="CJ143" s="12"/>
      <c r="CK143" s="12">
        <f t="shared" si="47"/>
        <v>0.96049749999999989</v>
      </c>
      <c r="CM143" s="12">
        <f t="shared" si="52"/>
        <v>-4.1484716157205366</v>
      </c>
    </row>
    <row r="144" spans="1:91" x14ac:dyDescent="0.25">
      <c r="A144" s="12" t="s">
        <v>71</v>
      </c>
      <c r="B144" s="10"/>
      <c r="C144" s="10"/>
      <c r="D144" s="10"/>
      <c r="E144" s="10">
        <v>9</v>
      </c>
      <c r="F144">
        <v>0</v>
      </c>
      <c r="G144" s="12">
        <v>0</v>
      </c>
      <c r="H144" s="10">
        <v>0</v>
      </c>
      <c r="I144" s="12"/>
      <c r="J144" s="12"/>
      <c r="K144" s="12"/>
      <c r="L144">
        <v>0.8</v>
      </c>
      <c r="P144" s="12">
        <v>3.3</v>
      </c>
      <c r="Q144" s="12"/>
      <c r="R144" s="12"/>
      <c r="S144" s="12"/>
      <c r="T144">
        <v>2.6</v>
      </c>
      <c r="U144" s="12"/>
      <c r="V144" s="12"/>
      <c r="W144" s="12"/>
      <c r="X144">
        <v>132.30000000000001</v>
      </c>
      <c r="Y144" s="12"/>
      <c r="Z144" s="12"/>
      <c r="AA144" s="12"/>
      <c r="AB144">
        <v>3.3</v>
      </c>
      <c r="AC144" s="12"/>
      <c r="AD144" s="12"/>
      <c r="AE144" s="12"/>
      <c r="AF144">
        <v>177</v>
      </c>
      <c r="AH144" s="12"/>
      <c r="AI144" s="12"/>
      <c r="AJ144" s="12"/>
      <c r="AK144" s="12">
        <f t="shared" si="41"/>
        <v>7.5280196000000004</v>
      </c>
      <c r="AL144" s="12"/>
      <c r="AM144" s="12"/>
      <c r="AN144" s="12"/>
      <c r="AO144" s="12">
        <f t="shared" si="42"/>
        <v>1.4033795751637905</v>
      </c>
      <c r="AQ144" s="12"/>
      <c r="AR144" s="12"/>
      <c r="AS144" s="12"/>
      <c r="AT144">
        <v>11676.5</v>
      </c>
      <c r="AU144" s="12"/>
      <c r="AV144" s="12"/>
      <c r="AW144" s="12"/>
      <c r="AX144">
        <v>27.561341155311947</v>
      </c>
      <c r="AY144" s="12"/>
      <c r="AZ144" s="12"/>
      <c r="BA144" s="12"/>
      <c r="BB144" s="12">
        <f t="shared" si="51"/>
        <v>-2.3999999999999773</v>
      </c>
      <c r="BC144" s="10"/>
      <c r="BD144" s="10"/>
      <c r="BE144" s="10"/>
      <c r="BF144" s="10">
        <f t="shared" si="43"/>
        <v>-1</v>
      </c>
      <c r="BG144" s="12"/>
      <c r="BH144" s="12"/>
      <c r="BI144" s="12"/>
      <c r="BJ144" s="12">
        <f t="shared" si="48"/>
        <v>3.7989984999999997</v>
      </c>
      <c r="BK144" s="12">
        <f t="shared" si="49"/>
        <v>3.7989984999999997</v>
      </c>
      <c r="BL144">
        <v>2.9711666999999999</v>
      </c>
      <c r="BM144" s="12"/>
      <c r="BN144" s="12"/>
      <c r="BO144" s="12"/>
      <c r="BP144" s="12">
        <f t="shared" si="34"/>
        <v>0.65894619999999993</v>
      </c>
      <c r="BQ144" s="12">
        <f t="shared" si="50"/>
        <v>0.65894619999999993</v>
      </c>
      <c r="BR144">
        <v>0.69209886899999995</v>
      </c>
      <c r="BS144">
        <v>5.75</v>
      </c>
      <c r="BT144">
        <v>1.35</v>
      </c>
      <c r="BV144" s="12"/>
      <c r="BW144" s="12"/>
      <c r="BX144" s="12"/>
      <c r="BY144" s="12">
        <f t="shared" si="44"/>
        <v>4.7023554000000001</v>
      </c>
      <c r="BZ144" s="12"/>
      <c r="CA144" s="12"/>
      <c r="CB144" s="12"/>
      <c r="CC144" s="12">
        <f t="shared" si="45"/>
        <v>1.6251714000000002</v>
      </c>
      <c r="CD144" s="12"/>
      <c r="CE144" s="12"/>
      <c r="CF144" s="12"/>
      <c r="CG144" s="12">
        <f t="shared" si="46"/>
        <v>3.3336581999999999</v>
      </c>
      <c r="CH144" s="12"/>
      <c r="CI144" s="12"/>
      <c r="CJ144" s="12"/>
      <c r="CK144" s="12">
        <f t="shared" si="47"/>
        <v>0.95567799999999992</v>
      </c>
      <c r="CM144" s="12">
        <f t="shared" si="52"/>
        <v>-1.781737193763903</v>
      </c>
    </row>
    <row r="145" spans="1:91" x14ac:dyDescent="0.25">
      <c r="A145" s="12" t="s">
        <v>72</v>
      </c>
      <c r="B145" s="10"/>
      <c r="C145" s="10"/>
      <c r="D145" s="10"/>
      <c r="E145" s="10">
        <v>8.6</v>
      </c>
      <c r="F145">
        <v>0</v>
      </c>
      <c r="G145" s="12">
        <v>0</v>
      </c>
      <c r="H145" s="10">
        <v>0</v>
      </c>
      <c r="I145" s="12"/>
      <c r="J145" s="12"/>
      <c r="K145" s="12"/>
      <c r="L145">
        <v>4.5999999999999996</v>
      </c>
      <c r="P145" s="12">
        <v>5.2</v>
      </c>
      <c r="Q145" s="12"/>
      <c r="R145" s="12"/>
      <c r="S145" s="12"/>
      <c r="T145">
        <v>1.8</v>
      </c>
      <c r="U145" s="12"/>
      <c r="V145" s="12"/>
      <c r="W145" s="12"/>
      <c r="X145">
        <v>132.4</v>
      </c>
      <c r="Y145" s="12"/>
      <c r="Z145" s="12"/>
      <c r="AA145" s="12"/>
      <c r="AB145">
        <v>5.2</v>
      </c>
      <c r="AC145" s="12"/>
      <c r="AD145" s="12"/>
      <c r="AE145" s="12"/>
      <c r="AF145">
        <v>188.4</v>
      </c>
      <c r="AH145" s="12"/>
      <c r="AI145" s="12"/>
      <c r="AJ145" s="12"/>
      <c r="AK145" s="12">
        <f t="shared" si="41"/>
        <v>6.0544834000000005</v>
      </c>
      <c r="AL145" s="12"/>
      <c r="AM145" s="12"/>
      <c r="AN145" s="12"/>
      <c r="AO145" s="12">
        <f t="shared" si="42"/>
        <v>0.97936748083691127</v>
      </c>
      <c r="AQ145" s="12"/>
      <c r="AR145" s="12"/>
      <c r="AS145" s="12"/>
      <c r="AT145">
        <v>13019.3</v>
      </c>
      <c r="AU145" s="12"/>
      <c r="AV145" s="12"/>
      <c r="AW145" s="12"/>
      <c r="AX145">
        <v>13.94545021621747</v>
      </c>
      <c r="AY145" s="12"/>
      <c r="AZ145" s="12"/>
      <c r="BA145" s="12"/>
      <c r="BB145" s="12">
        <f t="shared" si="51"/>
        <v>-1.0999999999999943</v>
      </c>
      <c r="BC145" s="10"/>
      <c r="BD145" s="10"/>
      <c r="BE145" s="10"/>
      <c r="BF145" s="10">
        <f t="shared" si="43"/>
        <v>-0.79999999999999982</v>
      </c>
      <c r="BG145" s="12"/>
      <c r="BH145" s="12"/>
      <c r="BI145" s="12"/>
      <c r="BJ145" s="12">
        <f t="shared" si="48"/>
        <v>3.1185745999999996</v>
      </c>
      <c r="BK145" s="12">
        <f t="shared" si="49"/>
        <v>3.1185745999999996</v>
      </c>
      <c r="BL145">
        <v>3.2287948000000002</v>
      </c>
      <c r="BM145" s="12"/>
      <c r="BN145" s="12"/>
      <c r="BO145" s="12"/>
      <c r="BP145" s="12">
        <f t="shared" si="34"/>
        <v>0.56362380000000001</v>
      </c>
      <c r="BQ145" s="12">
        <f t="shared" si="50"/>
        <v>0.56362380000000001</v>
      </c>
      <c r="BR145">
        <v>0.638449198</v>
      </c>
      <c r="BS145">
        <v>4.7300000000000004</v>
      </c>
      <c r="BT145">
        <v>1.22</v>
      </c>
      <c r="BV145" s="12"/>
      <c r="BW145" s="12"/>
      <c r="BX145" s="12"/>
      <c r="BY145" s="12">
        <f t="shared" si="44"/>
        <v>4.8261390000000004</v>
      </c>
      <c r="BZ145" s="12"/>
      <c r="CA145" s="12"/>
      <c r="CB145" s="12"/>
      <c r="CC145" s="12">
        <f t="shared" si="45"/>
        <v>1.6081455</v>
      </c>
      <c r="CD145" s="12"/>
      <c r="CE145" s="12"/>
      <c r="CF145" s="12"/>
      <c r="CG145" s="12">
        <f t="shared" si="46"/>
        <v>3.2825950000000002</v>
      </c>
      <c r="CH145" s="12"/>
      <c r="CI145" s="12"/>
      <c r="CJ145" s="12"/>
      <c r="CK145" s="12">
        <f t="shared" si="47"/>
        <v>0.94902249999999977</v>
      </c>
      <c r="CM145" s="12">
        <f t="shared" si="52"/>
        <v>-0.8239700374531792</v>
      </c>
    </row>
    <row r="146" spans="1:91" x14ac:dyDescent="0.25">
      <c r="A146" s="12" t="s">
        <v>73</v>
      </c>
      <c r="B146" s="10"/>
      <c r="C146" s="10"/>
      <c r="D146" s="10"/>
      <c r="E146" s="10">
        <v>8.3000000000000007</v>
      </c>
      <c r="F146">
        <v>0</v>
      </c>
      <c r="G146" s="12">
        <v>0</v>
      </c>
      <c r="H146" s="10">
        <v>0</v>
      </c>
      <c r="I146" s="12"/>
      <c r="J146" s="12"/>
      <c r="K146" s="12"/>
      <c r="L146">
        <v>2.7</v>
      </c>
      <c r="P146" s="12">
        <v>4.9000000000000004</v>
      </c>
      <c r="Q146" s="12"/>
      <c r="R146" s="12"/>
      <c r="S146" s="12"/>
      <c r="T146">
        <v>2.4</v>
      </c>
      <c r="U146" s="12"/>
      <c r="V146" s="12"/>
      <c r="W146" s="12"/>
      <c r="X146">
        <v>133.80000000000001</v>
      </c>
      <c r="Y146" s="12"/>
      <c r="Z146" s="12"/>
      <c r="AA146" s="12"/>
      <c r="AB146">
        <v>4.9000000000000004</v>
      </c>
      <c r="AC146" s="12"/>
      <c r="AD146" s="12"/>
      <c r="AE146" s="12"/>
      <c r="AF146">
        <v>188.2</v>
      </c>
      <c r="AH146" s="12"/>
      <c r="AI146" s="12"/>
      <c r="AJ146" s="12"/>
      <c r="AK146" s="12">
        <f t="shared" si="41"/>
        <v>6.6269504999999995</v>
      </c>
      <c r="AL146" s="12"/>
      <c r="AM146" s="12"/>
      <c r="AN146" s="12"/>
      <c r="AO146" s="12">
        <f t="shared" si="42"/>
        <v>1.2395395629635959</v>
      </c>
      <c r="AQ146" s="12"/>
      <c r="AR146" s="12"/>
      <c r="AS146" s="12"/>
      <c r="AT146">
        <v>14627.5</v>
      </c>
      <c r="AU146" s="12"/>
      <c r="AV146" s="12"/>
      <c r="AW146" s="12"/>
      <c r="AX146">
        <v>12.091608272090237</v>
      </c>
      <c r="AY146" s="12"/>
      <c r="AZ146" s="12"/>
      <c r="BA146" s="12"/>
      <c r="BB146" s="12">
        <f t="shared" si="51"/>
        <v>1.5</v>
      </c>
      <c r="BC146" s="10"/>
      <c r="BD146" s="10"/>
      <c r="BE146" s="10"/>
      <c r="BF146" s="10">
        <f t="shared" si="43"/>
        <v>-0.60000000000000053</v>
      </c>
      <c r="BG146" s="12"/>
      <c r="BH146" s="12"/>
      <c r="BI146" s="12"/>
      <c r="BJ146" s="12">
        <f t="shared" si="48"/>
        <v>3.1229996999999998</v>
      </c>
      <c r="BK146" s="12">
        <f t="shared" si="49"/>
        <v>3.1229996999999998</v>
      </c>
      <c r="BL146">
        <v>3.2186466</v>
      </c>
      <c r="BM146" s="12"/>
      <c r="BN146" s="12"/>
      <c r="BO146" s="12"/>
      <c r="BP146" s="12">
        <f t="shared" ref="BP146:BP160" si="53">1.62312+ (-0.093476*P146)+(-0.034899*E146)+(0.341612*BF146)</f>
        <v>0.67045869999999963</v>
      </c>
      <c r="BQ146" s="12">
        <f t="shared" si="50"/>
        <v>0.67045869999999963</v>
      </c>
      <c r="BR146">
        <v>0.79004561500000003</v>
      </c>
      <c r="BS146">
        <v>4.2699999999999996</v>
      </c>
      <c r="BT146">
        <v>1.08</v>
      </c>
      <c r="BV146" s="12"/>
      <c r="BW146" s="12"/>
      <c r="BX146" s="12"/>
      <c r="BY146" s="12">
        <f t="shared" si="44"/>
        <v>4.9243121999999993</v>
      </c>
      <c r="BZ146" s="12"/>
      <c r="CA146" s="12"/>
      <c r="CB146" s="12"/>
      <c r="CC146" s="12">
        <f t="shared" si="45"/>
        <v>1.5946422</v>
      </c>
      <c r="CD146" s="12"/>
      <c r="CE146" s="12"/>
      <c r="CF146" s="12"/>
      <c r="CG146" s="12">
        <f t="shared" si="46"/>
        <v>3.2420966000000004</v>
      </c>
      <c r="CH146" s="12"/>
      <c r="CI146" s="12"/>
      <c r="CJ146" s="12"/>
      <c r="CK146" s="12">
        <f t="shared" si="47"/>
        <v>0.94374399999999981</v>
      </c>
      <c r="CM146" s="12">
        <f t="shared" si="52"/>
        <v>1.1337868480725624</v>
      </c>
    </row>
    <row r="147" spans="1:91" x14ac:dyDescent="0.25">
      <c r="A147" s="12" t="s">
        <v>74</v>
      </c>
      <c r="B147" s="10"/>
      <c r="C147" s="10"/>
      <c r="D147" s="10"/>
      <c r="E147" s="10">
        <v>8.1999999999999993</v>
      </c>
      <c r="F147">
        <v>0</v>
      </c>
      <c r="G147" s="12">
        <v>0</v>
      </c>
      <c r="H147" s="10">
        <v>0</v>
      </c>
      <c r="I147" s="12"/>
      <c r="J147" s="12"/>
      <c r="K147" s="12"/>
      <c r="L147">
        <v>1.9</v>
      </c>
      <c r="P147" s="12">
        <v>3.8</v>
      </c>
      <c r="Q147" s="12"/>
      <c r="R147" s="12"/>
      <c r="S147" s="12"/>
      <c r="T147">
        <v>0.8</v>
      </c>
      <c r="U147" s="12"/>
      <c r="V147" s="12"/>
      <c r="W147" s="12"/>
      <c r="X147">
        <v>137.19999999999999</v>
      </c>
      <c r="Y147" s="12"/>
      <c r="Z147" s="12"/>
      <c r="AA147" s="12"/>
      <c r="AB147">
        <v>3.8</v>
      </c>
      <c r="AC147" s="12"/>
      <c r="AD147" s="12"/>
      <c r="AE147" s="12"/>
      <c r="AF147">
        <v>189.4</v>
      </c>
      <c r="AH147" s="12"/>
      <c r="AI147" s="12"/>
      <c r="AJ147" s="12"/>
      <c r="AK147" s="12">
        <f t="shared" si="41"/>
        <v>6.8766366999999997</v>
      </c>
      <c r="AL147" s="12"/>
      <c r="AM147" s="12"/>
      <c r="AN147" s="12"/>
      <c r="AO147" s="12">
        <f t="shared" si="42"/>
        <v>1.3438331921291895</v>
      </c>
      <c r="AQ147" s="12"/>
      <c r="AR147" s="12"/>
      <c r="AS147" s="12"/>
      <c r="AT147">
        <v>14100.2</v>
      </c>
      <c r="AU147" s="12"/>
      <c r="AV147" s="12"/>
      <c r="AW147" s="12"/>
      <c r="AX147">
        <v>18.943702926199624</v>
      </c>
      <c r="AY147" s="12"/>
      <c r="AZ147" s="12"/>
      <c r="BA147" s="12"/>
      <c r="BB147" s="12">
        <f t="shared" si="51"/>
        <v>5.5</v>
      </c>
      <c r="BC147" s="10"/>
      <c r="BD147" s="10"/>
      <c r="BE147" s="10"/>
      <c r="BF147" s="10">
        <f t="shared" si="43"/>
        <v>-0.69999999999999929</v>
      </c>
      <c r="BG147" s="12"/>
      <c r="BH147" s="12"/>
      <c r="BI147" s="12"/>
      <c r="BJ147" s="12">
        <f t="shared" si="48"/>
        <v>3.3842919999999999</v>
      </c>
      <c r="BK147" s="12">
        <f t="shared" si="49"/>
        <v>3.3842919999999999</v>
      </c>
      <c r="BL147">
        <v>2.8758792</v>
      </c>
      <c r="BM147" s="12"/>
      <c r="BN147" s="12"/>
      <c r="BO147" s="12"/>
      <c r="BP147" s="12">
        <f t="shared" si="53"/>
        <v>0.74261100000000013</v>
      </c>
      <c r="BQ147" s="12">
        <f t="shared" si="50"/>
        <v>0.74261100000000013</v>
      </c>
      <c r="BR147">
        <v>0.72799436799999995</v>
      </c>
      <c r="BS147">
        <v>3.92</v>
      </c>
      <c r="BT147">
        <v>1.0900000000000001</v>
      </c>
      <c r="BV147" s="12"/>
      <c r="BW147" s="12"/>
      <c r="BX147" s="12"/>
      <c r="BY147" s="12">
        <f t="shared" si="44"/>
        <v>4.9499226000000007</v>
      </c>
      <c r="BZ147" s="12"/>
      <c r="CA147" s="12"/>
      <c r="CB147" s="12"/>
      <c r="CC147" s="12">
        <f t="shared" si="45"/>
        <v>1.5911196000000001</v>
      </c>
      <c r="CD147" s="12"/>
      <c r="CE147" s="12"/>
      <c r="CF147" s="12"/>
      <c r="CG147" s="12">
        <f t="shared" si="46"/>
        <v>3.2315318</v>
      </c>
      <c r="CH147" s="12"/>
      <c r="CI147" s="12"/>
      <c r="CJ147" s="12"/>
      <c r="CK147" s="12">
        <f t="shared" si="47"/>
        <v>0.94236699999999984</v>
      </c>
      <c r="CM147" s="12">
        <f t="shared" si="52"/>
        <v>4.1761579347000763</v>
      </c>
    </row>
    <row r="148" spans="1:91" x14ac:dyDescent="0.25">
      <c r="A148" s="12" t="s">
        <v>75</v>
      </c>
      <c r="B148" s="10"/>
      <c r="C148" s="10"/>
      <c r="D148" s="10"/>
      <c r="E148" s="10">
        <v>8</v>
      </c>
      <c r="F148">
        <v>0</v>
      </c>
      <c r="G148" s="12">
        <v>0</v>
      </c>
      <c r="H148" s="10">
        <v>0</v>
      </c>
      <c r="I148" s="12"/>
      <c r="J148" s="12"/>
      <c r="K148" s="12"/>
      <c r="L148">
        <v>0.5</v>
      </c>
      <c r="P148" s="12">
        <v>2.7</v>
      </c>
      <c r="Q148" s="12"/>
      <c r="R148" s="12"/>
      <c r="S148" s="12"/>
      <c r="T148">
        <v>1.6</v>
      </c>
      <c r="U148" s="12"/>
      <c r="V148" s="12"/>
      <c r="W148" s="12"/>
      <c r="X148">
        <v>139.9</v>
      </c>
      <c r="Y148" s="12"/>
      <c r="Z148" s="12"/>
      <c r="AA148" s="12"/>
      <c r="AB148">
        <v>2.7</v>
      </c>
      <c r="AC148" s="12"/>
      <c r="AD148" s="12"/>
      <c r="AE148" s="12"/>
      <c r="AF148">
        <v>196.6</v>
      </c>
      <c r="AH148" s="12"/>
      <c r="AI148" s="12"/>
      <c r="AJ148" s="12"/>
      <c r="AK148" s="12">
        <f t="shared" si="41"/>
        <v>7.3053725000000007</v>
      </c>
      <c r="AL148" s="12"/>
      <c r="AM148" s="12"/>
      <c r="AN148" s="12"/>
      <c r="AO148" s="12">
        <f t="shared" si="42"/>
        <v>1.5192221611009284</v>
      </c>
      <c r="AQ148" s="12"/>
      <c r="AR148" s="12"/>
      <c r="AS148" s="12"/>
      <c r="AT148">
        <v>14894.7</v>
      </c>
      <c r="AU148" s="12"/>
      <c r="AV148" s="12"/>
      <c r="AW148" s="12"/>
      <c r="AX148">
        <v>18.957078692420779</v>
      </c>
      <c r="AY148" s="12"/>
      <c r="AZ148" s="12"/>
      <c r="BA148" s="12"/>
      <c r="BB148" s="12">
        <f t="shared" si="51"/>
        <v>7.5999999999999943</v>
      </c>
      <c r="BC148" s="10"/>
      <c r="BD148" s="10"/>
      <c r="BE148" s="10"/>
      <c r="BF148" s="10">
        <f t="shared" si="43"/>
        <v>-0.70000000000000018</v>
      </c>
      <c r="BG148" s="12"/>
      <c r="BH148" s="12"/>
      <c r="BI148" s="12"/>
      <c r="BJ148" s="12">
        <f t="shared" si="48"/>
        <v>3.6642758999999998</v>
      </c>
      <c r="BK148" s="12">
        <f t="shared" si="49"/>
        <v>3.6642758999999998</v>
      </c>
      <c r="BL148">
        <v>2.7158019000000002</v>
      </c>
      <c r="BM148" s="12"/>
      <c r="BN148" s="12"/>
      <c r="BO148" s="12"/>
      <c r="BP148" s="12">
        <f t="shared" si="53"/>
        <v>0.85241440000000002</v>
      </c>
      <c r="BQ148" s="12">
        <f t="shared" si="50"/>
        <v>0.85241440000000002</v>
      </c>
      <c r="BR148">
        <v>0.57145889599999999</v>
      </c>
      <c r="BS148">
        <v>3.87</v>
      </c>
      <c r="BT148">
        <v>1.08</v>
      </c>
      <c r="BV148" s="12"/>
      <c r="BW148" s="12"/>
      <c r="BX148" s="12"/>
      <c r="BY148" s="12">
        <f t="shared" si="44"/>
        <v>4.9968750000000002</v>
      </c>
      <c r="BZ148" s="12"/>
      <c r="CA148" s="12"/>
      <c r="CB148" s="12"/>
      <c r="CC148" s="12">
        <f t="shared" si="45"/>
        <v>1.5846614999999999</v>
      </c>
      <c r="CD148" s="12"/>
      <c r="CE148" s="12"/>
      <c r="CF148" s="12"/>
      <c r="CG148" s="12">
        <f t="shared" si="46"/>
        <v>3.2121629999999999</v>
      </c>
      <c r="CH148" s="12"/>
      <c r="CI148" s="12"/>
      <c r="CJ148" s="12"/>
      <c r="CK148" s="12">
        <f t="shared" si="47"/>
        <v>0.9398424999999998</v>
      </c>
      <c r="CM148" s="12">
        <f t="shared" si="52"/>
        <v>5.7445200302343107</v>
      </c>
    </row>
    <row r="149" spans="1:91" x14ac:dyDescent="0.25">
      <c r="A149" s="12" t="s">
        <v>76</v>
      </c>
      <c r="B149" s="10"/>
      <c r="C149" s="10"/>
      <c r="D149" s="10"/>
      <c r="E149" s="10">
        <v>7.8</v>
      </c>
      <c r="F149">
        <v>0</v>
      </c>
      <c r="G149" s="12">
        <v>0</v>
      </c>
      <c r="H149" s="10">
        <v>0</v>
      </c>
      <c r="I149" s="12"/>
      <c r="J149" s="12"/>
      <c r="K149" s="12"/>
      <c r="L149">
        <v>0.1</v>
      </c>
      <c r="P149" s="12">
        <v>1.7</v>
      </c>
      <c r="Q149" s="12"/>
      <c r="R149" s="12"/>
      <c r="S149" s="12"/>
      <c r="T149">
        <v>2.9</v>
      </c>
      <c r="U149" s="12"/>
      <c r="V149" s="12"/>
      <c r="W149" s="12"/>
      <c r="X149">
        <v>142.9</v>
      </c>
      <c r="Y149" s="12"/>
      <c r="Z149" s="12"/>
      <c r="AA149" s="12"/>
      <c r="AB149">
        <v>1.7</v>
      </c>
      <c r="AC149" s="12"/>
      <c r="AD149" s="12"/>
      <c r="AE149" s="12"/>
      <c r="AF149">
        <v>198.3</v>
      </c>
      <c r="AH149" s="12"/>
      <c r="AI149" s="12"/>
      <c r="AJ149" s="12"/>
      <c r="AK149" s="12">
        <f t="shared" si="41"/>
        <v>7.3809252999999995</v>
      </c>
      <c r="AL149" s="12"/>
      <c r="AM149" s="12"/>
      <c r="AN149" s="12"/>
      <c r="AO149" s="12">
        <f t="shared" si="42"/>
        <v>1.4732901914188838</v>
      </c>
      <c r="AQ149" s="12"/>
      <c r="AR149" s="12"/>
      <c r="AS149" s="12"/>
      <c r="AT149">
        <v>14834.9</v>
      </c>
      <c r="AU149" s="12"/>
      <c r="AV149" s="12"/>
      <c r="AW149" s="12"/>
      <c r="AX149">
        <v>30.86168427154885</v>
      </c>
      <c r="AY149" s="12"/>
      <c r="AZ149" s="12"/>
      <c r="BA149" s="12"/>
      <c r="BB149" s="12">
        <f t="shared" si="51"/>
        <v>10.5</v>
      </c>
      <c r="BC149" s="10"/>
      <c r="BD149" s="10"/>
      <c r="BE149" s="10"/>
      <c r="BF149" s="10">
        <f t="shared" si="43"/>
        <v>-0.89999999999999947</v>
      </c>
      <c r="BG149" s="12"/>
      <c r="BH149" s="12"/>
      <c r="BI149" s="12"/>
      <c r="BJ149" s="12">
        <f t="shared" si="48"/>
        <v>3.8986745000000007</v>
      </c>
      <c r="BK149" s="12">
        <f t="shared" si="49"/>
        <v>3.8986745000000007</v>
      </c>
      <c r="BL149">
        <v>2.8194028000000002</v>
      </c>
      <c r="BM149" s="12"/>
      <c r="BN149" s="12"/>
      <c r="BO149" s="12"/>
      <c r="BP149" s="12">
        <f t="shared" si="53"/>
        <v>0.8845478</v>
      </c>
      <c r="BQ149" s="12">
        <f t="shared" si="50"/>
        <v>0.8845478</v>
      </c>
      <c r="BR149">
        <v>0.64086499699999999</v>
      </c>
      <c r="BS149">
        <v>3.91</v>
      </c>
      <c r="BT149">
        <v>1.02</v>
      </c>
      <c r="BV149" s="12"/>
      <c r="BW149" s="12"/>
      <c r="BX149" s="12"/>
      <c r="BY149" s="12">
        <f t="shared" si="44"/>
        <v>5.0011434000000001</v>
      </c>
      <c r="BZ149" s="12"/>
      <c r="CA149" s="12"/>
      <c r="CB149" s="12"/>
      <c r="CC149" s="12">
        <f t="shared" si="45"/>
        <v>1.5840744</v>
      </c>
      <c r="CD149" s="12"/>
      <c r="CE149" s="12"/>
      <c r="CF149" s="12"/>
      <c r="CG149" s="12">
        <f t="shared" si="46"/>
        <v>3.2104021999999999</v>
      </c>
      <c r="CH149" s="12"/>
      <c r="CI149" s="12"/>
      <c r="CJ149" s="12"/>
      <c r="CK149" s="12">
        <f t="shared" si="47"/>
        <v>0.93961299999999992</v>
      </c>
      <c r="CM149" s="12">
        <f t="shared" si="52"/>
        <v>7.9305135951661621</v>
      </c>
    </row>
    <row r="150" spans="1:91" x14ac:dyDescent="0.25">
      <c r="A150" s="12" t="s">
        <v>77</v>
      </c>
      <c r="B150" s="10"/>
      <c r="C150" s="10"/>
      <c r="D150" s="10"/>
      <c r="E150" s="10">
        <v>7.7</v>
      </c>
      <c r="F150">
        <v>0</v>
      </c>
      <c r="G150" s="12">
        <v>0</v>
      </c>
      <c r="H150" s="10">
        <v>0</v>
      </c>
      <c r="I150" s="12"/>
      <c r="J150" s="12"/>
      <c r="K150" s="12"/>
      <c r="L150">
        <v>2.8</v>
      </c>
      <c r="P150" s="12">
        <v>4.4000000000000004</v>
      </c>
      <c r="Q150" s="12"/>
      <c r="R150" s="12"/>
      <c r="S150" s="12"/>
      <c r="T150">
        <v>1.6</v>
      </c>
      <c r="U150" s="12"/>
      <c r="V150" s="12"/>
      <c r="W150" s="12"/>
      <c r="X150">
        <v>146.6</v>
      </c>
      <c r="Y150" s="12"/>
      <c r="Z150" s="12"/>
      <c r="AA150" s="12"/>
      <c r="AB150">
        <v>4.4000000000000004</v>
      </c>
      <c r="AC150" s="12"/>
      <c r="AD150" s="12"/>
      <c r="AE150" s="12"/>
      <c r="AF150">
        <v>202</v>
      </c>
      <c r="AH150" s="12"/>
      <c r="AI150" s="12"/>
      <c r="AJ150" s="12"/>
      <c r="AK150" s="12">
        <f t="shared" si="41"/>
        <v>6.3944709999999993</v>
      </c>
      <c r="AL150" s="12"/>
      <c r="AM150" s="12"/>
      <c r="AN150" s="12"/>
      <c r="AO150" s="12">
        <f t="shared" si="42"/>
        <v>1.1941340828557836</v>
      </c>
      <c r="AQ150" s="12"/>
      <c r="AR150" s="12"/>
      <c r="AS150" s="12"/>
      <c r="AT150">
        <v>16396.2</v>
      </c>
      <c r="AU150" s="12"/>
      <c r="AV150" s="12"/>
      <c r="AW150" s="12"/>
      <c r="AX150">
        <v>20.218099315695092</v>
      </c>
      <c r="AY150" s="12"/>
      <c r="AZ150" s="12"/>
      <c r="BA150" s="12"/>
      <c r="BB150" s="12">
        <f t="shared" si="51"/>
        <v>12.799999999999983</v>
      </c>
      <c r="BC150" s="10"/>
      <c r="BD150" s="10"/>
      <c r="BE150" s="10"/>
      <c r="BF150" s="10">
        <f t="shared" si="43"/>
        <v>-1</v>
      </c>
      <c r="BG150" s="12"/>
      <c r="BH150" s="12"/>
      <c r="BI150" s="12"/>
      <c r="BJ150" s="12">
        <f t="shared" si="48"/>
        <v>2.9929422000000003</v>
      </c>
      <c r="BK150" s="12">
        <f t="shared" si="49"/>
        <v>2.9929422000000003</v>
      </c>
      <c r="BL150">
        <v>2.7896608999999999</v>
      </c>
      <c r="BM150" s="12"/>
      <c r="BN150" s="12"/>
      <c r="BO150" s="12"/>
      <c r="BP150" s="12">
        <f t="shared" si="53"/>
        <v>0.60149129999999973</v>
      </c>
      <c r="BQ150" s="12">
        <f t="shared" si="50"/>
        <v>0.60149129999999973</v>
      </c>
      <c r="BR150">
        <v>0.79449989799999998</v>
      </c>
      <c r="BS150">
        <v>3.73</v>
      </c>
      <c r="BT150">
        <v>0.96</v>
      </c>
      <c r="BV150" s="12"/>
      <c r="BW150" s="12"/>
      <c r="BX150" s="12"/>
      <c r="BY150" s="12">
        <f t="shared" si="44"/>
        <v>4.932849</v>
      </c>
      <c r="BZ150" s="12"/>
      <c r="CA150" s="12"/>
      <c r="CB150" s="12"/>
      <c r="CC150" s="12">
        <f t="shared" si="45"/>
        <v>1.5934680000000001</v>
      </c>
      <c r="CD150" s="12"/>
      <c r="CE150" s="12"/>
      <c r="CF150" s="12"/>
      <c r="CG150" s="12">
        <f t="shared" si="46"/>
        <v>3.238575</v>
      </c>
      <c r="CH150" s="12"/>
      <c r="CI150" s="12"/>
      <c r="CJ150" s="12"/>
      <c r="CK150" s="12">
        <f t="shared" si="47"/>
        <v>0.94328499999999982</v>
      </c>
      <c r="CM150" s="12">
        <f t="shared" si="52"/>
        <v>9.5665171898355617</v>
      </c>
    </row>
    <row r="151" spans="1:91" x14ac:dyDescent="0.25">
      <c r="A151" s="12" t="s">
        <v>78</v>
      </c>
      <c r="B151" s="10"/>
      <c r="C151" s="10"/>
      <c r="D151" s="10"/>
      <c r="E151" s="10">
        <v>7.5</v>
      </c>
      <c r="F151">
        <v>0</v>
      </c>
      <c r="G151" s="12">
        <v>0</v>
      </c>
      <c r="H151" s="10">
        <v>0</v>
      </c>
      <c r="I151" s="12"/>
      <c r="J151" s="12"/>
      <c r="K151" s="12"/>
      <c r="L151">
        <v>0.8</v>
      </c>
      <c r="P151" s="12">
        <v>1.6</v>
      </c>
      <c r="Q151" s="12"/>
      <c r="R151" s="12"/>
      <c r="S151" s="12"/>
      <c r="T151">
        <v>-0.5</v>
      </c>
      <c r="U151" s="12"/>
      <c r="V151" s="12"/>
      <c r="W151" s="12"/>
      <c r="X151">
        <v>150.6</v>
      </c>
      <c r="Y151" s="12"/>
      <c r="Z151" s="12"/>
      <c r="AA151" s="12"/>
      <c r="AB151">
        <v>1.6</v>
      </c>
      <c r="AC151" s="12"/>
      <c r="AD151" s="12"/>
      <c r="AE151" s="12"/>
      <c r="AF151">
        <v>212.6</v>
      </c>
      <c r="AH151" s="12"/>
      <c r="AI151" s="12"/>
      <c r="AJ151" s="12"/>
      <c r="AK151" s="12">
        <f t="shared" si="41"/>
        <v>7.0351166000000003</v>
      </c>
      <c r="AL151" s="12"/>
      <c r="AM151" s="12"/>
      <c r="AN151" s="12"/>
      <c r="AO151" s="12">
        <f t="shared" si="42"/>
        <v>1.5020267039543744</v>
      </c>
      <c r="AQ151" s="12"/>
      <c r="AR151" s="12"/>
      <c r="AS151" s="12"/>
      <c r="AT151">
        <v>16771.3</v>
      </c>
      <c r="AU151" s="12"/>
      <c r="AV151" s="12"/>
      <c r="AW151" s="12"/>
      <c r="AX151">
        <v>22.642251942306203</v>
      </c>
      <c r="AY151" s="12"/>
      <c r="AZ151" s="12"/>
      <c r="BA151" s="12"/>
      <c r="BB151" s="12">
        <f t="shared" si="51"/>
        <v>13.400000000000006</v>
      </c>
      <c r="BC151" s="10"/>
      <c r="BD151" s="10"/>
      <c r="BE151" s="10"/>
      <c r="BF151" s="10">
        <f t="shared" si="43"/>
        <v>-1.2999999999999998</v>
      </c>
      <c r="BG151" s="12"/>
      <c r="BH151" s="12"/>
      <c r="BI151" s="12"/>
      <c r="BJ151" s="12">
        <f t="shared" si="48"/>
        <v>3.8348193999999998</v>
      </c>
      <c r="BK151" s="12">
        <f t="shared" si="49"/>
        <v>3.8348193999999998</v>
      </c>
      <c r="BL151">
        <v>2.7123084</v>
      </c>
      <c r="BM151" s="12"/>
      <c r="BN151" s="12"/>
      <c r="BO151" s="12"/>
      <c r="BP151" s="12">
        <f t="shared" si="53"/>
        <v>0.76772029999999991</v>
      </c>
      <c r="BQ151" s="12">
        <f t="shared" si="50"/>
        <v>0.76772029999999991</v>
      </c>
      <c r="BR151">
        <v>0.75524038599999999</v>
      </c>
      <c r="BS151">
        <v>3.45</v>
      </c>
      <c r="BT151">
        <v>0.87</v>
      </c>
      <c r="BV151" s="12"/>
      <c r="BW151" s="12"/>
      <c r="BX151" s="12"/>
      <c r="BY151" s="12">
        <f t="shared" si="44"/>
        <v>4.8133338000000014</v>
      </c>
      <c r="BZ151" s="12"/>
      <c r="CA151" s="12"/>
      <c r="CB151" s="12"/>
      <c r="CC151" s="12">
        <f t="shared" si="45"/>
        <v>1.6099067999999999</v>
      </c>
      <c r="CD151" s="12"/>
      <c r="CE151" s="12"/>
      <c r="CF151" s="12"/>
      <c r="CG151" s="12">
        <f t="shared" si="46"/>
        <v>3.2878773999999997</v>
      </c>
      <c r="CH151" s="12"/>
      <c r="CI151" s="12"/>
      <c r="CJ151" s="12"/>
      <c r="CK151" s="12">
        <f t="shared" si="47"/>
        <v>0.94971099999999986</v>
      </c>
      <c r="CM151" s="12">
        <f t="shared" si="52"/>
        <v>9.766763848396506</v>
      </c>
    </row>
    <row r="152" spans="1:91" x14ac:dyDescent="0.25">
      <c r="A152" s="12" t="s">
        <v>79</v>
      </c>
      <c r="B152" s="10"/>
      <c r="C152" s="10"/>
      <c r="D152" s="10"/>
      <c r="E152" s="10">
        <v>7.3</v>
      </c>
      <c r="F152">
        <v>0</v>
      </c>
      <c r="G152" s="12">
        <v>0</v>
      </c>
      <c r="H152" s="10">
        <v>0</v>
      </c>
      <c r="I152" s="12"/>
      <c r="J152" s="12"/>
      <c r="K152" s="12"/>
      <c r="L152">
        <v>3.1</v>
      </c>
      <c r="P152" s="12">
        <v>5.0999999999999996</v>
      </c>
      <c r="Q152" s="12"/>
      <c r="R152" s="12"/>
      <c r="S152" s="12"/>
      <c r="T152">
        <v>2</v>
      </c>
      <c r="U152" s="12"/>
      <c r="V152" s="12"/>
      <c r="W152" s="12"/>
      <c r="X152">
        <v>154.4</v>
      </c>
      <c r="Y152" s="12"/>
      <c r="Z152" s="12"/>
      <c r="AA152" s="12"/>
      <c r="AB152">
        <v>5.0999999999999996</v>
      </c>
      <c r="AC152" s="12"/>
      <c r="AD152" s="12"/>
      <c r="AE152" s="12"/>
      <c r="AF152">
        <v>223.9</v>
      </c>
      <c r="AH152" s="12"/>
      <c r="AI152" s="12"/>
      <c r="AJ152" s="12"/>
      <c r="AK152" s="12">
        <f t="shared" si="41"/>
        <v>6.1570752999999998</v>
      </c>
      <c r="AL152" s="12"/>
      <c r="AM152" s="12"/>
      <c r="AN152" s="12"/>
      <c r="AO152" s="12">
        <f t="shared" si="42"/>
        <v>1.1727092477726417</v>
      </c>
      <c r="AQ152" s="12"/>
      <c r="AR152" s="12"/>
      <c r="AS152" s="12"/>
      <c r="AT152">
        <v>17718.3</v>
      </c>
      <c r="AU152" s="12"/>
      <c r="AV152" s="12"/>
      <c r="AW152" s="12"/>
      <c r="AX152">
        <v>15.467059480875701</v>
      </c>
      <c r="AY152" s="12"/>
      <c r="AZ152" s="12"/>
      <c r="BA152" s="12"/>
      <c r="BB152" s="12">
        <f t="shared" si="51"/>
        <v>14.5</v>
      </c>
      <c r="BC152" s="10"/>
      <c r="BD152" s="10"/>
      <c r="BE152" s="10"/>
      <c r="BF152" s="10">
        <f t="shared" si="43"/>
        <v>-1.2000000000000002</v>
      </c>
      <c r="BG152" s="12"/>
      <c r="BH152" s="12"/>
      <c r="BI152" s="12"/>
      <c r="BJ152" s="12">
        <f t="shared" si="48"/>
        <v>2.6834618999999997</v>
      </c>
      <c r="BK152" s="12">
        <f t="shared" si="49"/>
        <v>2.6834618999999997</v>
      </c>
      <c r="BL152">
        <v>2.3736769999999998</v>
      </c>
      <c r="BM152" s="12"/>
      <c r="BN152" s="12"/>
      <c r="BO152" s="12"/>
      <c r="BP152" s="12">
        <f t="shared" si="53"/>
        <v>0.48169529999999977</v>
      </c>
      <c r="BQ152" s="12">
        <f t="shared" si="50"/>
        <v>0.48169529999999977</v>
      </c>
      <c r="BR152">
        <v>0.65328250099999996</v>
      </c>
      <c r="BS152">
        <v>3.34</v>
      </c>
      <c r="BT152">
        <v>0.9</v>
      </c>
      <c r="BV152" s="12"/>
      <c r="BW152" s="12"/>
      <c r="BX152" s="12"/>
      <c r="BY152" s="12">
        <f t="shared" si="44"/>
        <v>4.7407710000000005</v>
      </c>
      <c r="BZ152" s="12"/>
      <c r="CA152" s="12"/>
      <c r="CB152" s="12"/>
      <c r="CC152" s="12">
        <f t="shared" si="45"/>
        <v>1.6198874999999999</v>
      </c>
      <c r="CD152" s="12"/>
      <c r="CE152" s="12"/>
      <c r="CF152" s="12"/>
      <c r="CG152" s="12">
        <f t="shared" si="46"/>
        <v>3.3178109999999998</v>
      </c>
      <c r="CH152" s="12"/>
      <c r="CI152" s="12"/>
      <c r="CJ152" s="12"/>
      <c r="CK152" s="12">
        <f t="shared" si="47"/>
        <v>0.95361249999999986</v>
      </c>
      <c r="CM152" s="12">
        <f t="shared" si="52"/>
        <v>10.364546104360258</v>
      </c>
    </row>
    <row r="153" spans="1:91" x14ac:dyDescent="0.25">
      <c r="A153" s="12" t="s">
        <v>80</v>
      </c>
      <c r="B153" s="10"/>
      <c r="C153" s="10"/>
      <c r="D153" s="10"/>
      <c r="E153" s="10">
        <v>6.9</v>
      </c>
      <c r="F153">
        <v>0</v>
      </c>
      <c r="G153" s="12">
        <v>0</v>
      </c>
      <c r="H153" s="10">
        <v>0</v>
      </c>
      <c r="I153" s="12"/>
      <c r="J153" s="12"/>
      <c r="K153" s="12"/>
      <c r="L153">
        <v>4</v>
      </c>
      <c r="P153" s="12">
        <v>6.1</v>
      </c>
      <c r="Q153" s="12"/>
      <c r="R153" s="12"/>
      <c r="S153" s="12"/>
      <c r="T153">
        <v>1.9</v>
      </c>
      <c r="U153" s="12"/>
      <c r="V153" s="12"/>
      <c r="W153" s="12"/>
      <c r="X153">
        <v>157.5</v>
      </c>
      <c r="Y153" s="12"/>
      <c r="Z153" s="12"/>
      <c r="AA153" s="12"/>
      <c r="AB153">
        <v>6.1</v>
      </c>
      <c r="AC153" s="12"/>
      <c r="AD153" s="12"/>
      <c r="AE153" s="12"/>
      <c r="AF153">
        <v>229.2</v>
      </c>
      <c r="AH153" s="12"/>
      <c r="AI153" s="12"/>
      <c r="AJ153" s="12"/>
      <c r="AK153" s="12">
        <f t="shared" si="41"/>
        <v>5.7077697999999994</v>
      </c>
      <c r="AL153" s="12"/>
      <c r="AM153" s="12"/>
      <c r="AN153" s="12"/>
      <c r="AO153" s="12">
        <f t="shared" si="42"/>
        <v>1.0817251986792491</v>
      </c>
      <c r="AQ153" s="12"/>
      <c r="AR153" s="12"/>
      <c r="AS153" s="12"/>
      <c r="AT153">
        <v>19413.2</v>
      </c>
      <c r="AU153" s="12"/>
      <c r="AV153" s="12"/>
      <c r="AW153" s="12"/>
      <c r="AX153">
        <v>10.360991490326166</v>
      </c>
      <c r="AY153" s="12"/>
      <c r="AZ153" s="12"/>
      <c r="BA153" s="12"/>
      <c r="BB153" s="12">
        <f t="shared" si="51"/>
        <v>14.599999999999994</v>
      </c>
      <c r="BC153" s="10"/>
      <c r="BD153" s="10"/>
      <c r="BE153" s="10"/>
      <c r="BF153" s="10">
        <f t="shared" si="43"/>
        <v>-1.2000000000000002</v>
      </c>
      <c r="BG153" s="12"/>
      <c r="BH153" s="12"/>
      <c r="BI153" s="12"/>
      <c r="BJ153" s="12">
        <f t="shared" si="48"/>
        <v>2.3076577</v>
      </c>
      <c r="BK153" s="12">
        <f t="shared" si="49"/>
        <v>2.3076577</v>
      </c>
      <c r="BL153">
        <v>2.6112639999999998</v>
      </c>
      <c r="BM153" s="12"/>
      <c r="BN153" s="12"/>
      <c r="BO153" s="12"/>
      <c r="BP153" s="12">
        <f t="shared" si="53"/>
        <v>0.40217889999999984</v>
      </c>
      <c r="BQ153" s="12">
        <f t="shared" si="50"/>
        <v>0.40217889999999984</v>
      </c>
      <c r="BR153">
        <v>0.64019737899999996</v>
      </c>
      <c r="BS153">
        <v>3.38</v>
      </c>
      <c r="BT153">
        <v>0.83</v>
      </c>
      <c r="BV153" s="12"/>
      <c r="BW153" s="12"/>
      <c r="BX153" s="12"/>
      <c r="BY153" s="12">
        <f t="shared" si="44"/>
        <v>4.7151606000000008</v>
      </c>
      <c r="BZ153" s="12"/>
      <c r="CA153" s="12"/>
      <c r="CB153" s="12"/>
      <c r="CC153" s="12">
        <f t="shared" si="45"/>
        <v>1.6234101000000001</v>
      </c>
      <c r="CD153" s="12"/>
      <c r="CE153" s="12"/>
      <c r="CF153" s="12"/>
      <c r="CG153" s="12">
        <f t="shared" si="46"/>
        <v>3.3283757999999999</v>
      </c>
      <c r="CH153" s="12"/>
      <c r="CI153" s="12"/>
      <c r="CJ153" s="12"/>
      <c r="CK153" s="12">
        <f t="shared" si="47"/>
        <v>0.95498949999999982</v>
      </c>
      <c r="CM153" s="12">
        <f t="shared" si="52"/>
        <v>10.216934919524139</v>
      </c>
    </row>
    <row r="154" spans="1:91" x14ac:dyDescent="0.25">
      <c r="A154" s="12" t="s">
        <v>81</v>
      </c>
      <c r="B154" s="10"/>
      <c r="C154" s="10"/>
      <c r="D154" s="10"/>
      <c r="E154" s="10">
        <v>6.7</v>
      </c>
      <c r="F154">
        <v>0</v>
      </c>
      <c r="G154" s="12">
        <v>0</v>
      </c>
      <c r="H154" s="10">
        <v>0</v>
      </c>
      <c r="I154" s="12"/>
      <c r="J154" s="12"/>
      <c r="K154" s="12"/>
      <c r="L154">
        <v>-1.2</v>
      </c>
      <c r="P154" s="12">
        <v>0.6</v>
      </c>
      <c r="Q154" s="12"/>
      <c r="R154" s="12"/>
      <c r="S154" s="12"/>
      <c r="T154">
        <v>2.4</v>
      </c>
      <c r="U154" s="12"/>
      <c r="V154" s="12"/>
      <c r="W154" s="12"/>
      <c r="X154">
        <v>159.6</v>
      </c>
      <c r="Y154" s="12"/>
      <c r="Z154" s="12"/>
      <c r="AA154" s="12"/>
      <c r="AB154">
        <v>0.6</v>
      </c>
      <c r="AC154" s="12"/>
      <c r="AD154" s="12"/>
      <c r="AE154" s="12"/>
      <c r="AF154">
        <v>229.4</v>
      </c>
      <c r="AH154" s="12"/>
      <c r="AI154" s="12"/>
      <c r="AJ154" s="12"/>
      <c r="AK154" s="12">
        <f t="shared" si="41"/>
        <v>7.4786009999999994</v>
      </c>
      <c r="AL154" s="12"/>
      <c r="AM154" s="12"/>
      <c r="AN154" s="12"/>
      <c r="AO154" s="12">
        <f t="shared" si="42"/>
        <v>1.7897137258573805</v>
      </c>
      <c r="AQ154" s="12"/>
      <c r="AR154" s="12"/>
      <c r="AS154" s="12"/>
      <c r="AT154">
        <v>19711.2</v>
      </c>
      <c r="AU154" s="12"/>
      <c r="AV154" s="12"/>
      <c r="AW154" s="12"/>
      <c r="AX154">
        <v>10.128251958277513</v>
      </c>
      <c r="AY154" s="12"/>
      <c r="AZ154" s="12"/>
      <c r="BA154" s="12"/>
      <c r="BB154" s="12">
        <f t="shared" si="51"/>
        <v>13</v>
      </c>
      <c r="BC154" s="10"/>
      <c r="BD154" s="10"/>
      <c r="BE154" s="10"/>
      <c r="BF154" s="10">
        <f t="shared" si="43"/>
        <v>-1.1000000000000005</v>
      </c>
      <c r="BG154" s="12"/>
      <c r="BH154" s="12"/>
      <c r="BI154" s="12"/>
      <c r="BJ154" s="12">
        <f t="shared" si="48"/>
        <v>4.0387427999999996</v>
      </c>
      <c r="BK154" s="12">
        <f t="shared" si="49"/>
        <v>4.0387427999999996</v>
      </c>
      <c r="BL154">
        <v>2.7138222000000001</v>
      </c>
      <c r="BM154" s="12"/>
      <c r="BN154" s="12"/>
      <c r="BO154" s="12"/>
      <c r="BP154" s="12">
        <f t="shared" si="53"/>
        <v>0.95743789999999951</v>
      </c>
      <c r="BQ154" s="12">
        <f t="shared" si="50"/>
        <v>0.95743789999999951</v>
      </c>
      <c r="BR154">
        <v>0.75271487000000004</v>
      </c>
      <c r="BS154">
        <v>3.24</v>
      </c>
      <c r="BT154">
        <v>0.87</v>
      </c>
      <c r="BV154" s="12"/>
      <c r="BW154" s="12"/>
      <c r="BX154" s="12"/>
      <c r="BY154" s="12">
        <f t="shared" si="44"/>
        <v>4.7279658000000007</v>
      </c>
      <c r="BZ154" s="12"/>
      <c r="CA154" s="12"/>
      <c r="CB154" s="12"/>
      <c r="CC154" s="12">
        <f t="shared" si="45"/>
        <v>1.6216488</v>
      </c>
      <c r="CD154" s="12"/>
      <c r="CE154" s="12"/>
      <c r="CF154" s="12"/>
      <c r="CG154" s="12">
        <f t="shared" si="46"/>
        <v>3.3230933999999999</v>
      </c>
      <c r="CH154" s="12"/>
      <c r="CI154" s="12"/>
      <c r="CJ154" s="12"/>
      <c r="CK154" s="12">
        <f t="shared" si="47"/>
        <v>0.95430099999999973</v>
      </c>
      <c r="CM154" s="12">
        <f t="shared" si="52"/>
        <v>8.8676671214188278</v>
      </c>
    </row>
    <row r="155" spans="1:91" x14ac:dyDescent="0.25">
      <c r="A155" s="12" t="s">
        <v>82</v>
      </c>
      <c r="B155" s="10"/>
      <c r="C155" s="10"/>
      <c r="D155" s="10"/>
      <c r="E155" s="10">
        <v>6.2</v>
      </c>
      <c r="F155">
        <v>0</v>
      </c>
      <c r="G155" s="12">
        <v>0</v>
      </c>
      <c r="H155" s="10">
        <v>0</v>
      </c>
      <c r="I155" s="12"/>
      <c r="J155" s="12"/>
      <c r="K155" s="12"/>
      <c r="L155">
        <v>4</v>
      </c>
      <c r="P155" s="12">
        <v>6.3</v>
      </c>
      <c r="Q155" s="12"/>
      <c r="R155" s="12"/>
      <c r="S155" s="12"/>
      <c r="T155">
        <v>1.9</v>
      </c>
      <c r="U155" s="12"/>
      <c r="V155" s="12"/>
      <c r="W155" s="12"/>
      <c r="X155">
        <v>160.80000000000001</v>
      </c>
      <c r="Y155" s="12"/>
      <c r="Z155" s="12"/>
      <c r="AA155" s="12"/>
      <c r="AB155">
        <v>6.3</v>
      </c>
      <c r="AC155" s="12"/>
      <c r="AD155" s="12"/>
      <c r="AE155" s="12"/>
      <c r="AF155">
        <v>239.3</v>
      </c>
      <c r="AH155" s="12"/>
      <c r="AI155" s="12"/>
      <c r="AJ155" s="12"/>
      <c r="AK155" s="12">
        <f t="shared" si="41"/>
        <v>5.4777483999999994</v>
      </c>
      <c r="AL155" s="12"/>
      <c r="AM155" s="12"/>
      <c r="AN155" s="12"/>
      <c r="AO155" s="12">
        <f t="shared" si="42"/>
        <v>1.1132855733833447</v>
      </c>
      <c r="AQ155" s="12"/>
      <c r="AR155" s="12"/>
      <c r="AS155" s="12"/>
      <c r="AT155">
        <v>20568.7</v>
      </c>
      <c r="AU155" s="12"/>
      <c r="AV155" s="12"/>
      <c r="AW155" s="12"/>
      <c r="AX155">
        <v>5.1641571902939942</v>
      </c>
      <c r="AY155" s="12"/>
      <c r="AZ155" s="12"/>
      <c r="BA155" s="12"/>
      <c r="BB155" s="12">
        <f t="shared" si="51"/>
        <v>10.200000000000017</v>
      </c>
      <c r="BC155" s="10"/>
      <c r="BD155" s="10"/>
      <c r="BE155" s="10"/>
      <c r="BF155" s="10">
        <f t="shared" si="43"/>
        <v>-0.79999999999999982</v>
      </c>
      <c r="BG155" s="12"/>
      <c r="BH155" s="12"/>
      <c r="BI155" s="12"/>
      <c r="BJ155" s="12">
        <f t="shared" si="48"/>
        <v>2.2187898999999995</v>
      </c>
      <c r="BK155" s="12">
        <f t="shared" si="49"/>
        <v>2.2187898999999995</v>
      </c>
      <c r="BL155">
        <v>2.6800727000000002</v>
      </c>
      <c r="BM155" s="12"/>
      <c r="BN155" s="12"/>
      <c r="BO155" s="12"/>
      <c r="BP155" s="12">
        <f t="shared" si="53"/>
        <v>0.54455779999999976</v>
      </c>
      <c r="BQ155" s="12">
        <f t="shared" si="50"/>
        <v>0.54455779999999976</v>
      </c>
      <c r="BR155">
        <v>0.771746932</v>
      </c>
      <c r="BS155">
        <v>3.3</v>
      </c>
      <c r="BT155">
        <v>0.79</v>
      </c>
      <c r="BV155" s="12"/>
      <c r="BW155" s="12"/>
      <c r="BX155" s="12"/>
      <c r="BY155" s="12">
        <f t="shared" si="44"/>
        <v>4.7663814000000002</v>
      </c>
      <c r="BZ155" s="12"/>
      <c r="CA155" s="12"/>
      <c r="CB155" s="12"/>
      <c r="CC155" s="12">
        <f t="shared" si="45"/>
        <v>1.6163649</v>
      </c>
      <c r="CD155" s="12"/>
      <c r="CE155" s="12"/>
      <c r="CF155" s="12"/>
      <c r="CG155" s="12">
        <f t="shared" si="46"/>
        <v>3.3072462000000002</v>
      </c>
      <c r="CH155" s="12"/>
      <c r="CI155" s="12"/>
      <c r="CJ155" s="12"/>
      <c r="CK155" s="12">
        <f t="shared" si="47"/>
        <v>0.9522354999999999</v>
      </c>
      <c r="CM155" s="12">
        <f t="shared" si="52"/>
        <v>6.7729083665338763</v>
      </c>
    </row>
    <row r="156" spans="1:91" x14ac:dyDescent="0.25">
      <c r="A156" s="12" t="s">
        <v>83</v>
      </c>
      <c r="B156" s="10"/>
      <c r="C156" s="10"/>
      <c r="D156" s="10"/>
      <c r="E156" s="10">
        <v>6.1</v>
      </c>
      <c r="F156">
        <v>0</v>
      </c>
      <c r="G156" s="12">
        <v>0</v>
      </c>
      <c r="H156" s="10">
        <v>0</v>
      </c>
      <c r="I156" s="12"/>
      <c r="J156" s="12"/>
      <c r="K156" s="12"/>
      <c r="L156">
        <v>5</v>
      </c>
      <c r="P156" s="12">
        <v>6.7</v>
      </c>
      <c r="Q156" s="12"/>
      <c r="R156" s="12"/>
      <c r="S156" s="12"/>
      <c r="T156">
        <v>0.9</v>
      </c>
      <c r="U156" s="12"/>
      <c r="V156" s="12"/>
      <c r="W156" s="12"/>
      <c r="X156">
        <v>162.9</v>
      </c>
      <c r="Y156" s="12"/>
      <c r="Z156" s="12"/>
      <c r="AA156" s="12"/>
      <c r="AB156">
        <v>6.7</v>
      </c>
      <c r="AC156" s="12"/>
      <c r="AD156" s="12"/>
      <c r="AE156" s="12"/>
      <c r="AF156">
        <v>244.8</v>
      </c>
      <c r="AH156" s="12"/>
      <c r="AI156" s="12"/>
      <c r="AJ156" s="12"/>
      <c r="AK156" s="12">
        <f t="shared" si="41"/>
        <v>5.0917051999999998</v>
      </c>
      <c r="AL156" s="12"/>
      <c r="AM156" s="12"/>
      <c r="AN156" s="12"/>
      <c r="AO156" s="12">
        <f t="shared" si="42"/>
        <v>1.0436466819461554</v>
      </c>
      <c r="AQ156" s="12"/>
      <c r="AR156" s="12"/>
      <c r="AS156" s="12"/>
      <c r="AT156">
        <v>20458.8</v>
      </c>
      <c r="AU156" s="12"/>
      <c r="AV156" s="12"/>
      <c r="AW156" s="12"/>
      <c r="AX156">
        <v>-2.4414921696287228</v>
      </c>
      <c r="AY156" s="12"/>
      <c r="AZ156" s="12"/>
      <c r="BA156" s="12"/>
      <c r="BB156" s="12">
        <f t="shared" si="51"/>
        <v>8.5</v>
      </c>
      <c r="BC156" s="10"/>
      <c r="BD156" s="10"/>
      <c r="BE156" s="10"/>
      <c r="BF156" s="10">
        <f t="shared" si="43"/>
        <v>-0.89999999999999947</v>
      </c>
      <c r="BG156" s="12"/>
      <c r="BH156" s="12"/>
      <c r="BI156" s="12"/>
      <c r="BJ156" s="12">
        <f t="shared" si="48"/>
        <v>2.1079642999999995</v>
      </c>
      <c r="BK156" s="12">
        <f t="shared" si="49"/>
        <v>2.1079642999999995</v>
      </c>
      <c r="BL156">
        <v>2.3600257999999998</v>
      </c>
      <c r="BM156" s="12"/>
      <c r="BN156" s="12"/>
      <c r="BO156" s="12"/>
      <c r="BP156" s="12">
        <f t="shared" si="53"/>
        <v>0.47649610000000003</v>
      </c>
      <c r="BQ156" s="12">
        <f t="shared" si="50"/>
        <v>0.47649610000000003</v>
      </c>
      <c r="BR156">
        <v>0.64723636299999998</v>
      </c>
      <c r="BS156">
        <v>3.05</v>
      </c>
      <c r="BT156">
        <v>0.77</v>
      </c>
      <c r="BV156" s="12"/>
      <c r="BW156" s="12"/>
      <c r="BX156" s="12"/>
      <c r="BY156" s="12">
        <f t="shared" si="44"/>
        <v>4.7706498000000002</v>
      </c>
      <c r="BZ156" s="12"/>
      <c r="CA156" s="12"/>
      <c r="CB156" s="12"/>
      <c r="CC156" s="12">
        <f t="shared" si="45"/>
        <v>1.6157778</v>
      </c>
      <c r="CD156" s="12"/>
      <c r="CE156" s="12"/>
      <c r="CF156" s="12"/>
      <c r="CG156" s="12">
        <f t="shared" si="46"/>
        <v>3.3054854000000002</v>
      </c>
      <c r="CH156" s="12"/>
      <c r="CI156" s="12"/>
      <c r="CJ156" s="12"/>
      <c r="CK156" s="12">
        <f t="shared" si="47"/>
        <v>0.9520059999999998</v>
      </c>
      <c r="CM156" s="12">
        <f t="shared" si="52"/>
        <v>5.5051813471502591</v>
      </c>
    </row>
    <row r="157" spans="1:91" x14ac:dyDescent="0.25">
      <c r="A157" s="12" t="s">
        <v>84</v>
      </c>
      <c r="B157" s="10"/>
      <c r="C157" s="10"/>
      <c r="D157" s="10"/>
      <c r="E157" s="10">
        <v>5.7</v>
      </c>
      <c r="F157">
        <v>0</v>
      </c>
      <c r="G157" s="12">
        <v>0</v>
      </c>
      <c r="H157" s="10">
        <v>0</v>
      </c>
      <c r="I157" s="12"/>
      <c r="J157" s="12"/>
      <c r="K157" s="12"/>
      <c r="L157">
        <v>2.2999999999999998</v>
      </c>
      <c r="P157" s="12">
        <v>2.8</v>
      </c>
      <c r="Q157" s="12"/>
      <c r="R157" s="12"/>
      <c r="S157" s="12"/>
      <c r="T157">
        <v>-0.3</v>
      </c>
      <c r="U157" s="12"/>
      <c r="V157" s="12"/>
      <c r="W157" s="12"/>
      <c r="X157">
        <v>165.4</v>
      </c>
      <c r="Y157" s="12"/>
      <c r="Z157" s="12"/>
      <c r="AA157" s="12"/>
      <c r="AB157">
        <v>2.8</v>
      </c>
      <c r="AC157" s="12"/>
      <c r="AD157" s="12"/>
      <c r="AE157" s="12"/>
      <c r="AF157">
        <v>253</v>
      </c>
      <c r="AH157" s="12"/>
      <c r="AI157" s="12"/>
      <c r="AJ157" s="12"/>
      <c r="AK157" s="12">
        <f t="shared" si="41"/>
        <v>5.9138584999999999</v>
      </c>
      <c r="AL157" s="12"/>
      <c r="AM157" s="12"/>
      <c r="AN157" s="12"/>
      <c r="AO157" s="12">
        <f t="shared" si="42"/>
        <v>1.4372521743397775</v>
      </c>
      <c r="AQ157" s="12"/>
      <c r="AR157" s="12"/>
      <c r="AS157" s="12"/>
      <c r="AT157">
        <v>21424.6</v>
      </c>
      <c r="AU157" s="12"/>
      <c r="AV157" s="12"/>
      <c r="AW157" s="12"/>
      <c r="AX157">
        <v>-1.5108800164296943</v>
      </c>
      <c r="AY157" s="12"/>
      <c r="AZ157" s="12"/>
      <c r="BA157" s="12"/>
      <c r="BB157" s="12">
        <f t="shared" si="51"/>
        <v>7.9000000000000057</v>
      </c>
      <c r="BC157" s="10"/>
      <c r="BD157" s="10"/>
      <c r="BE157" s="10"/>
      <c r="BF157" s="10">
        <f t="shared" si="43"/>
        <v>-0.70000000000000018</v>
      </c>
      <c r="BG157" s="12"/>
      <c r="BH157" s="12"/>
      <c r="BI157" s="12"/>
      <c r="BJ157" s="12">
        <f t="shared" si="48"/>
        <v>3.2879318</v>
      </c>
      <c r="BK157" s="12">
        <f t="shared" si="49"/>
        <v>3.2879318</v>
      </c>
      <c r="BL157">
        <v>2.6677795</v>
      </c>
      <c r="BM157" s="12"/>
      <c r="BN157" s="12"/>
      <c r="BO157" s="12"/>
      <c r="BP157" s="12">
        <f t="shared" si="53"/>
        <v>0.92333449999999972</v>
      </c>
      <c r="BQ157" s="12">
        <f t="shared" si="50"/>
        <v>0.92333449999999972</v>
      </c>
      <c r="BR157">
        <v>0.756885264</v>
      </c>
      <c r="BS157">
        <v>3.01</v>
      </c>
      <c r="BT157">
        <v>0.7</v>
      </c>
      <c r="BV157" s="12"/>
      <c r="BW157" s="12"/>
      <c r="BX157" s="12"/>
      <c r="BY157" s="12">
        <f t="shared" si="44"/>
        <v>4.7535761999999995</v>
      </c>
      <c r="BZ157" s="12"/>
      <c r="CA157" s="12"/>
      <c r="CB157" s="12"/>
      <c r="CC157" s="12">
        <f t="shared" si="45"/>
        <v>1.6181262000000001</v>
      </c>
      <c r="CD157" s="12"/>
      <c r="CE157" s="12"/>
      <c r="CF157" s="12"/>
      <c r="CG157" s="12">
        <f t="shared" si="46"/>
        <v>3.3125286000000003</v>
      </c>
      <c r="CH157" s="12"/>
      <c r="CI157" s="12"/>
      <c r="CJ157" s="12"/>
      <c r="CK157" s="12">
        <f t="shared" si="47"/>
        <v>0.95292399999999999</v>
      </c>
      <c r="CM157" s="12">
        <f t="shared" si="52"/>
        <v>5.0158730158730194</v>
      </c>
    </row>
    <row r="158" spans="1:91" x14ac:dyDescent="0.25">
      <c r="A158" s="12" t="s">
        <v>85</v>
      </c>
      <c r="B158" s="10"/>
      <c r="C158" s="10"/>
      <c r="D158" s="10"/>
      <c r="E158" s="10">
        <v>5.6</v>
      </c>
      <c r="F158">
        <v>0</v>
      </c>
      <c r="G158" s="12">
        <v>0</v>
      </c>
      <c r="H158" s="10">
        <v>0</v>
      </c>
      <c r="I158" s="12"/>
      <c r="J158" s="12"/>
      <c r="K158" s="12"/>
      <c r="L158">
        <v>2</v>
      </c>
      <c r="P158" s="12">
        <v>2.1</v>
      </c>
      <c r="Q158" s="12"/>
      <c r="R158" s="12"/>
      <c r="S158" s="12"/>
      <c r="T158">
        <v>-2.9</v>
      </c>
      <c r="U158" s="12"/>
      <c r="V158" s="12"/>
      <c r="W158" s="12"/>
      <c r="X158">
        <v>167.8</v>
      </c>
      <c r="Y158" s="12"/>
      <c r="Z158" s="12"/>
      <c r="AA158" s="12"/>
      <c r="AB158">
        <v>2.1</v>
      </c>
      <c r="AC158" s="12"/>
      <c r="AD158" s="12"/>
      <c r="AE158" s="12"/>
      <c r="AF158">
        <v>261.60000000000002</v>
      </c>
      <c r="AH158" s="12"/>
      <c r="AI158" s="12"/>
      <c r="AJ158" s="12"/>
      <c r="AK158" s="12">
        <f t="shared" si="41"/>
        <v>5.9869532000000003</v>
      </c>
      <c r="AL158" s="12"/>
      <c r="AM158" s="12"/>
      <c r="AN158" s="12"/>
      <c r="AO158" s="12">
        <f t="shared" si="42"/>
        <v>1.541938622298181</v>
      </c>
      <c r="AQ158" s="12"/>
      <c r="AR158" s="12"/>
      <c r="AS158" s="12"/>
      <c r="AT158">
        <v>21707.599999999999</v>
      </c>
      <c r="AU158" s="12"/>
      <c r="AV158" s="12"/>
      <c r="AW158" s="12"/>
      <c r="AX158">
        <v>-2.4332491846173587</v>
      </c>
      <c r="AY158" s="12"/>
      <c r="AZ158" s="12"/>
      <c r="BA158" s="12"/>
      <c r="BB158" s="12">
        <f t="shared" si="51"/>
        <v>8.2000000000000171</v>
      </c>
      <c r="BC158" s="10"/>
      <c r="BD158" s="10"/>
      <c r="BE158" s="10"/>
      <c r="BF158" s="10">
        <f t="shared" si="43"/>
        <v>-0.69999999999999929</v>
      </c>
      <c r="BG158" s="12"/>
      <c r="BH158" s="12"/>
      <c r="BI158" s="12"/>
      <c r="BJ158" s="12">
        <f t="shared" si="48"/>
        <v>3.4883780999999994</v>
      </c>
      <c r="BK158" s="12">
        <f t="shared" si="49"/>
        <v>3.4883780999999994</v>
      </c>
      <c r="BL158">
        <v>2.8067291000000001</v>
      </c>
      <c r="BM158" s="12"/>
      <c r="BN158" s="12"/>
      <c r="BO158" s="12"/>
      <c r="BP158" s="12">
        <f t="shared" si="53"/>
        <v>0.99225760000000029</v>
      </c>
      <c r="BQ158" s="12">
        <f t="shared" si="50"/>
        <v>0.99225760000000029</v>
      </c>
      <c r="BR158">
        <v>0.87350947099999998</v>
      </c>
      <c r="BS158">
        <v>2.91</v>
      </c>
      <c r="BT158">
        <v>0.68</v>
      </c>
      <c r="BV158" s="12"/>
      <c r="BW158" s="12"/>
      <c r="BX158" s="12"/>
      <c r="BY158" s="12">
        <f t="shared" si="44"/>
        <v>4.7535761999999995</v>
      </c>
      <c r="BZ158" s="12"/>
      <c r="CA158" s="12"/>
      <c r="CB158" s="12"/>
      <c r="CC158" s="12">
        <f t="shared" si="45"/>
        <v>1.6181262000000001</v>
      </c>
      <c r="CD158" s="12"/>
      <c r="CE158" s="12"/>
      <c r="CF158" s="12"/>
      <c r="CG158" s="12">
        <f t="shared" si="46"/>
        <v>3.3125286000000003</v>
      </c>
      <c r="CH158" s="12"/>
      <c r="CI158" s="12"/>
      <c r="CJ158" s="12"/>
      <c r="CK158" s="12">
        <f t="shared" si="47"/>
        <v>0.95292399999999999</v>
      </c>
      <c r="CM158" s="12">
        <f t="shared" si="52"/>
        <v>5.1378446115288332</v>
      </c>
    </row>
    <row r="159" spans="1:91" x14ac:dyDescent="0.25">
      <c r="A159" s="12" t="s">
        <v>86</v>
      </c>
      <c r="B159" s="10"/>
      <c r="C159" s="10"/>
      <c r="D159" s="10"/>
      <c r="E159" s="10">
        <v>5.4</v>
      </c>
      <c r="F159">
        <v>0</v>
      </c>
      <c r="G159" s="12">
        <v>0</v>
      </c>
      <c r="H159" s="10">
        <v>0</v>
      </c>
      <c r="I159" s="12"/>
      <c r="J159" s="12"/>
      <c r="K159" s="12"/>
      <c r="L159">
        <v>2.6</v>
      </c>
      <c r="P159" s="12">
        <v>4.9000000000000004</v>
      </c>
      <c r="Q159" s="12"/>
      <c r="R159" s="12"/>
      <c r="S159" s="12"/>
      <c r="T159">
        <v>2.4</v>
      </c>
      <c r="U159" s="12"/>
      <c r="V159" s="12"/>
      <c r="W159" s="12"/>
      <c r="X159">
        <v>169.9</v>
      </c>
      <c r="Y159" s="12"/>
      <c r="Z159" s="12"/>
      <c r="AA159" s="12"/>
      <c r="AB159">
        <v>4.9000000000000004</v>
      </c>
      <c r="AC159" s="12"/>
      <c r="AD159" s="12"/>
      <c r="AE159" s="12"/>
      <c r="AF159">
        <v>265.5</v>
      </c>
      <c r="AH159" s="12"/>
      <c r="AI159" s="12"/>
      <c r="AJ159" s="12"/>
      <c r="AK159" s="12">
        <f t="shared" si="41"/>
        <v>5.7093230000000004</v>
      </c>
      <c r="AL159" s="12"/>
      <c r="AM159" s="12"/>
      <c r="AN159" s="12"/>
      <c r="AO159" s="12">
        <f t="shared" si="42"/>
        <v>1.3270371104244392</v>
      </c>
      <c r="AQ159" s="12"/>
      <c r="AR159" s="12"/>
      <c r="AS159" s="12"/>
      <c r="AT159">
        <v>21630.9</v>
      </c>
      <c r="AU159" s="12"/>
      <c r="AV159" s="12"/>
      <c r="AW159" s="12"/>
      <c r="AX159">
        <v>-4.3456351793047521E-2</v>
      </c>
      <c r="AY159" s="12"/>
      <c r="AZ159" s="12"/>
      <c r="BA159" s="12"/>
      <c r="BB159" s="12">
        <f t="shared" si="51"/>
        <v>9.0999999999999943</v>
      </c>
      <c r="BC159" s="10"/>
      <c r="BD159" s="10"/>
      <c r="BE159" s="10"/>
      <c r="BF159" s="10">
        <f t="shared" si="43"/>
        <v>-0.5</v>
      </c>
      <c r="BG159" s="12"/>
      <c r="BH159" s="12"/>
      <c r="BI159" s="12"/>
      <c r="BJ159" s="12">
        <f t="shared" si="48"/>
        <v>2.5610345000000003</v>
      </c>
      <c r="BK159" s="12">
        <f t="shared" si="49"/>
        <v>2.5610345000000003</v>
      </c>
      <c r="BL159">
        <v>2.8051417000000001</v>
      </c>
      <c r="BM159" s="12"/>
      <c r="BN159" s="12"/>
      <c r="BO159" s="12"/>
      <c r="BP159" s="12">
        <f t="shared" si="53"/>
        <v>0.80582699999999985</v>
      </c>
      <c r="BQ159" s="12">
        <f t="shared" si="50"/>
        <v>0.80582699999999985</v>
      </c>
      <c r="BR159">
        <v>0.92643779199999998</v>
      </c>
      <c r="BS159">
        <v>2.86</v>
      </c>
      <c r="BT159">
        <v>0.71</v>
      </c>
      <c r="BV159" s="12"/>
      <c r="BW159" s="12"/>
      <c r="BX159" s="12"/>
      <c r="BY159" s="12">
        <f t="shared" si="44"/>
        <v>4.7578446000000003</v>
      </c>
      <c r="BZ159" s="12"/>
      <c r="CA159" s="12"/>
      <c r="CB159" s="12"/>
      <c r="CC159" s="12">
        <f t="shared" si="45"/>
        <v>1.6175390999999999</v>
      </c>
      <c r="CD159" s="12"/>
      <c r="CE159" s="12"/>
      <c r="CF159" s="12"/>
      <c r="CG159" s="12">
        <f t="shared" si="46"/>
        <v>3.3107677999999998</v>
      </c>
      <c r="CH159" s="12"/>
      <c r="CI159" s="12"/>
      <c r="CJ159" s="12"/>
      <c r="CK159" s="12">
        <f t="shared" si="47"/>
        <v>0.95269449999999989</v>
      </c>
      <c r="CM159" s="12">
        <f t="shared" si="52"/>
        <v>5.6592039800994982</v>
      </c>
    </row>
    <row r="160" spans="1:91" x14ac:dyDescent="0.25">
      <c r="A160" s="12" t="s">
        <v>87</v>
      </c>
      <c r="B160" s="10"/>
      <c r="C160" s="10"/>
      <c r="D160" s="10"/>
      <c r="E160" s="10">
        <v>5.2</v>
      </c>
      <c r="F160">
        <v>0</v>
      </c>
      <c r="G160" s="12">
        <v>0</v>
      </c>
      <c r="H160" s="10">
        <v>0</v>
      </c>
      <c r="I160" s="12">
        <v>2</v>
      </c>
      <c r="J160" s="12">
        <v>2</v>
      </c>
      <c r="K160" s="12">
        <v>2</v>
      </c>
      <c r="L160">
        <v>2</v>
      </c>
      <c r="M160" s="12">
        <v>3.2</v>
      </c>
      <c r="N160" s="12">
        <v>3.2</v>
      </c>
      <c r="O160" s="12">
        <v>3.2</v>
      </c>
      <c r="P160" s="12">
        <v>3.2</v>
      </c>
      <c r="Q160" s="12">
        <v>1.4</v>
      </c>
      <c r="R160" s="12">
        <v>1.4</v>
      </c>
      <c r="S160" s="12">
        <v>1.4</v>
      </c>
      <c r="T160">
        <v>1.4</v>
      </c>
      <c r="U160" s="12"/>
      <c r="V160" s="12"/>
      <c r="W160" s="12"/>
      <c r="X160">
        <v>172.1</v>
      </c>
      <c r="Y160" s="12"/>
      <c r="Z160" s="12"/>
      <c r="AA160" s="12"/>
      <c r="AB160">
        <v>3.2</v>
      </c>
      <c r="AC160" s="12"/>
      <c r="AD160" s="12"/>
      <c r="AE160" s="12"/>
      <c r="AF160">
        <v>272.10000000000002</v>
      </c>
      <c r="AH160" s="12"/>
      <c r="AI160" s="12"/>
      <c r="AJ160" s="12"/>
      <c r="AK160" s="12">
        <f t="shared" si="41"/>
        <v>5.8555124000000003</v>
      </c>
      <c r="AL160" s="12"/>
      <c r="AM160" s="12"/>
      <c r="AN160" s="12"/>
      <c r="AO160" s="12">
        <f t="shared" si="42"/>
        <v>1.3554157327060568</v>
      </c>
      <c r="AQ160" s="12"/>
      <c r="AR160" s="12"/>
      <c r="AS160" s="12"/>
      <c r="AT160">
        <v>19959.3</v>
      </c>
      <c r="AU160" s="12"/>
      <c r="AV160" s="12"/>
      <c r="AW160" s="12"/>
      <c r="AX160">
        <v>12.572084191329358</v>
      </c>
      <c r="AY160" s="12"/>
      <c r="AZ160" s="12"/>
      <c r="BA160" s="12"/>
      <c r="BB160" s="12">
        <f t="shared" si="51"/>
        <v>9.1999999999999886</v>
      </c>
      <c r="BC160" s="10"/>
      <c r="BD160" s="10"/>
      <c r="BE160" s="10"/>
      <c r="BF160" s="10">
        <f t="shared" si="43"/>
        <v>-0.29999999999999982</v>
      </c>
      <c r="BG160" s="12"/>
      <c r="BH160" s="12"/>
      <c r="BI160" s="12"/>
      <c r="BJ160" s="12">
        <f t="shared" si="48"/>
        <v>3.0652278000000002</v>
      </c>
      <c r="BK160" s="12">
        <f t="shared" si="49"/>
        <v>3.0652278000000002</v>
      </c>
      <c r="BL160">
        <v>2.6221359999999998</v>
      </c>
      <c r="BM160" s="12"/>
      <c r="BN160" s="12"/>
      <c r="BO160" s="12"/>
      <c r="BP160" s="12">
        <f t="shared" si="53"/>
        <v>1.0400383999999998</v>
      </c>
      <c r="BQ160" s="12">
        <f t="shared" si="50"/>
        <v>1.0400383999999998</v>
      </c>
      <c r="BR160">
        <v>0.78115977700000006</v>
      </c>
      <c r="BS160">
        <v>2.92</v>
      </c>
      <c r="BT160">
        <v>0.66</v>
      </c>
      <c r="BV160" s="12"/>
      <c r="BW160" s="12"/>
      <c r="BX160" s="12"/>
      <c r="BY160" s="12">
        <f t="shared" si="44"/>
        <v>4.8005286000000007</v>
      </c>
      <c r="BZ160" s="12"/>
      <c r="CA160" s="12"/>
      <c r="CB160" s="12"/>
      <c r="CC160" s="12">
        <f t="shared" si="45"/>
        <v>1.6116680999999999</v>
      </c>
      <c r="CD160" s="12"/>
      <c r="CE160" s="12"/>
      <c r="CF160" s="12"/>
      <c r="CG160" s="12">
        <f t="shared" si="46"/>
        <v>3.2931597999999997</v>
      </c>
      <c r="CH160" s="12"/>
      <c r="CI160" s="12"/>
      <c r="CJ160" s="12"/>
      <c r="CK160" s="12">
        <f t="shared" si="47"/>
        <v>0.95039949999999995</v>
      </c>
      <c r="CM160" s="12">
        <f t="shared" si="52"/>
        <v>5.6476365868630989</v>
      </c>
    </row>
    <row r="161" spans="1:94" x14ac:dyDescent="0.25">
      <c r="A161" s="12" t="s">
        <v>88</v>
      </c>
      <c r="B161" s="10">
        <v>5</v>
      </c>
      <c r="C161" s="10">
        <v>5</v>
      </c>
      <c r="D161" s="10">
        <v>5</v>
      </c>
      <c r="E161" s="10">
        <v>5</v>
      </c>
      <c r="F161">
        <v>0</v>
      </c>
      <c r="G161" s="12">
        <v>0</v>
      </c>
      <c r="H161" s="10">
        <v>0</v>
      </c>
      <c r="I161" s="12">
        <v>0.9</v>
      </c>
      <c r="J161" s="12">
        <v>0.9</v>
      </c>
      <c r="K161" s="12">
        <v>0.9</v>
      </c>
      <c r="L161">
        <v>0.9</v>
      </c>
      <c r="M161" s="12">
        <v>1.8</v>
      </c>
      <c r="N161" s="12">
        <v>1.8</v>
      </c>
      <c r="O161" s="12">
        <v>1.8</v>
      </c>
      <c r="P161" s="12">
        <v>1.8</v>
      </c>
      <c r="Q161" s="12">
        <v>0.8</v>
      </c>
      <c r="R161" s="12">
        <v>0.8</v>
      </c>
      <c r="S161" s="12">
        <v>0.8</v>
      </c>
      <c r="T161">
        <v>0.8</v>
      </c>
      <c r="U161" s="12"/>
      <c r="V161" s="12"/>
      <c r="W161" s="12"/>
      <c r="X161">
        <v>174.2</v>
      </c>
      <c r="Y161" s="12"/>
      <c r="Z161" s="12"/>
      <c r="AA161" s="12"/>
      <c r="AB161">
        <v>1.8</v>
      </c>
      <c r="AC161" s="12"/>
      <c r="AD161" s="12"/>
      <c r="AE161" s="12"/>
      <c r="AF161">
        <v>277.3</v>
      </c>
      <c r="AH161" s="12"/>
      <c r="AI161" s="12"/>
      <c r="AJ161" s="12"/>
      <c r="AK161" s="12">
        <f t="shared" si="41"/>
        <v>6.1782933</v>
      </c>
      <c r="AL161" s="12">
        <f t="shared" ref="AL161:AL178" si="54">1.738851 +(-0.138013*I161 + -0.022185*Q161 + -0.006073*AU161)</f>
        <v>1.5342701160694567</v>
      </c>
      <c r="AM161" s="12">
        <f t="shared" ref="AM161:AM178" si="55">1.738851 +(-0.138013*J161 + -0.022185*R161 + -0.006073*AV161)</f>
        <v>1.5342701160694567</v>
      </c>
      <c r="AN161" s="12">
        <f t="shared" ref="AN161:AN178" si="56">1.738851 +(-0.138013*K161 + -0.022185*S161 + -0.006073*AW161)</f>
        <v>1.5342701160694567</v>
      </c>
      <c r="AO161" s="12">
        <f>1.738851 +(-0.138013*L161 + -0.022185*T161 + -0.006073*AX161 )</f>
        <v>1.5342701160694567</v>
      </c>
      <c r="AQ161" s="12"/>
      <c r="AR161" s="12"/>
      <c r="AS161" s="12"/>
      <c r="AT161">
        <v>21100.9</v>
      </c>
      <c r="AU161" s="12">
        <f>(Pub_national_scen_base!N165/Pub_national_scen_base!N161 -1)*100</f>
        <v>10.311408518120068</v>
      </c>
      <c r="AV161" s="12">
        <f>(Pub_national_scen_adv!N165/Pub_national_scen_adv!N161 -1)*100</f>
        <v>10.311408518120068</v>
      </c>
      <c r="AW161" s="12">
        <f>(Pub_national_scen_sev!N165/Pub_national_scen_sev!N161 -1)*100</f>
        <v>10.311408518120068</v>
      </c>
      <c r="AX161">
        <v>10.311408518120068</v>
      </c>
      <c r="AY161" s="12"/>
      <c r="AZ161" s="12"/>
      <c r="BA161" s="12"/>
      <c r="BB161" s="12">
        <f t="shared" si="51"/>
        <v>8.7999999999999829</v>
      </c>
      <c r="BC161" s="10">
        <f>B165-$E161</f>
        <v>-0.29999999999999982</v>
      </c>
      <c r="BD161" s="10">
        <f>C165-$E161</f>
        <v>-0.29999999999999982</v>
      </c>
      <c r="BE161" s="10">
        <f>D165-$E161</f>
        <v>-0.29999999999999982</v>
      </c>
      <c r="BF161" s="10">
        <f t="shared" si="43"/>
        <v>-0.29999999999999982</v>
      </c>
      <c r="BG161" s="12"/>
      <c r="BH161" s="12"/>
      <c r="BI161" s="12"/>
      <c r="BJ161" s="12">
        <f t="shared" si="48"/>
        <v>3.4837283999999999</v>
      </c>
      <c r="BK161" s="12">
        <f t="shared" si="49"/>
        <v>3.4837283999999999</v>
      </c>
      <c r="BL161">
        <v>2.9670588000000002</v>
      </c>
      <c r="BM161" s="12">
        <f xml:space="preserve"> 1.62312 + (-0.093476*M161)+(-0.034899*B161)+(0.341612*BC161)</f>
        <v>1.1778845999999998</v>
      </c>
      <c r="BN161" s="12">
        <f t="shared" ref="BN161:BP161" si="57" xml:space="preserve"> 1.62312+ (-0.093476*N161)+(-0.034899*C161)+(0.341612*BD161)</f>
        <v>1.1778845999999998</v>
      </c>
      <c r="BO161" s="12">
        <f t="shared" si="57"/>
        <v>1.1778845999999998</v>
      </c>
      <c r="BP161" s="12">
        <f t="shared" si="57"/>
        <v>1.1778845999999998</v>
      </c>
      <c r="BQ161" s="12">
        <f t="shared" si="50"/>
        <v>1.1778845999999998</v>
      </c>
      <c r="BR161">
        <v>0.91860022500000005</v>
      </c>
      <c r="BS161">
        <v>2.92</v>
      </c>
      <c r="BT161">
        <v>0.68</v>
      </c>
      <c r="BV161" s="12">
        <f t="shared" ref="BV161:BV180" si="58">4.377957 + (0.042684*AY165)</f>
        <v>4.7663814000000011</v>
      </c>
      <c r="BW161" s="12">
        <f t="shared" ref="BW161:BW180" si="59">4.377957 + (0.042684*AZ165)</f>
        <v>4.7663814000000011</v>
      </c>
      <c r="BX161" s="12">
        <f t="shared" ref="BX161:BX180" si="60">4.377957 + (0.042684*BA165)</f>
        <v>4.7663814000000011</v>
      </c>
      <c r="BY161" s="12">
        <f t="shared" si="44"/>
        <v>4.7663814000000011</v>
      </c>
      <c r="BZ161" s="12">
        <f t="shared" ref="BZ161:BZ180" si="61">1.669791 + -0.005871*AY165</f>
        <v>1.6163649</v>
      </c>
      <c r="CA161" s="12">
        <f t="shared" ref="CA161:CA180" si="62">1.669791 + -0.005871*AZ165</f>
        <v>1.6163649</v>
      </c>
      <c r="CB161" s="12">
        <f t="shared" ref="CB161:CB180" si="63">1.669791 + -0.005871*BA165</f>
        <v>1.6163649</v>
      </c>
      <c r="CC161" s="12">
        <f t="shared" si="45"/>
        <v>1.6163649</v>
      </c>
      <c r="CD161" s="12">
        <f t="shared" ref="CD161:CD180" si="64">3.467479 +(-0.017608*AY165)</f>
        <v>3.3072461999999998</v>
      </c>
      <c r="CE161" s="12">
        <f t="shared" ref="CE161:CE180" si="65">3.467479 +(-0.017608*AZ165)</f>
        <v>3.3072461999999998</v>
      </c>
      <c r="CF161" s="12">
        <f t="shared" ref="CF161:CF180" si="66">3.467479 +(-0.017608*BA165)</f>
        <v>3.3072461999999998</v>
      </c>
      <c r="CG161" s="12">
        <f t="shared" si="46"/>
        <v>3.3072461999999998</v>
      </c>
      <c r="CH161" s="12">
        <f t="shared" ref="CH161:CH180" si="67">1.62312 +(-0.002295*AY165)-(0.65)</f>
        <v>0.9522354999999999</v>
      </c>
      <c r="CI161" s="12">
        <f t="shared" ref="CI161:CI180" si="68">1.62312 +(-0.002295*AZ165)-(0.65)</f>
        <v>0.9522354999999999</v>
      </c>
      <c r="CJ161" s="12">
        <f t="shared" ref="CJ161:CJ180" si="69">1.62312 +(-0.002295*BA165)-(0.65)</f>
        <v>0.9522354999999999</v>
      </c>
      <c r="CK161" s="12">
        <f t="shared" si="47"/>
        <v>0.9522354999999999</v>
      </c>
      <c r="CM161" s="12">
        <f t="shared" si="52"/>
        <v>5.3204353083433995</v>
      </c>
      <c r="CN161" s="12"/>
      <c r="CO161" s="12"/>
      <c r="CP161" s="12"/>
    </row>
    <row r="162" spans="1:94" x14ac:dyDescent="0.25">
      <c r="A162" s="12" t="s">
        <v>89</v>
      </c>
      <c r="B162" s="10">
        <v>4.9000000000000004</v>
      </c>
      <c r="C162" s="10">
        <v>4.9000000000000004</v>
      </c>
      <c r="D162" s="10">
        <v>4.9000000000000004</v>
      </c>
      <c r="E162" s="10">
        <v>4.9000000000000004</v>
      </c>
      <c r="F162">
        <v>0</v>
      </c>
      <c r="G162" s="12">
        <v>0</v>
      </c>
      <c r="H162" s="10">
        <v>1</v>
      </c>
      <c r="I162" s="12">
        <v>0.8</v>
      </c>
      <c r="J162" s="12">
        <v>0.8</v>
      </c>
      <c r="K162" s="12">
        <v>0.8</v>
      </c>
      <c r="L162">
        <v>0.8</v>
      </c>
      <c r="M162" s="12">
        <v>1.3</v>
      </c>
      <c r="N162" s="12">
        <v>1.3</v>
      </c>
      <c r="O162" s="12">
        <v>1.3</v>
      </c>
      <c r="P162" s="12">
        <v>1.3</v>
      </c>
      <c r="Q162" s="12">
        <v>-0.3</v>
      </c>
      <c r="R162" s="12">
        <v>-0.3</v>
      </c>
      <c r="S162" s="12">
        <v>-0.3</v>
      </c>
      <c r="T162">
        <v>-0.3</v>
      </c>
      <c r="U162" s="12"/>
      <c r="V162" s="12"/>
      <c r="W162" s="12"/>
      <c r="X162">
        <v>176.6</v>
      </c>
      <c r="Y162" s="12"/>
      <c r="Z162" s="12"/>
      <c r="AA162" s="12"/>
      <c r="AB162">
        <v>1.3</v>
      </c>
      <c r="AC162" s="12"/>
      <c r="AD162" s="12"/>
      <c r="AE162" s="12"/>
      <c r="AF162">
        <v>277.60000000000002</v>
      </c>
      <c r="AH162" s="12"/>
      <c r="AI162" s="12"/>
      <c r="AJ162" s="12"/>
      <c r="AK162" s="12">
        <f t="shared" si="41"/>
        <v>6.1807514000000001</v>
      </c>
      <c r="AL162" s="12">
        <f t="shared" si="54"/>
        <v>1.5670782935465593</v>
      </c>
      <c r="AM162" s="12">
        <f t="shared" si="55"/>
        <v>1.7847691096225577</v>
      </c>
      <c r="AN162" s="12">
        <f t="shared" si="56"/>
        <v>1.8015721257608808</v>
      </c>
      <c r="AO162" s="12"/>
      <c r="AQ162" s="12"/>
      <c r="AR162" s="12"/>
      <c r="AS162" s="12"/>
      <c r="AT162">
        <v>21179.4</v>
      </c>
      <c r="AU162" s="12">
        <f>(Pub_national_scen_base!N166/Pub_national_scen_base!N162 -1)*100</f>
        <v>11.200033995297321</v>
      </c>
      <c r="AV162" s="12">
        <f>(Pub_national_scen_adv!N166/Pub_national_scen_adv!N162 -1)*100</f>
        <v>-24.645646241158868</v>
      </c>
      <c r="AW162" s="12">
        <f>(Pub_national_scen_sev!N166/Pub_national_scen_sev!N162 -1)*100</f>
        <v>-27.412485717253567</v>
      </c>
      <c r="AY162" s="12"/>
      <c r="AZ162" s="12"/>
      <c r="BA162" s="12"/>
      <c r="BB162" s="12">
        <f t="shared" si="51"/>
        <v>8.7999999999999829</v>
      </c>
      <c r="BC162" s="10">
        <f t="shared" ref="BC162:BC165" si="70">B166-$E162</f>
        <v>-0.20000000000000018</v>
      </c>
      <c r="BD162" s="10">
        <f t="shared" ref="BD162:BE165" si="71">C166-$E162</f>
        <v>0.29999999999999982</v>
      </c>
      <c r="BE162" s="10">
        <f t="shared" si="71"/>
        <v>0.69999999999999929</v>
      </c>
      <c r="BF162" s="10"/>
      <c r="BG162" s="12"/>
      <c r="BH162" s="12"/>
      <c r="BI162" s="12"/>
      <c r="BJ162" s="12">
        <f t="shared" si="48"/>
        <v>3.6264593000000001</v>
      </c>
      <c r="BL162">
        <v>3.1737803000000002</v>
      </c>
      <c r="BM162" s="12">
        <f t="shared" ref="BM162:BM178" si="72">1.62312+ (-0.093476*M162)+(-0.034899*B162)+(0.341612*BC162)</f>
        <v>1.2622736999999997</v>
      </c>
      <c r="BN162" s="12">
        <f t="shared" ref="BN162:BN178" si="73">1.62312+ (-0.093476*N162)+(-0.034899*C162)+(0.341612*BD162)</f>
        <v>1.4330796999999997</v>
      </c>
      <c r="BO162" s="12">
        <f t="shared" ref="BO162:BO178" si="74">1.62312+ (-0.093476*O162)+(-0.034899*D162)+(0.341612*BE162)</f>
        <v>1.5697244999999995</v>
      </c>
      <c r="BP162" s="12"/>
      <c r="BQ162" s="12"/>
      <c r="BR162">
        <v>1.0286339339999999</v>
      </c>
      <c r="BS162">
        <v>3.04</v>
      </c>
      <c r="BT162">
        <v>0.75</v>
      </c>
      <c r="BV162" s="12">
        <f t="shared" si="58"/>
        <v>4.7066238000000009</v>
      </c>
      <c r="BW162" s="12">
        <f t="shared" si="59"/>
        <v>4.5828402000000006</v>
      </c>
      <c r="BX162" s="12">
        <f t="shared" si="60"/>
        <v>4.4889353999999999</v>
      </c>
      <c r="BY162" s="12"/>
      <c r="BZ162" s="12">
        <f t="shared" si="61"/>
        <v>1.6245843</v>
      </c>
      <c r="CA162" s="12">
        <f t="shared" si="62"/>
        <v>1.6416101999999999</v>
      </c>
      <c r="CB162" s="12">
        <f t="shared" si="63"/>
        <v>1.6545264</v>
      </c>
      <c r="CC162" s="12"/>
      <c r="CD162" s="12">
        <f t="shared" si="64"/>
        <v>3.3318973999999999</v>
      </c>
      <c r="CE162" s="12">
        <f t="shared" si="65"/>
        <v>3.3829605999999997</v>
      </c>
      <c r="CF162" s="12">
        <f t="shared" si="66"/>
        <v>3.4216982000000002</v>
      </c>
      <c r="CG162" s="12"/>
      <c r="CH162" s="12">
        <f t="shared" si="67"/>
        <v>0.95544849999999981</v>
      </c>
      <c r="CI162" s="12">
        <f t="shared" si="68"/>
        <v>0.96210399999999974</v>
      </c>
      <c r="CJ162" s="12">
        <f t="shared" si="69"/>
        <v>0.96715299999999982</v>
      </c>
      <c r="CK162" s="12"/>
      <c r="CM162" s="12">
        <v>5.244338498212147</v>
      </c>
      <c r="CN162" s="12"/>
      <c r="CO162" s="12"/>
      <c r="CP162" s="12"/>
    </row>
    <row r="163" spans="1:94" x14ac:dyDescent="0.25">
      <c r="A163" s="12" t="s">
        <v>90</v>
      </c>
      <c r="B163" s="10">
        <v>4.9000000000000004</v>
      </c>
      <c r="C163" s="10">
        <v>4.9000000000000004</v>
      </c>
      <c r="D163" s="10">
        <v>4.9000000000000004</v>
      </c>
      <c r="E163" s="10">
        <v>4.9000000000000004</v>
      </c>
      <c r="F163">
        <v>0</v>
      </c>
      <c r="G163" s="12">
        <v>0</v>
      </c>
      <c r="H163" s="10">
        <v>1</v>
      </c>
      <c r="I163" s="12">
        <v>1.4</v>
      </c>
      <c r="J163" s="12">
        <v>1.4</v>
      </c>
      <c r="K163" s="12">
        <v>1.4</v>
      </c>
      <c r="L163">
        <v>1.4</v>
      </c>
      <c r="M163" s="12">
        <v>3.7</v>
      </c>
      <c r="N163" s="12">
        <v>3.7</v>
      </c>
      <c r="O163" s="12">
        <v>3.7</v>
      </c>
      <c r="P163" s="12">
        <v>3.7</v>
      </c>
      <c r="Q163" s="12">
        <v>2.5</v>
      </c>
      <c r="R163" s="12">
        <v>2.5</v>
      </c>
      <c r="S163" s="12">
        <v>2.5</v>
      </c>
      <c r="T163">
        <v>2.5</v>
      </c>
      <c r="U163" s="12"/>
      <c r="V163" s="12"/>
      <c r="W163" s="12"/>
      <c r="X163">
        <v>178.8</v>
      </c>
      <c r="Y163" s="12"/>
      <c r="Z163" s="12"/>
      <c r="AA163" s="12"/>
      <c r="AB163">
        <v>3.7</v>
      </c>
      <c r="AC163" s="12"/>
      <c r="AD163" s="12"/>
      <c r="AE163" s="12"/>
      <c r="AF163">
        <v>283</v>
      </c>
      <c r="AH163" s="12"/>
      <c r="AI163" s="12"/>
      <c r="AJ163" s="12"/>
      <c r="AK163" s="12">
        <f t="shared" si="41"/>
        <v>5.9688416000000002</v>
      </c>
      <c r="AL163" s="12">
        <f t="shared" si="54"/>
        <v>1.4281243873667413</v>
      </c>
      <c r="AM163" s="12">
        <f t="shared" si="55"/>
        <v>1.6749654418726729</v>
      </c>
      <c r="AN163" s="12">
        <f t="shared" si="56"/>
        <v>1.7172291289434127</v>
      </c>
      <c r="AO163" s="12"/>
      <c r="AQ163" s="12"/>
      <c r="AR163" s="12"/>
      <c r="AS163" s="12"/>
      <c r="AT163">
        <v>21621.5</v>
      </c>
      <c r="AU163" s="12">
        <f>(Pub_national_scen_base!N167/Pub_national_scen_base!N163 -1)*100</f>
        <v>10.21668246883889</v>
      </c>
      <c r="AV163" s="12">
        <f>(Pub_national_scen_adv!N167/Pub_national_scen_adv!N163 -1)*100</f>
        <v>-30.428971162962792</v>
      </c>
      <c r="AW163" s="12">
        <f>(Pub_national_scen_sev!N167/Pub_national_scen_sev!N163 -1)*100</f>
        <v>-37.388247808893929</v>
      </c>
      <c r="AY163" s="12"/>
      <c r="AZ163" s="12"/>
      <c r="BA163" s="12"/>
      <c r="BB163" s="12">
        <f t="shared" si="51"/>
        <v>8.9000000000000057</v>
      </c>
      <c r="BC163" s="10">
        <f t="shared" si="70"/>
        <v>-0.30000000000000071</v>
      </c>
      <c r="BD163" s="10">
        <f t="shared" si="71"/>
        <v>0.89999999999999947</v>
      </c>
      <c r="BE163" s="10">
        <f t="shared" si="71"/>
        <v>2</v>
      </c>
      <c r="BF163" s="10"/>
      <c r="BG163" s="12"/>
      <c r="BH163" s="12"/>
      <c r="BI163" s="12"/>
      <c r="BJ163" s="12">
        <f t="shared" si="48"/>
        <v>2.8687248999999997</v>
      </c>
      <c r="BL163">
        <v>3.1018235000000001</v>
      </c>
      <c r="BM163" s="12">
        <f t="shared" si="72"/>
        <v>1.0037700999999997</v>
      </c>
      <c r="BN163" s="12">
        <f t="shared" si="73"/>
        <v>1.4137044999999997</v>
      </c>
      <c r="BO163" s="12">
        <f t="shared" si="74"/>
        <v>1.7894776999999999</v>
      </c>
      <c r="BP163" s="12"/>
      <c r="BQ163" s="12"/>
      <c r="BR163">
        <v>1.0563156250000001</v>
      </c>
      <c r="BS163" s="12">
        <v>2.97</v>
      </c>
      <c r="BT163" s="12">
        <v>0.75</v>
      </c>
      <c r="BV163" s="12">
        <f t="shared" si="58"/>
        <v>4.6596713999999997</v>
      </c>
      <c r="BW163" s="12">
        <f t="shared" si="59"/>
        <v>4.3864938000000002</v>
      </c>
      <c r="BX163" s="12">
        <f t="shared" si="60"/>
        <v>4.1730738000000001</v>
      </c>
      <c r="BY163" s="12"/>
      <c r="BZ163" s="12">
        <f t="shared" si="61"/>
        <v>1.6310424000000001</v>
      </c>
      <c r="CA163" s="12">
        <f t="shared" si="62"/>
        <v>1.6686168000000001</v>
      </c>
      <c r="CB163" s="12">
        <f t="shared" si="63"/>
        <v>1.6979718000000001</v>
      </c>
      <c r="CC163" s="12"/>
      <c r="CD163" s="12">
        <f t="shared" si="64"/>
        <v>3.3512662</v>
      </c>
      <c r="CE163" s="12">
        <f t="shared" si="65"/>
        <v>3.4639574</v>
      </c>
      <c r="CF163" s="12">
        <f t="shared" si="66"/>
        <v>3.5519974000000003</v>
      </c>
      <c r="CG163" s="12"/>
      <c r="CH163" s="12">
        <f t="shared" si="67"/>
        <v>0.95797299999999985</v>
      </c>
      <c r="CI163" s="12">
        <f t="shared" si="68"/>
        <v>0.97266099999999989</v>
      </c>
      <c r="CJ163" s="12">
        <f t="shared" si="69"/>
        <v>0.98413600000000001</v>
      </c>
      <c r="CK163" s="12"/>
      <c r="CM163" s="12">
        <v>5.2383755150088325</v>
      </c>
      <c r="CN163" s="12"/>
      <c r="CO163" s="12"/>
      <c r="CP163" s="12"/>
    </row>
    <row r="164" spans="1:94" x14ac:dyDescent="0.25">
      <c r="A164" s="12" t="s">
        <v>91</v>
      </c>
      <c r="B164" s="10">
        <v>4.9000000000000004</v>
      </c>
      <c r="C164" s="10">
        <v>4.9000000000000004</v>
      </c>
      <c r="D164" s="10">
        <v>4.9000000000000004</v>
      </c>
      <c r="E164" s="10">
        <v>4.9000000000000004</v>
      </c>
      <c r="F164">
        <v>0</v>
      </c>
      <c r="G164" s="12">
        <v>0</v>
      </c>
      <c r="H164" s="10">
        <v>1</v>
      </c>
      <c r="I164" s="12">
        <v>3.5</v>
      </c>
      <c r="J164" s="12">
        <v>3.5</v>
      </c>
      <c r="K164" s="12">
        <v>3.5</v>
      </c>
      <c r="L164">
        <v>3.5</v>
      </c>
      <c r="M164" s="12">
        <v>5</v>
      </c>
      <c r="N164" s="12">
        <v>5</v>
      </c>
      <c r="O164" s="12">
        <v>5</v>
      </c>
      <c r="P164" s="12">
        <v>5</v>
      </c>
      <c r="Q164" s="12">
        <v>1.6</v>
      </c>
      <c r="R164" s="12">
        <v>1.6</v>
      </c>
      <c r="S164" s="12">
        <v>1.6</v>
      </c>
      <c r="T164">
        <v>1.6</v>
      </c>
      <c r="U164" s="12"/>
      <c r="V164" s="12"/>
      <c r="W164" s="12"/>
      <c r="X164">
        <v>182</v>
      </c>
      <c r="Y164" s="12">
        <f>Pub_national_scen_base!C164</f>
        <v>5</v>
      </c>
      <c r="Z164" s="12">
        <f>Pub_national_scen_adv!C164</f>
        <v>5</v>
      </c>
      <c r="AA164" s="12">
        <f>Pub_national_scen_sev!C164</f>
        <v>5</v>
      </c>
      <c r="AB164">
        <v>5</v>
      </c>
      <c r="AC164" s="12">
        <f>Pub_national_scen_base!P164</f>
        <v>290.3</v>
      </c>
      <c r="AD164" s="12">
        <f>Pub_national_scen_adv!P164</f>
        <v>290.3</v>
      </c>
      <c r="AE164" s="12">
        <f>Pub_national_scen_sev!P164</f>
        <v>290.3</v>
      </c>
      <c r="AF164">
        <v>290.3</v>
      </c>
      <c r="AH164" s="12"/>
      <c r="AI164" s="12"/>
      <c r="AJ164" s="12"/>
      <c r="AK164" s="12">
        <f t="shared" si="41"/>
        <v>5.2271573</v>
      </c>
      <c r="AL164" s="12">
        <f t="shared" si="54"/>
        <v>1.1755930014197591</v>
      </c>
      <c r="AM164" s="12">
        <f t="shared" si="55"/>
        <v>1.4413702029365425</v>
      </c>
      <c r="AN164" s="12">
        <f t="shared" si="56"/>
        <v>1.4952954243566576</v>
      </c>
      <c r="AO164" s="12"/>
      <c r="AQ164" s="12"/>
      <c r="AR164" s="12"/>
      <c r="AS164" s="12"/>
      <c r="AT164">
        <v>22468.6</v>
      </c>
      <c r="AU164" s="12">
        <f>(Pub_national_scen_base!N168/Pub_national_scen_base!N164 -1)*100</f>
        <v>7.3631645941447221</v>
      </c>
      <c r="AV164" s="12">
        <f>(Pub_national_scen_adv!N168/Pub_national_scen_adv!N164 -1)*100</f>
        <v>-36.400576804963372</v>
      </c>
      <c r="AW164" s="12">
        <f>(Pub_national_scen_sev!N168/Pub_national_scen_sev!N164 -1)*100</f>
        <v>-45.280079755748027</v>
      </c>
      <c r="AY164" s="12"/>
      <c r="AZ164" s="12"/>
      <c r="BA164" s="12"/>
      <c r="BB164" s="12">
        <f t="shared" si="51"/>
        <v>9.9000000000000057</v>
      </c>
      <c r="BC164" s="10">
        <f t="shared" si="70"/>
        <v>-0.30000000000000071</v>
      </c>
      <c r="BD164" s="10">
        <f t="shared" si="71"/>
        <v>1.3999999999999995</v>
      </c>
      <c r="BE164" s="10">
        <f t="shared" si="71"/>
        <v>3.0999999999999996</v>
      </c>
      <c r="BF164" s="10"/>
      <c r="BG164" s="12"/>
      <c r="BH164" s="12"/>
      <c r="BI164" s="12"/>
      <c r="BJ164" s="12">
        <f t="shared" si="48"/>
        <v>2.4416311999999998</v>
      </c>
      <c r="BL164">
        <v>2.9382921</v>
      </c>
      <c r="BM164" s="12">
        <f t="shared" si="72"/>
        <v>0.88225129999999952</v>
      </c>
      <c r="BN164" s="12">
        <f t="shared" si="73"/>
        <v>1.4629916999999997</v>
      </c>
      <c r="BO164" s="12">
        <f t="shared" si="74"/>
        <v>2.0437320999999997</v>
      </c>
      <c r="BP164" s="12"/>
      <c r="BQ164" s="12"/>
      <c r="BR164">
        <v>0.90575354399999997</v>
      </c>
      <c r="BS164" s="12">
        <v>3.04</v>
      </c>
      <c r="BT164" s="12">
        <v>0.79</v>
      </c>
      <c r="BV164" s="12">
        <f t="shared" si="58"/>
        <v>4.5743033999999998</v>
      </c>
      <c r="BW164" s="12">
        <f t="shared" si="59"/>
        <v>4.1261213999999997</v>
      </c>
      <c r="BX164" s="12">
        <f t="shared" si="60"/>
        <v>3.7803810000000002</v>
      </c>
      <c r="BY164" s="12"/>
      <c r="BZ164" s="12">
        <f t="shared" si="61"/>
        <v>1.6427844</v>
      </c>
      <c r="CA164" s="12">
        <f t="shared" si="62"/>
        <v>1.7044299000000001</v>
      </c>
      <c r="CB164" s="12">
        <f t="shared" si="63"/>
        <v>1.7519850000000001</v>
      </c>
      <c r="CC164" s="12"/>
      <c r="CD164" s="12">
        <f t="shared" si="64"/>
        <v>3.3864822000000001</v>
      </c>
      <c r="CE164" s="12">
        <f t="shared" si="65"/>
        <v>3.5713661999999999</v>
      </c>
      <c r="CF164" s="12">
        <f t="shared" si="66"/>
        <v>3.713991</v>
      </c>
      <c r="CG164" s="12"/>
      <c r="CH164" s="12">
        <f t="shared" si="67"/>
        <v>0.96256299999999995</v>
      </c>
      <c r="CI164" s="12">
        <f t="shared" si="68"/>
        <v>0.98666049999999983</v>
      </c>
      <c r="CJ164" s="12">
        <f t="shared" si="69"/>
        <v>1.0052499999999998</v>
      </c>
      <c r="CK164" s="12"/>
      <c r="CM164" s="12">
        <v>5.752469494479957</v>
      </c>
      <c r="CN164" s="12"/>
      <c r="CO164" s="12"/>
      <c r="CP164" s="12"/>
    </row>
    <row r="165" spans="1:94" x14ac:dyDescent="0.25">
      <c r="A165" s="12" t="s">
        <v>92</v>
      </c>
      <c r="B165" s="10">
        <v>4.7</v>
      </c>
      <c r="C165" s="10">
        <v>4.7</v>
      </c>
      <c r="D165" s="10">
        <v>4.7</v>
      </c>
      <c r="E165" s="10">
        <v>4.7</v>
      </c>
      <c r="F165">
        <v>0</v>
      </c>
      <c r="G165" s="12">
        <v>0</v>
      </c>
      <c r="H165" s="10">
        <v>1</v>
      </c>
      <c r="I165" s="12">
        <v>3.1</v>
      </c>
      <c r="J165" s="12">
        <v>3.1</v>
      </c>
      <c r="K165" s="12">
        <v>3.1</v>
      </c>
      <c r="L165">
        <v>3.1</v>
      </c>
      <c r="M165" s="12">
        <v>6.1</v>
      </c>
      <c r="N165" s="12">
        <v>6.1</v>
      </c>
      <c r="O165" s="12">
        <v>6.1</v>
      </c>
      <c r="P165" s="12">
        <v>6.1</v>
      </c>
      <c r="Q165" s="12">
        <f>Pub_national_scen_base!G165</f>
        <v>3.4</v>
      </c>
      <c r="R165" s="12">
        <f>Pub_national_scen_adv!G165</f>
        <v>3.4</v>
      </c>
      <c r="S165" s="12">
        <f>Pub_national_scen_sev!G165</f>
        <v>3.4</v>
      </c>
      <c r="T165">
        <v>3.4</v>
      </c>
      <c r="U165" s="12">
        <f>Pub_national_scen_base!O165</f>
        <v>183.3</v>
      </c>
      <c r="V165" s="12">
        <f>Pub_national_scen_adv!O165</f>
        <v>183.3</v>
      </c>
      <c r="W165" s="12">
        <f>Pub_national_scen_sev!O165</f>
        <v>183.3</v>
      </c>
      <c r="X165">
        <v>183.3</v>
      </c>
      <c r="Y165" s="12">
        <f>Pub_national_scen_base!C165</f>
        <v>6.1</v>
      </c>
      <c r="Z165" s="12">
        <f>Pub_national_scen_adv!C165</f>
        <v>6.1</v>
      </c>
      <c r="AA165" s="12">
        <f>Pub_national_scen_sev!C165</f>
        <v>6.1</v>
      </c>
      <c r="AB165">
        <v>6.1</v>
      </c>
      <c r="AC165" s="12">
        <f>Pub_national_scen_base!P165</f>
        <v>293.89999999999998</v>
      </c>
      <c r="AD165" s="12">
        <f>Pub_national_scen_adv!P165</f>
        <v>293.89999999999998</v>
      </c>
      <c r="AE165" s="12">
        <f>Pub_national_scen_sev!P165</f>
        <v>293.89999999999998</v>
      </c>
      <c r="AF165">
        <v>293.89999999999998</v>
      </c>
      <c r="AH165" s="12">
        <f t="shared" ref="AH165:AH175" si="75">4.853148 + (-0.353183*I165) + (0.328602*B165)</f>
        <v>5.3027100999999996</v>
      </c>
      <c r="AI165" s="12">
        <f t="shared" ref="AI165:AI175" si="76">4.853148 + (-0.353183*J165) + (0.328602*C165)</f>
        <v>5.3027100999999996</v>
      </c>
      <c r="AJ165" s="12">
        <f t="shared" ref="AJ165:AJ175" si="77">4.853148 + (-0.353183*K165) + (0.328602*D165)</f>
        <v>5.3027100999999996</v>
      </c>
      <c r="AK165" s="12">
        <f t="shared" si="41"/>
        <v>5.3027100999999996</v>
      </c>
      <c r="AL165" s="12">
        <f t="shared" si="54"/>
        <v>1.2057055049208005</v>
      </c>
      <c r="AM165" s="12">
        <f t="shared" si="55"/>
        <v>1.4780795562253239</v>
      </c>
      <c r="AN165" s="12">
        <f t="shared" si="56"/>
        <v>1.5375110336254709</v>
      </c>
      <c r="AO165" s="12"/>
      <c r="AQ165" s="12">
        <f>Pub_national_scen_base!N165</f>
        <v>23276.7</v>
      </c>
      <c r="AR165" s="12">
        <f>Pub_national_scen_adv!N165</f>
        <v>23276.7</v>
      </c>
      <c r="AS165" s="12">
        <f>Pub_national_scen_sev!N165</f>
        <v>23276.7</v>
      </c>
      <c r="AT165">
        <v>23276.7</v>
      </c>
      <c r="AU165" s="12">
        <f>(Pub_national_scen_base!N169/Pub_national_scen_base!N165 -1)*100</f>
        <v>4.9195117864645699</v>
      </c>
      <c r="AV165" s="12">
        <f>(Pub_national_scen_adv!N169/Pub_national_scen_adv!N165 -1)*100</f>
        <v>-39.9304884283425</v>
      </c>
      <c r="AW165" s="12">
        <f>(Pub_national_scen_sev!N169/Pub_national_scen_sev!N165 -1)*100</f>
        <v>-49.716669459158737</v>
      </c>
      <c r="AY165" s="12">
        <f t="shared" ref="AY165:BA168" si="78">U165 - $X161</f>
        <v>9.1000000000000227</v>
      </c>
      <c r="AZ165" s="12">
        <f t="shared" si="78"/>
        <v>9.1000000000000227</v>
      </c>
      <c r="BA165" s="12">
        <f t="shared" si="78"/>
        <v>9.1000000000000227</v>
      </c>
      <c r="BB165" s="12">
        <f t="shared" si="51"/>
        <v>9.1000000000000227</v>
      </c>
      <c r="BC165" s="10">
        <f t="shared" si="70"/>
        <v>-0.20000000000000018</v>
      </c>
      <c r="BD165" s="10">
        <f t="shared" si="71"/>
        <v>2.0999999999999996</v>
      </c>
      <c r="BE165" s="10">
        <f t="shared" si="71"/>
        <v>4.2</v>
      </c>
      <c r="BF165" s="10"/>
      <c r="BG165" s="12">
        <f t="shared" ref="BG165:BG178" si="79">3.467479+ (-0.314989*M165)+ (0.147636*B165) +(-0.017608*AY165)</f>
        <v>2.0797024999999998</v>
      </c>
      <c r="BH165" s="12">
        <f t="shared" ref="BH165:BH178" si="80">3.467479+ (-0.314989*N165)+ (0.147636*C165) +(-0.017608*AZ165)</f>
        <v>2.0797024999999998</v>
      </c>
      <c r="BI165" s="12">
        <f t="shared" ref="BI165:BI178" si="81">3.467479+ (-0.314989*O165)+ (0.147636*D165) +(-0.017608*BA165)</f>
        <v>2.0797024999999998</v>
      </c>
      <c r="BJ165" s="12">
        <f t="shared" si="48"/>
        <v>2.0797024999999998</v>
      </c>
      <c r="BL165">
        <v>3.3191225000000002</v>
      </c>
      <c r="BM165" s="12">
        <f t="shared" si="72"/>
        <v>0.82056869999999993</v>
      </c>
      <c r="BN165" s="12">
        <f t="shared" si="73"/>
        <v>1.6062762999999998</v>
      </c>
      <c r="BO165" s="12">
        <f t="shared" si="74"/>
        <v>2.3236615</v>
      </c>
      <c r="BP165" s="12"/>
      <c r="BQ165" s="12"/>
      <c r="BR165">
        <v>1.107414388</v>
      </c>
      <c r="BV165" s="12">
        <f t="shared" si="58"/>
        <v>4.5700350000000007</v>
      </c>
      <c r="BW165" s="12">
        <f t="shared" si="59"/>
        <v>3.9383117999999997</v>
      </c>
      <c r="BX165" s="12">
        <f t="shared" si="60"/>
        <v>3.4559825999999996</v>
      </c>
      <c r="BY165" s="12"/>
      <c r="BZ165" s="12">
        <f t="shared" si="61"/>
        <v>1.6433715</v>
      </c>
      <c r="CA165" s="12">
        <f t="shared" si="62"/>
        <v>1.7302623000000001</v>
      </c>
      <c r="CB165" s="12">
        <f t="shared" si="63"/>
        <v>1.7966046000000002</v>
      </c>
      <c r="CC165" s="12"/>
      <c r="CD165" s="12">
        <f t="shared" si="64"/>
        <v>3.3882430000000001</v>
      </c>
      <c r="CE165" s="12">
        <f t="shared" si="65"/>
        <v>3.6488414000000002</v>
      </c>
      <c r="CF165" s="12">
        <f t="shared" si="66"/>
        <v>3.8478118000000006</v>
      </c>
      <c r="CG165" s="12"/>
      <c r="CH165" s="12">
        <f t="shared" si="67"/>
        <v>0.96279249999999983</v>
      </c>
      <c r="CI165" s="12">
        <f t="shared" si="68"/>
        <v>0.99675849999999999</v>
      </c>
      <c r="CJ165" s="12">
        <f t="shared" si="69"/>
        <v>1.0226919999999997</v>
      </c>
      <c r="CK165" s="12"/>
      <c r="CM165" s="12">
        <v>5.2238805970149391</v>
      </c>
      <c r="CN165" s="12">
        <f t="shared" ref="CN165" si="82">((U165-$X161)/$X161)*100</f>
        <v>5.2238805970149391</v>
      </c>
      <c r="CO165" s="12">
        <f t="shared" ref="CO165:CP165" si="83">((V165-$X161)/$X161)*100</f>
        <v>5.2238805970149391</v>
      </c>
      <c r="CP165" s="12">
        <f t="shared" si="83"/>
        <v>5.2238805970149391</v>
      </c>
    </row>
    <row r="166" spans="1:94" x14ac:dyDescent="0.25">
      <c r="A166" s="12" t="s">
        <v>93</v>
      </c>
      <c r="B166" s="10">
        <v>4.7</v>
      </c>
      <c r="C166" s="10">
        <v>5.2</v>
      </c>
      <c r="D166" s="10">
        <v>5.6</v>
      </c>
      <c r="E166" s="10"/>
      <c r="F166">
        <v>0</v>
      </c>
      <c r="G166" s="10">
        <v>1</v>
      </c>
      <c r="H166" s="10">
        <v>1</v>
      </c>
      <c r="I166" s="12">
        <f>Pub_national_scen_base!B166</f>
        <v>2.2000000000000002</v>
      </c>
      <c r="J166" s="12">
        <f>Pub_national_scen_adv!B166</f>
        <v>-1.5</v>
      </c>
      <c r="K166" s="12">
        <f>Pub_national_scen_sev!B166</f>
        <v>-5.0999999999999996</v>
      </c>
      <c r="M166" s="12">
        <v>4.3</v>
      </c>
      <c r="N166" s="12">
        <v>0.9</v>
      </c>
      <c r="O166" s="12">
        <v>-2.7</v>
      </c>
      <c r="Q166" s="12">
        <f>Pub_national_scen_base!G166</f>
        <v>2.4</v>
      </c>
      <c r="R166" s="12">
        <f>Pub_national_scen_adv!G166</f>
        <v>1.8</v>
      </c>
      <c r="S166" s="12">
        <f>Pub_national_scen_sev!G166</f>
        <v>1.5</v>
      </c>
      <c r="U166" s="12">
        <f>Pub_national_scen_base!O166</f>
        <v>184.3</v>
      </c>
      <c r="V166" s="12">
        <f>Pub_national_scen_adv!O166</f>
        <v>181.4</v>
      </c>
      <c r="W166" s="12">
        <f>Pub_national_scen_sev!O166</f>
        <v>179.2</v>
      </c>
      <c r="Y166" s="12">
        <f>Pub_national_scen_base!C166</f>
        <v>4.3</v>
      </c>
      <c r="Z166" s="12">
        <f>Pub_national_scen_adv!C166</f>
        <v>0.9</v>
      </c>
      <c r="AA166" s="12">
        <f>Pub_national_scen_sev!C166</f>
        <v>-2.7</v>
      </c>
      <c r="AC166" s="12">
        <f>Pub_national_scen_base!P166</f>
        <v>297.60000000000002</v>
      </c>
      <c r="AD166" s="12">
        <f>Pub_national_scen_adv!P166</f>
        <v>291.2</v>
      </c>
      <c r="AE166" s="12">
        <f>Pub_national_scen_sev!P166</f>
        <v>288</v>
      </c>
      <c r="AH166" s="12">
        <f t="shared" si="75"/>
        <v>5.6205748</v>
      </c>
      <c r="AI166" s="12">
        <f t="shared" si="76"/>
        <v>7.0916529000000006</v>
      </c>
      <c r="AJ166" s="12">
        <f t="shared" si="77"/>
        <v>8.4945524999999993</v>
      </c>
      <c r="AK166" s="12"/>
      <c r="AL166" s="12">
        <f t="shared" si="54"/>
        <v>1.3516720632486252</v>
      </c>
      <c r="AM166" s="12">
        <f t="shared" si="55"/>
        <v>1.9665244232311587</v>
      </c>
      <c r="AN166" s="12">
        <f t="shared" si="56"/>
        <v>2.5293663019253785</v>
      </c>
      <c r="AO166" s="12"/>
      <c r="AQ166" s="12">
        <f>Pub_national_scen_base!N166</f>
        <v>23551.5</v>
      </c>
      <c r="AR166" s="12">
        <f>Pub_national_scen_adv!N166</f>
        <v>15959.6</v>
      </c>
      <c r="AS166" s="12">
        <f>Pub_national_scen_sev!N166</f>
        <v>15373.6</v>
      </c>
      <c r="AU166" s="12">
        <f>(Pub_national_scen_base!N170/Pub_national_scen_base!N166 -1)*100</f>
        <v>4.9903403180264538</v>
      </c>
      <c r="AV166" s="12">
        <f>(Pub_national_scen_adv!N170/Pub_national_scen_adv!N166 -1)*100</f>
        <v>-9.97644051229355</v>
      </c>
      <c r="AW166" s="12">
        <f>(Pub_national_scen_sev!N170/Pub_national_scen_sev!N166 -1)*100</f>
        <v>-19.74748920226882</v>
      </c>
      <c r="AY166" s="12">
        <f t="shared" si="78"/>
        <v>7.7000000000000171</v>
      </c>
      <c r="AZ166" s="12">
        <f t="shared" si="78"/>
        <v>4.8000000000000114</v>
      </c>
      <c r="BA166" s="12">
        <f t="shared" si="78"/>
        <v>2.5999999999999943</v>
      </c>
      <c r="BB166" s="12"/>
      <c r="BC166" s="10">
        <f>B170-B166</f>
        <v>-0.20000000000000018</v>
      </c>
      <c r="BD166" s="10">
        <f>C170-C166</f>
        <v>1.8999999999999995</v>
      </c>
      <c r="BE166" s="10">
        <f>D170-D166</f>
        <v>4</v>
      </c>
      <c r="BF166" s="10"/>
      <c r="BG166" s="12">
        <f t="shared" si="79"/>
        <v>2.6713338999999996</v>
      </c>
      <c r="BH166" s="12">
        <f t="shared" si="80"/>
        <v>3.8671776999999996</v>
      </c>
      <c r="BI166" s="12">
        <f t="shared" si="81"/>
        <v>5.0989301000000005</v>
      </c>
      <c r="BJ166" s="12"/>
      <c r="BM166" s="12">
        <f t="shared" si="72"/>
        <v>0.98882549999999991</v>
      </c>
      <c r="BN166" s="12">
        <f t="shared" si="73"/>
        <v>2.0065795999999998</v>
      </c>
      <c r="BO166" s="12">
        <f t="shared" si="74"/>
        <v>3.0465188000000003</v>
      </c>
      <c r="BP166" s="12"/>
      <c r="BQ166" s="12"/>
      <c r="BV166" s="12">
        <f t="shared" si="58"/>
        <v>4.5743033999999998</v>
      </c>
      <c r="BW166" s="12">
        <f t="shared" si="59"/>
        <v>3.8956277999999998</v>
      </c>
      <c r="BX166" s="12">
        <f t="shared" si="60"/>
        <v>3.3748830000000005</v>
      </c>
      <c r="BY166" s="12"/>
      <c r="BZ166" s="12">
        <f t="shared" si="61"/>
        <v>1.6427844</v>
      </c>
      <c r="CA166" s="12">
        <f t="shared" si="62"/>
        <v>1.7361333000000001</v>
      </c>
      <c r="CB166" s="12">
        <f t="shared" si="63"/>
        <v>1.8077595</v>
      </c>
      <c r="CC166" s="12"/>
      <c r="CD166" s="12">
        <f t="shared" si="64"/>
        <v>3.3864822000000001</v>
      </c>
      <c r="CE166" s="12">
        <f t="shared" si="65"/>
        <v>3.6664494000000003</v>
      </c>
      <c r="CF166" s="12">
        <f t="shared" si="66"/>
        <v>3.8812669999999998</v>
      </c>
      <c r="CG166" s="12"/>
      <c r="CH166" s="12">
        <f t="shared" si="67"/>
        <v>0.96256299999999995</v>
      </c>
      <c r="CI166" s="12">
        <f t="shared" si="68"/>
        <v>0.99905349999999993</v>
      </c>
      <c r="CJ166" s="12">
        <f t="shared" si="69"/>
        <v>1.0270524999999999</v>
      </c>
      <c r="CK166" s="12"/>
      <c r="CM166" s="12"/>
      <c r="CN166" s="12">
        <f>((U166-$X162)/$X162)*100</f>
        <v>4.3601359003397606</v>
      </c>
      <c r="CO166" s="12">
        <f t="shared" ref="CO166:CP169" si="84">((V166-$X162)/$X162)*100</f>
        <v>2.7180067950169939</v>
      </c>
      <c r="CP166" s="12">
        <f t="shared" si="84"/>
        <v>1.4722536806341984</v>
      </c>
    </row>
    <row r="167" spans="1:94" x14ac:dyDescent="0.25">
      <c r="A167" s="12" t="s">
        <v>94</v>
      </c>
      <c r="B167" s="10">
        <v>4.5999999999999996</v>
      </c>
      <c r="C167" s="10">
        <v>5.8</v>
      </c>
      <c r="D167" s="10">
        <v>6.9</v>
      </c>
      <c r="E167" s="10"/>
      <c r="F167" s="10">
        <v>0</v>
      </c>
      <c r="G167" s="10">
        <v>1</v>
      </c>
      <c r="H167" s="10">
        <v>1</v>
      </c>
      <c r="I167" s="12">
        <f>Pub_national_scen_base!B167</f>
        <v>2.2999999999999998</v>
      </c>
      <c r="J167" s="12">
        <f>Pub_national_scen_adv!B167</f>
        <v>-2.8</v>
      </c>
      <c r="K167" s="12">
        <f>Pub_national_scen_sev!B167</f>
        <v>-7.5</v>
      </c>
      <c r="M167" s="12">
        <v>4.3</v>
      </c>
      <c r="N167" s="12">
        <v>-0.7</v>
      </c>
      <c r="O167" s="12">
        <v>-5.5</v>
      </c>
      <c r="Q167" s="12">
        <f>Pub_national_scen_base!G167</f>
        <v>2.4</v>
      </c>
      <c r="R167" s="12">
        <f>Pub_national_scen_adv!G167</f>
        <v>1.8</v>
      </c>
      <c r="S167" s="12">
        <f>Pub_national_scen_sev!G167</f>
        <v>1.3</v>
      </c>
      <c r="U167" s="12">
        <f>Pub_national_scen_base!O167</f>
        <v>185.4</v>
      </c>
      <c r="V167" s="12">
        <f>Pub_national_scen_adv!O167</f>
        <v>179</v>
      </c>
      <c r="W167" s="12">
        <f>Pub_national_scen_sev!O167</f>
        <v>174</v>
      </c>
      <c r="Y167" s="12">
        <f>Pub_national_scen_base!C167</f>
        <v>4.3</v>
      </c>
      <c r="Z167" s="12">
        <f>Pub_national_scen_adv!C167</f>
        <v>-0.7</v>
      </c>
      <c r="AA167" s="12">
        <f>Pub_national_scen_sev!C167</f>
        <v>-5.5</v>
      </c>
      <c r="AC167" s="12">
        <f>Pub_national_scen_base!P167</f>
        <v>301.39999999999998</v>
      </c>
      <c r="AD167" s="12">
        <f>Pub_national_scen_adv!P167</f>
        <v>283.10000000000002</v>
      </c>
      <c r="AE167" s="12">
        <f>Pub_national_scen_sev!P167</f>
        <v>269.60000000000002</v>
      </c>
      <c r="AH167" s="12">
        <f t="shared" si="75"/>
        <v>5.5523962999999998</v>
      </c>
      <c r="AI167" s="12">
        <f t="shared" si="76"/>
        <v>7.7479519999999997</v>
      </c>
      <c r="AJ167" s="12">
        <f t="shared" si="77"/>
        <v>9.7693743000000008</v>
      </c>
      <c r="AK167" s="12"/>
      <c r="AL167" s="12">
        <f t="shared" si="54"/>
        <v>1.3372979573047143</v>
      </c>
      <c r="AM167" s="12">
        <f t="shared" si="55"/>
        <v>2.0870217972730232</v>
      </c>
      <c r="AN167" s="12">
        <f t="shared" si="56"/>
        <v>2.754622857138636</v>
      </c>
      <c r="AO167" s="12"/>
      <c r="AQ167" s="12">
        <f>Pub_national_scen_base!N167</f>
        <v>23830.5</v>
      </c>
      <c r="AR167" s="12">
        <f>Pub_national_scen_adv!N167</f>
        <v>15042.3</v>
      </c>
      <c r="AS167" s="12">
        <f>Pub_national_scen_sev!N167</f>
        <v>13537.6</v>
      </c>
      <c r="AU167" s="12">
        <f>(Pub_national_scen_base!N171/Pub_national_scen_base!N167 -1)*100</f>
        <v>5.0846604141751239</v>
      </c>
      <c r="AV167" s="12">
        <f>(Pub_national_scen_adv!N171/Pub_national_scen_adv!N167 -1)*100</f>
        <v>-0.27455907673693547</v>
      </c>
      <c r="AW167" s="12">
        <f>(Pub_national_scen_sev!N171/Pub_national_scen_sev!N167 -1)*100</f>
        <v>-1.5667474293818762</v>
      </c>
      <c r="AY167" s="12">
        <f t="shared" si="78"/>
        <v>6.5999999999999943</v>
      </c>
      <c r="AZ167" s="12">
        <f t="shared" si="78"/>
        <v>0.19999999999998863</v>
      </c>
      <c r="BA167" s="12">
        <f t="shared" si="78"/>
        <v>-4.8000000000000114</v>
      </c>
      <c r="BB167" s="12"/>
      <c r="BC167" s="10">
        <f t="shared" ref="BC167:BC174" si="85">B171-B167</f>
        <v>-9.9999999999999645E-2</v>
      </c>
      <c r="BD167" s="10">
        <f t="shared" ref="BD167:BD174" si="86">C171-C167</f>
        <v>1.5</v>
      </c>
      <c r="BE167" s="10">
        <f t="shared" ref="BE167:BE174" si="87">D171-D167</f>
        <v>2.9000000000000004</v>
      </c>
      <c r="BF167" s="10"/>
      <c r="BG167" s="12">
        <f t="shared" si="79"/>
        <v>2.6759390999999999</v>
      </c>
      <c r="BH167" s="12">
        <f t="shared" si="80"/>
        <v>4.5407384999999998</v>
      </c>
      <c r="BI167" s="12">
        <f t="shared" si="81"/>
        <v>6.3031253000000005</v>
      </c>
      <c r="BJ167" s="12"/>
      <c r="BM167" s="12">
        <f t="shared" si="72"/>
        <v>1.0264766000000001</v>
      </c>
      <c r="BN167" s="12">
        <f t="shared" si="73"/>
        <v>1.9985569999999999</v>
      </c>
      <c r="BO167" s="12">
        <f t="shared" si="74"/>
        <v>2.8871097000000003</v>
      </c>
      <c r="BP167" s="12"/>
      <c r="BQ167" s="12"/>
      <c r="BV167" s="12">
        <f t="shared" si="58"/>
        <v>4.5785717999999997</v>
      </c>
      <c r="BW167" s="12">
        <f t="shared" si="59"/>
        <v>3.8358702000000009</v>
      </c>
      <c r="BX167" s="12">
        <f t="shared" si="60"/>
        <v>3.2809782000000007</v>
      </c>
      <c r="BY167" s="12"/>
      <c r="BZ167" s="12">
        <f t="shared" si="61"/>
        <v>1.6421973000000001</v>
      </c>
      <c r="CA167" s="12">
        <f t="shared" si="62"/>
        <v>1.7443526999999999</v>
      </c>
      <c r="CB167" s="12">
        <f t="shared" si="63"/>
        <v>1.8206757</v>
      </c>
      <c r="CC167" s="12"/>
      <c r="CD167" s="12">
        <f t="shared" si="64"/>
        <v>3.3847214000000001</v>
      </c>
      <c r="CE167" s="12">
        <f t="shared" si="65"/>
        <v>3.6911006</v>
      </c>
      <c r="CF167" s="12">
        <f t="shared" si="66"/>
        <v>3.9200045999999995</v>
      </c>
      <c r="CG167" s="12"/>
      <c r="CH167" s="12">
        <f t="shared" si="67"/>
        <v>0.96233349999999984</v>
      </c>
      <c r="CI167" s="12">
        <f t="shared" si="68"/>
        <v>1.0022664999999997</v>
      </c>
      <c r="CJ167" s="12">
        <f t="shared" si="69"/>
        <v>1.0321015</v>
      </c>
      <c r="CK167" s="12"/>
      <c r="CM167" s="12"/>
      <c r="CN167" s="12">
        <f t="shared" ref="CN167:CN169" si="88">((U167-$X163)/$X163)*100</f>
        <v>3.6912751677852316</v>
      </c>
      <c r="CO167" s="12">
        <f t="shared" si="84"/>
        <v>0.11185682326621288</v>
      </c>
      <c r="CP167" s="12">
        <f t="shared" si="84"/>
        <v>-2.6845637583892681</v>
      </c>
    </row>
    <row r="168" spans="1:94" x14ac:dyDescent="0.25">
      <c r="A168" s="12" t="s">
        <v>95</v>
      </c>
      <c r="B168" s="10">
        <v>4.5999999999999996</v>
      </c>
      <c r="C168" s="10">
        <v>6.3</v>
      </c>
      <c r="D168" s="10">
        <v>8</v>
      </c>
      <c r="E168" s="10"/>
      <c r="F168" s="10">
        <v>0</v>
      </c>
      <c r="G168" s="10">
        <v>1</v>
      </c>
      <c r="H168" s="10">
        <v>1</v>
      </c>
      <c r="I168" s="12">
        <f>Pub_national_scen_base!B168</f>
        <v>2.4</v>
      </c>
      <c r="J168" s="12">
        <f>Pub_national_scen_adv!B168</f>
        <v>-2</v>
      </c>
      <c r="K168" s="12">
        <f>Pub_national_scen_sev!B168</f>
        <v>-5.9</v>
      </c>
      <c r="M168" s="12">
        <v>4.5</v>
      </c>
      <c r="N168" s="12">
        <v>0</v>
      </c>
      <c r="O168" s="12">
        <v>-4.0999999999999996</v>
      </c>
      <c r="Q168" s="12">
        <f>Pub_national_scen_base!G168</f>
        <v>2.2999999999999998</v>
      </c>
      <c r="R168" s="12">
        <f>Pub_national_scen_adv!G168</f>
        <v>1.8</v>
      </c>
      <c r="S168" s="12">
        <f>Pub_national_scen_sev!G168</f>
        <v>1.3</v>
      </c>
      <c r="U168" s="12">
        <f>Pub_national_scen_base!O168</f>
        <v>186.6</v>
      </c>
      <c r="V168" s="12">
        <f>Pub_national_scen_adv!O168</f>
        <v>176.1</v>
      </c>
      <c r="W168" s="12">
        <f>Pub_national_scen_sev!O168</f>
        <v>168</v>
      </c>
      <c r="Y168" s="12">
        <f>Pub_national_scen_base!C168</f>
        <v>4.5</v>
      </c>
      <c r="Z168" s="12">
        <f>Pub_national_scen_adv!C168</f>
        <v>0</v>
      </c>
      <c r="AA168" s="12">
        <f>Pub_national_scen_sev!C168</f>
        <v>-4.0999999999999996</v>
      </c>
      <c r="AC168" s="12">
        <f>Pub_national_scen_base!P168</f>
        <v>305.2</v>
      </c>
      <c r="AD168" s="12">
        <f>Pub_national_scen_adv!P168</f>
        <v>275.2</v>
      </c>
      <c r="AE168" s="12">
        <f>Pub_national_scen_sev!P168</f>
        <v>251.5</v>
      </c>
      <c r="AH168" s="12">
        <f t="shared" si="75"/>
        <v>5.5170779999999997</v>
      </c>
      <c r="AI168" s="12">
        <f t="shared" si="76"/>
        <v>7.6297066000000004</v>
      </c>
      <c r="AJ168" s="12">
        <f t="shared" si="77"/>
        <v>9.5657437000000005</v>
      </c>
      <c r="AK168" s="12"/>
      <c r="AL168" s="12">
        <f t="shared" si="54"/>
        <v>1.3255986626414624</v>
      </c>
      <c r="AM168" s="12">
        <f t="shared" si="55"/>
        <v>1.9153185372605825</v>
      </c>
      <c r="AN168" s="12">
        <f t="shared" si="56"/>
        <v>2.4228647213911572</v>
      </c>
      <c r="AO168" s="12"/>
      <c r="AQ168" s="12">
        <f>Pub_national_scen_base!N168</f>
        <v>24123</v>
      </c>
      <c r="AR168" s="12">
        <f>Pub_national_scen_adv!N168</f>
        <v>14289.9</v>
      </c>
      <c r="AS168" s="12">
        <f>Pub_national_scen_sev!N168</f>
        <v>12294.8</v>
      </c>
      <c r="AU168" s="12">
        <f>(Pub_national_scen_base!N172/Pub_national_scen_base!N168 -1)*100</f>
        <v>5.1038428056211949</v>
      </c>
      <c r="AV168" s="12">
        <f>(Pub_national_scen_adv!N172/Pub_national_scen_adv!N168 -1)*100</f>
        <v>9.8181232898760573</v>
      </c>
      <c r="AW168" s="12">
        <f>(Pub_national_scen_sev!N172/Pub_national_scen_sev!N168 -1)*100</f>
        <v>16.700556332758577</v>
      </c>
      <c r="AY168" s="12">
        <f t="shared" si="78"/>
        <v>4.5999999999999943</v>
      </c>
      <c r="AZ168" s="12">
        <f t="shared" si="78"/>
        <v>-5.9000000000000057</v>
      </c>
      <c r="BA168" s="12">
        <f t="shared" si="78"/>
        <v>-14</v>
      </c>
      <c r="BB168" s="12"/>
      <c r="BC168" s="10">
        <f t="shared" si="85"/>
        <v>-0.19999999999999929</v>
      </c>
      <c r="BD168" s="10">
        <f t="shared" si="86"/>
        <v>1.1000000000000005</v>
      </c>
      <c r="BE168" s="10">
        <f t="shared" si="87"/>
        <v>2</v>
      </c>
      <c r="BF168" s="10"/>
      <c r="BG168" s="12">
        <f t="shared" si="79"/>
        <v>2.6481572999999998</v>
      </c>
      <c r="BH168" s="12">
        <f t="shared" si="80"/>
        <v>4.5014729999999998</v>
      </c>
      <c r="BI168" s="12">
        <f t="shared" si="81"/>
        <v>6.1865338999999997</v>
      </c>
      <c r="BJ168" s="12"/>
      <c r="BM168" s="12">
        <f t="shared" si="72"/>
        <v>0.97362020000000027</v>
      </c>
      <c r="BN168" s="12">
        <f t="shared" si="73"/>
        <v>1.7790295</v>
      </c>
      <c r="BO168" s="12">
        <f t="shared" si="74"/>
        <v>2.4104036</v>
      </c>
      <c r="BP168" s="12"/>
      <c r="BQ168" s="12"/>
      <c r="BV168" s="12">
        <f t="shared" si="58"/>
        <v>4.5785718000000006</v>
      </c>
      <c r="BW168" s="12">
        <f t="shared" si="59"/>
        <v>3.8230650000000006</v>
      </c>
      <c r="BX168" s="12">
        <f t="shared" si="60"/>
        <v>3.2724413999999999</v>
      </c>
      <c r="BY168" s="12"/>
      <c r="BZ168" s="12">
        <f t="shared" si="61"/>
        <v>1.6421972999999999</v>
      </c>
      <c r="CA168" s="12">
        <f t="shared" si="62"/>
        <v>1.7461139999999999</v>
      </c>
      <c r="CB168" s="12">
        <f t="shared" si="63"/>
        <v>1.8218499000000001</v>
      </c>
      <c r="CC168" s="12"/>
      <c r="CD168" s="12">
        <f t="shared" si="64"/>
        <v>3.3847213999999997</v>
      </c>
      <c r="CE168" s="12">
        <f t="shared" si="65"/>
        <v>3.696383</v>
      </c>
      <c r="CF168" s="12">
        <f t="shared" si="66"/>
        <v>3.9235262</v>
      </c>
      <c r="CG168" s="12"/>
      <c r="CH168" s="12">
        <f t="shared" si="67"/>
        <v>0.96233349999999984</v>
      </c>
      <c r="CI168" s="12">
        <f t="shared" si="68"/>
        <v>1.002955</v>
      </c>
      <c r="CJ168" s="12">
        <f t="shared" si="69"/>
        <v>1.0325604999999998</v>
      </c>
      <c r="CK168" s="12"/>
      <c r="CN168" s="12">
        <f t="shared" si="88"/>
        <v>2.5274725274725243</v>
      </c>
      <c r="CO168" s="12">
        <f t="shared" si="84"/>
        <v>-3.2417582417582449</v>
      </c>
      <c r="CP168" s="12">
        <f t="shared" si="84"/>
        <v>-7.6923076923076925</v>
      </c>
    </row>
    <row r="169" spans="1:94" x14ac:dyDescent="0.25">
      <c r="A169" s="12" t="s">
        <v>96</v>
      </c>
      <c r="B169" s="10">
        <v>4.5</v>
      </c>
      <c r="C169" s="10">
        <v>6.8</v>
      </c>
      <c r="D169" s="10">
        <v>8.9</v>
      </c>
      <c r="E169" s="10"/>
      <c r="F169" s="10">
        <v>0</v>
      </c>
      <c r="G169" s="10">
        <v>1</v>
      </c>
      <c r="H169" s="10">
        <v>1</v>
      </c>
      <c r="I169" s="12">
        <f>Pub_national_scen_base!B169</f>
        <v>2.2999999999999998</v>
      </c>
      <c r="J169" s="12">
        <f>Pub_national_scen_adv!B169</f>
        <v>-1.5</v>
      </c>
      <c r="K169" s="12">
        <f>Pub_national_scen_sev!B169</f>
        <v>-5.0999999999999996</v>
      </c>
      <c r="M169" s="12">
        <v>4.5</v>
      </c>
      <c r="N169" s="12">
        <v>0.5</v>
      </c>
      <c r="O169" s="12">
        <v>-3.3</v>
      </c>
      <c r="Q169" s="12">
        <f>Pub_national_scen_base!G169</f>
        <v>2.2999999999999998</v>
      </c>
      <c r="R169" s="12">
        <f>Pub_national_scen_adv!G169</f>
        <v>1.8</v>
      </c>
      <c r="S169" s="12">
        <f>Pub_national_scen_sev!G169</f>
        <v>1.4</v>
      </c>
      <c r="U169" s="12">
        <f>Pub_national_scen_base!O169</f>
        <v>187.8</v>
      </c>
      <c r="V169" s="12">
        <f>Pub_national_scen_adv!O169</f>
        <v>173</v>
      </c>
      <c r="W169" s="12">
        <f>Pub_national_scen_sev!O169</f>
        <v>161.69999999999999</v>
      </c>
      <c r="Y169" s="12">
        <f>Pub_national_scen_base!C169</f>
        <v>4.5</v>
      </c>
      <c r="Z169" s="12">
        <f>Pub_national_scen_adv!C169</f>
        <v>0.5</v>
      </c>
      <c r="AA169" s="12">
        <f>Pub_national_scen_sev!C169</f>
        <v>-3.3</v>
      </c>
      <c r="AC169" s="12">
        <f>Pub_national_scen_base!P169</f>
        <v>309</v>
      </c>
      <c r="AD169" s="12">
        <f>Pub_national_scen_adv!P169</f>
        <v>267.10000000000002</v>
      </c>
      <c r="AE169" s="12">
        <f>Pub_national_scen_sev!P169</f>
        <v>234</v>
      </c>
      <c r="AH169" s="12">
        <f t="shared" si="75"/>
        <v>5.5195360999999998</v>
      </c>
      <c r="AI169" s="12">
        <f t="shared" si="76"/>
        <v>7.6174160999999998</v>
      </c>
      <c r="AJ169" s="12">
        <f t="shared" si="77"/>
        <v>9.5789390999999995</v>
      </c>
      <c r="AK169" s="12"/>
      <c r="AL169" s="12">
        <f t="shared" si="54"/>
        <v>1.3394161332940242</v>
      </c>
      <c r="AM169" s="12">
        <f t="shared" si="55"/>
        <v>1.7920975248887872</v>
      </c>
      <c r="AN169" s="12">
        <f t="shared" si="56"/>
        <v>2.208225278802662</v>
      </c>
      <c r="AO169" s="12"/>
      <c r="AQ169" s="12">
        <f>Pub_national_scen_base!N169</f>
        <v>24421.8</v>
      </c>
      <c r="AR169" s="12">
        <f>Pub_national_scen_adv!N169</f>
        <v>13982.2</v>
      </c>
      <c r="AS169" s="12">
        <f>Pub_national_scen_sev!N169</f>
        <v>11704.3</v>
      </c>
      <c r="AU169" s="12">
        <f>(Pub_national_scen_base!N173/Pub_national_scen_base!N169 -1)*100</f>
        <v>5.1011800931954232</v>
      </c>
      <c r="AV169" s="12">
        <f>(Pub_national_scen_adv!N173/Pub_national_scen_adv!N169 -1)*100</f>
        <v>18.745261832901839</v>
      </c>
      <c r="AW169" s="12">
        <f>(Pub_national_scen_sev!N173/Pub_national_scen_sev!N169 -1)*100</f>
        <v>33.497945199627502</v>
      </c>
      <c r="AY169" s="12">
        <f t="shared" ref="AY169:AY178" si="89">U169 - U165</f>
        <v>4.5</v>
      </c>
      <c r="AZ169" s="12">
        <f>V169 - $X165</f>
        <v>-10.300000000000011</v>
      </c>
      <c r="BA169" s="12">
        <f>W169 - $X165</f>
        <v>-21.600000000000023</v>
      </c>
      <c r="BB169" s="12"/>
      <c r="BC169" s="10">
        <f t="shared" si="85"/>
        <v>-9.9999999999999645E-2</v>
      </c>
      <c r="BD169" s="10">
        <f t="shared" si="86"/>
        <v>0.5</v>
      </c>
      <c r="BE169" s="10">
        <f t="shared" si="87"/>
        <v>1</v>
      </c>
      <c r="BF169" s="10"/>
      <c r="BG169" s="12">
        <f t="shared" si="79"/>
        <v>2.6351544999999996</v>
      </c>
      <c r="BH169" s="12">
        <f t="shared" si="80"/>
        <v>4.4952717</v>
      </c>
      <c r="BI169" s="12">
        <f t="shared" si="81"/>
        <v>6.2012359000000004</v>
      </c>
      <c r="BJ169" s="12"/>
      <c r="BM169" s="12">
        <f t="shared" si="72"/>
        <v>1.0112713000000002</v>
      </c>
      <c r="BN169" s="12">
        <f t="shared" si="73"/>
        <v>1.5098748</v>
      </c>
      <c r="BO169" s="12">
        <f t="shared" si="74"/>
        <v>1.9626017</v>
      </c>
      <c r="BP169" s="12"/>
      <c r="BQ169" s="12"/>
      <c r="BV169" s="12">
        <f t="shared" si="58"/>
        <v>4.5785717999999997</v>
      </c>
      <c r="BW169" s="12">
        <f t="shared" si="59"/>
        <v>3.8614806000000006</v>
      </c>
      <c r="BX169" s="12">
        <f t="shared" si="60"/>
        <v>3.3663462000000006</v>
      </c>
      <c r="BY169" s="12"/>
      <c r="BZ169" s="12">
        <f t="shared" si="61"/>
        <v>1.6421973000000001</v>
      </c>
      <c r="CA169" s="12">
        <f t="shared" si="62"/>
        <v>1.7408300999999999</v>
      </c>
      <c r="CB169" s="12">
        <f t="shared" si="63"/>
        <v>1.8089336999999999</v>
      </c>
      <c r="CC169" s="12"/>
      <c r="CD169" s="12">
        <f t="shared" si="64"/>
        <v>3.3847214000000001</v>
      </c>
      <c r="CE169" s="12">
        <f t="shared" si="65"/>
        <v>3.6805357999999999</v>
      </c>
      <c r="CF169" s="12">
        <f t="shared" si="66"/>
        <v>3.8847885999999998</v>
      </c>
      <c r="CG169" s="12"/>
      <c r="CH169" s="12">
        <f t="shared" si="67"/>
        <v>0.96233349999999984</v>
      </c>
      <c r="CI169" s="12">
        <f t="shared" si="68"/>
        <v>1.0008895</v>
      </c>
      <c r="CJ169" s="12">
        <f t="shared" si="69"/>
        <v>1.0275114999999997</v>
      </c>
      <c r="CK169" s="12"/>
      <c r="CN169" s="12">
        <f t="shared" si="88"/>
        <v>2.4549918166939442</v>
      </c>
      <c r="CO169" s="12">
        <f t="shared" si="84"/>
        <v>-5.6192034915439226</v>
      </c>
      <c r="CP169" s="12">
        <f t="shared" si="84"/>
        <v>-11.783960720130944</v>
      </c>
    </row>
    <row r="170" spans="1:94" x14ac:dyDescent="0.25">
      <c r="A170" s="12" t="s">
        <v>98</v>
      </c>
      <c r="B170" s="10">
        <v>4.5</v>
      </c>
      <c r="C170" s="10">
        <v>7.1</v>
      </c>
      <c r="D170" s="10">
        <v>9.6</v>
      </c>
      <c r="E170" s="10"/>
      <c r="F170" s="10">
        <v>0</v>
      </c>
      <c r="G170" s="10">
        <v>1</v>
      </c>
      <c r="H170" s="10">
        <v>1</v>
      </c>
      <c r="I170" s="12">
        <f>Pub_national_scen_base!B170</f>
        <v>2.4</v>
      </c>
      <c r="J170" s="12">
        <f>Pub_national_scen_adv!B170</f>
        <v>-0.5</v>
      </c>
      <c r="K170" s="12">
        <f>Pub_national_scen_sev!B170</f>
        <v>-3</v>
      </c>
      <c r="M170" s="12">
        <v>4.5999999999999996</v>
      </c>
      <c r="N170" s="12">
        <v>1.4</v>
      </c>
      <c r="O170" s="12">
        <v>-1.4</v>
      </c>
      <c r="Q170" s="12">
        <f>Pub_national_scen_base!G170</f>
        <v>2.2999999999999998</v>
      </c>
      <c r="R170" s="12">
        <f>Pub_national_scen_adv!G170</f>
        <v>1.8</v>
      </c>
      <c r="S170" s="12">
        <f>Pub_national_scen_sev!G170</f>
        <v>1.5</v>
      </c>
      <c r="U170" s="12">
        <f>Pub_national_scen_base!O170</f>
        <v>188.9</v>
      </c>
      <c r="V170" s="12">
        <f>Pub_national_scen_adv!O170</f>
        <v>170.1</v>
      </c>
      <c r="W170" s="12">
        <f>Pub_national_scen_sev!O170</f>
        <v>155.69999999999999</v>
      </c>
      <c r="Y170" s="12">
        <f>Pub_national_scen_base!C170</f>
        <v>4.5999999999999996</v>
      </c>
      <c r="Z170" s="12">
        <f>Pub_national_scen_adv!C170</f>
        <v>1.4</v>
      </c>
      <c r="AA170" s="12">
        <f>Pub_national_scen_sev!C170</f>
        <v>-1.4</v>
      </c>
      <c r="AC170" s="12">
        <f>Pub_national_scen_base!P170</f>
        <v>312.89999999999998</v>
      </c>
      <c r="AD170" s="12">
        <f>Pub_national_scen_adv!P170</f>
        <v>259.39999999999998</v>
      </c>
      <c r="AE170" s="12">
        <f>Pub_national_scen_sev!P170</f>
        <v>217.8</v>
      </c>
      <c r="AH170" s="12">
        <f t="shared" si="75"/>
        <v>5.4842178000000006</v>
      </c>
      <c r="AI170" s="12">
        <f t="shared" si="76"/>
        <v>7.3628137000000002</v>
      </c>
      <c r="AJ170" s="12">
        <f t="shared" si="77"/>
        <v>9.0672762000000002</v>
      </c>
      <c r="AK170" s="12"/>
      <c r="AL170" s="12">
        <f t="shared" si="54"/>
        <v>1.326122216673407</v>
      </c>
      <c r="AM170" s="12">
        <f t="shared" si="55"/>
        <v>1.6346874264863509</v>
      </c>
      <c r="AN170" s="12">
        <f t="shared" si="56"/>
        <v>1.8866887297672985</v>
      </c>
      <c r="AO170" s="12"/>
      <c r="AQ170" s="12">
        <f>Pub_national_scen_base!N170</f>
        <v>24726.799999999999</v>
      </c>
      <c r="AR170" s="12">
        <f>Pub_national_scen_adv!N170</f>
        <v>14367.4</v>
      </c>
      <c r="AS170" s="12">
        <f>Pub_national_scen_sev!N170</f>
        <v>12337.7</v>
      </c>
      <c r="AU170" s="12">
        <f>(Pub_national_scen_base!N174/Pub_national_scen_base!N170 -1)*100</f>
        <v>5.0176326900367219</v>
      </c>
      <c r="AV170" s="12">
        <f>(Pub_national_scen_adv!N174/Pub_national_scen_adv!N170 -1)*100</f>
        <v>21.939251360719414</v>
      </c>
      <c r="AW170" s="12">
        <f>(Pub_national_scen_sev!N174/Pub_national_scen_sev!N170 -1)*100</f>
        <v>38.353988182562389</v>
      </c>
      <c r="AY170" s="12">
        <f t="shared" si="89"/>
        <v>4.5999999999999943</v>
      </c>
      <c r="AZ170" s="12">
        <f t="shared" ref="AZ170:AZ178" si="90">V170 - V166</f>
        <v>-11.300000000000011</v>
      </c>
      <c r="BA170" s="12">
        <f t="shared" ref="BA170:BA178" si="91">W170 - W166</f>
        <v>-23.5</v>
      </c>
      <c r="BB170" s="12"/>
      <c r="BC170" s="10">
        <f t="shared" si="85"/>
        <v>0</v>
      </c>
      <c r="BD170" s="10">
        <f t="shared" si="86"/>
        <v>0.10000000000000053</v>
      </c>
      <c r="BE170" s="10">
        <f t="shared" si="87"/>
        <v>0.20000000000000107</v>
      </c>
      <c r="BF170" s="10"/>
      <c r="BG170" s="12">
        <f t="shared" si="79"/>
        <v>2.6018947999999997</v>
      </c>
      <c r="BH170" s="12">
        <f t="shared" si="80"/>
        <v>4.2736803999999999</v>
      </c>
      <c r="BI170" s="12">
        <f t="shared" si="81"/>
        <v>5.7395572000000001</v>
      </c>
      <c r="BJ170" s="12"/>
      <c r="BM170" s="12">
        <f t="shared" si="72"/>
        <v>1.0360848999999999</v>
      </c>
      <c r="BN170" s="12">
        <f t="shared" si="73"/>
        <v>1.2786319000000002</v>
      </c>
      <c r="BO170" s="12">
        <f t="shared" si="74"/>
        <v>1.4872784000000003</v>
      </c>
      <c r="BP170" s="12"/>
      <c r="BQ170" s="12"/>
      <c r="BV170" s="12">
        <f t="shared" si="58"/>
        <v>4.5956454000000004</v>
      </c>
      <c r="BW170" s="12">
        <f t="shared" si="59"/>
        <v>3.9724590000000002</v>
      </c>
      <c r="BX170" s="12">
        <f t="shared" si="60"/>
        <v>3.6011082000000005</v>
      </c>
      <c r="BY170" s="12"/>
      <c r="BZ170" s="12">
        <f t="shared" si="61"/>
        <v>1.6398489000000001</v>
      </c>
      <c r="CA170" s="12">
        <f t="shared" si="62"/>
        <v>1.7255655000000001</v>
      </c>
      <c r="CB170" s="12">
        <f t="shared" si="63"/>
        <v>1.7766431999999999</v>
      </c>
      <c r="CC170" s="12"/>
      <c r="CD170" s="12">
        <f t="shared" si="64"/>
        <v>3.3776782000000001</v>
      </c>
      <c r="CE170" s="12">
        <f t="shared" si="65"/>
        <v>3.6347550000000002</v>
      </c>
      <c r="CF170" s="12">
        <f t="shared" si="66"/>
        <v>3.7879445999999999</v>
      </c>
      <c r="CG170" s="12"/>
      <c r="CH170" s="12">
        <f t="shared" si="67"/>
        <v>0.96141549999999987</v>
      </c>
      <c r="CI170" s="12">
        <f t="shared" si="68"/>
        <v>0.99492249999999982</v>
      </c>
      <c r="CJ170" s="12">
        <f t="shared" si="69"/>
        <v>1.0148889999999997</v>
      </c>
      <c r="CK170" s="12"/>
      <c r="CN170" s="12">
        <f>((U170-U166)/U166)*100</f>
        <v>2.4959305480195302</v>
      </c>
      <c r="CO170" s="12">
        <f t="shared" ref="CO170:CP178" si="92">((V170-V166)/V166)*100</f>
        <v>-6.2293274531422336</v>
      </c>
      <c r="CP170" s="12">
        <f t="shared" si="92"/>
        <v>-13.113839285714288</v>
      </c>
    </row>
    <row r="171" spans="1:94" x14ac:dyDescent="0.25">
      <c r="A171" s="12" t="s">
        <v>99</v>
      </c>
      <c r="B171" s="10">
        <v>4.5</v>
      </c>
      <c r="C171" s="10">
        <v>7.3</v>
      </c>
      <c r="D171" s="10">
        <v>9.8000000000000007</v>
      </c>
      <c r="E171" s="10"/>
      <c r="F171" s="10">
        <v>0</v>
      </c>
      <c r="G171" s="10">
        <v>1</v>
      </c>
      <c r="H171" s="10">
        <v>1</v>
      </c>
      <c r="I171" s="12">
        <f>Pub_national_scen_base!B171</f>
        <v>2.4</v>
      </c>
      <c r="J171" s="12">
        <f>Pub_national_scen_adv!B171</f>
        <v>1</v>
      </c>
      <c r="K171" s="12">
        <f>Pub_national_scen_sev!B171</f>
        <v>0</v>
      </c>
      <c r="M171" s="12">
        <v>4.7</v>
      </c>
      <c r="N171" s="12">
        <v>3</v>
      </c>
      <c r="O171" s="12">
        <v>1.6</v>
      </c>
      <c r="Q171" s="12">
        <f>Pub_national_scen_base!G171</f>
        <v>2.2999999999999998</v>
      </c>
      <c r="R171" s="12">
        <f>Pub_national_scen_adv!G171</f>
        <v>2</v>
      </c>
      <c r="S171" s="12">
        <f>Pub_national_scen_sev!G171</f>
        <v>1.7</v>
      </c>
      <c r="U171" s="12">
        <f>Pub_national_scen_base!O171</f>
        <v>190.1</v>
      </c>
      <c r="V171" s="12">
        <f>Pub_national_scen_adv!O171</f>
        <v>166.3</v>
      </c>
      <c r="W171" s="12">
        <f>Pub_national_scen_sev!O171</f>
        <v>148.30000000000001</v>
      </c>
      <c r="Y171" s="12">
        <f>Pub_national_scen_base!C171</f>
        <v>4.7</v>
      </c>
      <c r="Z171" s="12">
        <f>Pub_national_scen_adv!C171</f>
        <v>3</v>
      </c>
      <c r="AA171" s="12">
        <f>Pub_national_scen_sev!C171</f>
        <v>1.6</v>
      </c>
      <c r="AC171" s="12">
        <f>Pub_national_scen_base!P171</f>
        <v>316.8</v>
      </c>
      <c r="AD171" s="12">
        <f>Pub_national_scen_adv!P171</f>
        <v>254.2</v>
      </c>
      <c r="AE171" s="12">
        <f>Pub_national_scen_sev!P171</f>
        <v>206.4</v>
      </c>
      <c r="AH171" s="12">
        <f t="shared" si="75"/>
        <v>5.4842178000000006</v>
      </c>
      <c r="AI171" s="12">
        <f t="shared" si="76"/>
        <v>6.8987596</v>
      </c>
      <c r="AJ171" s="12">
        <f t="shared" si="77"/>
        <v>8.0734475999999997</v>
      </c>
      <c r="AK171" s="12"/>
      <c r="AL171" s="12">
        <f t="shared" si="54"/>
        <v>1.3268527948606752</v>
      </c>
      <c r="AM171" s="12">
        <f t="shared" si="55"/>
        <v>1.4142599665355644</v>
      </c>
      <c r="AN171" s="12">
        <f t="shared" si="56"/>
        <v>1.4544338351844208</v>
      </c>
      <c r="AO171" s="12"/>
      <c r="AQ171" s="12">
        <f>Pub_national_scen_base!N171</f>
        <v>25042.2</v>
      </c>
      <c r="AR171" s="12">
        <f>Pub_national_scen_adv!N171</f>
        <v>15001</v>
      </c>
      <c r="AS171" s="12">
        <f>Pub_national_scen_sev!N171</f>
        <v>13325.5</v>
      </c>
      <c r="AU171" s="12">
        <f>(Pub_national_scen_base!N175/Pub_national_scen_base!N171 -1)*100</f>
        <v>4.8973333013872411</v>
      </c>
      <c r="AV171" s="12">
        <f>(Pub_national_scen_adv!N175/Pub_national_scen_adv!N171 -1)*100</f>
        <v>23.416438904073054</v>
      </c>
      <c r="AW171" s="12">
        <f>(Pub_national_scen_sev!N175/Pub_national_scen_sev!N171 -1)*100</f>
        <v>40.622865933736072</v>
      </c>
      <c r="AY171" s="12">
        <f t="shared" si="89"/>
        <v>4.6999999999999886</v>
      </c>
      <c r="AZ171" s="12">
        <f t="shared" si="90"/>
        <v>-12.699999999999989</v>
      </c>
      <c r="BA171" s="12">
        <f t="shared" si="91"/>
        <v>-25.699999999999989</v>
      </c>
      <c r="BB171" s="12"/>
      <c r="BC171" s="10">
        <f t="shared" si="85"/>
        <v>9.9999999999999645E-2</v>
      </c>
      <c r="BD171" s="10">
        <f t="shared" si="86"/>
        <v>-0.20000000000000018</v>
      </c>
      <c r="BE171" s="10">
        <f t="shared" si="87"/>
        <v>-0.20000000000000107</v>
      </c>
      <c r="BF171" s="10"/>
      <c r="BG171" s="12">
        <f t="shared" si="79"/>
        <v>2.5686350999999998</v>
      </c>
      <c r="BH171" s="12">
        <f t="shared" si="80"/>
        <v>3.8238764000000001</v>
      </c>
      <c r="BI171" s="12">
        <f t="shared" si="81"/>
        <v>4.8628549999999997</v>
      </c>
      <c r="BJ171" s="12"/>
      <c r="BM171" s="12">
        <f t="shared" si="72"/>
        <v>1.0608984999999997</v>
      </c>
      <c r="BN171" s="12">
        <f t="shared" si="73"/>
        <v>1.0196068999999999</v>
      </c>
      <c r="BO171" s="12">
        <f t="shared" si="74"/>
        <v>1.0632257999999994</v>
      </c>
      <c r="BP171" s="12"/>
      <c r="BQ171" s="12"/>
      <c r="BV171" s="12">
        <f t="shared" si="58"/>
        <v>4.6041822000000012</v>
      </c>
      <c r="BW171" s="12">
        <f t="shared" si="59"/>
        <v>4.1517317999999994</v>
      </c>
      <c r="BX171" s="12">
        <f t="shared" si="60"/>
        <v>3.9468485999999992</v>
      </c>
      <c r="BY171" s="12"/>
      <c r="BZ171" s="12">
        <f t="shared" si="61"/>
        <v>1.6386746999999999</v>
      </c>
      <c r="CA171" s="12">
        <f t="shared" si="62"/>
        <v>1.7009073000000001</v>
      </c>
      <c r="CB171" s="12">
        <f t="shared" si="63"/>
        <v>1.7290881000000002</v>
      </c>
      <c r="CC171" s="12"/>
      <c r="CD171" s="12">
        <f t="shared" si="64"/>
        <v>3.3741565999999996</v>
      </c>
      <c r="CE171" s="12">
        <f t="shared" si="65"/>
        <v>3.5608014000000003</v>
      </c>
      <c r="CF171" s="12">
        <f t="shared" si="66"/>
        <v>3.6453198000000002</v>
      </c>
      <c r="CG171" s="12"/>
      <c r="CH171" s="12">
        <f t="shared" si="67"/>
        <v>0.96095649999999988</v>
      </c>
      <c r="CI171" s="12">
        <f t="shared" si="68"/>
        <v>0.98528349999999987</v>
      </c>
      <c r="CJ171" s="12">
        <f t="shared" si="69"/>
        <v>0.9962995</v>
      </c>
      <c r="CK171" s="12"/>
      <c r="CN171" s="12">
        <f t="shared" ref="CN171:CN178" si="93">((U171-U167)/U167)*100</f>
        <v>2.5350593311758298</v>
      </c>
      <c r="CO171" s="12">
        <f t="shared" si="92"/>
        <v>-7.0949720670390999</v>
      </c>
      <c r="CP171" s="12">
        <f t="shared" si="92"/>
        <v>-14.770114942528728</v>
      </c>
    </row>
    <row r="172" spans="1:94" x14ac:dyDescent="0.25">
      <c r="A172" s="12" t="s">
        <v>100</v>
      </c>
      <c r="B172" s="10">
        <v>4.4000000000000004</v>
      </c>
      <c r="C172" s="10">
        <v>7.4</v>
      </c>
      <c r="D172" s="10">
        <v>10</v>
      </c>
      <c r="E172" s="10"/>
      <c r="F172" s="10">
        <v>0</v>
      </c>
      <c r="G172" s="10">
        <v>1</v>
      </c>
      <c r="H172" s="10">
        <v>1</v>
      </c>
      <c r="I172" s="12">
        <f>Pub_national_scen_base!B172</f>
        <v>2.4</v>
      </c>
      <c r="J172" s="12">
        <f>Pub_national_scen_adv!B172</f>
        <v>1.4</v>
      </c>
      <c r="K172" s="12">
        <f>Pub_national_scen_sev!B172</f>
        <v>0.7</v>
      </c>
      <c r="M172" s="12">
        <v>4.5999999999999996</v>
      </c>
      <c r="N172" s="12">
        <v>3.3</v>
      </c>
      <c r="O172" s="12">
        <v>2.2999999999999998</v>
      </c>
      <c r="Q172" s="12">
        <f>Pub_national_scen_base!G172</f>
        <v>2.2999999999999998</v>
      </c>
      <c r="R172" s="12">
        <f>Pub_national_scen_adv!G172</f>
        <v>2</v>
      </c>
      <c r="S172" s="12">
        <f>Pub_national_scen_sev!G172</f>
        <v>1.7</v>
      </c>
      <c r="U172" s="12">
        <f>Pub_national_scen_base!O172</f>
        <v>191.3</v>
      </c>
      <c r="V172" s="12">
        <f>Pub_national_scen_adv!O172</f>
        <v>163.1</v>
      </c>
      <c r="W172" s="12">
        <f>Pub_national_scen_sev!O172</f>
        <v>142.1</v>
      </c>
      <c r="Y172" s="12">
        <f>Pub_national_scen_base!C172</f>
        <v>4.5999999999999996</v>
      </c>
      <c r="Z172" s="12">
        <f>Pub_national_scen_adv!C172</f>
        <v>3.3</v>
      </c>
      <c r="AA172" s="12">
        <f>Pub_national_scen_sev!C172</f>
        <v>2.2999999999999998</v>
      </c>
      <c r="AC172" s="12">
        <f>Pub_national_scen_base!P172</f>
        <v>320.8</v>
      </c>
      <c r="AD172" s="12">
        <f>Pub_national_scen_adv!P172</f>
        <v>249.5</v>
      </c>
      <c r="AE172" s="12">
        <f>Pub_national_scen_sev!P172</f>
        <v>196.2</v>
      </c>
      <c r="AH172" s="12">
        <f t="shared" si="75"/>
        <v>5.4513576000000006</v>
      </c>
      <c r="AI172" s="12">
        <f t="shared" si="76"/>
        <v>6.7903465999999995</v>
      </c>
      <c r="AJ172" s="12">
        <f t="shared" si="77"/>
        <v>7.8919399000000006</v>
      </c>
      <c r="AK172" s="12"/>
      <c r="AL172" s="12">
        <f t="shared" si="54"/>
        <v>1.3274559146437275</v>
      </c>
      <c r="AM172" s="12">
        <f t="shared" si="55"/>
        <v>1.3638928549930223</v>
      </c>
      <c r="AN172" s="12">
        <f t="shared" si="56"/>
        <v>1.3691685455175251</v>
      </c>
      <c r="AO172" s="12"/>
      <c r="AQ172" s="12">
        <f>Pub_national_scen_base!N172</f>
        <v>25354.2</v>
      </c>
      <c r="AR172" s="12">
        <f>Pub_national_scen_adv!N172</f>
        <v>15692.9</v>
      </c>
      <c r="AS172" s="12">
        <f>Pub_national_scen_sev!N172</f>
        <v>14348.1</v>
      </c>
      <c r="AU172" s="12">
        <f>(Pub_national_scen_base!N176/Pub_national_scen_base!N172 -1)*100</f>
        <v>4.7980216295524958</v>
      </c>
      <c r="AV172" s="12">
        <f>(Pub_national_scen_adv!N176/Pub_national_scen_adv!N172 -1)*100</f>
        <v>22.619783468957301</v>
      </c>
      <c r="AW172" s="12">
        <f>(Pub_national_scen_sev!N176/Pub_national_scen_sev!N172 -1)*100</f>
        <v>38.754957102334096</v>
      </c>
      <c r="AY172" s="12">
        <f t="shared" si="89"/>
        <v>4.7000000000000171</v>
      </c>
      <c r="AZ172" s="12">
        <f t="shared" si="90"/>
        <v>-13</v>
      </c>
      <c r="BA172" s="12">
        <f t="shared" si="91"/>
        <v>-25.900000000000006</v>
      </c>
      <c r="BB172" s="12"/>
      <c r="BC172" s="10">
        <f t="shared" si="85"/>
        <v>0.19999999999999929</v>
      </c>
      <c r="BD172" s="10">
        <f t="shared" si="86"/>
        <v>-0.40000000000000036</v>
      </c>
      <c r="BE172" s="10">
        <f t="shared" si="87"/>
        <v>-0.59999999999999964</v>
      </c>
      <c r="BF172" s="10"/>
      <c r="BG172" s="12">
        <f t="shared" si="79"/>
        <v>2.5853703999999995</v>
      </c>
      <c r="BH172" s="12">
        <f t="shared" si="80"/>
        <v>3.7494257000000002</v>
      </c>
      <c r="BI172" s="12">
        <f t="shared" si="81"/>
        <v>4.6754115000000001</v>
      </c>
      <c r="BJ172" s="12"/>
      <c r="BM172" s="12">
        <f t="shared" si="72"/>
        <v>1.1078971999999996</v>
      </c>
      <c r="BN172" s="12">
        <f t="shared" si="73"/>
        <v>0.91975179999999968</v>
      </c>
      <c r="BO172" s="12">
        <f t="shared" si="74"/>
        <v>0.85416800000000015</v>
      </c>
      <c r="BP172" s="12"/>
      <c r="BQ172" s="12"/>
      <c r="BV172" s="12">
        <f t="shared" si="58"/>
        <v>4.6169874000000002</v>
      </c>
      <c r="BW172" s="12">
        <f t="shared" si="59"/>
        <v>4.322467800000001</v>
      </c>
      <c r="BX172" s="12">
        <f t="shared" si="60"/>
        <v>4.2712470000000007</v>
      </c>
      <c r="BY172" s="12"/>
      <c r="BZ172" s="12">
        <f t="shared" si="61"/>
        <v>1.6369134000000001</v>
      </c>
      <c r="CA172" s="12">
        <f t="shared" si="62"/>
        <v>1.6774232999999998</v>
      </c>
      <c r="CB172" s="12">
        <f t="shared" si="63"/>
        <v>1.6844684999999999</v>
      </c>
      <c r="CC172" s="12"/>
      <c r="CD172" s="12">
        <f t="shared" si="64"/>
        <v>3.3688742</v>
      </c>
      <c r="CE172" s="12">
        <f t="shared" si="65"/>
        <v>3.4903693999999996</v>
      </c>
      <c r="CF172" s="12">
        <f t="shared" si="66"/>
        <v>3.5114990000000001</v>
      </c>
      <c r="CG172" s="12"/>
      <c r="CH172" s="12">
        <f t="shared" si="67"/>
        <v>0.96026799999999979</v>
      </c>
      <c r="CI172" s="12">
        <f t="shared" si="68"/>
        <v>0.9761034999999999</v>
      </c>
      <c r="CJ172" s="12">
        <f t="shared" si="69"/>
        <v>0.97885749999999982</v>
      </c>
      <c r="CK172" s="12"/>
      <c r="CN172" s="12">
        <f t="shared" si="93"/>
        <v>2.5187566988210168</v>
      </c>
      <c r="CO172" s="12">
        <f t="shared" si="92"/>
        <v>-7.3821692220329362</v>
      </c>
      <c r="CP172" s="12">
        <f t="shared" si="92"/>
        <v>-15.41666666666667</v>
      </c>
    </row>
    <row r="173" spans="1:94" x14ac:dyDescent="0.25">
      <c r="A173" s="12" t="s">
        <v>101</v>
      </c>
      <c r="B173" s="10">
        <v>4.4000000000000004</v>
      </c>
      <c r="C173" s="10">
        <v>7.3</v>
      </c>
      <c r="D173" s="10">
        <v>9.9</v>
      </c>
      <c r="E173" s="10"/>
      <c r="F173" s="10">
        <v>0</v>
      </c>
      <c r="G173" s="10">
        <v>1</v>
      </c>
      <c r="H173" s="10">
        <v>1</v>
      </c>
      <c r="I173" s="12">
        <f>Pub_national_scen_base!B173</f>
        <v>2.2999999999999998</v>
      </c>
      <c r="J173" s="12">
        <f>Pub_national_scen_adv!B173</f>
        <v>2.6</v>
      </c>
      <c r="K173" s="12">
        <f>Pub_national_scen_sev!B173</f>
        <v>3</v>
      </c>
      <c r="M173" s="12">
        <v>4.5</v>
      </c>
      <c r="N173" s="12">
        <v>4.4000000000000004</v>
      </c>
      <c r="O173" s="12">
        <v>4.5</v>
      </c>
      <c r="Q173" s="12">
        <f>Pub_national_scen_base!G173</f>
        <v>2.4</v>
      </c>
      <c r="R173" s="12">
        <f>Pub_national_scen_adv!G173</f>
        <v>2.1</v>
      </c>
      <c r="S173" s="12">
        <f>Pub_national_scen_sev!G173</f>
        <v>1.9</v>
      </c>
      <c r="U173" s="12">
        <f>Pub_national_scen_base!O173</f>
        <v>192.5</v>
      </c>
      <c r="V173" s="12">
        <f>Pub_national_scen_adv!O173</f>
        <v>160.9</v>
      </c>
      <c r="W173" s="12">
        <f>Pub_national_scen_sev!O173</f>
        <v>138</v>
      </c>
      <c r="Y173" s="12">
        <f>Pub_national_scen_base!C173</f>
        <v>4.5</v>
      </c>
      <c r="Z173" s="12">
        <f>Pub_national_scen_adv!C173</f>
        <v>4.4000000000000004</v>
      </c>
      <c r="AA173" s="12">
        <f>Pub_national_scen_sev!C173</f>
        <v>4.5</v>
      </c>
      <c r="AC173" s="12">
        <f>Pub_national_scen_base!P173</f>
        <v>324.89999999999998</v>
      </c>
      <c r="AD173" s="12">
        <f>Pub_national_scen_adv!P173</f>
        <v>249.1</v>
      </c>
      <c r="AE173" s="12">
        <f>Pub_national_scen_sev!P173</f>
        <v>193.4</v>
      </c>
      <c r="AH173" s="12">
        <f t="shared" si="75"/>
        <v>5.4866758999999998</v>
      </c>
      <c r="AI173" s="12">
        <f t="shared" si="76"/>
        <v>6.3336667999999996</v>
      </c>
      <c r="AJ173" s="12">
        <f t="shared" si="77"/>
        <v>7.0467588000000001</v>
      </c>
      <c r="AK173" s="12"/>
      <c r="AL173" s="12">
        <f t="shared" si="54"/>
        <v>1.3396263624943507</v>
      </c>
      <c r="AM173" s="12">
        <f t="shared" si="55"/>
        <v>1.2082539108027368</v>
      </c>
      <c r="AN173" s="12">
        <f t="shared" si="56"/>
        <v>1.06653166096</v>
      </c>
      <c r="AO173" s="12"/>
      <c r="AQ173" s="12">
        <f>Pub_national_scen_base!N173</f>
        <v>25667.599999999999</v>
      </c>
      <c r="AR173" s="12">
        <f>Pub_national_scen_adv!N173</f>
        <v>16603.2</v>
      </c>
      <c r="AS173" s="12">
        <f>Pub_national_scen_sev!N173</f>
        <v>15625</v>
      </c>
      <c r="AU173" s="12">
        <f>(Pub_national_scen_base!N177/Pub_national_scen_base!N173 -1)*100</f>
        <v>4.7012576166061582</v>
      </c>
      <c r="AV173" s="12">
        <f>(Pub_national_scen_adv!N177/Pub_national_scen_adv!N173 -1)*100</f>
        <v>20.611689312903536</v>
      </c>
      <c r="AW173" s="12">
        <f>(Pub_national_scen_sev!N177/Pub_national_scen_sev!N173 -1)*100</f>
        <v>35.588480000000011</v>
      </c>
      <c r="AY173" s="12">
        <f t="shared" si="89"/>
        <v>4.6999999999999886</v>
      </c>
      <c r="AZ173" s="12">
        <f t="shared" si="90"/>
        <v>-12.099999999999994</v>
      </c>
      <c r="BA173" s="12">
        <f t="shared" si="91"/>
        <v>-23.699999999999989</v>
      </c>
      <c r="BB173" s="12"/>
      <c r="BC173" s="10">
        <f t="shared" si="85"/>
        <v>0.29999999999999982</v>
      </c>
      <c r="BD173" s="10">
        <f t="shared" si="86"/>
        <v>-0.39999999999999947</v>
      </c>
      <c r="BE173" s="10">
        <f t="shared" si="87"/>
        <v>-0.80000000000000071</v>
      </c>
      <c r="BF173" s="10"/>
      <c r="BG173" s="12">
        <f t="shared" si="79"/>
        <v>2.6168692999999998</v>
      </c>
      <c r="BH173" s="12">
        <f t="shared" si="80"/>
        <v>3.3723269999999999</v>
      </c>
      <c r="BI173" s="12">
        <f t="shared" si="81"/>
        <v>3.9289344999999996</v>
      </c>
      <c r="BJ173" s="12"/>
      <c r="BM173" s="12">
        <f t="shared" si="72"/>
        <v>1.1514059999999999</v>
      </c>
      <c r="BN173" s="12">
        <f t="shared" si="73"/>
        <v>0.82041810000000004</v>
      </c>
      <c r="BO173" s="12">
        <f t="shared" si="74"/>
        <v>0.58368829999999972</v>
      </c>
      <c r="BP173" s="12"/>
      <c r="BQ173" s="12"/>
      <c r="BV173" s="12">
        <f t="shared" si="58"/>
        <v>4.6297926000000009</v>
      </c>
      <c r="BW173" s="12">
        <f t="shared" si="59"/>
        <v>4.4633250000000002</v>
      </c>
      <c r="BX173" s="12">
        <f t="shared" si="60"/>
        <v>4.5401562000000011</v>
      </c>
      <c r="BY173" s="12"/>
      <c r="BZ173" s="12">
        <f t="shared" si="61"/>
        <v>1.6351521</v>
      </c>
      <c r="CA173" s="12">
        <f t="shared" si="62"/>
        <v>1.6580490000000001</v>
      </c>
      <c r="CB173" s="12">
        <f t="shared" si="63"/>
        <v>1.6474811999999999</v>
      </c>
      <c r="CC173" s="12"/>
      <c r="CD173" s="12">
        <f t="shared" si="64"/>
        <v>3.3635918</v>
      </c>
      <c r="CE173" s="12">
        <f t="shared" si="65"/>
        <v>3.4322629999999998</v>
      </c>
      <c r="CF173" s="12">
        <f t="shared" si="66"/>
        <v>3.4005685999999997</v>
      </c>
      <c r="CG173" s="12"/>
      <c r="CH173" s="12">
        <f t="shared" si="67"/>
        <v>0.95957949999999992</v>
      </c>
      <c r="CI173" s="12">
        <f t="shared" si="68"/>
        <v>0.96852999999999978</v>
      </c>
      <c r="CJ173" s="12">
        <f t="shared" si="69"/>
        <v>0.9643989999999999</v>
      </c>
      <c r="CK173" s="12"/>
      <c r="CN173" s="12">
        <f t="shared" si="93"/>
        <v>2.5026624068157552</v>
      </c>
      <c r="CO173" s="12">
        <f t="shared" si="92"/>
        <v>-6.9942196531791874</v>
      </c>
      <c r="CP173" s="12">
        <f t="shared" si="92"/>
        <v>-14.656771799628936</v>
      </c>
    </row>
    <row r="174" spans="1:94" x14ac:dyDescent="0.25">
      <c r="A174" s="12" t="s">
        <v>102</v>
      </c>
      <c r="B174" s="10">
        <v>4.5</v>
      </c>
      <c r="C174" s="10">
        <v>7.2</v>
      </c>
      <c r="D174" s="10">
        <v>9.8000000000000007</v>
      </c>
      <c r="E174" s="10"/>
      <c r="F174" s="10">
        <v>0</v>
      </c>
      <c r="G174" s="10">
        <v>1</v>
      </c>
      <c r="H174" s="10">
        <v>1</v>
      </c>
      <c r="I174" s="12">
        <f>Pub_national_scen_base!B174</f>
        <v>2</v>
      </c>
      <c r="J174" s="12">
        <f>Pub_national_scen_adv!B174</f>
        <v>2.6</v>
      </c>
      <c r="K174" s="12">
        <f>Pub_national_scen_sev!B174</f>
        <v>3</v>
      </c>
      <c r="M174" s="12">
        <v>4.2</v>
      </c>
      <c r="N174" s="12">
        <v>4.3</v>
      </c>
      <c r="O174" s="12">
        <v>4.4000000000000004</v>
      </c>
      <c r="Q174" s="12">
        <f>Pub_national_scen_base!G174</f>
        <v>2.2999999999999998</v>
      </c>
      <c r="R174" s="12">
        <f>Pub_national_scen_adv!G174</f>
        <v>2.1</v>
      </c>
      <c r="S174" s="12">
        <f>Pub_national_scen_sev!G174</f>
        <v>1.8</v>
      </c>
      <c r="U174" s="12">
        <f>Pub_national_scen_base!O174</f>
        <v>194</v>
      </c>
      <c r="V174" s="12">
        <f>Pub_national_scen_adv!O174</f>
        <v>160.6</v>
      </c>
      <c r="W174" s="12">
        <f>Pub_national_scen_sev!O174</f>
        <v>137.5</v>
      </c>
      <c r="Y174" s="12">
        <f>Pub_national_scen_base!C174</f>
        <v>4.2</v>
      </c>
      <c r="Z174" s="12">
        <f>Pub_national_scen_adv!C174</f>
        <v>4.3</v>
      </c>
      <c r="AA174" s="12">
        <f>Pub_national_scen_sev!C174</f>
        <v>4.4000000000000004</v>
      </c>
      <c r="AC174" s="12">
        <f>Pub_national_scen_base!P174</f>
        <v>327.3</v>
      </c>
      <c r="AD174" s="12">
        <f>Pub_national_scen_adv!P174</f>
        <v>249.3</v>
      </c>
      <c r="AE174" s="12">
        <f>Pub_national_scen_sev!P174</f>
        <v>192.1</v>
      </c>
      <c r="AH174" s="12">
        <f t="shared" si="75"/>
        <v>5.6254910000000002</v>
      </c>
      <c r="AI174" s="12">
        <f t="shared" si="76"/>
        <v>6.3008065999999996</v>
      </c>
      <c r="AJ174" s="12">
        <f t="shared" si="77"/>
        <v>7.0138986000000001</v>
      </c>
      <c r="AK174" s="12"/>
      <c r="AL174" s="12">
        <f t="shared" si="54"/>
        <v>1.3836112381342063</v>
      </c>
      <c r="AM174" s="12">
        <f t="shared" si="55"/>
        <v>1.2173901857729956</v>
      </c>
      <c r="AN174" s="12">
        <f t="shared" si="56"/>
        <v>1.0889279165011687</v>
      </c>
      <c r="AO174" s="12"/>
      <c r="AQ174" s="12">
        <f>Pub_national_scen_base!N174</f>
        <v>25967.5</v>
      </c>
      <c r="AR174" s="12">
        <f>Pub_national_scen_adv!N174</f>
        <v>17519.5</v>
      </c>
      <c r="AS174" s="12">
        <f>Pub_national_scen_sev!N174</f>
        <v>17069.7</v>
      </c>
      <c r="AU174" s="12">
        <f>(Pub_national_scen_base!N178/Pub_national_scen_base!N174 -1)*100</f>
        <v>4.6415711947626725</v>
      </c>
      <c r="AV174" s="12">
        <f>(Pub_national_scen_adv!N178/Pub_national_scen_adv!N174 -1)*100</f>
        <v>19.107280458917209</v>
      </c>
      <c r="AW174" s="12">
        <f>(Pub_national_scen_sev!N178/Pub_national_scen_sev!N174 -1)*100</f>
        <v>32.265944919945881</v>
      </c>
      <c r="AY174" s="12">
        <f t="shared" si="89"/>
        <v>5.0999999999999943</v>
      </c>
      <c r="AZ174" s="12">
        <f t="shared" si="90"/>
        <v>-9.5</v>
      </c>
      <c r="BA174" s="12">
        <f t="shared" si="91"/>
        <v>-18.199999999999989</v>
      </c>
      <c r="BB174" s="12"/>
      <c r="BC174" s="10">
        <f t="shared" si="85"/>
        <v>0.20000000000000018</v>
      </c>
      <c r="BD174" s="10">
        <f t="shared" si="86"/>
        <v>-0.40000000000000036</v>
      </c>
      <c r="BE174" s="10">
        <f t="shared" si="87"/>
        <v>-0.90000000000000036</v>
      </c>
      <c r="BF174" s="10"/>
      <c r="BG174" s="12">
        <f t="shared" si="79"/>
        <v>2.7190864000000001</v>
      </c>
      <c r="BH174" s="12">
        <f t="shared" si="80"/>
        <v>3.3432814999999998</v>
      </c>
      <c r="BI174" s="12">
        <f t="shared" si="81"/>
        <v>3.8488257999999997</v>
      </c>
      <c r="BJ174" s="12"/>
      <c r="BM174" s="12">
        <f t="shared" si="72"/>
        <v>1.1417976999999999</v>
      </c>
      <c r="BN174" s="12">
        <f t="shared" si="73"/>
        <v>0.83325559999999987</v>
      </c>
      <c r="BO174" s="12">
        <f t="shared" si="74"/>
        <v>0.56236459999999966</v>
      </c>
      <c r="BP174" s="12"/>
      <c r="BQ174" s="12"/>
      <c r="BV174" s="12">
        <f t="shared" si="58"/>
        <v>4.6297926000000009</v>
      </c>
      <c r="BW174" s="12">
        <f t="shared" si="59"/>
        <v>4.5444246000000001</v>
      </c>
      <c r="BX174" s="12">
        <f t="shared" si="60"/>
        <v>4.6810134000000003</v>
      </c>
      <c r="BY174" s="12"/>
      <c r="BZ174" s="12">
        <f t="shared" si="61"/>
        <v>1.6351521</v>
      </c>
      <c r="CA174" s="12">
        <f t="shared" si="62"/>
        <v>1.6468940999999999</v>
      </c>
      <c r="CB174" s="12">
        <f t="shared" si="63"/>
        <v>1.6281069000000001</v>
      </c>
      <c r="CC174" s="12"/>
      <c r="CD174" s="12">
        <f t="shared" si="64"/>
        <v>3.3635918</v>
      </c>
      <c r="CE174" s="12">
        <f t="shared" si="65"/>
        <v>3.3988077999999997</v>
      </c>
      <c r="CF174" s="12">
        <f t="shared" si="66"/>
        <v>3.3424621999999999</v>
      </c>
      <c r="CG174" s="12"/>
      <c r="CH174" s="12">
        <f t="shared" si="67"/>
        <v>0.95957949999999992</v>
      </c>
      <c r="CI174" s="12">
        <f t="shared" si="68"/>
        <v>0.96416949999999979</v>
      </c>
      <c r="CJ174" s="12">
        <f t="shared" si="69"/>
        <v>0.95682549999999977</v>
      </c>
      <c r="CK174" s="12"/>
      <c r="CN174" s="12">
        <f t="shared" si="93"/>
        <v>2.6998411858125961</v>
      </c>
      <c r="CO174" s="12">
        <f t="shared" si="92"/>
        <v>-5.5849500293944736</v>
      </c>
      <c r="CP174" s="12">
        <f t="shared" si="92"/>
        <v>-11.689145793192029</v>
      </c>
    </row>
    <row r="175" spans="1:94" x14ac:dyDescent="0.25">
      <c r="A175" s="12" t="s">
        <v>213</v>
      </c>
      <c r="B175" s="10">
        <v>4.5999999999999996</v>
      </c>
      <c r="C175" s="10">
        <v>7.1</v>
      </c>
      <c r="D175" s="10">
        <v>9.6</v>
      </c>
      <c r="E175" s="10"/>
      <c r="F175" s="10">
        <v>0</v>
      </c>
      <c r="G175" s="10">
        <v>1</v>
      </c>
      <c r="H175" s="10">
        <v>1</v>
      </c>
      <c r="I175" s="12">
        <f>Pub_national_scen_base!B175</f>
        <v>2.1</v>
      </c>
      <c r="J175" s="12">
        <f>Pub_national_scen_adv!B175</f>
        <v>3</v>
      </c>
      <c r="K175" s="12">
        <f>Pub_national_scen_sev!B175</f>
        <v>3.9</v>
      </c>
      <c r="M175" s="12">
        <v>4.2</v>
      </c>
      <c r="N175" s="12">
        <v>1.68568355961823</v>
      </c>
      <c r="O175" s="12">
        <v>5.0999999999999996</v>
      </c>
      <c r="Q175" s="12">
        <f>Pub_national_scen_base!G175</f>
        <v>2.2999999999999998</v>
      </c>
      <c r="R175" s="12">
        <f>Pub_national_scen_adv!G175</f>
        <v>2</v>
      </c>
      <c r="S175" s="12">
        <f>Pub_national_scen_sev!G175</f>
        <v>1.7</v>
      </c>
      <c r="U175" s="12">
        <f>Pub_national_scen_base!O175</f>
        <v>195.4</v>
      </c>
      <c r="V175" s="12">
        <f>Pub_national_scen_adv!O175</f>
        <v>161</v>
      </c>
      <c r="W175" s="12">
        <f>Pub_national_scen_sev!O175</f>
        <v>138.19999999999999</v>
      </c>
      <c r="Y175" s="12">
        <f>Pub_national_scen_base!C175</f>
        <v>4.2</v>
      </c>
      <c r="Z175" s="12">
        <f>Pub_national_scen_adv!C175</f>
        <v>1.68568355961823</v>
      </c>
      <c r="AA175" s="12">
        <f>Pub_national_scen_sev!C175</f>
        <v>5.0999999999999996</v>
      </c>
      <c r="AC175" s="12">
        <f>Pub_national_scen_base!P175</f>
        <v>329.8</v>
      </c>
      <c r="AD175" s="12">
        <f>Pub_national_scen_adv!P175</f>
        <v>251.4</v>
      </c>
      <c r="AE175" s="12">
        <f>Pub_national_scen_sev!P175</f>
        <v>194</v>
      </c>
      <c r="AH175" s="12">
        <f t="shared" si="75"/>
        <v>5.6230329000000001</v>
      </c>
      <c r="AI175" s="12">
        <f t="shared" si="76"/>
        <v>6.1266731999999999</v>
      </c>
      <c r="AJ175" s="12">
        <f t="shared" si="77"/>
        <v>6.6303134999999997</v>
      </c>
      <c r="AK175" s="12"/>
      <c r="AL175" s="12">
        <f t="shared" si="54"/>
        <v>1.3979982</v>
      </c>
      <c r="AM175" s="12">
        <f t="shared" si="55"/>
        <v>1.2804419999999999</v>
      </c>
      <c r="AN175" s="12">
        <f t="shared" si="56"/>
        <v>1.1628858</v>
      </c>
      <c r="AO175" s="12"/>
      <c r="AQ175" s="12">
        <f>Pub_national_scen_base!N175</f>
        <v>26268.6</v>
      </c>
      <c r="AR175" s="12">
        <f>Pub_national_scen_adv!N175</f>
        <v>18513.7</v>
      </c>
      <c r="AS175" s="12">
        <f>Pub_national_scen_sev!N175</f>
        <v>18738.7</v>
      </c>
      <c r="AU175" s="12"/>
      <c r="AY175" s="12">
        <f t="shared" si="89"/>
        <v>5.3000000000000114</v>
      </c>
      <c r="AZ175" s="12">
        <f t="shared" si="90"/>
        <v>-5.3000000000000114</v>
      </c>
      <c r="BA175" s="12">
        <f t="shared" si="91"/>
        <v>-10.100000000000023</v>
      </c>
      <c r="BB175" s="12"/>
      <c r="BC175" s="10"/>
      <c r="BD175" s="10"/>
      <c r="BE175" s="10"/>
      <c r="BF175" s="10"/>
      <c r="BG175" s="12">
        <f t="shared" si="79"/>
        <v>2.7303283999999994</v>
      </c>
      <c r="BH175" s="12">
        <f t="shared" si="80"/>
        <v>4.0780452212394129</v>
      </c>
      <c r="BI175" s="12">
        <f t="shared" si="81"/>
        <v>3.4561815000000005</v>
      </c>
      <c r="BJ175" s="12"/>
      <c r="BM175" s="12">
        <f t="shared" si="72"/>
        <v>1.0699853999999998</v>
      </c>
      <c r="BN175" s="12">
        <f t="shared" si="73"/>
        <v>1.2177661435811262</v>
      </c>
      <c r="BO175" s="12">
        <f t="shared" si="74"/>
        <v>0.81136199999999992</v>
      </c>
      <c r="BP175" s="12"/>
      <c r="BQ175" s="12"/>
      <c r="BV175" s="12">
        <f t="shared" si="58"/>
        <v>4.3779570000000003</v>
      </c>
      <c r="BW175" s="12">
        <f t="shared" si="59"/>
        <v>4.3779570000000003</v>
      </c>
      <c r="BX175" s="12">
        <f t="shared" si="60"/>
        <v>4.3779570000000003</v>
      </c>
      <c r="BY175" s="12"/>
      <c r="BZ175" s="12">
        <f t="shared" si="61"/>
        <v>1.669791</v>
      </c>
      <c r="CA175" s="12">
        <f t="shared" si="62"/>
        <v>1.669791</v>
      </c>
      <c r="CB175" s="12">
        <f t="shared" si="63"/>
        <v>1.669791</v>
      </c>
      <c r="CC175" s="12"/>
      <c r="CD175" s="12">
        <f t="shared" si="64"/>
        <v>3.467479</v>
      </c>
      <c r="CE175" s="12">
        <f t="shared" si="65"/>
        <v>3.467479</v>
      </c>
      <c r="CF175" s="12">
        <f t="shared" si="66"/>
        <v>3.467479</v>
      </c>
      <c r="CG175" s="12"/>
      <c r="CH175" s="12">
        <f t="shared" si="67"/>
        <v>0.97311999999999987</v>
      </c>
      <c r="CI175" s="12">
        <f t="shared" si="68"/>
        <v>0.97311999999999987</v>
      </c>
      <c r="CJ175" s="12">
        <f t="shared" si="69"/>
        <v>0.97311999999999987</v>
      </c>
      <c r="CK175" s="12"/>
      <c r="CN175" s="12">
        <f t="shared" si="93"/>
        <v>2.7880063124671288</v>
      </c>
      <c r="CO175" s="12">
        <f t="shared" si="92"/>
        <v>-3.1870114251353039</v>
      </c>
      <c r="CP175" s="12">
        <f t="shared" si="92"/>
        <v>-6.8105192178017679</v>
      </c>
    </row>
    <row r="176" spans="1:94" x14ac:dyDescent="0.25">
      <c r="A176" s="12" t="s">
        <v>214</v>
      </c>
      <c r="B176" s="10">
        <v>4.5999999999999996</v>
      </c>
      <c r="C176" s="10">
        <v>7</v>
      </c>
      <c r="D176" s="10">
        <v>9.4</v>
      </c>
      <c r="E176" s="10"/>
      <c r="F176" s="10">
        <v>0</v>
      </c>
      <c r="G176" s="10">
        <v>1</v>
      </c>
      <c r="H176" s="10">
        <v>1</v>
      </c>
      <c r="I176" s="12">
        <f>Pub_national_scen_base!B176</f>
        <v>2.1</v>
      </c>
      <c r="J176" s="12">
        <f>Pub_national_scen_adv!B176</f>
        <v>3</v>
      </c>
      <c r="K176" s="12">
        <f>Pub_national_scen_sev!B176</f>
        <v>3.9</v>
      </c>
      <c r="M176" s="12">
        <v>4.0999999999999996</v>
      </c>
      <c r="N176" s="12">
        <v>1.6382198200536799</v>
      </c>
      <c r="O176" s="12">
        <v>5</v>
      </c>
      <c r="Q176" s="12">
        <f>Pub_national_scen_base!G176</f>
        <v>2.2000000000000002</v>
      </c>
      <c r="R176" s="12">
        <f>Pub_national_scen_adv!G176</f>
        <v>2</v>
      </c>
      <c r="S176" s="12">
        <f>Pub_national_scen_sev!G176</f>
        <v>1.6</v>
      </c>
      <c r="U176" s="12">
        <f>Pub_national_scen_base!O176</f>
        <v>196.9</v>
      </c>
      <c r="V176" s="12">
        <f>Pub_national_scen_adv!O176</f>
        <v>161.80000000000001</v>
      </c>
      <c r="W176" s="12">
        <f>Pub_national_scen_sev!O176</f>
        <v>139.6</v>
      </c>
      <c r="Y176" s="12">
        <f>Pub_national_scen_base!C176</f>
        <v>4.0999999999999996</v>
      </c>
      <c r="Z176" s="12">
        <f>Pub_national_scen_adv!C176</f>
        <v>1.6382198200536799</v>
      </c>
      <c r="AA176" s="12">
        <f>Pub_national_scen_sev!C176</f>
        <v>5</v>
      </c>
      <c r="AC176" s="12">
        <f>Pub_national_scen_base!P176</f>
        <v>332.3</v>
      </c>
      <c r="AD176" s="12">
        <f>Pub_national_scen_adv!P176</f>
        <v>254.9</v>
      </c>
      <c r="AE176" s="12">
        <f>Pub_national_scen_sev!P176</f>
        <v>198</v>
      </c>
      <c r="AH176" s="12">
        <f t="shared" ref="AH176:AH178" si="94">4.853148 + (-0.353183*I176) + (0.328602*B176)</f>
        <v>5.6230329000000001</v>
      </c>
      <c r="AI176" s="12">
        <f t="shared" ref="AI176:AJ178" si="95">4.853148 + (-0.353183*J176) + (0.328602*C176)</f>
        <v>6.0938129999999999</v>
      </c>
      <c r="AJ176" s="12">
        <f t="shared" si="95"/>
        <v>6.5645930999999997</v>
      </c>
      <c r="AK176" s="12"/>
      <c r="AL176" s="12">
        <f t="shared" si="54"/>
        <v>1.4002166999999999</v>
      </c>
      <c r="AM176" s="12">
        <f t="shared" si="55"/>
        <v>1.2804419999999999</v>
      </c>
      <c r="AN176" s="12">
        <f t="shared" si="56"/>
        <v>1.1651042999999999</v>
      </c>
      <c r="AO176" s="12"/>
      <c r="AQ176" s="12">
        <f>Pub_national_scen_base!N176</f>
        <v>26570.7</v>
      </c>
      <c r="AR176" s="12">
        <f>Pub_national_scen_adv!N176</f>
        <v>19242.599999999999</v>
      </c>
      <c r="AS176" s="12">
        <f>Pub_national_scen_sev!N176</f>
        <v>19908.7</v>
      </c>
      <c r="AU176" s="12"/>
      <c r="AY176" s="12">
        <f t="shared" si="89"/>
        <v>5.5999999999999943</v>
      </c>
      <c r="AZ176" s="12">
        <f t="shared" si="90"/>
        <v>-1.2999999999999829</v>
      </c>
      <c r="BA176" s="12">
        <f t="shared" si="91"/>
        <v>-2.5</v>
      </c>
      <c r="BB176" s="12"/>
      <c r="BC176" s="10"/>
      <c r="BD176" s="10"/>
      <c r="BE176" s="10"/>
      <c r="BF176" s="10"/>
      <c r="BG176" s="12">
        <f t="shared" si="79"/>
        <v>2.7565449000000002</v>
      </c>
      <c r="BH176" s="12">
        <f t="shared" si="80"/>
        <v>4.0078001771011111</v>
      </c>
      <c r="BI176" s="12">
        <f t="shared" si="81"/>
        <v>3.3243323999999999</v>
      </c>
      <c r="BJ176" s="12"/>
      <c r="BM176" s="12">
        <f t="shared" si="72"/>
        <v>1.0793330000000001</v>
      </c>
      <c r="BN176" s="12">
        <f t="shared" si="73"/>
        <v>1.2256927641006623</v>
      </c>
      <c r="BO176" s="12">
        <f t="shared" si="74"/>
        <v>0.82768939999999969</v>
      </c>
      <c r="BP176" s="12"/>
      <c r="BQ176" s="12"/>
      <c r="BV176" s="12">
        <f t="shared" si="58"/>
        <v>4.3779570000000003</v>
      </c>
      <c r="BW176" s="12">
        <f t="shared" si="59"/>
        <v>4.3779570000000003</v>
      </c>
      <c r="BX176" s="12">
        <f t="shared" si="60"/>
        <v>4.3779570000000003</v>
      </c>
      <c r="BY176" s="12"/>
      <c r="BZ176" s="12">
        <f t="shared" si="61"/>
        <v>1.669791</v>
      </c>
      <c r="CA176" s="12">
        <f t="shared" si="62"/>
        <v>1.669791</v>
      </c>
      <c r="CB176" s="12">
        <f t="shared" si="63"/>
        <v>1.669791</v>
      </c>
      <c r="CC176" s="12"/>
      <c r="CD176" s="12">
        <f t="shared" si="64"/>
        <v>3.467479</v>
      </c>
      <c r="CE176" s="12">
        <f t="shared" si="65"/>
        <v>3.467479</v>
      </c>
      <c r="CF176" s="12">
        <f t="shared" si="66"/>
        <v>3.467479</v>
      </c>
      <c r="CG176" s="12"/>
      <c r="CH176" s="12">
        <f t="shared" si="67"/>
        <v>0.97311999999999987</v>
      </c>
      <c r="CI176" s="12">
        <f t="shared" si="68"/>
        <v>0.97311999999999987</v>
      </c>
      <c r="CJ176" s="12">
        <f t="shared" si="69"/>
        <v>0.97311999999999987</v>
      </c>
      <c r="CK176" s="12"/>
      <c r="CN176" s="12">
        <f t="shared" si="93"/>
        <v>2.9273392577103996</v>
      </c>
      <c r="CO176" s="12">
        <f t="shared" si="92"/>
        <v>-0.79705702023297553</v>
      </c>
      <c r="CP176" s="12">
        <f t="shared" si="92"/>
        <v>-1.7593244194229418</v>
      </c>
    </row>
    <row r="177" spans="1:94" x14ac:dyDescent="0.25">
      <c r="A177" s="12" t="s">
        <v>215</v>
      </c>
      <c r="B177" s="10">
        <v>4.7</v>
      </c>
      <c r="C177" s="10">
        <v>6.9</v>
      </c>
      <c r="D177" s="10">
        <v>9.1</v>
      </c>
      <c r="E177" s="10"/>
      <c r="F177" s="10">
        <v>0</v>
      </c>
      <c r="G177" s="10">
        <v>1</v>
      </c>
      <c r="H177" s="10">
        <v>1</v>
      </c>
      <c r="I177" s="12">
        <f>Pub_national_scen_base!B177</f>
        <v>2</v>
      </c>
      <c r="J177" s="12">
        <f>Pub_national_scen_adv!B177</f>
        <v>3</v>
      </c>
      <c r="K177" s="12">
        <f>Pub_national_scen_sev!B177</f>
        <v>3.9</v>
      </c>
      <c r="M177" s="12">
        <v>4.0999999999999996</v>
      </c>
      <c r="N177" s="12">
        <v>1.5907560804891301</v>
      </c>
      <c r="O177" s="12">
        <v>4.9000000000000004</v>
      </c>
      <c r="Q177" s="12">
        <f>Pub_national_scen_base!G177</f>
        <v>2.2000000000000002</v>
      </c>
      <c r="R177" s="12">
        <f>Pub_national_scen_adv!G177</f>
        <v>1.9</v>
      </c>
      <c r="S177" s="12">
        <f>Pub_national_scen_sev!G177</f>
        <v>1.6</v>
      </c>
      <c r="U177" s="12">
        <f>Pub_national_scen_base!O177</f>
        <v>198.4</v>
      </c>
      <c r="V177" s="12">
        <f>Pub_national_scen_adv!O177</f>
        <v>162.9</v>
      </c>
      <c r="W177" s="12">
        <f>Pub_national_scen_sev!O177</f>
        <v>141.80000000000001</v>
      </c>
      <c r="Y177" s="12">
        <f>Pub_national_scen_base!C177</f>
        <v>4.0999999999999996</v>
      </c>
      <c r="Z177" s="12">
        <f>Pub_national_scen_adv!C177</f>
        <v>1.5907560804891301</v>
      </c>
      <c r="AA177" s="12">
        <f>Pub_national_scen_sev!C177</f>
        <v>4.9000000000000004</v>
      </c>
      <c r="AC177" s="12">
        <f>Pub_national_scen_base!P177</f>
        <v>334.8</v>
      </c>
      <c r="AD177" s="12">
        <f>Pub_national_scen_adv!P177</f>
        <v>258.60000000000002</v>
      </c>
      <c r="AE177" s="12">
        <f>Pub_national_scen_sev!P177</f>
        <v>202.6</v>
      </c>
      <c r="AH177" s="12">
        <f t="shared" si="94"/>
        <v>5.6912114000000003</v>
      </c>
      <c r="AI177" s="12">
        <f t="shared" si="95"/>
        <v>6.0609527999999999</v>
      </c>
      <c r="AJ177" s="12">
        <f t="shared" si="95"/>
        <v>6.4660124999999997</v>
      </c>
      <c r="AK177" s="12"/>
      <c r="AL177" s="12">
        <f t="shared" si="54"/>
        <v>1.414018</v>
      </c>
      <c r="AM177" s="12">
        <f t="shared" si="55"/>
        <v>1.2826605</v>
      </c>
      <c r="AN177" s="12">
        <f t="shared" si="56"/>
        <v>1.1651042999999999</v>
      </c>
      <c r="AO177" s="12"/>
      <c r="AQ177" s="12">
        <f>Pub_national_scen_base!N177</f>
        <v>26874.3</v>
      </c>
      <c r="AR177" s="12">
        <f>Pub_national_scen_adv!N177</f>
        <v>20025.400000000001</v>
      </c>
      <c r="AS177" s="12">
        <f>Pub_national_scen_sev!N177</f>
        <v>21185.7</v>
      </c>
      <c r="AU177" s="12"/>
      <c r="AY177" s="12">
        <f t="shared" si="89"/>
        <v>5.9000000000000057</v>
      </c>
      <c r="AZ177" s="12">
        <f t="shared" si="90"/>
        <v>2</v>
      </c>
      <c r="BA177" s="12">
        <f t="shared" si="91"/>
        <v>3.8000000000000114</v>
      </c>
      <c r="BB177" s="12"/>
      <c r="BC177" s="10"/>
      <c r="BD177" s="10"/>
      <c r="BE177" s="10"/>
      <c r="BF177" s="10"/>
      <c r="BG177" s="12">
        <f t="shared" si="79"/>
        <v>2.7660261000000004</v>
      </c>
      <c r="BH177" s="12">
        <f t="shared" si="80"/>
        <v>3.9498807329628089</v>
      </c>
      <c r="BI177" s="12">
        <f t="shared" si="81"/>
        <v>3.2006100999999996</v>
      </c>
      <c r="BJ177" s="12"/>
      <c r="BM177" s="12">
        <f t="shared" si="72"/>
        <v>1.0758430999999999</v>
      </c>
      <c r="BN177" s="12">
        <f t="shared" si="73"/>
        <v>1.2336193846201979</v>
      </c>
      <c r="BO177" s="12">
        <f t="shared" si="74"/>
        <v>0.84750669999999984</v>
      </c>
      <c r="BP177" s="12"/>
      <c r="BQ177" s="12"/>
      <c r="BV177" s="12">
        <f t="shared" si="58"/>
        <v>4.3779570000000003</v>
      </c>
      <c r="BW177" s="12">
        <f t="shared" si="59"/>
        <v>4.3779570000000003</v>
      </c>
      <c r="BX177" s="12">
        <f t="shared" si="60"/>
        <v>4.3779570000000003</v>
      </c>
      <c r="BY177" s="12"/>
      <c r="BZ177" s="12">
        <f t="shared" si="61"/>
        <v>1.669791</v>
      </c>
      <c r="CA177" s="12">
        <f t="shared" si="62"/>
        <v>1.669791</v>
      </c>
      <c r="CB177" s="12">
        <f t="shared" si="63"/>
        <v>1.669791</v>
      </c>
      <c r="CC177" s="12"/>
      <c r="CD177" s="12">
        <f t="shared" si="64"/>
        <v>3.467479</v>
      </c>
      <c r="CE177" s="12">
        <f t="shared" si="65"/>
        <v>3.467479</v>
      </c>
      <c r="CF177" s="12">
        <f t="shared" si="66"/>
        <v>3.467479</v>
      </c>
      <c r="CG177" s="12"/>
      <c r="CH177" s="12">
        <f t="shared" si="67"/>
        <v>0.97311999999999987</v>
      </c>
      <c r="CI177" s="12">
        <f t="shared" si="68"/>
        <v>0.97311999999999987</v>
      </c>
      <c r="CJ177" s="12">
        <f t="shared" si="69"/>
        <v>0.97311999999999987</v>
      </c>
      <c r="CK177" s="12"/>
      <c r="CN177" s="12">
        <f t="shared" si="93"/>
        <v>3.0649350649350682</v>
      </c>
      <c r="CO177" s="12">
        <f t="shared" si="92"/>
        <v>1.2430080795525169</v>
      </c>
      <c r="CP177" s="12">
        <f t="shared" si="92"/>
        <v>2.7536231884058053</v>
      </c>
    </row>
    <row r="178" spans="1:94" x14ac:dyDescent="0.25">
      <c r="A178" s="12" t="s">
        <v>216</v>
      </c>
      <c r="B178" s="10">
        <v>4.7</v>
      </c>
      <c r="C178" s="10">
        <v>6.8</v>
      </c>
      <c r="D178" s="10">
        <v>8.9</v>
      </c>
      <c r="E178" s="10"/>
      <c r="F178" s="10">
        <v>0</v>
      </c>
      <c r="G178" s="10">
        <v>1</v>
      </c>
      <c r="H178" s="10">
        <v>1</v>
      </c>
      <c r="I178" s="12">
        <f>Pub_national_scen_base!B178</f>
        <v>2</v>
      </c>
      <c r="J178" s="12">
        <f>Pub_national_scen_adv!B178</f>
        <v>3</v>
      </c>
      <c r="K178" s="12">
        <f>Pub_national_scen_sev!B178</f>
        <v>3.9</v>
      </c>
      <c r="M178" s="12">
        <v>4</v>
      </c>
      <c r="N178" s="12">
        <v>1.54329234092458</v>
      </c>
      <c r="O178" s="12">
        <v>4.8</v>
      </c>
      <c r="Q178" s="12">
        <f>Pub_national_scen_base!G178</f>
        <v>2.1</v>
      </c>
      <c r="R178" s="12">
        <f>Pub_national_scen_adv!G178</f>
        <v>1.8</v>
      </c>
      <c r="S178" s="12">
        <f>Pub_national_scen_sev!G178</f>
        <v>1.4</v>
      </c>
      <c r="U178" s="12">
        <f>Pub_national_scen_base!O178</f>
        <v>199.9</v>
      </c>
      <c r="V178" s="12">
        <f>Pub_national_scen_adv!O178</f>
        <v>164.5</v>
      </c>
      <c r="W178" s="12">
        <f>Pub_national_scen_sev!O178</f>
        <v>144.6</v>
      </c>
      <c r="Y178" s="12">
        <f>Pub_national_scen_base!C178</f>
        <v>4</v>
      </c>
      <c r="Z178" s="12">
        <f>Pub_national_scen_adv!C178</f>
        <v>1.54329234092458</v>
      </c>
      <c r="AA178" s="12">
        <f>Pub_national_scen_sev!C178</f>
        <v>4.8</v>
      </c>
      <c r="AC178" s="12">
        <f>Pub_national_scen_base!P178</f>
        <v>337.3</v>
      </c>
      <c r="AD178" s="12">
        <f>Pub_national_scen_adv!P178</f>
        <v>262.2</v>
      </c>
      <c r="AE178" s="12">
        <f>Pub_national_scen_sev!P178</f>
        <v>207.3</v>
      </c>
      <c r="AH178" s="12">
        <f t="shared" si="94"/>
        <v>5.6912114000000003</v>
      </c>
      <c r="AI178" s="12">
        <f t="shared" si="95"/>
        <v>6.0280925999999999</v>
      </c>
      <c r="AJ178" s="12">
        <f t="shared" si="95"/>
        <v>6.4002920999999997</v>
      </c>
      <c r="AK178" s="12"/>
      <c r="AL178" s="12">
        <f t="shared" si="54"/>
        <v>1.4162364999999999</v>
      </c>
      <c r="AM178" s="12">
        <f t="shared" si="55"/>
        <v>1.2848789999999999</v>
      </c>
      <c r="AN178" s="12">
        <f t="shared" si="56"/>
        <v>1.1695413000000001</v>
      </c>
      <c r="AO178" s="12"/>
      <c r="AQ178" s="12">
        <f>Pub_national_scen_base!N178</f>
        <v>27172.799999999999</v>
      </c>
      <c r="AR178" s="12">
        <f>Pub_national_scen_adv!N178</f>
        <v>20867</v>
      </c>
      <c r="AS178" s="12">
        <f>Pub_national_scen_sev!N178</f>
        <v>22577.4</v>
      </c>
      <c r="AU178" s="12"/>
      <c r="AY178" s="12">
        <f t="shared" si="89"/>
        <v>5.9000000000000057</v>
      </c>
      <c r="AZ178" s="12">
        <f t="shared" si="90"/>
        <v>3.9000000000000057</v>
      </c>
      <c r="BA178" s="12">
        <f t="shared" si="91"/>
        <v>7.0999999999999943</v>
      </c>
      <c r="BB178" s="12"/>
      <c r="BC178" s="10"/>
      <c r="BD178" s="10"/>
      <c r="BE178" s="10"/>
      <c r="BF178" s="10"/>
      <c r="BG178" s="12">
        <f t="shared" si="79"/>
        <v>2.7975250000000003</v>
      </c>
      <c r="BH178" s="12">
        <f t="shared" si="80"/>
        <v>3.9166124888245073</v>
      </c>
      <c r="BI178" s="12">
        <f t="shared" si="81"/>
        <v>3.1444754000000001</v>
      </c>
      <c r="BJ178" s="12"/>
      <c r="BM178" s="12">
        <f t="shared" si="72"/>
        <v>1.0851906999999998</v>
      </c>
      <c r="BN178" s="12">
        <f t="shared" si="73"/>
        <v>1.2415460051397338</v>
      </c>
      <c r="BO178" s="12">
        <f t="shared" si="74"/>
        <v>0.86383410000000005</v>
      </c>
      <c r="BP178" s="12"/>
      <c r="BQ178" s="12"/>
      <c r="BV178" s="12">
        <f t="shared" si="58"/>
        <v>4.3779570000000003</v>
      </c>
      <c r="BW178" s="12">
        <f t="shared" si="59"/>
        <v>4.3779570000000003</v>
      </c>
      <c r="BX178" s="12">
        <f t="shared" si="60"/>
        <v>4.3779570000000003</v>
      </c>
      <c r="BY178" s="12"/>
      <c r="BZ178" s="12">
        <f t="shared" si="61"/>
        <v>1.669791</v>
      </c>
      <c r="CA178" s="12">
        <f t="shared" si="62"/>
        <v>1.669791</v>
      </c>
      <c r="CB178" s="12">
        <f t="shared" si="63"/>
        <v>1.669791</v>
      </c>
      <c r="CC178" s="12"/>
      <c r="CD178" s="12">
        <f t="shared" si="64"/>
        <v>3.467479</v>
      </c>
      <c r="CE178" s="12">
        <f t="shared" si="65"/>
        <v>3.467479</v>
      </c>
      <c r="CF178" s="12">
        <f t="shared" si="66"/>
        <v>3.467479</v>
      </c>
      <c r="CG178" s="12"/>
      <c r="CH178" s="12">
        <f t="shared" si="67"/>
        <v>0.97311999999999987</v>
      </c>
      <c r="CI178" s="12">
        <f t="shared" si="68"/>
        <v>0.97311999999999987</v>
      </c>
      <c r="CJ178" s="12">
        <f t="shared" si="69"/>
        <v>0.97311999999999987</v>
      </c>
      <c r="CK178" s="12"/>
      <c r="CN178" s="12">
        <f t="shared" si="93"/>
        <v>3.0412371134020648</v>
      </c>
      <c r="CO178" s="12">
        <f t="shared" si="92"/>
        <v>2.4283935242839387</v>
      </c>
      <c r="CP178" s="12">
        <f t="shared" si="92"/>
        <v>5.1636363636363596</v>
      </c>
    </row>
    <row r="179" spans="1:94" x14ac:dyDescent="0.25">
      <c r="AU179" s="12"/>
      <c r="BV179" s="12">
        <f t="shared" si="58"/>
        <v>4.3779570000000003</v>
      </c>
      <c r="BW179" s="12">
        <f t="shared" si="59"/>
        <v>4.3779570000000003</v>
      </c>
      <c r="BX179" s="12">
        <f t="shared" si="60"/>
        <v>4.3779570000000003</v>
      </c>
      <c r="BY179" s="12"/>
      <c r="BZ179" s="12">
        <f t="shared" si="61"/>
        <v>1.669791</v>
      </c>
      <c r="CA179" s="12">
        <f t="shared" si="62"/>
        <v>1.669791</v>
      </c>
      <c r="CB179" s="12">
        <f t="shared" si="63"/>
        <v>1.669791</v>
      </c>
      <c r="CC179" s="12"/>
      <c r="CD179" s="12">
        <f t="shared" si="64"/>
        <v>3.467479</v>
      </c>
      <c r="CE179" s="12">
        <f t="shared" si="65"/>
        <v>3.467479</v>
      </c>
      <c r="CF179" s="12">
        <f t="shared" si="66"/>
        <v>3.467479</v>
      </c>
      <c r="CG179" s="12"/>
      <c r="CH179" s="12">
        <f t="shared" si="67"/>
        <v>0.97311999999999987</v>
      </c>
      <c r="CI179" s="12">
        <f t="shared" si="68"/>
        <v>0.97311999999999987</v>
      </c>
      <c r="CJ179" s="12">
        <f t="shared" si="69"/>
        <v>0.97311999999999987</v>
      </c>
      <c r="CK179" s="12"/>
      <c r="CN179" s="12"/>
      <c r="CO179" s="12"/>
      <c r="CP179" s="12"/>
    </row>
    <row r="180" spans="1:94" x14ac:dyDescent="0.25">
      <c r="AK180">
        <f>AVERAGE(AK2:AK165)</f>
        <v>5.9626610158536568</v>
      </c>
      <c r="BV180" s="12">
        <f t="shared" si="58"/>
        <v>4.3779570000000003</v>
      </c>
      <c r="BW180" s="12">
        <f t="shared" si="59"/>
        <v>4.3779570000000003</v>
      </c>
      <c r="BX180" s="12">
        <f t="shared" si="60"/>
        <v>4.3779570000000003</v>
      </c>
      <c r="BY180" s="12"/>
      <c r="BZ180" s="12">
        <f t="shared" si="61"/>
        <v>1.669791</v>
      </c>
      <c r="CA180" s="12">
        <f t="shared" si="62"/>
        <v>1.669791</v>
      </c>
      <c r="CB180" s="12">
        <f t="shared" si="63"/>
        <v>1.669791</v>
      </c>
      <c r="CC180" s="12"/>
      <c r="CD180" s="12">
        <f t="shared" si="64"/>
        <v>3.467479</v>
      </c>
      <c r="CE180" s="12">
        <f t="shared" si="65"/>
        <v>3.467479</v>
      </c>
      <c r="CF180" s="12">
        <f t="shared" si="66"/>
        <v>3.467479</v>
      </c>
      <c r="CG180" s="12"/>
      <c r="CH180" s="12">
        <f t="shared" si="67"/>
        <v>0.97311999999999987</v>
      </c>
      <c r="CI180" s="12">
        <f t="shared" si="68"/>
        <v>0.97311999999999987</v>
      </c>
      <c r="CJ180" s="12">
        <f t="shared" si="69"/>
        <v>0.97311999999999987</v>
      </c>
      <c r="CK180" s="12"/>
      <c r="CN180" s="12"/>
      <c r="CO180" s="12"/>
      <c r="CP180" s="12"/>
    </row>
    <row r="182" spans="1:94" x14ac:dyDescent="0.25">
      <c r="BG182">
        <f>AVERAGE(BG161:BG178)</f>
        <v>2.6323262642857137</v>
      </c>
      <c r="BH182" s="12">
        <f t="shared" ref="BH182:BI182" si="96">AVERAGE(BH161:BH178)</f>
        <v>3.8570923585805601</v>
      </c>
      <c r="BI182" s="12">
        <f t="shared" si="96"/>
        <v>4.4321936500000003</v>
      </c>
      <c r="BJ182" s="12">
        <f>AVERAGE(BJ2:BJ178)</f>
        <v>2.446734633536586</v>
      </c>
      <c r="BK182" s="12">
        <f>AVERAGE(BK2:BK178)</f>
        <v>2.4865521031250006</v>
      </c>
      <c r="BL182" s="12"/>
      <c r="BM182" s="12">
        <f>AVERAGE(BM161:BM178)</f>
        <v>1.0530765833333333</v>
      </c>
      <c r="BN182" s="12">
        <f>AVERAGE(BN161:BN178)</f>
        <v>1.3432370165245404</v>
      </c>
      <c r="BO182" s="12">
        <f>AVERAGE(BO161:BO178)</f>
        <v>1.5062350833333329</v>
      </c>
      <c r="BP182" s="12">
        <f t="shared" ref="BP182:BQ182" si="97">AVERAGE(BP2:BP178)</f>
        <v>0.80558744562499984</v>
      </c>
      <c r="BQ182" s="12">
        <f t="shared" si="97"/>
        <v>0.83035344749999973</v>
      </c>
    </row>
  </sheetData>
  <pageMargins left="0.7" right="0.7" top="0.75" bottom="0.75" header="0.3" footer="0.3"/>
  <pageSetup orientation="portrait" r:id="rId1"/>
  <headerFooter differentOddEven="1">
    <oddFooter>&amp;CRestricted
USAA Confidential</oddFooter>
    <evenFooter>&amp;CRestricted
USAA Confidential</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8"/>
  <sheetViews>
    <sheetView topLeftCell="AE2" workbookViewId="0">
      <selection activeCell="AH208" sqref="AH208"/>
    </sheetView>
  </sheetViews>
  <sheetFormatPr defaultRowHeight="15" x14ac:dyDescent="0.25"/>
  <cols>
    <col min="1" max="1" width="9.140625" style="12"/>
    <col min="10" max="13" width="9.140625" style="12"/>
    <col min="18" max="18" width="16.85546875" customWidth="1"/>
    <col min="22" max="22" width="24.140625" customWidth="1"/>
    <col min="26" max="26" width="15.7109375" customWidth="1"/>
    <col min="30" max="30" width="20" bestFit="1" customWidth="1"/>
    <col min="34" max="34" width="11.7109375" style="12" bestFit="1" customWidth="1"/>
    <col min="35" max="40" width="9.140625" style="12"/>
    <col min="41" max="42" width="11.5703125" style="12" customWidth="1"/>
    <col min="43" max="43" width="13" customWidth="1"/>
    <col min="47" max="47" width="9.140625" style="12"/>
  </cols>
  <sheetData>
    <row r="1" spans="1:56" x14ac:dyDescent="0.25">
      <c r="A1" s="12" t="str">
        <f>Pub_national_scen_base!A1</f>
        <v>OBS</v>
      </c>
      <c r="B1" t="s">
        <v>299</v>
      </c>
      <c r="C1" t="s">
        <v>275</v>
      </c>
      <c r="D1" t="s">
        <v>276</v>
      </c>
      <c r="E1" t="s">
        <v>300</v>
      </c>
      <c r="F1" t="s">
        <v>301</v>
      </c>
      <c r="G1" t="s">
        <v>275</v>
      </c>
      <c r="H1" t="s">
        <v>276</v>
      </c>
      <c r="I1" t="s">
        <v>302</v>
      </c>
      <c r="J1" s="12" t="s">
        <v>311</v>
      </c>
      <c r="K1" s="12" t="s">
        <v>275</v>
      </c>
      <c r="L1" s="12" t="s">
        <v>276</v>
      </c>
      <c r="M1" s="12" t="s">
        <v>302</v>
      </c>
      <c r="N1" t="s">
        <v>270</v>
      </c>
      <c r="O1" t="s">
        <v>275</v>
      </c>
      <c r="P1" t="s">
        <v>276</v>
      </c>
      <c r="Q1" t="s">
        <v>302</v>
      </c>
      <c r="R1" t="s">
        <v>303</v>
      </c>
      <c r="S1" t="s">
        <v>275</v>
      </c>
      <c r="T1" t="s">
        <v>276</v>
      </c>
      <c r="U1" t="s">
        <v>302</v>
      </c>
      <c r="V1" t="s">
        <v>304</v>
      </c>
      <c r="W1" t="s">
        <v>275</v>
      </c>
      <c r="X1" t="s">
        <v>276</v>
      </c>
      <c r="Y1" t="s">
        <v>302</v>
      </c>
      <c r="Z1" t="s">
        <v>305</v>
      </c>
      <c r="AA1" t="s">
        <v>275</v>
      </c>
      <c r="AB1" t="s">
        <v>276</v>
      </c>
      <c r="AC1" t="s">
        <v>302</v>
      </c>
      <c r="AD1" t="s">
        <v>306</v>
      </c>
      <c r="AE1" t="s">
        <v>275</v>
      </c>
      <c r="AF1" t="s">
        <v>276</v>
      </c>
      <c r="AG1" t="s">
        <v>302</v>
      </c>
      <c r="AH1" s="12" t="s">
        <v>308</v>
      </c>
      <c r="AI1" s="12" t="s">
        <v>275</v>
      </c>
      <c r="AJ1" s="12" t="s">
        <v>276</v>
      </c>
      <c r="AK1" s="12" t="s">
        <v>302</v>
      </c>
      <c r="AL1" s="12" t="s">
        <v>309</v>
      </c>
      <c r="AM1" s="12" t="s">
        <v>275</v>
      </c>
      <c r="AN1" s="12" t="s">
        <v>276</v>
      </c>
      <c r="AO1" s="12" t="s">
        <v>302</v>
      </c>
      <c r="AQ1" t="s">
        <v>307</v>
      </c>
      <c r="AR1" t="s">
        <v>275</v>
      </c>
      <c r="AS1" t="s">
        <v>276</v>
      </c>
      <c r="AT1" t="s">
        <v>302</v>
      </c>
      <c r="AU1" s="12" t="s">
        <v>273</v>
      </c>
      <c r="AV1" t="s">
        <v>310</v>
      </c>
      <c r="AW1" t="s">
        <v>275</v>
      </c>
      <c r="AX1" t="s">
        <v>276</v>
      </c>
      <c r="AY1" t="s">
        <v>302</v>
      </c>
      <c r="BA1" t="s">
        <v>312</v>
      </c>
    </row>
    <row r="2" spans="1:56" x14ac:dyDescent="0.25">
      <c r="A2" s="12" t="str">
        <f>Pub_national_scen_base!A2</f>
        <v>Q1 1976</v>
      </c>
      <c r="B2">
        <f>Pub_national_scen_base!F2</f>
        <v>7.7</v>
      </c>
      <c r="C2" s="12">
        <f>Pub_national_scen_adv!F2</f>
        <v>7.7</v>
      </c>
      <c r="D2" s="12">
        <f>Pub_national_scen_sev!F2</f>
        <v>7.7</v>
      </c>
      <c r="E2" s="12">
        <v>7.7</v>
      </c>
      <c r="N2">
        <f>Pub_national_scen_base!N2</f>
        <v>0</v>
      </c>
      <c r="O2" s="12">
        <f>Pub_national_scen_adv!N2</f>
        <v>0</v>
      </c>
      <c r="P2" s="12">
        <f>Pub_national_scen_sev!N2</f>
        <v>0</v>
      </c>
      <c r="Q2">
        <v>0</v>
      </c>
      <c r="Z2">
        <f>Pub_national_scen_base!H2</f>
        <v>4.9000000000000004</v>
      </c>
      <c r="AA2" s="12">
        <f>Pub_national_scen_adv!H2</f>
        <v>4.9000000000000004</v>
      </c>
      <c r="AB2" s="12">
        <f>Pub_national_scen_sev!H2</f>
        <v>4.9000000000000004</v>
      </c>
      <c r="AC2">
        <v>4.9000000000000004</v>
      </c>
      <c r="AH2" s="12">
        <f>Pub_national_scen_base!J2-Pub_national_scen_base!H2</f>
        <v>2.6999999999999993</v>
      </c>
      <c r="AI2" s="12">
        <f>Pub_national_scen_adv!J2-Pub_national_scen_adv!H2</f>
        <v>2.6999999999999993</v>
      </c>
      <c r="AJ2" s="12">
        <f>Pub_national_scen_sev!J2-Pub_national_scen_sev!H2</f>
        <v>2.6999999999999993</v>
      </c>
      <c r="AK2" s="12">
        <v>2.6999999999999993</v>
      </c>
      <c r="AL2" s="12">
        <f>AH2*(AVERAGE(Pub_national_scen_base!$H2:$J2))</f>
        <v>17.909999999999993</v>
      </c>
      <c r="AM2" s="12">
        <f>AI2*(AVERAGE(Pub_national_scen_adv!$H2:$J2))</f>
        <v>17.909999999999993</v>
      </c>
      <c r="AN2" s="12">
        <f>AJ2*(AVERAGE(Pub_national_scen_adv!$H2:$J2))</f>
        <v>17.909999999999993</v>
      </c>
      <c r="AO2" s="12">
        <v>17.909999999999993</v>
      </c>
      <c r="AQ2">
        <f>0.31755+(V2*-0.02291)+(0.32062*AD2)+(AH2*1.36169)+-0.19399*AL2</f>
        <v>0.51975210000000116</v>
      </c>
      <c r="AR2" s="12">
        <f t="shared" ref="AR2:AS17" si="0">0.31755+(W2*-0.02291)+(0.32062*AE2)+(AI2*1.36169)+-0.19399*AM2</f>
        <v>0.51975210000000116</v>
      </c>
      <c r="AS2" s="12">
        <f t="shared" si="0"/>
        <v>0.51975210000000116</v>
      </c>
      <c r="AT2" s="12">
        <v>0.51975210000000116</v>
      </c>
      <c r="AV2">
        <f>1.80841+(-0.33876*J2)+(-0.02291*V2)+(0.31034*AD2)+(1.84442*AH2)+(-0.22973*AL2)</f>
        <v>2.6738797000000005</v>
      </c>
      <c r="AW2" s="12">
        <f t="shared" ref="AW2:AY17" si="1">1.80841+(-0.33876*K2)+(-0.02291*W2)+(0.31034*AE2)+(1.84442*AI2)+(-0.22973*AM2)</f>
        <v>2.6738797000000005</v>
      </c>
      <c r="AX2" s="12">
        <f t="shared" si="1"/>
        <v>2.6738797000000005</v>
      </c>
      <c r="AY2" s="12">
        <f t="shared" si="1"/>
        <v>2.6738797000000005</v>
      </c>
      <c r="BA2">
        <f>2.472791+(-0.03*R2) +(0.1*J2)+(-0.1*AD2)</f>
        <v>2.472791</v>
      </c>
      <c r="BB2" s="12">
        <f t="shared" ref="BB2:BD17" si="2">2.472791+(-0.03*S2) +(0.1*K2)+(-0.1*AE2)</f>
        <v>2.472791</v>
      </c>
      <c r="BC2" s="12">
        <f t="shared" si="2"/>
        <v>2.472791</v>
      </c>
      <c r="BD2" s="12">
        <f t="shared" si="2"/>
        <v>2.472791</v>
      </c>
    </row>
    <row r="3" spans="1:56" x14ac:dyDescent="0.25">
      <c r="A3" s="12" t="str">
        <f>Pub_national_scen_base!A3</f>
        <v>Q2 1976</v>
      </c>
      <c r="B3" s="12">
        <f>Pub_national_scen_base!F3</f>
        <v>7.6</v>
      </c>
      <c r="C3" s="12">
        <f>Pub_national_scen_adv!F3</f>
        <v>7.6</v>
      </c>
      <c r="D3" s="12">
        <f>Pub_national_scen_sev!F3</f>
        <v>7.6</v>
      </c>
      <c r="E3" s="12">
        <v>7.6</v>
      </c>
      <c r="N3" s="12">
        <f>Pub_national_scen_base!N3</f>
        <v>0</v>
      </c>
      <c r="O3" s="12">
        <f>Pub_national_scen_adv!N3</f>
        <v>0</v>
      </c>
      <c r="P3" s="12">
        <f>Pub_national_scen_sev!N3</f>
        <v>0</v>
      </c>
      <c r="Q3">
        <v>0</v>
      </c>
      <c r="Z3" s="12">
        <f>Pub_national_scen_base!H3</f>
        <v>5.2</v>
      </c>
      <c r="AA3" s="12">
        <f>Pub_national_scen_adv!H3</f>
        <v>5.2</v>
      </c>
      <c r="AB3" s="12">
        <f>Pub_national_scen_sev!H3</f>
        <v>5.2</v>
      </c>
      <c r="AC3">
        <v>5.2</v>
      </c>
      <c r="AD3">
        <f>Z2</f>
        <v>4.9000000000000004</v>
      </c>
      <c r="AE3" s="12">
        <f t="shared" ref="AE3:AG18" si="3">AA2</f>
        <v>4.9000000000000004</v>
      </c>
      <c r="AF3" s="12">
        <f t="shared" si="3"/>
        <v>4.9000000000000004</v>
      </c>
      <c r="AG3" s="12">
        <f t="shared" si="3"/>
        <v>4.9000000000000004</v>
      </c>
      <c r="AH3" s="12">
        <f>Pub_national_scen_base!J3-Pub_national_scen_base!H3</f>
        <v>2.3999999999999995</v>
      </c>
      <c r="AI3" s="12">
        <f>Pub_national_scen_adv!J3-Pub_national_scen_adv!H3</f>
        <v>2.3999999999999995</v>
      </c>
      <c r="AJ3" s="12">
        <f>Pub_national_scen_sev!J3-Pub_national_scen_sev!H3</f>
        <v>2.3999999999999995</v>
      </c>
      <c r="AK3" s="12">
        <v>2.3999999999999995</v>
      </c>
      <c r="AL3" s="12">
        <f>AH3*(AVERAGE(Pub_national_scen_base!$H3:$J3))</f>
        <v>16.16</v>
      </c>
      <c r="AM3" s="12">
        <f>AI3*(AVERAGE(Pub_national_scen_adv!$H3:$J3))</f>
        <v>16.16</v>
      </c>
      <c r="AN3" s="12">
        <f>AJ3*(AVERAGE(Pub_national_scen_adv!$H3:$J3))</f>
        <v>16.16</v>
      </c>
      <c r="AO3" s="12">
        <v>16.16</v>
      </c>
      <c r="AQ3" s="12">
        <f t="shared" ref="AQ3:AS66" si="4">0.31755+(V3*-0.02291)+(0.32062*AD3)+(AH3*1.36169)+-0.19399*AL3</f>
        <v>2.0217656000000002</v>
      </c>
      <c r="AR3" s="12">
        <f t="shared" si="0"/>
        <v>2.0217656000000002</v>
      </c>
      <c r="AS3" s="12">
        <f t="shared" si="0"/>
        <v>2.0217656000000002</v>
      </c>
      <c r="AT3" s="12">
        <v>2.0217656000000002</v>
      </c>
      <c r="AV3" s="12">
        <f t="shared" ref="AV3:AY66" si="5">1.80841+(-0.33876*J3)+(-0.02291*V3)+(0.31034*AD3)+(1.84442*AH3)+(-0.22973*AL3)</f>
        <v>4.0432471999999988</v>
      </c>
      <c r="AW3" s="12">
        <f t="shared" si="1"/>
        <v>4.0432471999999988</v>
      </c>
      <c r="AX3" s="12">
        <f t="shared" si="1"/>
        <v>4.0432471999999988</v>
      </c>
      <c r="AY3" s="12">
        <f t="shared" si="1"/>
        <v>4.0432471999999988</v>
      </c>
      <c r="BA3" s="12">
        <f t="shared" ref="BA3:BD66" si="6">2.472791+(-0.03*R3) +(0.1*J3)+(-0.1*AD3)</f>
        <v>1.982791</v>
      </c>
      <c r="BB3" s="12">
        <f t="shared" si="2"/>
        <v>1.982791</v>
      </c>
      <c r="BC3" s="12">
        <f t="shared" si="2"/>
        <v>1.982791</v>
      </c>
      <c r="BD3" s="12">
        <f t="shared" si="2"/>
        <v>1.982791</v>
      </c>
    </row>
    <row r="4" spans="1:56" x14ac:dyDescent="0.25">
      <c r="A4" s="12" t="str">
        <f>Pub_national_scen_base!A4</f>
        <v>Q3 1976</v>
      </c>
      <c r="B4" s="12">
        <f>Pub_national_scen_base!F4</f>
        <v>7.7</v>
      </c>
      <c r="C4" s="12">
        <f>Pub_national_scen_adv!F4</f>
        <v>7.7</v>
      </c>
      <c r="D4" s="12">
        <f>Pub_national_scen_sev!F4</f>
        <v>7.7</v>
      </c>
      <c r="E4" s="12">
        <v>7.7</v>
      </c>
      <c r="F4">
        <f>B2</f>
        <v>7.7</v>
      </c>
      <c r="G4" s="12">
        <f t="shared" ref="G4:I19" si="7">C2</f>
        <v>7.7</v>
      </c>
      <c r="H4" s="12">
        <f t="shared" si="7"/>
        <v>7.7</v>
      </c>
      <c r="I4" s="12">
        <f t="shared" si="7"/>
        <v>7.7</v>
      </c>
      <c r="N4" s="12">
        <f>Pub_national_scen_base!N4</f>
        <v>0</v>
      </c>
      <c r="O4" s="12">
        <f>Pub_national_scen_adv!N4</f>
        <v>0</v>
      </c>
      <c r="P4" s="12">
        <f>Pub_national_scen_sev!N4</f>
        <v>0</v>
      </c>
      <c r="Q4">
        <v>0</v>
      </c>
      <c r="Z4" s="12">
        <f>Pub_national_scen_base!H4</f>
        <v>5.2</v>
      </c>
      <c r="AA4" s="12">
        <f>Pub_national_scen_adv!H4</f>
        <v>5.2</v>
      </c>
      <c r="AB4" s="12">
        <f>Pub_national_scen_sev!H4</f>
        <v>5.2</v>
      </c>
      <c r="AC4">
        <v>5.2</v>
      </c>
      <c r="AD4" s="12">
        <f t="shared" ref="AD4:AG67" si="8">Z3</f>
        <v>5.2</v>
      </c>
      <c r="AE4" s="12">
        <f t="shared" si="3"/>
        <v>5.2</v>
      </c>
      <c r="AF4" s="12">
        <f t="shared" si="3"/>
        <v>5.2</v>
      </c>
      <c r="AG4" s="12">
        <f t="shared" si="3"/>
        <v>5.2</v>
      </c>
      <c r="AH4" s="12">
        <f>Pub_national_scen_base!J4-Pub_national_scen_base!H4</f>
        <v>2.3999999999999995</v>
      </c>
      <c r="AI4" s="12">
        <f>Pub_national_scen_adv!J4-Pub_national_scen_adv!H4</f>
        <v>2.3999999999999995</v>
      </c>
      <c r="AJ4" s="12">
        <f>Pub_national_scen_sev!J4-Pub_national_scen_sev!H4</f>
        <v>2.3999999999999995</v>
      </c>
      <c r="AK4" s="12">
        <v>2.3999999999999995</v>
      </c>
      <c r="AL4" s="12">
        <f>AH4*(AVERAGE(Pub_national_scen_base!$H4:$J4))</f>
        <v>16.079999999999998</v>
      </c>
      <c r="AM4" s="12">
        <f>AI4*(AVERAGE(Pub_national_scen_adv!$H4:$J4))</f>
        <v>16.079999999999998</v>
      </c>
      <c r="AN4" s="12">
        <f>AJ4*(AVERAGE(Pub_national_scen_adv!$H4:$J4))</f>
        <v>16.079999999999998</v>
      </c>
      <c r="AO4" s="12">
        <v>16.079999999999998</v>
      </c>
      <c r="AQ4" s="12">
        <f t="shared" si="4"/>
        <v>2.1334708</v>
      </c>
      <c r="AR4" s="12">
        <f t="shared" si="0"/>
        <v>2.1334708</v>
      </c>
      <c r="AS4" s="12">
        <f t="shared" si="0"/>
        <v>2.1334708</v>
      </c>
      <c r="AT4" s="12">
        <v>2.1334708</v>
      </c>
      <c r="AV4" s="12">
        <f t="shared" si="5"/>
        <v>4.1547275999999993</v>
      </c>
      <c r="AW4" s="12">
        <f t="shared" si="1"/>
        <v>4.1547275999999993</v>
      </c>
      <c r="AX4" s="12">
        <f t="shared" si="1"/>
        <v>4.1547275999999993</v>
      </c>
      <c r="AY4" s="12">
        <f t="shared" si="1"/>
        <v>4.1547275999999993</v>
      </c>
      <c r="BA4" s="12">
        <f t="shared" si="6"/>
        <v>1.9527909999999999</v>
      </c>
      <c r="BB4" s="12">
        <f t="shared" si="2"/>
        <v>1.9527909999999999</v>
      </c>
      <c r="BC4" s="12">
        <f t="shared" si="2"/>
        <v>1.9527909999999999</v>
      </c>
      <c r="BD4" s="12">
        <f t="shared" si="2"/>
        <v>1.9527909999999999</v>
      </c>
    </row>
    <row r="5" spans="1:56" x14ac:dyDescent="0.25">
      <c r="A5" s="12" t="str">
        <f>Pub_national_scen_base!A5</f>
        <v>Q4 1976</v>
      </c>
      <c r="B5" s="12">
        <f>Pub_national_scen_base!F5</f>
        <v>7.8</v>
      </c>
      <c r="C5" s="12">
        <f>Pub_national_scen_adv!F5</f>
        <v>7.8</v>
      </c>
      <c r="D5" s="12">
        <f>Pub_national_scen_sev!F5</f>
        <v>7.8</v>
      </c>
      <c r="E5" s="12">
        <v>7.8</v>
      </c>
      <c r="F5" s="12">
        <f t="shared" ref="F5:I68" si="9">B3</f>
        <v>7.6</v>
      </c>
      <c r="G5" s="12">
        <f t="shared" si="7"/>
        <v>7.6</v>
      </c>
      <c r="H5" s="12">
        <f t="shared" si="7"/>
        <v>7.6</v>
      </c>
      <c r="I5" s="12">
        <f t="shared" si="7"/>
        <v>7.6</v>
      </c>
      <c r="N5" s="12">
        <f>Pub_national_scen_base!N5</f>
        <v>0</v>
      </c>
      <c r="O5" s="12">
        <f>Pub_national_scen_adv!N5</f>
        <v>0</v>
      </c>
      <c r="P5" s="12">
        <f>Pub_national_scen_sev!N5</f>
        <v>0</v>
      </c>
      <c r="Q5">
        <v>0</v>
      </c>
      <c r="Z5" s="12">
        <f>Pub_national_scen_base!H5</f>
        <v>4.7</v>
      </c>
      <c r="AA5" s="12">
        <f>Pub_national_scen_adv!H5</f>
        <v>4.7</v>
      </c>
      <c r="AB5" s="12">
        <f>Pub_national_scen_sev!H5</f>
        <v>4.7</v>
      </c>
      <c r="AC5">
        <v>4.7</v>
      </c>
      <c r="AD5" s="12">
        <f t="shared" si="8"/>
        <v>5.2</v>
      </c>
      <c r="AE5" s="12">
        <f t="shared" si="3"/>
        <v>5.2</v>
      </c>
      <c r="AF5" s="12">
        <f t="shared" si="3"/>
        <v>5.2</v>
      </c>
      <c r="AG5" s="12">
        <f t="shared" si="3"/>
        <v>5.2</v>
      </c>
      <c r="AH5" s="12">
        <f>Pub_national_scen_base!J5-Pub_national_scen_base!H5</f>
        <v>2.3999999999999995</v>
      </c>
      <c r="AI5" s="12">
        <f>Pub_national_scen_adv!J5-Pub_national_scen_adv!H5</f>
        <v>2.3999999999999995</v>
      </c>
      <c r="AJ5" s="12">
        <f>Pub_national_scen_sev!J5-Pub_national_scen_sev!H5</f>
        <v>2.3999999999999995</v>
      </c>
      <c r="AK5" s="12">
        <v>2.3999999999999995</v>
      </c>
      <c r="AL5" s="12">
        <f>AH5*(AVERAGE(Pub_national_scen_base!$H5:$J5))</f>
        <v>14.639999999999993</v>
      </c>
      <c r="AM5" s="12">
        <f>AI5*(AVERAGE(Pub_national_scen_adv!$H5:$J5))</f>
        <v>14.639999999999993</v>
      </c>
      <c r="AN5" s="12">
        <f>AJ5*(AVERAGE(Pub_national_scen_adv!$H5:$J5))</f>
        <v>14.639999999999993</v>
      </c>
      <c r="AO5" s="12">
        <v>14.639999999999993</v>
      </c>
      <c r="AQ5" s="12">
        <f t="shared" si="4"/>
        <v>2.412816400000001</v>
      </c>
      <c r="AR5" s="12">
        <f t="shared" si="0"/>
        <v>2.412816400000001</v>
      </c>
      <c r="AS5" s="12">
        <f t="shared" si="0"/>
        <v>2.412816400000001</v>
      </c>
      <c r="AT5" s="12">
        <v>2.412816400000001</v>
      </c>
      <c r="AV5" s="12">
        <f t="shared" si="5"/>
        <v>4.4855388000000005</v>
      </c>
      <c r="AW5" s="12">
        <f t="shared" si="1"/>
        <v>4.4855388000000005</v>
      </c>
      <c r="AX5" s="12">
        <f t="shared" si="1"/>
        <v>4.4855388000000005</v>
      </c>
      <c r="AY5" s="12">
        <f t="shared" si="1"/>
        <v>4.4855388000000005</v>
      </c>
      <c r="BA5" s="12">
        <f t="shared" si="6"/>
        <v>1.9527909999999999</v>
      </c>
      <c r="BB5" s="12">
        <f t="shared" si="2"/>
        <v>1.9527909999999999</v>
      </c>
      <c r="BC5" s="12">
        <f t="shared" si="2"/>
        <v>1.9527909999999999</v>
      </c>
      <c r="BD5" s="12">
        <f t="shared" si="2"/>
        <v>1.9527909999999999</v>
      </c>
    </row>
    <row r="6" spans="1:56" x14ac:dyDescent="0.25">
      <c r="A6" s="12" t="str">
        <f>Pub_national_scen_base!A6</f>
        <v>Q1 1977</v>
      </c>
      <c r="B6" s="12">
        <f>Pub_national_scen_base!F6</f>
        <v>7.5</v>
      </c>
      <c r="C6" s="12">
        <f>Pub_national_scen_adv!F6</f>
        <v>7.5</v>
      </c>
      <c r="D6" s="12">
        <f>Pub_national_scen_sev!F6</f>
        <v>7.5</v>
      </c>
      <c r="E6" s="12">
        <v>7.5</v>
      </c>
      <c r="F6" s="12">
        <f t="shared" si="9"/>
        <v>7.7</v>
      </c>
      <c r="G6" s="12">
        <f t="shared" si="7"/>
        <v>7.7</v>
      </c>
      <c r="H6" s="12">
        <f t="shared" si="7"/>
        <v>7.7</v>
      </c>
      <c r="I6" s="12">
        <f t="shared" si="7"/>
        <v>7.7</v>
      </c>
      <c r="J6" s="12">
        <f>AVERAGE(B2:B5)</f>
        <v>7.7</v>
      </c>
      <c r="K6" s="12">
        <f t="shared" ref="K6:L21" si="10">AVERAGE(C2:C5)</f>
        <v>7.7</v>
      </c>
      <c r="L6" s="12">
        <f t="shared" si="10"/>
        <v>7.7</v>
      </c>
      <c r="M6" s="12">
        <v>7.7</v>
      </c>
      <c r="N6" s="12">
        <f>Pub_national_scen_base!N6</f>
        <v>0</v>
      </c>
      <c r="O6" s="12">
        <f>Pub_national_scen_adv!N6</f>
        <v>0</v>
      </c>
      <c r="P6" s="12">
        <f>Pub_national_scen_sev!N6</f>
        <v>0</v>
      </c>
      <c r="Q6">
        <v>0</v>
      </c>
      <c r="R6" t="e">
        <f>(N6/N2-1)*100</f>
        <v>#DIV/0!</v>
      </c>
      <c r="S6" s="12" t="e">
        <f t="shared" ref="S6:U21" si="11">(O6/O2-1)*100</f>
        <v>#DIV/0!</v>
      </c>
      <c r="T6" s="12" t="e">
        <f t="shared" si="11"/>
        <v>#DIV/0!</v>
      </c>
      <c r="U6" s="12" t="e">
        <f t="shared" si="11"/>
        <v>#DIV/0!</v>
      </c>
      <c r="Z6" s="12">
        <f>Pub_national_scen_base!H6</f>
        <v>4.5999999999999996</v>
      </c>
      <c r="AA6" s="12">
        <f>Pub_national_scen_adv!H6</f>
        <v>4.5999999999999996</v>
      </c>
      <c r="AB6" s="12">
        <f>Pub_national_scen_sev!H6</f>
        <v>4.5999999999999996</v>
      </c>
      <c r="AC6">
        <v>4.5999999999999996</v>
      </c>
      <c r="AD6" s="12">
        <f t="shared" si="8"/>
        <v>4.7</v>
      </c>
      <c r="AE6" s="12">
        <f t="shared" si="3"/>
        <v>4.7</v>
      </c>
      <c r="AF6" s="12">
        <f t="shared" si="3"/>
        <v>4.7</v>
      </c>
      <c r="AG6" s="12">
        <f t="shared" si="3"/>
        <v>4.7</v>
      </c>
      <c r="AH6" s="12">
        <f>Pub_national_scen_base!J6-Pub_national_scen_base!H6</f>
        <v>2.6000000000000005</v>
      </c>
      <c r="AI6" s="12">
        <f>Pub_national_scen_adv!J6-Pub_national_scen_adv!H6</f>
        <v>2.6000000000000005</v>
      </c>
      <c r="AJ6" s="12">
        <f>Pub_national_scen_sev!J6-Pub_national_scen_sev!H6</f>
        <v>2.6000000000000005</v>
      </c>
      <c r="AK6" s="12">
        <v>2.6000000000000005</v>
      </c>
      <c r="AL6" s="12">
        <f>AH6*(AVERAGE(Pub_national_scen_base!$H6:$J6))</f>
        <v>16.12</v>
      </c>
      <c r="AM6" s="12">
        <f>AI6*(AVERAGE(Pub_national_scen_adv!$H6:$J6))</f>
        <v>16.12</v>
      </c>
      <c r="AN6" s="12">
        <f>AJ6*(AVERAGE(Pub_national_scen_adv!$H6:$J6))</f>
        <v>16.12</v>
      </c>
      <c r="AO6" s="12">
        <v>16.12</v>
      </c>
      <c r="AQ6" s="12">
        <f t="shared" si="4"/>
        <v>2.2377392000000005</v>
      </c>
      <c r="AR6" s="12">
        <f t="shared" si="0"/>
        <v>2.2377392000000005</v>
      </c>
      <c r="AS6" s="12">
        <f t="shared" si="0"/>
        <v>2.2377392000000005</v>
      </c>
      <c r="AT6" s="12">
        <v>2.2377392000000005</v>
      </c>
      <c r="AV6" s="12">
        <f t="shared" si="5"/>
        <v>1.750800400000001</v>
      </c>
      <c r="AW6" s="12">
        <f t="shared" si="1"/>
        <v>1.750800400000001</v>
      </c>
      <c r="AX6" s="12">
        <f t="shared" si="1"/>
        <v>1.750800400000001</v>
      </c>
      <c r="AY6" s="12">
        <f t="shared" si="1"/>
        <v>1.750800400000001</v>
      </c>
      <c r="BA6" s="12" t="e">
        <f t="shared" si="6"/>
        <v>#DIV/0!</v>
      </c>
      <c r="BB6" s="12" t="e">
        <f t="shared" si="2"/>
        <v>#DIV/0!</v>
      </c>
      <c r="BC6" s="12" t="e">
        <f t="shared" si="2"/>
        <v>#DIV/0!</v>
      </c>
      <c r="BD6" s="12" t="e">
        <f t="shared" si="2"/>
        <v>#DIV/0!</v>
      </c>
    </row>
    <row r="7" spans="1:56" x14ac:dyDescent="0.25">
      <c r="A7" s="12" t="str">
        <f>Pub_national_scen_base!A7</f>
        <v>Q2 1977</v>
      </c>
      <c r="B7" s="12">
        <f>Pub_national_scen_base!F7</f>
        <v>7.1</v>
      </c>
      <c r="C7" s="12">
        <f>Pub_national_scen_adv!F7</f>
        <v>7.1</v>
      </c>
      <c r="D7" s="12">
        <f>Pub_national_scen_sev!F7</f>
        <v>7.1</v>
      </c>
      <c r="E7" s="12">
        <v>7.1</v>
      </c>
      <c r="F7" s="12">
        <f t="shared" si="9"/>
        <v>7.8</v>
      </c>
      <c r="G7" s="12">
        <f t="shared" si="7"/>
        <v>7.8</v>
      </c>
      <c r="H7" s="12">
        <f t="shared" si="7"/>
        <v>7.8</v>
      </c>
      <c r="I7" s="12">
        <f t="shared" si="7"/>
        <v>7.8</v>
      </c>
      <c r="J7" s="12">
        <f t="shared" ref="J7:L70" si="12">AVERAGE(B3:B6)</f>
        <v>7.65</v>
      </c>
      <c r="K7" s="12">
        <f t="shared" si="10"/>
        <v>7.65</v>
      </c>
      <c r="L7" s="12">
        <f t="shared" si="10"/>
        <v>7.65</v>
      </c>
      <c r="M7" s="12">
        <v>7.65</v>
      </c>
      <c r="N7" s="12">
        <f>Pub_national_scen_base!N7</f>
        <v>0</v>
      </c>
      <c r="O7" s="12">
        <f>Pub_national_scen_adv!N7</f>
        <v>0</v>
      </c>
      <c r="P7" s="12">
        <f>Pub_national_scen_sev!N7</f>
        <v>0</v>
      </c>
      <c r="Q7">
        <v>0</v>
      </c>
      <c r="R7" s="12" t="e">
        <f t="shared" ref="R7:U70" si="13">(N7/N3-1)*100</f>
        <v>#DIV/0!</v>
      </c>
      <c r="S7" s="12" t="e">
        <f t="shared" si="11"/>
        <v>#DIV/0!</v>
      </c>
      <c r="T7" s="12" t="e">
        <f t="shared" si="11"/>
        <v>#DIV/0!</v>
      </c>
      <c r="U7" s="12" t="e">
        <f t="shared" si="11"/>
        <v>#DIV/0!</v>
      </c>
      <c r="Z7" s="12">
        <f>Pub_national_scen_base!H7</f>
        <v>4.8</v>
      </c>
      <c r="AA7" s="12">
        <f>Pub_national_scen_adv!H7</f>
        <v>4.8</v>
      </c>
      <c r="AB7" s="12">
        <f>Pub_national_scen_sev!H7</f>
        <v>4.8</v>
      </c>
      <c r="AC7">
        <v>4.8</v>
      </c>
      <c r="AD7" s="12">
        <f t="shared" si="8"/>
        <v>4.5999999999999996</v>
      </c>
      <c r="AE7" s="12">
        <f t="shared" si="3"/>
        <v>4.5999999999999996</v>
      </c>
      <c r="AF7" s="12">
        <f t="shared" si="3"/>
        <v>4.5999999999999996</v>
      </c>
      <c r="AG7" s="12">
        <f t="shared" si="3"/>
        <v>4.5999999999999996</v>
      </c>
      <c r="AH7" s="12">
        <f>Pub_national_scen_base!J7-Pub_national_scen_base!H7</f>
        <v>2.5</v>
      </c>
      <c r="AI7" s="12">
        <f>Pub_national_scen_adv!J7-Pub_national_scen_adv!H7</f>
        <v>2.5</v>
      </c>
      <c r="AJ7" s="12">
        <f>Pub_national_scen_sev!J7-Pub_national_scen_sev!H7</f>
        <v>2.5</v>
      </c>
      <c r="AK7" s="12">
        <v>2.5</v>
      </c>
      <c r="AL7" s="12">
        <f>AH7*(AVERAGE(Pub_national_scen_base!$H7:$J7))</f>
        <v>15.75</v>
      </c>
      <c r="AM7" s="12">
        <f>AI7*(AVERAGE(Pub_national_scen_adv!$H7:$J7))</f>
        <v>15.75</v>
      </c>
      <c r="AN7" s="12">
        <f>AJ7*(AVERAGE(Pub_national_scen_adv!$H7:$J7))</f>
        <v>15.75</v>
      </c>
      <c r="AO7" s="12">
        <v>15.75</v>
      </c>
      <c r="AQ7" s="12">
        <f t="shared" si="4"/>
        <v>2.1412845000000003</v>
      </c>
      <c r="AR7" s="12">
        <f t="shared" si="0"/>
        <v>2.1412845000000003</v>
      </c>
      <c r="AS7" s="12">
        <f t="shared" si="0"/>
        <v>2.1412845000000003</v>
      </c>
      <c r="AT7" s="12">
        <v>2.1412845000000003</v>
      </c>
      <c r="AV7" s="12">
        <f t="shared" si="5"/>
        <v>1.6372624999999994</v>
      </c>
      <c r="AW7" s="12">
        <f t="shared" si="1"/>
        <v>1.6372624999999994</v>
      </c>
      <c r="AX7" s="12">
        <f t="shared" si="1"/>
        <v>1.6372624999999994</v>
      </c>
      <c r="AY7" s="12">
        <f t="shared" si="1"/>
        <v>1.6372624999999994</v>
      </c>
      <c r="BA7" s="12" t="e">
        <f t="shared" si="6"/>
        <v>#DIV/0!</v>
      </c>
      <c r="BB7" s="12" t="e">
        <f t="shared" si="2"/>
        <v>#DIV/0!</v>
      </c>
      <c r="BC7" s="12" t="e">
        <f t="shared" si="2"/>
        <v>#DIV/0!</v>
      </c>
      <c r="BD7" s="12" t="e">
        <f t="shared" si="2"/>
        <v>#DIV/0!</v>
      </c>
    </row>
    <row r="8" spans="1:56" x14ac:dyDescent="0.25">
      <c r="A8" s="12" t="str">
        <f>Pub_national_scen_base!A8</f>
        <v>Q3 1977</v>
      </c>
      <c r="B8" s="12">
        <f>Pub_national_scen_base!F8</f>
        <v>6.9</v>
      </c>
      <c r="C8" s="12">
        <f>Pub_national_scen_adv!F8</f>
        <v>6.9</v>
      </c>
      <c r="D8" s="12">
        <f>Pub_national_scen_sev!F8</f>
        <v>6.9</v>
      </c>
      <c r="E8" s="12">
        <v>6.9</v>
      </c>
      <c r="F8" s="12">
        <f t="shared" si="9"/>
        <v>7.5</v>
      </c>
      <c r="G8" s="12">
        <f t="shared" si="7"/>
        <v>7.5</v>
      </c>
      <c r="H8" s="12">
        <f t="shared" si="7"/>
        <v>7.5</v>
      </c>
      <c r="I8" s="12">
        <f t="shared" si="7"/>
        <v>7.5</v>
      </c>
      <c r="J8" s="12">
        <f t="shared" si="12"/>
        <v>7.5250000000000004</v>
      </c>
      <c r="K8" s="12">
        <f t="shared" si="10"/>
        <v>7.5250000000000004</v>
      </c>
      <c r="L8" s="12">
        <f t="shared" si="10"/>
        <v>7.5250000000000004</v>
      </c>
      <c r="M8" s="12">
        <v>7.5250000000000004</v>
      </c>
      <c r="N8" s="12">
        <f>Pub_national_scen_base!N8</f>
        <v>0</v>
      </c>
      <c r="O8" s="12">
        <f>Pub_national_scen_adv!N8</f>
        <v>0</v>
      </c>
      <c r="P8" s="12">
        <f>Pub_national_scen_sev!N8</f>
        <v>0</v>
      </c>
      <c r="Q8">
        <v>0</v>
      </c>
      <c r="R8" s="12" t="e">
        <f t="shared" si="13"/>
        <v>#DIV/0!</v>
      </c>
      <c r="S8" s="12" t="e">
        <f t="shared" si="11"/>
        <v>#DIV/0!</v>
      </c>
      <c r="T8" s="12" t="e">
        <f t="shared" si="11"/>
        <v>#DIV/0!</v>
      </c>
      <c r="U8" s="12" t="e">
        <f t="shared" si="11"/>
        <v>#DIV/0!</v>
      </c>
      <c r="Z8" s="12">
        <f>Pub_national_scen_base!H8</f>
        <v>5.5</v>
      </c>
      <c r="AA8" s="12">
        <f>Pub_national_scen_adv!H8</f>
        <v>5.5</v>
      </c>
      <c r="AB8" s="12">
        <f>Pub_national_scen_sev!H8</f>
        <v>5.5</v>
      </c>
      <c r="AC8">
        <v>5.5</v>
      </c>
      <c r="AD8" s="12">
        <f t="shared" si="8"/>
        <v>4.8</v>
      </c>
      <c r="AE8" s="12">
        <f t="shared" si="3"/>
        <v>4.8</v>
      </c>
      <c r="AF8" s="12">
        <f t="shared" si="3"/>
        <v>4.8</v>
      </c>
      <c r="AG8" s="12">
        <f t="shared" si="3"/>
        <v>4.8</v>
      </c>
      <c r="AH8" s="12">
        <f>Pub_national_scen_base!J8-Pub_national_scen_base!H8</f>
        <v>1.7999999999999998</v>
      </c>
      <c r="AI8" s="12">
        <f>Pub_national_scen_adv!J8-Pub_national_scen_adv!H8</f>
        <v>1.7999999999999998</v>
      </c>
      <c r="AJ8" s="12">
        <f>Pub_national_scen_sev!J8-Pub_national_scen_sev!H8</f>
        <v>1.7999999999999998</v>
      </c>
      <c r="AK8" s="12">
        <v>1.7999999999999998</v>
      </c>
      <c r="AL8" s="12">
        <f>AH8*(AVERAGE(Pub_national_scen_base!$H8:$J8))</f>
        <v>11.879999999999999</v>
      </c>
      <c r="AM8" s="12">
        <f>AI8*(AVERAGE(Pub_national_scen_adv!$H8:$J8))</f>
        <v>11.879999999999999</v>
      </c>
      <c r="AN8" s="12">
        <f>AJ8*(AVERAGE(Pub_national_scen_adv!$H8:$J8))</f>
        <v>11.879999999999999</v>
      </c>
      <c r="AO8" s="12">
        <v>11.879999999999999</v>
      </c>
      <c r="AQ8" s="12">
        <f t="shared" si="4"/>
        <v>2.0029668000000003</v>
      </c>
      <c r="AR8" s="12">
        <f t="shared" si="0"/>
        <v>2.0029668000000003</v>
      </c>
      <c r="AS8" s="12">
        <f t="shared" si="0"/>
        <v>2.0029668000000003</v>
      </c>
      <c r="AT8" s="12">
        <v>2.0029668000000003</v>
      </c>
      <c r="AV8" s="12">
        <f t="shared" si="5"/>
        <v>1.3396365999999995</v>
      </c>
      <c r="AW8" s="12">
        <f t="shared" si="1"/>
        <v>1.3396365999999995</v>
      </c>
      <c r="AX8" s="12">
        <f t="shared" si="1"/>
        <v>1.3396365999999995</v>
      </c>
      <c r="AY8" s="12">
        <f t="shared" si="1"/>
        <v>1.3396365999999995</v>
      </c>
      <c r="BA8" s="12" t="e">
        <f t="shared" si="6"/>
        <v>#DIV/0!</v>
      </c>
      <c r="BB8" s="12" t="e">
        <f t="shared" si="2"/>
        <v>#DIV/0!</v>
      </c>
      <c r="BC8" s="12" t="e">
        <f t="shared" si="2"/>
        <v>#DIV/0!</v>
      </c>
      <c r="BD8" s="12" t="e">
        <f t="shared" si="2"/>
        <v>#DIV/0!</v>
      </c>
    </row>
    <row r="9" spans="1:56" x14ac:dyDescent="0.25">
      <c r="A9" s="12" t="str">
        <f>Pub_national_scen_base!A9</f>
        <v>Q4 1977</v>
      </c>
      <c r="B9" s="12">
        <f>Pub_national_scen_base!F9</f>
        <v>6.7</v>
      </c>
      <c r="C9" s="12">
        <f>Pub_national_scen_adv!F9</f>
        <v>6.7</v>
      </c>
      <c r="D9" s="12">
        <f>Pub_national_scen_sev!F9</f>
        <v>6.7</v>
      </c>
      <c r="E9" s="12">
        <v>6.7</v>
      </c>
      <c r="F9" s="12">
        <f t="shared" si="9"/>
        <v>7.1</v>
      </c>
      <c r="G9" s="12">
        <f t="shared" si="7"/>
        <v>7.1</v>
      </c>
      <c r="H9" s="12">
        <f t="shared" si="7"/>
        <v>7.1</v>
      </c>
      <c r="I9" s="12">
        <f t="shared" si="7"/>
        <v>7.1</v>
      </c>
      <c r="J9" s="12">
        <f t="shared" si="12"/>
        <v>7.3249999999999993</v>
      </c>
      <c r="K9" s="12">
        <f t="shared" si="10"/>
        <v>7.3249999999999993</v>
      </c>
      <c r="L9" s="12">
        <f t="shared" si="10"/>
        <v>7.3249999999999993</v>
      </c>
      <c r="M9" s="12">
        <v>7.3249999999999993</v>
      </c>
      <c r="N9" s="12">
        <f>Pub_national_scen_base!N9</f>
        <v>0</v>
      </c>
      <c r="O9" s="12">
        <f>Pub_national_scen_adv!N9</f>
        <v>0</v>
      </c>
      <c r="P9" s="12">
        <f>Pub_national_scen_sev!N9</f>
        <v>0</v>
      </c>
      <c r="Q9">
        <v>0</v>
      </c>
      <c r="R9" s="12" t="e">
        <f t="shared" si="13"/>
        <v>#DIV/0!</v>
      </c>
      <c r="S9" s="12" t="e">
        <f t="shared" si="11"/>
        <v>#DIV/0!</v>
      </c>
      <c r="T9" s="12" t="e">
        <f t="shared" si="11"/>
        <v>#DIV/0!</v>
      </c>
      <c r="U9" s="12" t="e">
        <f t="shared" si="11"/>
        <v>#DIV/0!</v>
      </c>
      <c r="Z9" s="12">
        <f>Pub_national_scen_base!H9</f>
        <v>6.1</v>
      </c>
      <c r="AA9" s="12">
        <f>Pub_national_scen_adv!H9</f>
        <v>6.1</v>
      </c>
      <c r="AB9" s="12">
        <f>Pub_national_scen_sev!H9</f>
        <v>6.1</v>
      </c>
      <c r="AC9">
        <v>6.1</v>
      </c>
      <c r="AD9" s="12">
        <f t="shared" si="8"/>
        <v>5.5</v>
      </c>
      <c r="AE9" s="12">
        <f t="shared" si="3"/>
        <v>5.5</v>
      </c>
      <c r="AF9" s="12">
        <f t="shared" si="3"/>
        <v>5.5</v>
      </c>
      <c r="AG9" s="12">
        <f t="shared" si="3"/>
        <v>5.5</v>
      </c>
      <c r="AH9" s="12">
        <f>Pub_national_scen_base!J9-Pub_national_scen_base!H9</f>
        <v>1.5</v>
      </c>
      <c r="AI9" s="12">
        <f>Pub_national_scen_adv!J9-Pub_national_scen_adv!H9</f>
        <v>1.5</v>
      </c>
      <c r="AJ9" s="12">
        <f>Pub_national_scen_sev!J9-Pub_national_scen_sev!H9</f>
        <v>1.5</v>
      </c>
      <c r="AK9" s="12">
        <v>1.5</v>
      </c>
      <c r="AL9" s="12">
        <f>AH9*(AVERAGE(Pub_national_scen_base!$H9:$J9))</f>
        <v>10.55</v>
      </c>
      <c r="AM9" s="12">
        <f>AI9*(AVERAGE(Pub_national_scen_adv!$H9:$J9))</f>
        <v>10.55</v>
      </c>
      <c r="AN9" s="12">
        <f>AJ9*(AVERAGE(Pub_national_scen_adv!$H9:$J9))</f>
        <v>10.55</v>
      </c>
      <c r="AO9" s="12">
        <v>10.55</v>
      </c>
      <c r="AQ9" s="12">
        <f t="shared" si="4"/>
        <v>2.0769005000000003</v>
      </c>
      <c r="AR9" s="12">
        <f t="shared" si="0"/>
        <v>2.0769005000000003</v>
      </c>
      <c r="AS9" s="12">
        <f t="shared" si="0"/>
        <v>2.0769005000000003</v>
      </c>
      <c r="AT9" s="12">
        <v>2.0769005000000003</v>
      </c>
      <c r="AV9" s="12">
        <f t="shared" si="5"/>
        <v>1.3768415000000003</v>
      </c>
      <c r="AW9" s="12">
        <f t="shared" si="1"/>
        <v>1.3768415000000003</v>
      </c>
      <c r="AX9" s="12">
        <f t="shared" si="1"/>
        <v>1.3768415000000003</v>
      </c>
      <c r="AY9" s="12">
        <f t="shared" si="1"/>
        <v>1.3768415000000003</v>
      </c>
      <c r="BA9" s="12" t="e">
        <f t="shared" si="6"/>
        <v>#DIV/0!</v>
      </c>
      <c r="BB9" s="12" t="e">
        <f t="shared" si="2"/>
        <v>#DIV/0!</v>
      </c>
      <c r="BC9" s="12" t="e">
        <f t="shared" si="2"/>
        <v>#DIV/0!</v>
      </c>
      <c r="BD9" s="12" t="e">
        <f t="shared" si="2"/>
        <v>#DIV/0!</v>
      </c>
    </row>
    <row r="10" spans="1:56" x14ac:dyDescent="0.25">
      <c r="A10" s="12" t="str">
        <f>Pub_national_scen_base!A10</f>
        <v>Q1 1978</v>
      </c>
      <c r="B10" s="12">
        <f>Pub_national_scen_base!F10</f>
        <v>6.3</v>
      </c>
      <c r="C10" s="12">
        <f>Pub_national_scen_adv!F10</f>
        <v>6.3</v>
      </c>
      <c r="D10" s="12">
        <f>Pub_national_scen_sev!F10</f>
        <v>6.3</v>
      </c>
      <c r="E10" s="12">
        <v>6.3</v>
      </c>
      <c r="F10" s="12">
        <f t="shared" si="9"/>
        <v>6.9</v>
      </c>
      <c r="G10" s="12">
        <f t="shared" si="7"/>
        <v>6.9</v>
      </c>
      <c r="H10" s="12">
        <f t="shared" si="7"/>
        <v>6.9</v>
      </c>
      <c r="I10" s="12">
        <f t="shared" si="7"/>
        <v>6.9</v>
      </c>
      <c r="J10" s="12">
        <f t="shared" si="12"/>
        <v>7.05</v>
      </c>
      <c r="K10" s="12">
        <f t="shared" si="10"/>
        <v>7.05</v>
      </c>
      <c r="L10" s="12">
        <f t="shared" si="10"/>
        <v>7.05</v>
      </c>
      <c r="M10" s="12">
        <v>7.05</v>
      </c>
      <c r="N10" s="12">
        <f>Pub_national_scen_base!N10</f>
        <v>0</v>
      </c>
      <c r="O10" s="12">
        <f>Pub_national_scen_adv!N10</f>
        <v>0</v>
      </c>
      <c r="P10" s="12">
        <f>Pub_national_scen_sev!N10</f>
        <v>0</v>
      </c>
      <c r="Q10">
        <v>0</v>
      </c>
      <c r="R10" s="12" t="e">
        <f t="shared" si="13"/>
        <v>#DIV/0!</v>
      </c>
      <c r="S10" s="12" t="e">
        <f t="shared" si="11"/>
        <v>#DIV/0!</v>
      </c>
      <c r="T10" s="12" t="e">
        <f t="shared" si="11"/>
        <v>#DIV/0!</v>
      </c>
      <c r="U10" s="12" t="e">
        <f t="shared" si="11"/>
        <v>#DIV/0!</v>
      </c>
      <c r="V10" t="e">
        <f>AVERAGE(R6:R9)</f>
        <v>#DIV/0!</v>
      </c>
      <c r="W10" s="12" t="e">
        <f t="shared" ref="W10:Y25" si="14">AVERAGE(S6:S9)</f>
        <v>#DIV/0!</v>
      </c>
      <c r="X10" s="12" t="e">
        <f t="shared" si="14"/>
        <v>#DIV/0!</v>
      </c>
      <c r="Y10" s="12" t="e">
        <f t="shared" si="14"/>
        <v>#DIV/0!</v>
      </c>
      <c r="Z10" s="12">
        <f>Pub_national_scen_base!H10</f>
        <v>6.4</v>
      </c>
      <c r="AA10" s="12">
        <f>Pub_national_scen_adv!H10</f>
        <v>6.4</v>
      </c>
      <c r="AB10" s="12">
        <f>Pub_national_scen_sev!H10</f>
        <v>6.4</v>
      </c>
      <c r="AC10">
        <v>6.4</v>
      </c>
      <c r="AD10" s="12">
        <f t="shared" si="8"/>
        <v>6.1</v>
      </c>
      <c r="AE10" s="12">
        <f t="shared" si="3"/>
        <v>6.1</v>
      </c>
      <c r="AF10" s="12">
        <f t="shared" si="3"/>
        <v>6.1</v>
      </c>
      <c r="AG10" s="12">
        <f t="shared" si="3"/>
        <v>6.1</v>
      </c>
      <c r="AH10" s="12">
        <f>Pub_national_scen_base!J10-Pub_national_scen_base!H10</f>
        <v>1.5999999999999996</v>
      </c>
      <c r="AI10" s="12">
        <f>Pub_national_scen_adv!J10-Pub_national_scen_adv!H10</f>
        <v>1.5999999999999996</v>
      </c>
      <c r="AJ10" s="12">
        <f>Pub_national_scen_sev!J10-Pub_national_scen_sev!H10</f>
        <v>1.5999999999999996</v>
      </c>
      <c r="AK10" s="12">
        <v>1.5999999999999996</v>
      </c>
      <c r="AL10" s="12">
        <f>AH10*(AVERAGE(Pub_national_scen_base!$H10:$J10))</f>
        <v>11.839999999999996</v>
      </c>
      <c r="AM10" s="12">
        <f>AI10*(AVERAGE(Pub_national_scen_adv!$H10:$J10))</f>
        <v>11.839999999999996</v>
      </c>
      <c r="AN10" s="12">
        <f>AJ10*(AVERAGE(Pub_national_scen_adv!$H10:$J10))</f>
        <v>11.839999999999996</v>
      </c>
      <c r="AO10" s="12">
        <v>11.839999999999996</v>
      </c>
      <c r="AQ10" s="12" t="e">
        <f>0.31755+(V10*-0.02291)+(0.32062*AD10)+(AH10*1.36169)+(-0.19399*AL10)</f>
        <v>#DIV/0!</v>
      </c>
      <c r="AR10" s="12" t="e">
        <f t="shared" si="0"/>
        <v>#DIV/0!</v>
      </c>
      <c r="AS10" s="12" t="e">
        <f t="shared" si="0"/>
        <v>#DIV/0!</v>
      </c>
      <c r="AT10" s="12" t="e">
        <v>#DIV/0!</v>
      </c>
      <c r="AV10" s="12" t="e">
        <f t="shared" si="5"/>
        <v>#DIV/0!</v>
      </c>
      <c r="AW10" s="12" t="e">
        <f t="shared" si="1"/>
        <v>#DIV/0!</v>
      </c>
      <c r="AX10" s="12" t="e">
        <f t="shared" si="1"/>
        <v>#DIV/0!</v>
      </c>
      <c r="AY10" s="12" t="e">
        <f t="shared" si="1"/>
        <v>#DIV/0!</v>
      </c>
      <c r="BA10" s="12" t="e">
        <f t="shared" si="6"/>
        <v>#DIV/0!</v>
      </c>
      <c r="BB10" s="12" t="e">
        <f t="shared" si="2"/>
        <v>#DIV/0!</v>
      </c>
      <c r="BC10" s="12" t="e">
        <f t="shared" si="2"/>
        <v>#DIV/0!</v>
      </c>
      <c r="BD10" s="12" t="e">
        <f t="shared" si="2"/>
        <v>#DIV/0!</v>
      </c>
    </row>
    <row r="11" spans="1:56" x14ac:dyDescent="0.25">
      <c r="A11" s="12" t="str">
        <f>Pub_national_scen_base!A11</f>
        <v>Q2 1978</v>
      </c>
      <c r="B11" s="12">
        <f>Pub_national_scen_base!F11</f>
        <v>6</v>
      </c>
      <c r="C11" s="12">
        <f>Pub_national_scen_adv!F11</f>
        <v>6</v>
      </c>
      <c r="D11" s="12">
        <f>Pub_national_scen_sev!F11</f>
        <v>6</v>
      </c>
      <c r="E11" s="12">
        <v>6</v>
      </c>
      <c r="F11" s="12">
        <f t="shared" si="9"/>
        <v>6.7</v>
      </c>
      <c r="G11" s="12">
        <f t="shared" si="7"/>
        <v>6.7</v>
      </c>
      <c r="H11" s="12">
        <f t="shared" si="7"/>
        <v>6.7</v>
      </c>
      <c r="I11" s="12">
        <f t="shared" si="7"/>
        <v>6.7</v>
      </c>
      <c r="J11" s="12">
        <f t="shared" si="12"/>
        <v>6.75</v>
      </c>
      <c r="K11" s="12">
        <f t="shared" si="10"/>
        <v>6.75</v>
      </c>
      <c r="L11" s="12">
        <f t="shared" si="10"/>
        <v>6.75</v>
      </c>
      <c r="M11" s="12">
        <v>6.75</v>
      </c>
      <c r="N11" s="12">
        <f>Pub_national_scen_base!N11</f>
        <v>0</v>
      </c>
      <c r="O11" s="12">
        <f>Pub_national_scen_adv!N11</f>
        <v>0</v>
      </c>
      <c r="P11" s="12">
        <f>Pub_national_scen_sev!N11</f>
        <v>0</v>
      </c>
      <c r="Q11">
        <v>0</v>
      </c>
      <c r="R11" s="12" t="e">
        <f t="shared" si="13"/>
        <v>#DIV/0!</v>
      </c>
      <c r="S11" s="12" t="e">
        <f t="shared" si="11"/>
        <v>#DIV/0!</v>
      </c>
      <c r="T11" s="12" t="e">
        <f t="shared" si="11"/>
        <v>#DIV/0!</v>
      </c>
      <c r="U11" s="12" t="e">
        <f t="shared" si="11"/>
        <v>#DIV/0!</v>
      </c>
      <c r="V11" s="12" t="e">
        <f t="shared" ref="V11:Y74" si="15">AVERAGE(R7:R10)</f>
        <v>#DIV/0!</v>
      </c>
      <c r="W11" s="12" t="e">
        <f t="shared" si="14"/>
        <v>#DIV/0!</v>
      </c>
      <c r="X11" s="12" t="e">
        <f t="shared" si="14"/>
        <v>#DIV/0!</v>
      </c>
      <c r="Y11" s="12" t="e">
        <f t="shared" si="14"/>
        <v>#DIV/0!</v>
      </c>
      <c r="Z11" s="12">
        <f>Pub_national_scen_base!H11</f>
        <v>6.5</v>
      </c>
      <c r="AA11" s="12">
        <f>Pub_national_scen_adv!H11</f>
        <v>6.5</v>
      </c>
      <c r="AB11" s="12">
        <f>Pub_national_scen_sev!H11</f>
        <v>6.5</v>
      </c>
      <c r="AC11">
        <v>6.5</v>
      </c>
      <c r="AD11" s="12">
        <f t="shared" si="8"/>
        <v>6.4</v>
      </c>
      <c r="AE11" s="12">
        <f t="shared" si="3"/>
        <v>6.4</v>
      </c>
      <c r="AF11" s="12">
        <f t="shared" si="3"/>
        <v>6.4</v>
      </c>
      <c r="AG11" s="12">
        <f t="shared" si="3"/>
        <v>6.4</v>
      </c>
      <c r="AH11" s="12">
        <f>Pub_national_scen_base!J11-Pub_national_scen_base!H11</f>
        <v>1.6999999999999993</v>
      </c>
      <c r="AI11" s="12">
        <f>Pub_national_scen_adv!J11-Pub_national_scen_adv!H11</f>
        <v>1.6999999999999993</v>
      </c>
      <c r="AJ11" s="12">
        <f>Pub_national_scen_sev!J11-Pub_national_scen_sev!H11</f>
        <v>1.6999999999999993</v>
      </c>
      <c r="AK11" s="12">
        <v>1.6999999999999993</v>
      </c>
      <c r="AL11" s="12">
        <f>AH11*(AVERAGE(Pub_national_scen_base!$H11:$J11))</f>
        <v>12.976666666666661</v>
      </c>
      <c r="AM11" s="12">
        <f>AI11*(AVERAGE(Pub_national_scen_adv!$H11:$J11))</f>
        <v>12.976666666666661</v>
      </c>
      <c r="AN11" s="12">
        <f>AJ11*(AVERAGE(Pub_national_scen_adv!$H11:$J11))</f>
        <v>12.976666666666661</v>
      </c>
      <c r="AO11" s="12">
        <v>12.976666666666661</v>
      </c>
      <c r="AQ11" s="12" t="e">
        <f t="shared" si="4"/>
        <v>#DIV/0!</v>
      </c>
      <c r="AR11" s="12" t="e">
        <f t="shared" si="0"/>
        <v>#DIV/0!</v>
      </c>
      <c r="AS11" s="12" t="e">
        <f t="shared" si="0"/>
        <v>#DIV/0!</v>
      </c>
      <c r="AT11" s="12" t="e">
        <v>#DIV/0!</v>
      </c>
      <c r="AV11" s="12" t="e">
        <f t="shared" si="5"/>
        <v>#DIV/0!</v>
      </c>
      <c r="AW11" s="12" t="e">
        <f t="shared" si="1"/>
        <v>#DIV/0!</v>
      </c>
      <c r="AX11" s="12" t="e">
        <f t="shared" si="1"/>
        <v>#DIV/0!</v>
      </c>
      <c r="AY11" s="12" t="e">
        <f t="shared" si="1"/>
        <v>#DIV/0!</v>
      </c>
      <c r="BA11" s="12" t="e">
        <f t="shared" si="6"/>
        <v>#DIV/0!</v>
      </c>
      <c r="BB11" s="12" t="e">
        <f t="shared" si="2"/>
        <v>#DIV/0!</v>
      </c>
      <c r="BC11" s="12" t="e">
        <f t="shared" si="2"/>
        <v>#DIV/0!</v>
      </c>
      <c r="BD11" s="12" t="e">
        <f t="shared" si="2"/>
        <v>#DIV/0!</v>
      </c>
    </row>
    <row r="12" spans="1:56" x14ac:dyDescent="0.25">
      <c r="A12" s="12" t="str">
        <f>Pub_national_scen_base!A12</f>
        <v>Q3 1978</v>
      </c>
      <c r="B12" s="12">
        <f>Pub_national_scen_base!F12</f>
        <v>6</v>
      </c>
      <c r="C12" s="12">
        <f>Pub_national_scen_adv!F12</f>
        <v>6</v>
      </c>
      <c r="D12" s="12">
        <f>Pub_national_scen_sev!F12</f>
        <v>6</v>
      </c>
      <c r="E12" s="12">
        <v>6</v>
      </c>
      <c r="F12" s="12">
        <f t="shared" si="9"/>
        <v>6.3</v>
      </c>
      <c r="G12" s="12">
        <f t="shared" si="7"/>
        <v>6.3</v>
      </c>
      <c r="H12" s="12">
        <f t="shared" si="7"/>
        <v>6.3</v>
      </c>
      <c r="I12" s="12">
        <f t="shared" si="7"/>
        <v>6.3</v>
      </c>
      <c r="J12" s="12">
        <f t="shared" si="12"/>
        <v>6.4750000000000005</v>
      </c>
      <c r="K12" s="12">
        <f t="shared" si="10"/>
        <v>6.4750000000000005</v>
      </c>
      <c r="L12" s="12">
        <f t="shared" si="10"/>
        <v>6.4750000000000005</v>
      </c>
      <c r="M12" s="12">
        <v>6.4750000000000005</v>
      </c>
      <c r="N12" s="12">
        <f>Pub_national_scen_base!N12</f>
        <v>0</v>
      </c>
      <c r="O12" s="12">
        <f>Pub_national_scen_adv!N12</f>
        <v>0</v>
      </c>
      <c r="P12" s="12">
        <f>Pub_national_scen_sev!N12</f>
        <v>0</v>
      </c>
      <c r="Q12">
        <v>0</v>
      </c>
      <c r="R12" s="12" t="e">
        <f t="shared" si="13"/>
        <v>#DIV/0!</v>
      </c>
      <c r="S12" s="12" t="e">
        <f t="shared" si="11"/>
        <v>#DIV/0!</v>
      </c>
      <c r="T12" s="12" t="e">
        <f t="shared" si="11"/>
        <v>#DIV/0!</v>
      </c>
      <c r="U12" s="12" t="e">
        <f t="shared" si="11"/>
        <v>#DIV/0!</v>
      </c>
      <c r="V12" s="12" t="e">
        <f t="shared" si="15"/>
        <v>#DIV/0!</v>
      </c>
      <c r="W12" s="12" t="e">
        <f t="shared" si="14"/>
        <v>#DIV/0!</v>
      </c>
      <c r="X12" s="12" t="e">
        <f t="shared" si="14"/>
        <v>#DIV/0!</v>
      </c>
      <c r="Y12" s="12" t="e">
        <f t="shared" si="14"/>
        <v>#DIV/0!</v>
      </c>
      <c r="Z12" s="12">
        <f>Pub_national_scen_base!H12</f>
        <v>7.3</v>
      </c>
      <c r="AA12" s="12">
        <f>Pub_national_scen_adv!H12</f>
        <v>7.3</v>
      </c>
      <c r="AB12" s="12">
        <f>Pub_national_scen_sev!H12</f>
        <v>7.3</v>
      </c>
      <c r="AC12">
        <v>7.3</v>
      </c>
      <c r="AD12" s="12">
        <f t="shared" si="8"/>
        <v>6.5</v>
      </c>
      <c r="AE12" s="12">
        <f t="shared" si="3"/>
        <v>6.5</v>
      </c>
      <c r="AF12" s="12">
        <f t="shared" si="3"/>
        <v>6.5</v>
      </c>
      <c r="AG12" s="12">
        <f t="shared" si="3"/>
        <v>6.5</v>
      </c>
      <c r="AH12" s="12">
        <f>Pub_national_scen_base!J12-Pub_national_scen_base!H12</f>
        <v>1.1000000000000005</v>
      </c>
      <c r="AI12" s="12">
        <f>Pub_national_scen_adv!J12-Pub_national_scen_adv!H12</f>
        <v>1.1000000000000005</v>
      </c>
      <c r="AJ12" s="12">
        <f>Pub_national_scen_sev!J12-Pub_national_scen_sev!H12</f>
        <v>1.1000000000000005</v>
      </c>
      <c r="AK12" s="12">
        <v>1.1000000000000005</v>
      </c>
      <c r="AL12" s="12">
        <f>AH12*(AVERAGE(Pub_national_scen_base!$H12:$J12))</f>
        <v>8.8366666666666713</v>
      </c>
      <c r="AM12" s="12">
        <f>AI12*(AVERAGE(Pub_national_scen_adv!$H12:$J12))</f>
        <v>8.8366666666666713</v>
      </c>
      <c r="AN12" s="12">
        <f>AJ12*(AVERAGE(Pub_national_scen_adv!$H12:$J12))</f>
        <v>8.8366666666666713</v>
      </c>
      <c r="AO12" s="12">
        <v>8.8366666666666713</v>
      </c>
      <c r="AQ12" s="12" t="e">
        <f t="shared" si="4"/>
        <v>#DIV/0!</v>
      </c>
      <c r="AR12" s="12" t="e">
        <f t="shared" si="0"/>
        <v>#DIV/0!</v>
      </c>
      <c r="AS12" s="12" t="e">
        <f t="shared" si="0"/>
        <v>#DIV/0!</v>
      </c>
      <c r="AT12" s="12" t="e">
        <v>#DIV/0!</v>
      </c>
      <c r="AV12" s="12" t="e">
        <f t="shared" si="5"/>
        <v>#DIV/0!</v>
      </c>
      <c r="AW12" s="12" t="e">
        <f t="shared" si="1"/>
        <v>#DIV/0!</v>
      </c>
      <c r="AX12" s="12" t="e">
        <f t="shared" si="1"/>
        <v>#DIV/0!</v>
      </c>
      <c r="AY12" s="12" t="e">
        <f t="shared" si="1"/>
        <v>#DIV/0!</v>
      </c>
      <c r="BA12" s="12" t="e">
        <f t="shared" si="6"/>
        <v>#DIV/0!</v>
      </c>
      <c r="BB12" s="12" t="e">
        <f t="shared" si="2"/>
        <v>#DIV/0!</v>
      </c>
      <c r="BC12" s="12" t="e">
        <f t="shared" si="2"/>
        <v>#DIV/0!</v>
      </c>
      <c r="BD12" s="12" t="e">
        <f t="shared" si="2"/>
        <v>#DIV/0!</v>
      </c>
    </row>
    <row r="13" spans="1:56" x14ac:dyDescent="0.25">
      <c r="A13" s="12" t="str">
        <f>Pub_national_scen_base!A13</f>
        <v>Q4 1978</v>
      </c>
      <c r="B13" s="12">
        <f>Pub_national_scen_base!F13</f>
        <v>5.9</v>
      </c>
      <c r="C13" s="12">
        <f>Pub_national_scen_adv!F13</f>
        <v>5.9</v>
      </c>
      <c r="D13" s="12">
        <f>Pub_national_scen_sev!F13</f>
        <v>5.9</v>
      </c>
      <c r="E13" s="12">
        <v>5.9</v>
      </c>
      <c r="F13" s="12">
        <f t="shared" si="9"/>
        <v>6</v>
      </c>
      <c r="G13" s="12">
        <f t="shared" si="7"/>
        <v>6</v>
      </c>
      <c r="H13" s="12">
        <f t="shared" si="7"/>
        <v>6</v>
      </c>
      <c r="I13" s="12">
        <f t="shared" si="7"/>
        <v>6</v>
      </c>
      <c r="J13" s="12">
        <f t="shared" si="12"/>
        <v>6.25</v>
      </c>
      <c r="K13" s="12">
        <f t="shared" si="10"/>
        <v>6.25</v>
      </c>
      <c r="L13" s="12">
        <f t="shared" si="10"/>
        <v>6.25</v>
      </c>
      <c r="M13" s="12">
        <v>6.25</v>
      </c>
      <c r="N13" s="12">
        <f>Pub_national_scen_base!N13</f>
        <v>0</v>
      </c>
      <c r="O13" s="12">
        <f>Pub_national_scen_adv!N13</f>
        <v>0</v>
      </c>
      <c r="P13" s="12">
        <f>Pub_national_scen_sev!N13</f>
        <v>0</v>
      </c>
      <c r="Q13">
        <v>0</v>
      </c>
      <c r="R13" s="12" t="e">
        <f t="shared" si="13"/>
        <v>#DIV/0!</v>
      </c>
      <c r="S13" s="12" t="e">
        <f t="shared" si="11"/>
        <v>#DIV/0!</v>
      </c>
      <c r="T13" s="12" t="e">
        <f t="shared" si="11"/>
        <v>#DIV/0!</v>
      </c>
      <c r="U13" s="12" t="e">
        <f t="shared" si="11"/>
        <v>#DIV/0!</v>
      </c>
      <c r="V13" s="12" t="e">
        <f t="shared" si="15"/>
        <v>#DIV/0!</v>
      </c>
      <c r="W13" s="12" t="e">
        <f t="shared" si="14"/>
        <v>#DIV/0!</v>
      </c>
      <c r="X13" s="12" t="e">
        <f t="shared" si="14"/>
        <v>#DIV/0!</v>
      </c>
      <c r="Y13" s="12" t="e">
        <f t="shared" si="14"/>
        <v>#DIV/0!</v>
      </c>
      <c r="Z13" s="12">
        <f>Pub_national_scen_base!H13</f>
        <v>8.6</v>
      </c>
      <c r="AA13" s="12">
        <f>Pub_national_scen_adv!H13</f>
        <v>8.6</v>
      </c>
      <c r="AB13" s="12">
        <f>Pub_national_scen_sev!H13</f>
        <v>8.6</v>
      </c>
      <c r="AC13">
        <v>8.6</v>
      </c>
      <c r="AD13" s="12">
        <f t="shared" si="8"/>
        <v>7.3</v>
      </c>
      <c r="AE13" s="12">
        <f t="shared" si="3"/>
        <v>7.3</v>
      </c>
      <c r="AF13" s="12">
        <f t="shared" si="3"/>
        <v>7.3</v>
      </c>
      <c r="AG13" s="12">
        <f t="shared" si="3"/>
        <v>7.3</v>
      </c>
      <c r="AH13" s="12">
        <f>Pub_national_scen_base!J13-Pub_national_scen_base!H13</f>
        <v>9.9999999999999645E-2</v>
      </c>
      <c r="AI13" s="12">
        <f>Pub_national_scen_adv!J13-Pub_national_scen_adv!H13</f>
        <v>9.9999999999999645E-2</v>
      </c>
      <c r="AJ13" s="12">
        <f>Pub_national_scen_sev!J13-Pub_national_scen_sev!H13</f>
        <v>9.9999999999999645E-2</v>
      </c>
      <c r="AK13" s="12">
        <v>9.9999999999999645E-2</v>
      </c>
      <c r="AL13" s="12">
        <f>AH13*(AVERAGE(Pub_national_scen_base!$H13:$J13))</f>
        <v>0.87333333333333019</v>
      </c>
      <c r="AM13" s="12">
        <f>AI13*(AVERAGE(Pub_national_scen_adv!$H13:$J13))</f>
        <v>0.87333333333333019</v>
      </c>
      <c r="AN13" s="12">
        <f>AJ13*(AVERAGE(Pub_national_scen_adv!$H13:$J13))</f>
        <v>0.87333333333333019</v>
      </c>
      <c r="AO13" s="12">
        <v>0.87333333333333019</v>
      </c>
      <c r="AQ13" s="12" t="e">
        <f t="shared" si="4"/>
        <v>#DIV/0!</v>
      </c>
      <c r="AR13" s="12" t="e">
        <f t="shared" si="0"/>
        <v>#DIV/0!</v>
      </c>
      <c r="AS13" s="12" t="e">
        <f t="shared" si="0"/>
        <v>#DIV/0!</v>
      </c>
      <c r="AT13" s="12" t="e">
        <v>#DIV/0!</v>
      </c>
      <c r="AV13" s="12" t="e">
        <f t="shared" si="5"/>
        <v>#DIV/0!</v>
      </c>
      <c r="AW13" s="12" t="e">
        <f t="shared" si="1"/>
        <v>#DIV/0!</v>
      </c>
      <c r="AX13" s="12" t="e">
        <f t="shared" si="1"/>
        <v>#DIV/0!</v>
      </c>
      <c r="AY13" s="12" t="e">
        <f t="shared" si="1"/>
        <v>#DIV/0!</v>
      </c>
      <c r="BA13" s="12" t="e">
        <f t="shared" si="6"/>
        <v>#DIV/0!</v>
      </c>
      <c r="BB13" s="12" t="e">
        <f t="shared" si="2"/>
        <v>#DIV/0!</v>
      </c>
      <c r="BC13" s="12" t="e">
        <f t="shared" si="2"/>
        <v>#DIV/0!</v>
      </c>
      <c r="BD13" s="12" t="e">
        <f t="shared" si="2"/>
        <v>#DIV/0!</v>
      </c>
    </row>
    <row r="14" spans="1:56" x14ac:dyDescent="0.25">
      <c r="A14" s="12" t="str">
        <f>Pub_national_scen_base!A14</f>
        <v>Q1 1979</v>
      </c>
      <c r="B14" s="12">
        <f>Pub_national_scen_base!F14</f>
        <v>5.9</v>
      </c>
      <c r="C14" s="12">
        <f>Pub_national_scen_adv!F14</f>
        <v>5.9</v>
      </c>
      <c r="D14" s="12">
        <f>Pub_national_scen_sev!F14</f>
        <v>5.9</v>
      </c>
      <c r="E14" s="12">
        <v>5.9</v>
      </c>
      <c r="F14" s="12">
        <f t="shared" si="9"/>
        <v>6</v>
      </c>
      <c r="G14" s="12">
        <f t="shared" si="7"/>
        <v>6</v>
      </c>
      <c r="H14" s="12">
        <f t="shared" si="7"/>
        <v>6</v>
      </c>
      <c r="I14" s="12">
        <f t="shared" si="7"/>
        <v>6</v>
      </c>
      <c r="J14" s="12">
        <f t="shared" si="12"/>
        <v>6.0500000000000007</v>
      </c>
      <c r="K14" s="12">
        <f t="shared" si="10"/>
        <v>6.0500000000000007</v>
      </c>
      <c r="L14" s="12">
        <f t="shared" si="10"/>
        <v>6.0500000000000007</v>
      </c>
      <c r="M14" s="12">
        <v>6.0500000000000007</v>
      </c>
      <c r="N14" s="12">
        <f>Pub_national_scen_base!N14</f>
        <v>0</v>
      </c>
      <c r="O14" s="12">
        <f>Pub_national_scen_adv!N14</f>
        <v>0</v>
      </c>
      <c r="P14" s="12">
        <f>Pub_national_scen_sev!N14</f>
        <v>0</v>
      </c>
      <c r="Q14">
        <v>0</v>
      </c>
      <c r="R14" s="12" t="e">
        <f t="shared" si="13"/>
        <v>#DIV/0!</v>
      </c>
      <c r="S14" s="12" t="e">
        <f t="shared" si="11"/>
        <v>#DIV/0!</v>
      </c>
      <c r="T14" s="12" t="e">
        <f t="shared" si="11"/>
        <v>#DIV/0!</v>
      </c>
      <c r="U14" s="12" t="e">
        <f t="shared" si="11"/>
        <v>#DIV/0!</v>
      </c>
      <c r="V14" s="12" t="e">
        <f t="shared" si="15"/>
        <v>#DIV/0!</v>
      </c>
      <c r="W14" s="12" t="e">
        <f t="shared" si="14"/>
        <v>#DIV/0!</v>
      </c>
      <c r="X14" s="12" t="e">
        <f t="shared" si="14"/>
        <v>#DIV/0!</v>
      </c>
      <c r="Y14" s="12" t="e">
        <f t="shared" si="14"/>
        <v>#DIV/0!</v>
      </c>
      <c r="Z14" s="12">
        <f>Pub_national_scen_base!H14</f>
        <v>9.4</v>
      </c>
      <c r="AA14" s="12">
        <f>Pub_national_scen_adv!H14</f>
        <v>9.4</v>
      </c>
      <c r="AB14" s="12">
        <f>Pub_national_scen_sev!H14</f>
        <v>9.4</v>
      </c>
      <c r="AC14">
        <v>9.4</v>
      </c>
      <c r="AD14" s="12">
        <f t="shared" si="8"/>
        <v>8.6</v>
      </c>
      <c r="AE14" s="12">
        <f t="shared" si="3"/>
        <v>8.6</v>
      </c>
      <c r="AF14" s="12">
        <f t="shared" si="3"/>
        <v>8.6</v>
      </c>
      <c r="AG14" s="12">
        <f t="shared" si="3"/>
        <v>8.6</v>
      </c>
      <c r="AH14" s="12">
        <f>Pub_national_scen_base!J14-Pub_national_scen_base!H14</f>
        <v>-0.40000000000000036</v>
      </c>
      <c r="AI14" s="12">
        <f>Pub_national_scen_adv!J14-Pub_national_scen_adv!H14</f>
        <v>-0.40000000000000036</v>
      </c>
      <c r="AJ14" s="12">
        <f>Pub_national_scen_sev!J14-Pub_national_scen_sev!H14</f>
        <v>-0.40000000000000036</v>
      </c>
      <c r="AK14" s="12">
        <v>-0.40000000000000036</v>
      </c>
      <c r="AL14" s="12">
        <f>AH14*(AVERAGE(Pub_national_scen_base!$H14:$J14))</f>
        <v>-3.6800000000000037</v>
      </c>
      <c r="AM14" s="12">
        <f>AI14*(AVERAGE(Pub_national_scen_adv!$H14:$J14))</f>
        <v>-3.6800000000000037</v>
      </c>
      <c r="AN14" s="12">
        <f>AJ14*(AVERAGE(Pub_national_scen_adv!$H14:$J14))</f>
        <v>-3.6800000000000037</v>
      </c>
      <c r="AO14" s="12">
        <v>-3.6800000000000037</v>
      </c>
      <c r="AQ14" s="12" t="e">
        <f t="shared" si="4"/>
        <v>#DIV/0!</v>
      </c>
      <c r="AR14" s="12" t="e">
        <f t="shared" si="0"/>
        <v>#DIV/0!</v>
      </c>
      <c r="AS14" s="12" t="e">
        <f t="shared" si="0"/>
        <v>#DIV/0!</v>
      </c>
      <c r="AT14" s="12" t="e">
        <v>#DIV/0!</v>
      </c>
      <c r="AV14" s="12" t="e">
        <f t="shared" si="5"/>
        <v>#DIV/0!</v>
      </c>
      <c r="AW14" s="12" t="e">
        <f t="shared" si="1"/>
        <v>#DIV/0!</v>
      </c>
      <c r="AX14" s="12" t="e">
        <f t="shared" si="1"/>
        <v>#DIV/0!</v>
      </c>
      <c r="AY14" s="12" t="e">
        <f t="shared" si="1"/>
        <v>#DIV/0!</v>
      </c>
      <c r="BA14" s="12" t="e">
        <f t="shared" si="6"/>
        <v>#DIV/0!</v>
      </c>
      <c r="BB14" s="12" t="e">
        <f t="shared" si="2"/>
        <v>#DIV/0!</v>
      </c>
      <c r="BC14" s="12" t="e">
        <f t="shared" si="2"/>
        <v>#DIV/0!</v>
      </c>
      <c r="BD14" s="12" t="e">
        <f t="shared" si="2"/>
        <v>#DIV/0!</v>
      </c>
    </row>
    <row r="15" spans="1:56" x14ac:dyDescent="0.25">
      <c r="A15" s="12" t="str">
        <f>Pub_national_scen_base!A15</f>
        <v>Q2 1979</v>
      </c>
      <c r="B15" s="12">
        <f>Pub_national_scen_base!F15</f>
        <v>5.7</v>
      </c>
      <c r="C15" s="12">
        <f>Pub_national_scen_adv!F15</f>
        <v>5.7</v>
      </c>
      <c r="D15" s="12">
        <f>Pub_national_scen_sev!F15</f>
        <v>5.7</v>
      </c>
      <c r="E15" s="12">
        <v>5.7</v>
      </c>
      <c r="F15" s="12">
        <f t="shared" si="9"/>
        <v>5.9</v>
      </c>
      <c r="G15" s="12">
        <f t="shared" si="7"/>
        <v>5.9</v>
      </c>
      <c r="H15" s="12">
        <f t="shared" si="7"/>
        <v>5.9</v>
      </c>
      <c r="I15" s="12">
        <f t="shared" si="7"/>
        <v>5.9</v>
      </c>
      <c r="J15" s="12">
        <f t="shared" si="12"/>
        <v>5.9499999999999993</v>
      </c>
      <c r="K15" s="12">
        <f t="shared" si="10"/>
        <v>5.9499999999999993</v>
      </c>
      <c r="L15" s="12">
        <f t="shared" si="10"/>
        <v>5.9499999999999993</v>
      </c>
      <c r="M15" s="12">
        <v>5.9499999999999993</v>
      </c>
      <c r="N15" s="12">
        <f>Pub_national_scen_base!N15</f>
        <v>0</v>
      </c>
      <c r="O15" s="12">
        <f>Pub_national_scen_adv!N15</f>
        <v>0</v>
      </c>
      <c r="P15" s="12">
        <f>Pub_national_scen_sev!N15</f>
        <v>0</v>
      </c>
      <c r="Q15">
        <v>0</v>
      </c>
      <c r="R15" s="12" t="e">
        <f t="shared" si="13"/>
        <v>#DIV/0!</v>
      </c>
      <c r="S15" s="12" t="e">
        <f t="shared" si="11"/>
        <v>#DIV/0!</v>
      </c>
      <c r="T15" s="12" t="e">
        <f t="shared" si="11"/>
        <v>#DIV/0!</v>
      </c>
      <c r="U15" s="12" t="e">
        <f t="shared" si="11"/>
        <v>#DIV/0!</v>
      </c>
      <c r="V15" s="12" t="e">
        <f t="shared" si="15"/>
        <v>#DIV/0!</v>
      </c>
      <c r="W15" s="12" t="e">
        <f t="shared" si="14"/>
        <v>#DIV/0!</v>
      </c>
      <c r="X15" s="12" t="e">
        <f t="shared" si="14"/>
        <v>#DIV/0!</v>
      </c>
      <c r="Y15" s="12" t="e">
        <f t="shared" si="14"/>
        <v>#DIV/0!</v>
      </c>
      <c r="Z15" s="12">
        <f>Pub_national_scen_base!H15</f>
        <v>9.4</v>
      </c>
      <c r="AA15" s="12">
        <f>Pub_national_scen_adv!H15</f>
        <v>9.4</v>
      </c>
      <c r="AB15" s="12">
        <f>Pub_national_scen_sev!H15</f>
        <v>9.4</v>
      </c>
      <c r="AC15">
        <v>9.4</v>
      </c>
      <c r="AD15" s="12">
        <f t="shared" si="8"/>
        <v>9.4</v>
      </c>
      <c r="AE15" s="12">
        <f t="shared" si="3"/>
        <v>9.4</v>
      </c>
      <c r="AF15" s="12">
        <f t="shared" si="3"/>
        <v>9.4</v>
      </c>
      <c r="AG15" s="12">
        <f t="shared" si="3"/>
        <v>9.4</v>
      </c>
      <c r="AH15" s="12">
        <f>Pub_national_scen_base!J15-Pub_national_scen_base!H15</f>
        <v>-0.40000000000000036</v>
      </c>
      <c r="AI15" s="12">
        <f>Pub_national_scen_adv!J15-Pub_national_scen_adv!H15</f>
        <v>-0.40000000000000036</v>
      </c>
      <c r="AJ15" s="12">
        <f>Pub_national_scen_sev!J15-Pub_national_scen_sev!H15</f>
        <v>-0.40000000000000036</v>
      </c>
      <c r="AK15" s="12">
        <v>-0.40000000000000036</v>
      </c>
      <c r="AL15" s="12">
        <f>AH15*(AVERAGE(Pub_national_scen_base!$H15:$J15))</f>
        <v>-3.6666666666666696</v>
      </c>
      <c r="AM15" s="12">
        <f>AI15*(AVERAGE(Pub_national_scen_adv!$H15:$J15))</f>
        <v>-3.6666666666666696</v>
      </c>
      <c r="AN15" s="12">
        <f>AJ15*(AVERAGE(Pub_national_scen_adv!$H15:$J15))</f>
        <v>-3.6666666666666696</v>
      </c>
      <c r="AO15" s="12">
        <v>-3.6666666666666696</v>
      </c>
      <c r="AQ15" s="12" t="e">
        <f t="shared" si="4"/>
        <v>#DIV/0!</v>
      </c>
      <c r="AR15" s="12" t="e">
        <f t="shared" si="0"/>
        <v>#DIV/0!</v>
      </c>
      <c r="AS15" s="12" t="e">
        <f t="shared" si="0"/>
        <v>#DIV/0!</v>
      </c>
      <c r="AT15" s="12" t="e">
        <v>#DIV/0!</v>
      </c>
      <c r="AV15" s="12" t="e">
        <f t="shared" si="5"/>
        <v>#DIV/0!</v>
      </c>
      <c r="AW15" s="12" t="e">
        <f t="shared" si="1"/>
        <v>#DIV/0!</v>
      </c>
      <c r="AX15" s="12" t="e">
        <f t="shared" si="1"/>
        <v>#DIV/0!</v>
      </c>
      <c r="AY15" s="12" t="e">
        <f t="shared" si="1"/>
        <v>#DIV/0!</v>
      </c>
      <c r="BA15" s="12" t="e">
        <f t="shared" si="6"/>
        <v>#DIV/0!</v>
      </c>
      <c r="BB15" s="12" t="e">
        <f t="shared" si="2"/>
        <v>#DIV/0!</v>
      </c>
      <c r="BC15" s="12" t="e">
        <f t="shared" si="2"/>
        <v>#DIV/0!</v>
      </c>
      <c r="BD15" s="12" t="e">
        <f t="shared" si="2"/>
        <v>#DIV/0!</v>
      </c>
    </row>
    <row r="16" spans="1:56" x14ac:dyDescent="0.25">
      <c r="A16" s="12" t="str">
        <f>Pub_national_scen_base!A16</f>
        <v>Q3 1979</v>
      </c>
      <c r="B16" s="12">
        <f>Pub_national_scen_base!F16</f>
        <v>5.9</v>
      </c>
      <c r="C16" s="12">
        <f>Pub_national_scen_adv!F16</f>
        <v>5.9</v>
      </c>
      <c r="D16" s="12">
        <f>Pub_national_scen_sev!F16</f>
        <v>5.9</v>
      </c>
      <c r="E16" s="12">
        <v>5.9</v>
      </c>
      <c r="F16" s="12">
        <f t="shared" si="9"/>
        <v>5.9</v>
      </c>
      <c r="G16" s="12">
        <f t="shared" si="7"/>
        <v>5.9</v>
      </c>
      <c r="H16" s="12">
        <f t="shared" si="7"/>
        <v>5.9</v>
      </c>
      <c r="I16" s="12">
        <f t="shared" si="7"/>
        <v>5.9</v>
      </c>
      <c r="J16" s="12">
        <f t="shared" si="12"/>
        <v>5.875</v>
      </c>
      <c r="K16" s="12">
        <f t="shared" si="10"/>
        <v>5.875</v>
      </c>
      <c r="L16" s="12">
        <f t="shared" si="10"/>
        <v>5.875</v>
      </c>
      <c r="M16" s="12">
        <v>5.875</v>
      </c>
      <c r="N16" s="12">
        <f>Pub_national_scen_base!N16</f>
        <v>0</v>
      </c>
      <c r="O16" s="12">
        <f>Pub_national_scen_adv!N16</f>
        <v>0</v>
      </c>
      <c r="P16" s="12">
        <f>Pub_national_scen_sev!N16</f>
        <v>0</v>
      </c>
      <c r="Q16">
        <v>0</v>
      </c>
      <c r="R16" s="12" t="e">
        <f t="shared" si="13"/>
        <v>#DIV/0!</v>
      </c>
      <c r="S16" s="12" t="e">
        <f t="shared" si="11"/>
        <v>#DIV/0!</v>
      </c>
      <c r="T16" s="12" t="e">
        <f t="shared" si="11"/>
        <v>#DIV/0!</v>
      </c>
      <c r="U16" s="12" t="e">
        <f t="shared" si="11"/>
        <v>#DIV/0!</v>
      </c>
      <c r="V16" s="12" t="e">
        <f t="shared" si="15"/>
        <v>#DIV/0!</v>
      </c>
      <c r="W16" s="12" t="e">
        <f t="shared" si="14"/>
        <v>#DIV/0!</v>
      </c>
      <c r="X16" s="12" t="e">
        <f t="shared" si="14"/>
        <v>#DIV/0!</v>
      </c>
      <c r="Y16" s="12" t="e">
        <f t="shared" si="14"/>
        <v>#DIV/0!</v>
      </c>
      <c r="Z16" s="12">
        <f>Pub_national_scen_base!H16</f>
        <v>9.6999999999999993</v>
      </c>
      <c r="AA16" s="12">
        <f>Pub_national_scen_adv!H16</f>
        <v>9.6999999999999993</v>
      </c>
      <c r="AB16" s="12">
        <f>Pub_national_scen_sev!H16</f>
        <v>9.6999999999999993</v>
      </c>
      <c r="AC16">
        <v>9.6999999999999993</v>
      </c>
      <c r="AD16" s="12">
        <f t="shared" si="8"/>
        <v>9.4</v>
      </c>
      <c r="AE16" s="12">
        <f t="shared" si="3"/>
        <v>9.4</v>
      </c>
      <c r="AF16" s="12">
        <f t="shared" si="3"/>
        <v>9.4</v>
      </c>
      <c r="AG16" s="12">
        <f t="shared" si="3"/>
        <v>9.4</v>
      </c>
      <c r="AH16" s="12">
        <f>Pub_national_scen_base!J16-Pub_national_scen_base!H16</f>
        <v>-0.69999999999999929</v>
      </c>
      <c r="AI16" s="12">
        <f>Pub_national_scen_adv!J16-Pub_national_scen_adv!H16</f>
        <v>-0.69999999999999929</v>
      </c>
      <c r="AJ16" s="12">
        <f>Pub_national_scen_sev!J16-Pub_national_scen_sev!H16</f>
        <v>-0.69999999999999929</v>
      </c>
      <c r="AK16" s="12">
        <v>-0.69999999999999929</v>
      </c>
      <c r="AL16" s="12">
        <f>AH16*(AVERAGE(Pub_national_scen_base!$H16:$J16))</f>
        <v>-6.4866666666666593</v>
      </c>
      <c r="AM16" s="12">
        <f>AI16*(AVERAGE(Pub_national_scen_adv!$H16:$J16))</f>
        <v>-6.4866666666666593</v>
      </c>
      <c r="AN16" s="12">
        <f>AJ16*(AVERAGE(Pub_national_scen_adv!$H16:$J16))</f>
        <v>-6.4866666666666593</v>
      </c>
      <c r="AO16" s="12">
        <v>-6.4866666666666593</v>
      </c>
      <c r="AQ16" s="12" t="e">
        <f t="shared" si="4"/>
        <v>#DIV/0!</v>
      </c>
      <c r="AR16" s="12" t="e">
        <f t="shared" si="0"/>
        <v>#DIV/0!</v>
      </c>
      <c r="AS16" s="12" t="e">
        <f t="shared" si="0"/>
        <v>#DIV/0!</v>
      </c>
      <c r="AT16" s="12" t="e">
        <v>#DIV/0!</v>
      </c>
      <c r="AV16" s="12" t="e">
        <f t="shared" si="5"/>
        <v>#DIV/0!</v>
      </c>
      <c r="AW16" s="12" t="e">
        <f t="shared" si="1"/>
        <v>#DIV/0!</v>
      </c>
      <c r="AX16" s="12" t="e">
        <f t="shared" si="1"/>
        <v>#DIV/0!</v>
      </c>
      <c r="AY16" s="12" t="e">
        <f t="shared" si="1"/>
        <v>#DIV/0!</v>
      </c>
      <c r="BA16" s="12" t="e">
        <f t="shared" si="6"/>
        <v>#DIV/0!</v>
      </c>
      <c r="BB16" s="12" t="e">
        <f t="shared" si="2"/>
        <v>#DIV/0!</v>
      </c>
      <c r="BC16" s="12" t="e">
        <f t="shared" si="2"/>
        <v>#DIV/0!</v>
      </c>
      <c r="BD16" s="12" t="e">
        <f t="shared" si="2"/>
        <v>#DIV/0!</v>
      </c>
    </row>
    <row r="17" spans="1:56" x14ac:dyDescent="0.25">
      <c r="A17" s="12" t="str">
        <f>Pub_national_scen_base!A17</f>
        <v>Q4 1979</v>
      </c>
      <c r="B17" s="12">
        <f>Pub_national_scen_base!F17</f>
        <v>6</v>
      </c>
      <c r="C17" s="12">
        <f>Pub_national_scen_adv!F17</f>
        <v>6</v>
      </c>
      <c r="D17" s="12">
        <f>Pub_national_scen_sev!F17</f>
        <v>6</v>
      </c>
      <c r="E17" s="12">
        <v>6</v>
      </c>
      <c r="F17" s="12">
        <f t="shared" si="9"/>
        <v>5.7</v>
      </c>
      <c r="G17" s="12">
        <f t="shared" si="7"/>
        <v>5.7</v>
      </c>
      <c r="H17" s="12">
        <f t="shared" si="7"/>
        <v>5.7</v>
      </c>
      <c r="I17" s="12">
        <f t="shared" si="7"/>
        <v>5.7</v>
      </c>
      <c r="J17" s="12">
        <f t="shared" si="12"/>
        <v>5.85</v>
      </c>
      <c r="K17" s="12">
        <f t="shared" si="10"/>
        <v>5.85</v>
      </c>
      <c r="L17" s="12">
        <f t="shared" si="10"/>
        <v>5.85</v>
      </c>
      <c r="M17" s="12">
        <v>5.85</v>
      </c>
      <c r="N17" s="12">
        <f>Pub_national_scen_base!N17</f>
        <v>0</v>
      </c>
      <c r="O17" s="12">
        <f>Pub_national_scen_adv!N17</f>
        <v>0</v>
      </c>
      <c r="P17" s="12">
        <f>Pub_national_scen_sev!N17</f>
        <v>0</v>
      </c>
      <c r="Q17">
        <v>0</v>
      </c>
      <c r="R17" s="12" t="e">
        <f t="shared" si="13"/>
        <v>#DIV/0!</v>
      </c>
      <c r="S17" s="12" t="e">
        <f t="shared" si="11"/>
        <v>#DIV/0!</v>
      </c>
      <c r="T17" s="12" t="e">
        <f t="shared" si="11"/>
        <v>#DIV/0!</v>
      </c>
      <c r="U17" s="12" t="e">
        <f t="shared" si="11"/>
        <v>#DIV/0!</v>
      </c>
      <c r="V17" s="12" t="e">
        <f t="shared" si="15"/>
        <v>#DIV/0!</v>
      </c>
      <c r="W17" s="12" t="e">
        <f t="shared" si="14"/>
        <v>#DIV/0!</v>
      </c>
      <c r="X17" s="12" t="e">
        <f t="shared" si="14"/>
        <v>#DIV/0!</v>
      </c>
      <c r="Y17" s="12" t="e">
        <f t="shared" si="14"/>
        <v>#DIV/0!</v>
      </c>
      <c r="Z17" s="12">
        <f>Pub_national_scen_base!H17</f>
        <v>11.8</v>
      </c>
      <c r="AA17" s="12">
        <f>Pub_national_scen_adv!H17</f>
        <v>11.8</v>
      </c>
      <c r="AB17" s="12">
        <f>Pub_national_scen_sev!H17</f>
        <v>11.8</v>
      </c>
      <c r="AC17">
        <v>11.8</v>
      </c>
      <c r="AD17" s="12">
        <f t="shared" si="8"/>
        <v>9.6999999999999993</v>
      </c>
      <c r="AE17" s="12">
        <f t="shared" si="3"/>
        <v>9.6999999999999993</v>
      </c>
      <c r="AF17" s="12">
        <f t="shared" si="3"/>
        <v>9.6999999999999993</v>
      </c>
      <c r="AG17" s="12">
        <f t="shared" si="3"/>
        <v>9.6999999999999993</v>
      </c>
      <c r="AH17" s="12">
        <f>Pub_national_scen_base!J17-Pub_national_scen_base!H17</f>
        <v>-1.4000000000000004</v>
      </c>
      <c r="AI17" s="12">
        <f>Pub_national_scen_adv!J17-Pub_national_scen_adv!H17</f>
        <v>-1.4000000000000004</v>
      </c>
      <c r="AJ17" s="12">
        <f>Pub_national_scen_sev!J17-Pub_national_scen_sev!H17</f>
        <v>-1.4000000000000004</v>
      </c>
      <c r="AK17" s="12">
        <v>-1.4000000000000004</v>
      </c>
      <c r="AL17" s="12">
        <f>AH17*(AVERAGE(Pub_national_scen_base!$H17:$J17))</f>
        <v>-15.306666666666668</v>
      </c>
      <c r="AM17" s="12">
        <f>AI17*(AVERAGE(Pub_national_scen_adv!$H17:$J17))</f>
        <v>-15.306666666666668</v>
      </c>
      <c r="AN17" s="12">
        <f>AJ17*(AVERAGE(Pub_national_scen_adv!$H17:$J17))</f>
        <v>-15.306666666666668</v>
      </c>
      <c r="AO17" s="12">
        <v>-15.306666666666668</v>
      </c>
      <c r="AQ17" s="12" t="e">
        <f t="shared" si="4"/>
        <v>#DIV/0!</v>
      </c>
      <c r="AR17" s="12" t="e">
        <f t="shared" si="0"/>
        <v>#DIV/0!</v>
      </c>
      <c r="AS17" s="12" t="e">
        <f t="shared" si="0"/>
        <v>#DIV/0!</v>
      </c>
      <c r="AT17" s="12" t="e">
        <v>#DIV/0!</v>
      </c>
      <c r="AV17" s="12" t="e">
        <f t="shared" si="5"/>
        <v>#DIV/0!</v>
      </c>
      <c r="AW17" s="12" t="e">
        <f t="shared" si="1"/>
        <v>#DIV/0!</v>
      </c>
      <c r="AX17" s="12" t="e">
        <f t="shared" si="1"/>
        <v>#DIV/0!</v>
      </c>
      <c r="AY17" s="12" t="e">
        <f t="shared" si="1"/>
        <v>#DIV/0!</v>
      </c>
      <c r="BA17" s="12" t="e">
        <f t="shared" si="6"/>
        <v>#DIV/0!</v>
      </c>
      <c r="BB17" s="12" t="e">
        <f t="shared" si="2"/>
        <v>#DIV/0!</v>
      </c>
      <c r="BC17" s="12" t="e">
        <f t="shared" si="2"/>
        <v>#DIV/0!</v>
      </c>
      <c r="BD17" s="12" t="e">
        <f t="shared" si="2"/>
        <v>#DIV/0!</v>
      </c>
    </row>
    <row r="18" spans="1:56" x14ac:dyDescent="0.25">
      <c r="A18" s="12" t="str">
        <f>Pub_national_scen_base!A18</f>
        <v>Q1 1980</v>
      </c>
      <c r="B18" s="12">
        <f>Pub_national_scen_base!F18</f>
        <v>6.3</v>
      </c>
      <c r="C18" s="12">
        <f>Pub_national_scen_adv!F18</f>
        <v>6.3</v>
      </c>
      <c r="D18" s="12">
        <f>Pub_national_scen_sev!F18</f>
        <v>6.3</v>
      </c>
      <c r="E18" s="12">
        <v>6.3</v>
      </c>
      <c r="F18" s="12">
        <f t="shared" si="9"/>
        <v>5.9</v>
      </c>
      <c r="G18" s="12">
        <f t="shared" si="7"/>
        <v>5.9</v>
      </c>
      <c r="H18" s="12">
        <f t="shared" si="7"/>
        <v>5.9</v>
      </c>
      <c r="I18" s="12">
        <f t="shared" si="7"/>
        <v>5.9</v>
      </c>
      <c r="J18" s="12">
        <f t="shared" si="12"/>
        <v>5.875</v>
      </c>
      <c r="K18" s="12">
        <f t="shared" si="10"/>
        <v>5.875</v>
      </c>
      <c r="L18" s="12">
        <f t="shared" si="10"/>
        <v>5.875</v>
      </c>
      <c r="M18" s="12">
        <v>5.875</v>
      </c>
      <c r="N18" s="12">
        <f>Pub_national_scen_base!N18</f>
        <v>0</v>
      </c>
      <c r="O18" s="12">
        <f>Pub_national_scen_adv!N18</f>
        <v>0</v>
      </c>
      <c r="P18" s="12">
        <f>Pub_national_scen_sev!N18</f>
        <v>0</v>
      </c>
      <c r="Q18">
        <v>0</v>
      </c>
      <c r="R18" s="12" t="e">
        <f t="shared" si="13"/>
        <v>#DIV/0!</v>
      </c>
      <c r="S18" s="12" t="e">
        <f t="shared" si="11"/>
        <v>#DIV/0!</v>
      </c>
      <c r="T18" s="12" t="e">
        <f t="shared" si="11"/>
        <v>#DIV/0!</v>
      </c>
      <c r="U18" s="12" t="e">
        <f t="shared" si="11"/>
        <v>#DIV/0!</v>
      </c>
      <c r="V18" s="12" t="e">
        <f t="shared" si="15"/>
        <v>#DIV/0!</v>
      </c>
      <c r="W18" s="12" t="e">
        <f t="shared" si="14"/>
        <v>#DIV/0!</v>
      </c>
      <c r="X18" s="12" t="e">
        <f t="shared" si="14"/>
        <v>#DIV/0!</v>
      </c>
      <c r="Y18" s="12" t="e">
        <f t="shared" si="14"/>
        <v>#DIV/0!</v>
      </c>
      <c r="Z18" s="12">
        <f>Pub_national_scen_base!H18</f>
        <v>13.3</v>
      </c>
      <c r="AA18" s="12">
        <f>Pub_national_scen_adv!H18</f>
        <v>13.3</v>
      </c>
      <c r="AB18" s="12">
        <f>Pub_national_scen_sev!H18</f>
        <v>13.3</v>
      </c>
      <c r="AC18">
        <v>13.3</v>
      </c>
      <c r="AD18" s="12">
        <f t="shared" si="8"/>
        <v>11.8</v>
      </c>
      <c r="AE18" s="12">
        <f t="shared" si="3"/>
        <v>11.8</v>
      </c>
      <c r="AF18" s="12">
        <f t="shared" si="3"/>
        <v>11.8</v>
      </c>
      <c r="AG18" s="12">
        <f t="shared" si="3"/>
        <v>11.8</v>
      </c>
      <c r="AH18" s="12">
        <f>Pub_national_scen_base!J18-Pub_national_scen_base!H18</f>
        <v>-1.5</v>
      </c>
      <c r="AI18" s="12">
        <f>Pub_national_scen_adv!J18-Pub_national_scen_adv!H18</f>
        <v>-1.5</v>
      </c>
      <c r="AJ18" s="12">
        <f>Pub_national_scen_sev!J18-Pub_national_scen_sev!H18</f>
        <v>-1.5</v>
      </c>
      <c r="AK18" s="12">
        <v>-1.5</v>
      </c>
      <c r="AL18" s="12">
        <f>AH18*(AVERAGE(Pub_national_scen_base!$H18:$J18))</f>
        <v>-18.55</v>
      </c>
      <c r="AM18" s="12">
        <f>AI18*(AVERAGE(Pub_national_scen_adv!$H18:$J18))</f>
        <v>-18.55</v>
      </c>
      <c r="AN18" s="12">
        <f>AJ18*(AVERAGE(Pub_national_scen_adv!$H18:$J18))</f>
        <v>-18.55</v>
      </c>
      <c r="AO18" s="12">
        <v>-18.55</v>
      </c>
      <c r="AQ18" s="12" t="e">
        <f t="shared" si="4"/>
        <v>#DIV/0!</v>
      </c>
      <c r="AR18" s="12" t="e">
        <f t="shared" si="4"/>
        <v>#DIV/0!</v>
      </c>
      <c r="AS18" s="12" t="e">
        <f t="shared" si="4"/>
        <v>#DIV/0!</v>
      </c>
      <c r="AT18" s="12" t="e">
        <v>#DIV/0!</v>
      </c>
      <c r="AV18" s="12" t="e">
        <f t="shared" si="5"/>
        <v>#DIV/0!</v>
      </c>
      <c r="AW18" s="12" t="e">
        <f t="shared" si="5"/>
        <v>#DIV/0!</v>
      </c>
      <c r="AX18" s="12" t="e">
        <f t="shared" si="5"/>
        <v>#DIV/0!</v>
      </c>
      <c r="AY18" s="12" t="e">
        <f t="shared" si="5"/>
        <v>#DIV/0!</v>
      </c>
      <c r="BA18" s="12" t="e">
        <f t="shared" si="6"/>
        <v>#DIV/0!</v>
      </c>
      <c r="BB18" s="12" t="e">
        <f t="shared" si="6"/>
        <v>#DIV/0!</v>
      </c>
      <c r="BC18" s="12" t="e">
        <f t="shared" si="6"/>
        <v>#DIV/0!</v>
      </c>
      <c r="BD18" s="12" t="e">
        <f t="shared" si="6"/>
        <v>#DIV/0!</v>
      </c>
    </row>
    <row r="19" spans="1:56" x14ac:dyDescent="0.25">
      <c r="A19" s="12" t="str">
        <f>Pub_national_scen_base!A19</f>
        <v>Q2 1980</v>
      </c>
      <c r="B19" s="12">
        <f>Pub_national_scen_base!F19</f>
        <v>7.3</v>
      </c>
      <c r="C19" s="12">
        <f>Pub_national_scen_adv!F19</f>
        <v>7.3</v>
      </c>
      <c r="D19" s="12">
        <f>Pub_national_scen_sev!F19</f>
        <v>7.3</v>
      </c>
      <c r="E19" s="12">
        <v>7.3</v>
      </c>
      <c r="F19" s="12">
        <f t="shared" si="9"/>
        <v>6</v>
      </c>
      <c r="G19" s="12">
        <f t="shared" si="7"/>
        <v>6</v>
      </c>
      <c r="H19" s="12">
        <f t="shared" si="7"/>
        <v>6</v>
      </c>
      <c r="I19" s="12">
        <f t="shared" si="7"/>
        <v>6</v>
      </c>
      <c r="J19" s="12">
        <f t="shared" si="12"/>
        <v>5.9750000000000005</v>
      </c>
      <c r="K19" s="12">
        <f t="shared" si="10"/>
        <v>5.9750000000000005</v>
      </c>
      <c r="L19" s="12">
        <f t="shared" si="10"/>
        <v>5.9750000000000005</v>
      </c>
      <c r="M19" s="12">
        <v>5.9750000000000005</v>
      </c>
      <c r="N19" s="12">
        <f>Pub_national_scen_base!N19</f>
        <v>0</v>
      </c>
      <c r="O19" s="12">
        <f>Pub_national_scen_adv!N19</f>
        <v>0</v>
      </c>
      <c r="P19" s="12">
        <f>Pub_national_scen_sev!N19</f>
        <v>0</v>
      </c>
      <c r="Q19">
        <v>0</v>
      </c>
      <c r="R19" s="12" t="e">
        <f t="shared" si="13"/>
        <v>#DIV/0!</v>
      </c>
      <c r="S19" s="12" t="e">
        <f t="shared" si="11"/>
        <v>#DIV/0!</v>
      </c>
      <c r="T19" s="12" t="e">
        <f t="shared" si="11"/>
        <v>#DIV/0!</v>
      </c>
      <c r="U19" s="12" t="e">
        <f t="shared" si="11"/>
        <v>#DIV/0!</v>
      </c>
      <c r="V19" s="12" t="e">
        <f t="shared" si="15"/>
        <v>#DIV/0!</v>
      </c>
      <c r="W19" s="12" t="e">
        <f t="shared" si="14"/>
        <v>#DIV/0!</v>
      </c>
      <c r="X19" s="12" t="e">
        <f t="shared" si="14"/>
        <v>#DIV/0!</v>
      </c>
      <c r="Y19" s="12" t="e">
        <f t="shared" si="14"/>
        <v>#DIV/0!</v>
      </c>
      <c r="Z19" s="12">
        <f>Pub_national_scen_base!H19</f>
        <v>9.6</v>
      </c>
      <c r="AA19" s="12">
        <f>Pub_national_scen_adv!H19</f>
        <v>9.6</v>
      </c>
      <c r="AB19" s="12">
        <f>Pub_national_scen_sev!H19</f>
        <v>9.6</v>
      </c>
      <c r="AC19">
        <v>9.6</v>
      </c>
      <c r="AD19" s="12">
        <f t="shared" si="8"/>
        <v>13.3</v>
      </c>
      <c r="AE19" s="12">
        <f t="shared" si="8"/>
        <v>13.3</v>
      </c>
      <c r="AF19" s="12">
        <f t="shared" si="8"/>
        <v>13.3</v>
      </c>
      <c r="AG19" s="12">
        <f t="shared" si="8"/>
        <v>13.3</v>
      </c>
      <c r="AH19" s="12">
        <f>Pub_national_scen_base!J19-Pub_national_scen_base!H19</f>
        <v>0.80000000000000071</v>
      </c>
      <c r="AI19" s="12">
        <f>Pub_national_scen_adv!J19-Pub_national_scen_adv!H19</f>
        <v>0.80000000000000071</v>
      </c>
      <c r="AJ19" s="12">
        <f>Pub_national_scen_sev!J19-Pub_national_scen_sev!H19</f>
        <v>0.80000000000000071</v>
      </c>
      <c r="AK19" s="12">
        <v>0.80000000000000071</v>
      </c>
      <c r="AL19" s="12">
        <f>AH19*(AVERAGE(Pub_national_scen_base!$H19:$J19))</f>
        <v>8.0266666666666744</v>
      </c>
      <c r="AM19" s="12">
        <f>AI19*(AVERAGE(Pub_national_scen_adv!$H19:$J19))</f>
        <v>8.0266666666666744</v>
      </c>
      <c r="AN19" s="12">
        <f>AJ19*(AVERAGE(Pub_national_scen_adv!$H19:$J19))</f>
        <v>8.0266666666666744</v>
      </c>
      <c r="AO19" s="12">
        <v>8.0266666666666744</v>
      </c>
      <c r="AQ19" s="12" t="e">
        <f t="shared" si="4"/>
        <v>#DIV/0!</v>
      </c>
      <c r="AR19" s="12" t="e">
        <f t="shared" si="4"/>
        <v>#DIV/0!</v>
      </c>
      <c r="AS19" s="12" t="e">
        <f t="shared" si="4"/>
        <v>#DIV/0!</v>
      </c>
      <c r="AT19" s="12" t="e">
        <v>#DIV/0!</v>
      </c>
      <c r="AV19" s="12" t="e">
        <f t="shared" si="5"/>
        <v>#DIV/0!</v>
      </c>
      <c r="AW19" s="12" t="e">
        <f t="shared" si="5"/>
        <v>#DIV/0!</v>
      </c>
      <c r="AX19" s="12" t="e">
        <f t="shared" si="5"/>
        <v>#DIV/0!</v>
      </c>
      <c r="AY19" s="12" t="e">
        <f t="shared" si="5"/>
        <v>#DIV/0!</v>
      </c>
      <c r="BA19" s="12" t="e">
        <f t="shared" si="6"/>
        <v>#DIV/0!</v>
      </c>
      <c r="BB19" s="12" t="e">
        <f t="shared" si="6"/>
        <v>#DIV/0!</v>
      </c>
      <c r="BC19" s="12" t="e">
        <f t="shared" si="6"/>
        <v>#DIV/0!</v>
      </c>
      <c r="BD19" s="12" t="e">
        <f t="shared" si="6"/>
        <v>#DIV/0!</v>
      </c>
    </row>
    <row r="20" spans="1:56" x14ac:dyDescent="0.25">
      <c r="A20" s="12" t="str">
        <f>Pub_national_scen_base!A20</f>
        <v>Q3 1980</v>
      </c>
      <c r="B20" s="12">
        <f>Pub_national_scen_base!F20</f>
        <v>7.7</v>
      </c>
      <c r="C20" s="12">
        <f>Pub_national_scen_adv!F20</f>
        <v>7.7</v>
      </c>
      <c r="D20" s="12">
        <f>Pub_national_scen_sev!F20</f>
        <v>7.7</v>
      </c>
      <c r="E20" s="12">
        <v>7.7</v>
      </c>
      <c r="F20" s="12">
        <f t="shared" si="9"/>
        <v>6.3</v>
      </c>
      <c r="G20" s="12">
        <f t="shared" si="9"/>
        <v>6.3</v>
      </c>
      <c r="H20" s="12">
        <f t="shared" si="9"/>
        <v>6.3</v>
      </c>
      <c r="I20" s="12">
        <f t="shared" si="9"/>
        <v>6.3</v>
      </c>
      <c r="J20" s="12">
        <f t="shared" si="12"/>
        <v>6.375</v>
      </c>
      <c r="K20" s="12">
        <f t="shared" si="10"/>
        <v>6.375</v>
      </c>
      <c r="L20" s="12">
        <f t="shared" si="10"/>
        <v>6.375</v>
      </c>
      <c r="M20" s="12">
        <v>6.375</v>
      </c>
      <c r="N20" s="12">
        <f>Pub_national_scen_base!N20</f>
        <v>0</v>
      </c>
      <c r="O20" s="12">
        <f>Pub_national_scen_adv!N20</f>
        <v>0</v>
      </c>
      <c r="P20" s="12">
        <f>Pub_national_scen_sev!N20</f>
        <v>0</v>
      </c>
      <c r="Q20">
        <v>0</v>
      </c>
      <c r="R20" s="12" t="e">
        <f t="shared" si="13"/>
        <v>#DIV/0!</v>
      </c>
      <c r="S20" s="12" t="e">
        <f t="shared" si="11"/>
        <v>#DIV/0!</v>
      </c>
      <c r="T20" s="12" t="e">
        <f t="shared" si="11"/>
        <v>#DIV/0!</v>
      </c>
      <c r="U20" s="12" t="e">
        <f t="shared" si="11"/>
        <v>#DIV/0!</v>
      </c>
      <c r="V20" s="12" t="e">
        <f t="shared" si="15"/>
        <v>#DIV/0!</v>
      </c>
      <c r="W20" s="12" t="e">
        <f t="shared" si="14"/>
        <v>#DIV/0!</v>
      </c>
      <c r="X20" s="12" t="e">
        <f t="shared" si="14"/>
        <v>#DIV/0!</v>
      </c>
      <c r="Y20" s="12" t="e">
        <f t="shared" si="14"/>
        <v>#DIV/0!</v>
      </c>
      <c r="Z20" s="12">
        <f>Pub_national_scen_base!H20</f>
        <v>9.1</v>
      </c>
      <c r="AA20" s="12">
        <f>Pub_national_scen_adv!H20</f>
        <v>9.1</v>
      </c>
      <c r="AB20" s="12">
        <f>Pub_national_scen_sev!H20</f>
        <v>9.1</v>
      </c>
      <c r="AC20">
        <v>9.1</v>
      </c>
      <c r="AD20" s="12">
        <f t="shared" si="8"/>
        <v>9.6</v>
      </c>
      <c r="AE20" s="12">
        <f t="shared" si="8"/>
        <v>9.6</v>
      </c>
      <c r="AF20" s="12">
        <f t="shared" si="8"/>
        <v>9.6</v>
      </c>
      <c r="AG20" s="12">
        <f t="shared" si="8"/>
        <v>9.6</v>
      </c>
      <c r="AH20" s="12">
        <f>Pub_national_scen_base!J20-Pub_national_scen_base!H20</f>
        <v>1.7000000000000011</v>
      </c>
      <c r="AI20" s="12">
        <f>Pub_national_scen_adv!J20-Pub_national_scen_adv!H20</f>
        <v>1.7000000000000011</v>
      </c>
      <c r="AJ20" s="12">
        <f>Pub_national_scen_sev!J20-Pub_national_scen_sev!H20</f>
        <v>1.7000000000000011</v>
      </c>
      <c r="AK20" s="12">
        <v>1.7000000000000011</v>
      </c>
      <c r="AL20" s="12">
        <f>AH20*(AVERAGE(Pub_national_scen_base!$H20:$J20))</f>
        <v>17.283333333333342</v>
      </c>
      <c r="AM20" s="12">
        <f>AI20*(AVERAGE(Pub_national_scen_adv!$H20:$J20))</f>
        <v>17.283333333333342</v>
      </c>
      <c r="AN20" s="12">
        <f>AJ20*(AVERAGE(Pub_national_scen_adv!$H20:$J20))</f>
        <v>17.283333333333342</v>
      </c>
      <c r="AO20" s="12">
        <v>17.283333333333342</v>
      </c>
      <c r="AQ20" s="12" t="e">
        <f t="shared" si="4"/>
        <v>#DIV/0!</v>
      </c>
      <c r="AR20" s="12" t="e">
        <f t="shared" si="4"/>
        <v>#DIV/0!</v>
      </c>
      <c r="AS20" s="12" t="e">
        <f t="shared" si="4"/>
        <v>#DIV/0!</v>
      </c>
      <c r="AT20" s="12" t="e">
        <v>#DIV/0!</v>
      </c>
      <c r="AV20" s="12" t="e">
        <f t="shared" si="5"/>
        <v>#DIV/0!</v>
      </c>
      <c r="AW20" s="12" t="e">
        <f t="shared" si="5"/>
        <v>#DIV/0!</v>
      </c>
      <c r="AX20" s="12" t="e">
        <f t="shared" si="5"/>
        <v>#DIV/0!</v>
      </c>
      <c r="AY20" s="12" t="e">
        <f t="shared" si="5"/>
        <v>#DIV/0!</v>
      </c>
      <c r="BA20" s="12" t="e">
        <f t="shared" si="6"/>
        <v>#DIV/0!</v>
      </c>
      <c r="BB20" s="12" t="e">
        <f t="shared" si="6"/>
        <v>#DIV/0!</v>
      </c>
      <c r="BC20" s="12" t="e">
        <f t="shared" si="6"/>
        <v>#DIV/0!</v>
      </c>
      <c r="BD20" s="12" t="e">
        <f t="shared" si="6"/>
        <v>#DIV/0!</v>
      </c>
    </row>
    <row r="21" spans="1:56" x14ac:dyDescent="0.25">
      <c r="A21" s="12" t="str">
        <f>Pub_national_scen_base!A21</f>
        <v>Q4 1980</v>
      </c>
      <c r="B21" s="12">
        <f>Pub_national_scen_base!F21</f>
        <v>7.4</v>
      </c>
      <c r="C21" s="12">
        <f>Pub_national_scen_adv!F21</f>
        <v>7.4</v>
      </c>
      <c r="D21" s="12">
        <f>Pub_national_scen_sev!F21</f>
        <v>7.4</v>
      </c>
      <c r="E21" s="12">
        <v>7.4</v>
      </c>
      <c r="F21" s="12">
        <f t="shared" si="9"/>
        <v>7.3</v>
      </c>
      <c r="G21" s="12">
        <f t="shared" si="9"/>
        <v>7.3</v>
      </c>
      <c r="H21" s="12">
        <f t="shared" si="9"/>
        <v>7.3</v>
      </c>
      <c r="I21" s="12">
        <f t="shared" si="9"/>
        <v>7.3</v>
      </c>
      <c r="J21" s="12">
        <f t="shared" si="12"/>
        <v>6.8250000000000002</v>
      </c>
      <c r="K21" s="12">
        <f t="shared" si="10"/>
        <v>6.8250000000000002</v>
      </c>
      <c r="L21" s="12">
        <f t="shared" si="10"/>
        <v>6.8250000000000002</v>
      </c>
      <c r="M21" s="12">
        <v>6.8250000000000002</v>
      </c>
      <c r="N21" s="12">
        <f>Pub_national_scen_base!N21</f>
        <v>0</v>
      </c>
      <c r="O21" s="12">
        <f>Pub_national_scen_adv!N21</f>
        <v>0</v>
      </c>
      <c r="P21" s="12">
        <f>Pub_national_scen_sev!N21</f>
        <v>0</v>
      </c>
      <c r="Q21">
        <v>0</v>
      </c>
      <c r="R21" s="12" t="e">
        <f t="shared" si="13"/>
        <v>#DIV/0!</v>
      </c>
      <c r="S21" s="12" t="e">
        <f t="shared" si="11"/>
        <v>#DIV/0!</v>
      </c>
      <c r="T21" s="12" t="e">
        <f t="shared" si="11"/>
        <v>#DIV/0!</v>
      </c>
      <c r="U21" s="12" t="e">
        <f t="shared" si="11"/>
        <v>#DIV/0!</v>
      </c>
      <c r="V21" s="12" t="e">
        <f t="shared" si="15"/>
        <v>#DIV/0!</v>
      </c>
      <c r="W21" s="12" t="e">
        <f t="shared" si="14"/>
        <v>#DIV/0!</v>
      </c>
      <c r="X21" s="12" t="e">
        <f t="shared" si="14"/>
        <v>#DIV/0!</v>
      </c>
      <c r="Y21" s="12" t="e">
        <f t="shared" si="14"/>
        <v>#DIV/0!</v>
      </c>
      <c r="Z21" s="12">
        <f>Pub_national_scen_base!H21</f>
        <v>13.6</v>
      </c>
      <c r="AA21" s="12">
        <f>Pub_national_scen_adv!H21</f>
        <v>13.6</v>
      </c>
      <c r="AB21" s="12">
        <f>Pub_national_scen_sev!H21</f>
        <v>13.6</v>
      </c>
      <c r="AC21">
        <v>13.6</v>
      </c>
      <c r="AD21" s="12">
        <f t="shared" si="8"/>
        <v>9.1</v>
      </c>
      <c r="AE21" s="12">
        <f t="shared" si="8"/>
        <v>9.1</v>
      </c>
      <c r="AF21" s="12">
        <f t="shared" si="8"/>
        <v>9.1</v>
      </c>
      <c r="AG21" s="12">
        <f t="shared" si="8"/>
        <v>9.1</v>
      </c>
      <c r="AH21" s="12">
        <f>Pub_national_scen_base!J21-Pub_national_scen_base!H21</f>
        <v>-1.2999999999999989</v>
      </c>
      <c r="AI21" s="12">
        <f>Pub_national_scen_adv!J21-Pub_national_scen_adv!H21</f>
        <v>-1.2999999999999989</v>
      </c>
      <c r="AJ21" s="12">
        <f>Pub_national_scen_sev!J21-Pub_national_scen_sev!H21</f>
        <v>-1.2999999999999989</v>
      </c>
      <c r="AK21" s="12">
        <v>-1.2999999999999989</v>
      </c>
      <c r="AL21" s="12">
        <f>AH21*(AVERAGE(Pub_national_scen_base!$H21:$J21))</f>
        <v>-16.63999999999999</v>
      </c>
      <c r="AM21" s="12">
        <f>AI21*(AVERAGE(Pub_national_scen_adv!$H21:$J21))</f>
        <v>-16.63999999999999</v>
      </c>
      <c r="AN21" s="12">
        <f>AJ21*(AVERAGE(Pub_national_scen_adv!$H21:$J21))</f>
        <v>-16.63999999999999</v>
      </c>
      <c r="AO21" s="12">
        <v>-16.63999999999999</v>
      </c>
      <c r="AQ21" s="12" t="e">
        <f t="shared" si="4"/>
        <v>#DIV/0!</v>
      </c>
      <c r="AR21" s="12" t="e">
        <f t="shared" si="4"/>
        <v>#DIV/0!</v>
      </c>
      <c r="AS21" s="12" t="e">
        <f t="shared" si="4"/>
        <v>#DIV/0!</v>
      </c>
      <c r="AT21" s="12" t="e">
        <v>#DIV/0!</v>
      </c>
      <c r="AV21" s="12" t="e">
        <f t="shared" si="5"/>
        <v>#DIV/0!</v>
      </c>
      <c r="AW21" s="12" t="e">
        <f t="shared" si="5"/>
        <v>#DIV/0!</v>
      </c>
      <c r="AX21" s="12" t="e">
        <f t="shared" si="5"/>
        <v>#DIV/0!</v>
      </c>
      <c r="AY21" s="12" t="e">
        <f t="shared" si="5"/>
        <v>#DIV/0!</v>
      </c>
      <c r="BA21" s="12" t="e">
        <f t="shared" si="6"/>
        <v>#DIV/0!</v>
      </c>
      <c r="BB21" s="12" t="e">
        <f t="shared" si="6"/>
        <v>#DIV/0!</v>
      </c>
      <c r="BC21" s="12" t="e">
        <f t="shared" si="6"/>
        <v>#DIV/0!</v>
      </c>
      <c r="BD21" s="12" t="e">
        <f t="shared" si="6"/>
        <v>#DIV/0!</v>
      </c>
    </row>
    <row r="22" spans="1:56" x14ac:dyDescent="0.25">
      <c r="A22" s="12" t="str">
        <f>Pub_national_scen_base!A22</f>
        <v>Q1 1981</v>
      </c>
      <c r="B22" s="12">
        <f>Pub_national_scen_base!F22</f>
        <v>7.4</v>
      </c>
      <c r="C22" s="12">
        <f>Pub_national_scen_adv!F22</f>
        <v>7.4</v>
      </c>
      <c r="D22" s="12">
        <f>Pub_national_scen_sev!F22</f>
        <v>7.4</v>
      </c>
      <c r="E22" s="12">
        <v>7.4</v>
      </c>
      <c r="F22" s="12">
        <f t="shared" si="9"/>
        <v>7.7</v>
      </c>
      <c r="G22" s="12">
        <f t="shared" si="9"/>
        <v>7.7</v>
      </c>
      <c r="H22" s="12">
        <f t="shared" si="9"/>
        <v>7.7</v>
      </c>
      <c r="I22" s="12">
        <f t="shared" si="9"/>
        <v>7.7</v>
      </c>
      <c r="J22" s="12">
        <f t="shared" si="12"/>
        <v>7.1750000000000007</v>
      </c>
      <c r="K22" s="12">
        <f t="shared" si="12"/>
        <v>7.1750000000000007</v>
      </c>
      <c r="L22" s="12">
        <f t="shared" si="12"/>
        <v>7.1750000000000007</v>
      </c>
      <c r="M22" s="12">
        <v>7.1750000000000007</v>
      </c>
      <c r="N22" s="12">
        <f>Pub_national_scen_base!N22</f>
        <v>0</v>
      </c>
      <c r="O22" s="12">
        <f>Pub_national_scen_adv!N22</f>
        <v>0</v>
      </c>
      <c r="P22" s="12">
        <f>Pub_national_scen_sev!N22</f>
        <v>0</v>
      </c>
      <c r="Q22">
        <v>0</v>
      </c>
      <c r="R22" s="12" t="e">
        <f t="shared" si="13"/>
        <v>#DIV/0!</v>
      </c>
      <c r="S22" s="12" t="e">
        <f t="shared" si="13"/>
        <v>#DIV/0!</v>
      </c>
      <c r="T22" s="12" t="e">
        <f t="shared" si="13"/>
        <v>#DIV/0!</v>
      </c>
      <c r="U22" s="12" t="e">
        <f t="shared" si="13"/>
        <v>#DIV/0!</v>
      </c>
      <c r="V22" s="12" t="e">
        <f t="shared" si="15"/>
        <v>#DIV/0!</v>
      </c>
      <c r="W22" s="12" t="e">
        <f t="shared" si="14"/>
        <v>#DIV/0!</v>
      </c>
      <c r="X22" s="12" t="e">
        <f t="shared" si="14"/>
        <v>#DIV/0!</v>
      </c>
      <c r="Y22" s="12" t="e">
        <f t="shared" si="14"/>
        <v>#DIV/0!</v>
      </c>
      <c r="Z22" s="12">
        <f>Pub_national_scen_base!H22</f>
        <v>14.4</v>
      </c>
      <c r="AA22" s="12">
        <f>Pub_national_scen_adv!H22</f>
        <v>14.4</v>
      </c>
      <c r="AB22" s="12">
        <f>Pub_national_scen_sev!H22</f>
        <v>14.4</v>
      </c>
      <c r="AC22">
        <v>14.4</v>
      </c>
      <c r="AD22" s="12">
        <f t="shared" si="8"/>
        <v>13.6</v>
      </c>
      <c r="AE22" s="12">
        <f t="shared" si="8"/>
        <v>13.6</v>
      </c>
      <c r="AF22" s="12">
        <f t="shared" si="8"/>
        <v>13.6</v>
      </c>
      <c r="AG22" s="12">
        <f t="shared" si="8"/>
        <v>13.6</v>
      </c>
      <c r="AH22" s="12">
        <f>Pub_national_scen_base!J22-Pub_national_scen_base!H22</f>
        <v>-1.5999999999999996</v>
      </c>
      <c r="AI22" s="12">
        <f>Pub_national_scen_adv!J22-Pub_national_scen_adv!H22</f>
        <v>-1.5999999999999996</v>
      </c>
      <c r="AJ22" s="12">
        <f>Pub_national_scen_sev!J22-Pub_national_scen_sev!H22</f>
        <v>-1.5999999999999996</v>
      </c>
      <c r="AK22" s="12">
        <v>-1.5999999999999996</v>
      </c>
      <c r="AL22" s="12">
        <f>AH22*(AVERAGE(Pub_national_scen_base!$H22:$J22))</f>
        <v>-21.386666666666663</v>
      </c>
      <c r="AM22" s="12">
        <f>AI22*(AVERAGE(Pub_national_scen_adv!$H22:$J22))</f>
        <v>-21.386666666666663</v>
      </c>
      <c r="AN22" s="12">
        <f>AJ22*(AVERAGE(Pub_national_scen_adv!$H22:$J22))</f>
        <v>-21.386666666666663</v>
      </c>
      <c r="AO22" s="12">
        <v>-21.386666666666663</v>
      </c>
      <c r="AQ22" s="12" t="e">
        <f t="shared" si="4"/>
        <v>#DIV/0!</v>
      </c>
      <c r="AR22" s="12" t="e">
        <f t="shared" si="4"/>
        <v>#DIV/0!</v>
      </c>
      <c r="AS22" s="12" t="e">
        <f t="shared" si="4"/>
        <v>#DIV/0!</v>
      </c>
      <c r="AT22" s="12" t="e">
        <v>#DIV/0!</v>
      </c>
      <c r="AV22" s="12" t="e">
        <f t="shared" si="5"/>
        <v>#DIV/0!</v>
      </c>
      <c r="AW22" s="12" t="e">
        <f t="shared" si="5"/>
        <v>#DIV/0!</v>
      </c>
      <c r="AX22" s="12" t="e">
        <f t="shared" si="5"/>
        <v>#DIV/0!</v>
      </c>
      <c r="AY22" s="12" t="e">
        <f t="shared" si="5"/>
        <v>#DIV/0!</v>
      </c>
      <c r="BA22" s="12" t="e">
        <f t="shared" si="6"/>
        <v>#DIV/0!</v>
      </c>
      <c r="BB22" s="12" t="e">
        <f t="shared" si="6"/>
        <v>#DIV/0!</v>
      </c>
      <c r="BC22" s="12" t="e">
        <f t="shared" si="6"/>
        <v>#DIV/0!</v>
      </c>
      <c r="BD22" s="12" t="e">
        <f t="shared" si="6"/>
        <v>#DIV/0!</v>
      </c>
    </row>
    <row r="23" spans="1:56" x14ac:dyDescent="0.25">
      <c r="A23" s="12" t="str">
        <f>Pub_national_scen_base!A23</f>
        <v>Q2 1981</v>
      </c>
      <c r="B23" s="12">
        <f>Pub_national_scen_base!F23</f>
        <v>7.4</v>
      </c>
      <c r="C23" s="12">
        <f>Pub_national_scen_adv!F23</f>
        <v>7.4</v>
      </c>
      <c r="D23" s="12">
        <f>Pub_national_scen_sev!F23</f>
        <v>7.4</v>
      </c>
      <c r="E23" s="12">
        <v>7.4</v>
      </c>
      <c r="F23" s="12">
        <f t="shared" si="9"/>
        <v>7.4</v>
      </c>
      <c r="G23" s="12">
        <f t="shared" si="9"/>
        <v>7.4</v>
      </c>
      <c r="H23" s="12">
        <f t="shared" si="9"/>
        <v>7.4</v>
      </c>
      <c r="I23" s="12">
        <f t="shared" si="9"/>
        <v>7.4</v>
      </c>
      <c r="J23" s="12">
        <f t="shared" si="12"/>
        <v>7.4499999999999993</v>
      </c>
      <c r="K23" s="12">
        <f t="shared" si="12"/>
        <v>7.4499999999999993</v>
      </c>
      <c r="L23" s="12">
        <f t="shared" si="12"/>
        <v>7.4499999999999993</v>
      </c>
      <c r="M23" s="12">
        <v>7.4499999999999993</v>
      </c>
      <c r="N23" s="12">
        <f>Pub_national_scen_base!N23</f>
        <v>0</v>
      </c>
      <c r="O23" s="12">
        <f>Pub_national_scen_adv!N23</f>
        <v>0</v>
      </c>
      <c r="P23" s="12">
        <f>Pub_national_scen_sev!N23</f>
        <v>0</v>
      </c>
      <c r="Q23">
        <v>0</v>
      </c>
      <c r="R23" s="12" t="e">
        <f t="shared" si="13"/>
        <v>#DIV/0!</v>
      </c>
      <c r="S23" s="12" t="e">
        <f t="shared" si="13"/>
        <v>#DIV/0!</v>
      </c>
      <c r="T23" s="12" t="e">
        <f t="shared" si="13"/>
        <v>#DIV/0!</v>
      </c>
      <c r="U23" s="12" t="e">
        <f t="shared" si="13"/>
        <v>#DIV/0!</v>
      </c>
      <c r="V23" s="12" t="e">
        <f t="shared" si="15"/>
        <v>#DIV/0!</v>
      </c>
      <c r="W23" s="12" t="e">
        <f t="shared" si="14"/>
        <v>#DIV/0!</v>
      </c>
      <c r="X23" s="12" t="e">
        <f t="shared" si="14"/>
        <v>#DIV/0!</v>
      </c>
      <c r="Y23" s="12" t="e">
        <f t="shared" si="14"/>
        <v>#DIV/0!</v>
      </c>
      <c r="Z23" s="12">
        <f>Pub_national_scen_base!H23</f>
        <v>14.9</v>
      </c>
      <c r="AA23" s="12">
        <f>Pub_national_scen_adv!H23</f>
        <v>14.9</v>
      </c>
      <c r="AB23" s="12">
        <f>Pub_national_scen_sev!H23</f>
        <v>14.9</v>
      </c>
      <c r="AC23">
        <v>14.9</v>
      </c>
      <c r="AD23" s="12">
        <f t="shared" si="8"/>
        <v>14.4</v>
      </c>
      <c r="AE23" s="12">
        <f t="shared" si="8"/>
        <v>14.4</v>
      </c>
      <c r="AF23" s="12">
        <f t="shared" si="8"/>
        <v>14.4</v>
      </c>
      <c r="AG23" s="12">
        <f t="shared" si="8"/>
        <v>14.4</v>
      </c>
      <c r="AH23" s="12">
        <f>Pub_national_scen_base!J23-Pub_national_scen_base!H23</f>
        <v>-1.3000000000000007</v>
      </c>
      <c r="AI23" s="12">
        <f>Pub_national_scen_adv!J23-Pub_national_scen_adv!H23</f>
        <v>-1.3000000000000007</v>
      </c>
      <c r="AJ23" s="12">
        <f>Pub_national_scen_sev!J23-Pub_national_scen_sev!H23</f>
        <v>-1.3000000000000007</v>
      </c>
      <c r="AK23" s="12">
        <v>-1.3000000000000007</v>
      </c>
      <c r="AL23" s="12">
        <f>AH23*(AVERAGE(Pub_national_scen_base!$H23:$J23))</f>
        <v>-18.330000000000013</v>
      </c>
      <c r="AM23" s="12">
        <f>AI23*(AVERAGE(Pub_national_scen_adv!$H23:$J23))</f>
        <v>-18.330000000000013</v>
      </c>
      <c r="AN23" s="12">
        <f>AJ23*(AVERAGE(Pub_national_scen_adv!$H23:$J23))</f>
        <v>-18.330000000000013</v>
      </c>
      <c r="AO23" s="12">
        <v>-18.330000000000013</v>
      </c>
      <c r="AQ23" s="12" t="e">
        <f t="shared" si="4"/>
        <v>#DIV/0!</v>
      </c>
      <c r="AR23" s="12" t="e">
        <f t="shared" si="4"/>
        <v>#DIV/0!</v>
      </c>
      <c r="AS23" s="12" t="e">
        <f t="shared" si="4"/>
        <v>#DIV/0!</v>
      </c>
      <c r="AT23" s="12" t="e">
        <v>#DIV/0!</v>
      </c>
      <c r="AV23" s="12" t="e">
        <f t="shared" si="5"/>
        <v>#DIV/0!</v>
      </c>
      <c r="AW23" s="12" t="e">
        <f t="shared" si="5"/>
        <v>#DIV/0!</v>
      </c>
      <c r="AX23" s="12" t="e">
        <f t="shared" si="5"/>
        <v>#DIV/0!</v>
      </c>
      <c r="AY23" s="12" t="e">
        <f t="shared" si="5"/>
        <v>#DIV/0!</v>
      </c>
      <c r="BA23" s="12" t="e">
        <f t="shared" si="6"/>
        <v>#DIV/0!</v>
      </c>
      <c r="BB23" s="12" t="e">
        <f t="shared" si="6"/>
        <v>#DIV/0!</v>
      </c>
      <c r="BC23" s="12" t="e">
        <f t="shared" si="6"/>
        <v>#DIV/0!</v>
      </c>
      <c r="BD23" s="12" t="e">
        <f t="shared" si="6"/>
        <v>#DIV/0!</v>
      </c>
    </row>
    <row r="24" spans="1:56" x14ac:dyDescent="0.25">
      <c r="A24" s="12" t="str">
        <f>Pub_national_scen_base!A24</f>
        <v>Q3 1981</v>
      </c>
      <c r="B24" s="12">
        <f>Pub_national_scen_base!F24</f>
        <v>7.4</v>
      </c>
      <c r="C24" s="12">
        <f>Pub_national_scen_adv!F24</f>
        <v>7.4</v>
      </c>
      <c r="D24" s="12">
        <f>Pub_national_scen_sev!F24</f>
        <v>7.4</v>
      </c>
      <c r="E24" s="12">
        <v>7.4</v>
      </c>
      <c r="F24" s="12">
        <f t="shared" si="9"/>
        <v>7.4</v>
      </c>
      <c r="G24" s="12">
        <f t="shared" si="9"/>
        <v>7.4</v>
      </c>
      <c r="H24" s="12">
        <f t="shared" si="9"/>
        <v>7.4</v>
      </c>
      <c r="I24" s="12">
        <f t="shared" si="9"/>
        <v>7.4</v>
      </c>
      <c r="J24" s="12">
        <f t="shared" si="12"/>
        <v>7.4749999999999996</v>
      </c>
      <c r="K24" s="12">
        <f t="shared" si="12"/>
        <v>7.4749999999999996</v>
      </c>
      <c r="L24" s="12">
        <f t="shared" si="12"/>
        <v>7.4749999999999996</v>
      </c>
      <c r="M24" s="12">
        <v>7.4749999999999996</v>
      </c>
      <c r="N24" s="12">
        <f>Pub_national_scen_base!N24</f>
        <v>0</v>
      </c>
      <c r="O24" s="12">
        <f>Pub_national_scen_adv!N24</f>
        <v>0</v>
      </c>
      <c r="P24" s="12">
        <f>Pub_national_scen_sev!N24</f>
        <v>0</v>
      </c>
      <c r="Q24">
        <v>0</v>
      </c>
      <c r="R24" s="12" t="e">
        <f t="shared" si="13"/>
        <v>#DIV/0!</v>
      </c>
      <c r="S24" s="12" t="e">
        <f t="shared" si="13"/>
        <v>#DIV/0!</v>
      </c>
      <c r="T24" s="12" t="e">
        <f t="shared" si="13"/>
        <v>#DIV/0!</v>
      </c>
      <c r="U24" s="12" t="e">
        <f t="shared" si="13"/>
        <v>#DIV/0!</v>
      </c>
      <c r="V24" s="12" t="e">
        <f t="shared" si="15"/>
        <v>#DIV/0!</v>
      </c>
      <c r="W24" s="12" t="e">
        <f t="shared" si="14"/>
        <v>#DIV/0!</v>
      </c>
      <c r="X24" s="12" t="e">
        <f t="shared" si="14"/>
        <v>#DIV/0!</v>
      </c>
      <c r="Y24" s="12" t="e">
        <f t="shared" si="14"/>
        <v>#DIV/0!</v>
      </c>
      <c r="Z24" s="12">
        <f>Pub_national_scen_base!H24</f>
        <v>15.1</v>
      </c>
      <c r="AA24" s="12">
        <f>Pub_national_scen_adv!H24</f>
        <v>15.1</v>
      </c>
      <c r="AB24" s="12">
        <f>Pub_national_scen_sev!H24</f>
        <v>15.1</v>
      </c>
      <c r="AC24">
        <v>15.1</v>
      </c>
      <c r="AD24" s="12">
        <f t="shared" si="8"/>
        <v>14.9</v>
      </c>
      <c r="AE24" s="12">
        <f t="shared" si="8"/>
        <v>14.9</v>
      </c>
      <c r="AF24" s="12">
        <f t="shared" si="8"/>
        <v>14.9</v>
      </c>
      <c r="AG24" s="12">
        <f t="shared" si="8"/>
        <v>14.9</v>
      </c>
      <c r="AH24" s="12">
        <f>Pub_national_scen_base!J24-Pub_national_scen_base!H24</f>
        <v>-0.5</v>
      </c>
      <c r="AI24" s="12">
        <f>Pub_national_scen_adv!J24-Pub_national_scen_adv!H24</f>
        <v>-0.5</v>
      </c>
      <c r="AJ24" s="12">
        <f>Pub_national_scen_sev!J24-Pub_national_scen_sev!H24</f>
        <v>-0.5</v>
      </c>
      <c r="AK24" s="12">
        <v>-0.5</v>
      </c>
      <c r="AL24" s="12">
        <f>AH24*(AVERAGE(Pub_national_scen_base!$H24:$J24))</f>
        <v>-7.45</v>
      </c>
      <c r="AM24" s="12">
        <f>AI24*(AVERAGE(Pub_national_scen_adv!$H24:$J24))</f>
        <v>-7.45</v>
      </c>
      <c r="AN24" s="12">
        <f>AJ24*(AVERAGE(Pub_national_scen_adv!$H24:$J24))</f>
        <v>-7.45</v>
      </c>
      <c r="AO24" s="12">
        <v>-7.45</v>
      </c>
      <c r="AQ24" s="12" t="e">
        <f t="shared" si="4"/>
        <v>#DIV/0!</v>
      </c>
      <c r="AR24" s="12" t="e">
        <f t="shared" si="4"/>
        <v>#DIV/0!</v>
      </c>
      <c r="AS24" s="12" t="e">
        <f t="shared" si="4"/>
        <v>#DIV/0!</v>
      </c>
      <c r="AT24" s="12" t="e">
        <v>#DIV/0!</v>
      </c>
      <c r="AV24" s="12" t="e">
        <f t="shared" si="5"/>
        <v>#DIV/0!</v>
      </c>
      <c r="AW24" s="12" t="e">
        <f t="shared" si="5"/>
        <v>#DIV/0!</v>
      </c>
      <c r="AX24" s="12" t="e">
        <f t="shared" si="5"/>
        <v>#DIV/0!</v>
      </c>
      <c r="AY24" s="12" t="e">
        <f t="shared" si="5"/>
        <v>#DIV/0!</v>
      </c>
      <c r="BA24" s="12" t="e">
        <f t="shared" si="6"/>
        <v>#DIV/0!</v>
      </c>
      <c r="BB24" s="12" t="e">
        <f t="shared" si="6"/>
        <v>#DIV/0!</v>
      </c>
      <c r="BC24" s="12" t="e">
        <f t="shared" si="6"/>
        <v>#DIV/0!</v>
      </c>
      <c r="BD24" s="12" t="e">
        <f t="shared" si="6"/>
        <v>#DIV/0!</v>
      </c>
    </row>
    <row r="25" spans="1:56" x14ac:dyDescent="0.25">
      <c r="A25" s="12" t="str">
        <f>Pub_national_scen_base!A25</f>
        <v>Q4 1981</v>
      </c>
      <c r="B25" s="12">
        <f>Pub_national_scen_base!F25</f>
        <v>8.1999999999999993</v>
      </c>
      <c r="C25" s="12">
        <f>Pub_national_scen_adv!F25</f>
        <v>8.1999999999999993</v>
      </c>
      <c r="D25" s="12">
        <f>Pub_national_scen_sev!F25</f>
        <v>8.1999999999999993</v>
      </c>
      <c r="E25" s="12">
        <v>8.1999999999999993</v>
      </c>
      <c r="F25" s="12">
        <f t="shared" si="9"/>
        <v>7.4</v>
      </c>
      <c r="G25" s="12">
        <f t="shared" si="9"/>
        <v>7.4</v>
      </c>
      <c r="H25" s="12">
        <f t="shared" si="9"/>
        <v>7.4</v>
      </c>
      <c r="I25" s="12">
        <f t="shared" si="9"/>
        <v>7.4</v>
      </c>
      <c r="J25" s="12">
        <f t="shared" si="12"/>
        <v>7.4</v>
      </c>
      <c r="K25" s="12">
        <f t="shared" si="12"/>
        <v>7.4</v>
      </c>
      <c r="L25" s="12">
        <f t="shared" si="12"/>
        <v>7.4</v>
      </c>
      <c r="M25" s="12">
        <v>7.4</v>
      </c>
      <c r="N25" s="12">
        <f>Pub_national_scen_base!N25</f>
        <v>0</v>
      </c>
      <c r="O25" s="12">
        <f>Pub_national_scen_adv!N25</f>
        <v>0</v>
      </c>
      <c r="P25" s="12">
        <f>Pub_national_scen_sev!N25</f>
        <v>0</v>
      </c>
      <c r="Q25">
        <v>0</v>
      </c>
      <c r="R25" s="12" t="e">
        <f t="shared" si="13"/>
        <v>#DIV/0!</v>
      </c>
      <c r="S25" s="12" t="e">
        <f t="shared" si="13"/>
        <v>#DIV/0!</v>
      </c>
      <c r="T25" s="12" t="e">
        <f t="shared" si="13"/>
        <v>#DIV/0!</v>
      </c>
      <c r="U25" s="12" t="e">
        <f t="shared" si="13"/>
        <v>#DIV/0!</v>
      </c>
      <c r="V25" s="12" t="e">
        <f t="shared" si="15"/>
        <v>#DIV/0!</v>
      </c>
      <c r="W25" s="12" t="e">
        <f t="shared" si="14"/>
        <v>#DIV/0!</v>
      </c>
      <c r="X25" s="12" t="e">
        <f t="shared" si="14"/>
        <v>#DIV/0!</v>
      </c>
      <c r="Y25" s="12" t="e">
        <f t="shared" si="14"/>
        <v>#DIV/0!</v>
      </c>
      <c r="Z25" s="12">
        <f>Pub_national_scen_base!H25</f>
        <v>11.8</v>
      </c>
      <c r="AA25" s="12">
        <f>Pub_national_scen_adv!H25</f>
        <v>11.8</v>
      </c>
      <c r="AB25" s="12">
        <f>Pub_national_scen_sev!H25</f>
        <v>11.8</v>
      </c>
      <c r="AC25">
        <v>11.8</v>
      </c>
      <c r="AD25" s="12">
        <f t="shared" si="8"/>
        <v>15.1</v>
      </c>
      <c r="AE25" s="12">
        <f t="shared" si="8"/>
        <v>15.1</v>
      </c>
      <c r="AF25" s="12">
        <f t="shared" si="8"/>
        <v>15.1</v>
      </c>
      <c r="AG25" s="12">
        <f t="shared" si="8"/>
        <v>15.1</v>
      </c>
      <c r="AH25" s="12">
        <f>Pub_national_scen_base!J25-Pub_national_scen_base!H25</f>
        <v>2.0999999999999996</v>
      </c>
      <c r="AI25" s="12">
        <f>Pub_national_scen_adv!J25-Pub_national_scen_adv!H25</f>
        <v>2.0999999999999996</v>
      </c>
      <c r="AJ25" s="12">
        <f>Pub_national_scen_sev!J25-Pub_national_scen_sev!H25</f>
        <v>2.0999999999999996</v>
      </c>
      <c r="AK25" s="12">
        <v>2.0999999999999996</v>
      </c>
      <c r="AL25" s="12">
        <f>AH25*(AVERAGE(Pub_national_scen_base!$H25:$J25))</f>
        <v>27.72</v>
      </c>
      <c r="AM25" s="12">
        <f>AI25*(AVERAGE(Pub_national_scen_adv!$H25:$J25))</f>
        <v>27.72</v>
      </c>
      <c r="AN25" s="12">
        <f>AJ25*(AVERAGE(Pub_national_scen_adv!$H25:$J25))</f>
        <v>27.72</v>
      </c>
      <c r="AO25" s="12">
        <v>27.72</v>
      </c>
      <c r="AQ25" s="12" t="e">
        <f t="shared" si="4"/>
        <v>#DIV/0!</v>
      </c>
      <c r="AR25" s="12" t="e">
        <f t="shared" si="4"/>
        <v>#DIV/0!</v>
      </c>
      <c r="AS25" s="12" t="e">
        <f t="shared" si="4"/>
        <v>#DIV/0!</v>
      </c>
      <c r="AT25" s="12" t="e">
        <v>#DIV/0!</v>
      </c>
      <c r="AV25" s="12" t="e">
        <f t="shared" si="5"/>
        <v>#DIV/0!</v>
      </c>
      <c r="AW25" s="12" t="e">
        <f t="shared" si="5"/>
        <v>#DIV/0!</v>
      </c>
      <c r="AX25" s="12" t="e">
        <f t="shared" si="5"/>
        <v>#DIV/0!</v>
      </c>
      <c r="AY25" s="12" t="e">
        <f t="shared" si="5"/>
        <v>#DIV/0!</v>
      </c>
      <c r="BA25" s="12" t="e">
        <f t="shared" si="6"/>
        <v>#DIV/0!</v>
      </c>
      <c r="BB25" s="12" t="e">
        <f t="shared" si="6"/>
        <v>#DIV/0!</v>
      </c>
      <c r="BC25" s="12" t="e">
        <f t="shared" si="6"/>
        <v>#DIV/0!</v>
      </c>
      <c r="BD25" s="12" t="e">
        <f t="shared" si="6"/>
        <v>#DIV/0!</v>
      </c>
    </row>
    <row r="26" spans="1:56" x14ac:dyDescent="0.25">
      <c r="A26" s="12" t="str">
        <f>Pub_national_scen_base!A26</f>
        <v>Q1 1982</v>
      </c>
      <c r="B26" s="12">
        <f>Pub_national_scen_base!F26</f>
        <v>8.8000000000000007</v>
      </c>
      <c r="C26" s="12">
        <f>Pub_national_scen_adv!F26</f>
        <v>8.8000000000000007</v>
      </c>
      <c r="D26" s="12">
        <f>Pub_national_scen_sev!F26</f>
        <v>8.8000000000000007</v>
      </c>
      <c r="E26" s="12">
        <v>8.8000000000000007</v>
      </c>
      <c r="F26" s="12">
        <f t="shared" si="9"/>
        <v>7.4</v>
      </c>
      <c r="G26" s="12">
        <f t="shared" si="9"/>
        <v>7.4</v>
      </c>
      <c r="H26" s="12">
        <f t="shared" si="9"/>
        <v>7.4</v>
      </c>
      <c r="I26" s="12">
        <f t="shared" si="9"/>
        <v>7.4</v>
      </c>
      <c r="J26" s="12">
        <f t="shared" si="12"/>
        <v>7.6000000000000005</v>
      </c>
      <c r="K26" s="12">
        <f t="shared" si="12"/>
        <v>7.6000000000000005</v>
      </c>
      <c r="L26" s="12">
        <f t="shared" si="12"/>
        <v>7.6000000000000005</v>
      </c>
      <c r="M26" s="12">
        <v>7.6000000000000005</v>
      </c>
      <c r="N26" s="12">
        <f>Pub_national_scen_base!N26</f>
        <v>0</v>
      </c>
      <c r="O26" s="12">
        <f>Pub_national_scen_adv!N26</f>
        <v>0</v>
      </c>
      <c r="P26" s="12">
        <f>Pub_national_scen_sev!N26</f>
        <v>0</v>
      </c>
      <c r="Q26">
        <v>0</v>
      </c>
      <c r="R26" s="12" t="e">
        <f t="shared" si="13"/>
        <v>#DIV/0!</v>
      </c>
      <c r="S26" s="12" t="e">
        <f t="shared" si="13"/>
        <v>#DIV/0!</v>
      </c>
      <c r="T26" s="12" t="e">
        <f t="shared" si="13"/>
        <v>#DIV/0!</v>
      </c>
      <c r="U26" s="12" t="e">
        <f t="shared" si="13"/>
        <v>#DIV/0!</v>
      </c>
      <c r="V26" s="12" t="e">
        <f t="shared" si="15"/>
        <v>#DIV/0!</v>
      </c>
      <c r="W26" s="12" t="e">
        <f t="shared" si="15"/>
        <v>#DIV/0!</v>
      </c>
      <c r="X26" s="12" t="e">
        <f t="shared" si="15"/>
        <v>#DIV/0!</v>
      </c>
      <c r="Y26" s="12" t="e">
        <f t="shared" si="15"/>
        <v>#DIV/0!</v>
      </c>
      <c r="Z26" s="12">
        <f>Pub_national_scen_base!H26</f>
        <v>12.8</v>
      </c>
      <c r="AA26" s="12">
        <f>Pub_national_scen_adv!H26</f>
        <v>12.8</v>
      </c>
      <c r="AB26" s="12">
        <f>Pub_national_scen_sev!H26</f>
        <v>12.8</v>
      </c>
      <c r="AC26">
        <v>12.8</v>
      </c>
      <c r="AD26" s="12">
        <f t="shared" si="8"/>
        <v>11.8</v>
      </c>
      <c r="AE26" s="12">
        <f t="shared" si="8"/>
        <v>11.8</v>
      </c>
      <c r="AF26" s="12">
        <f t="shared" si="8"/>
        <v>11.8</v>
      </c>
      <c r="AG26" s="12">
        <f t="shared" si="8"/>
        <v>11.8</v>
      </c>
      <c r="AH26" s="12">
        <f>Pub_national_scen_base!J26-Pub_national_scen_base!H26</f>
        <v>1.2999999999999989</v>
      </c>
      <c r="AI26" s="12">
        <f>Pub_national_scen_adv!J26-Pub_national_scen_adv!H26</f>
        <v>1.2999999999999989</v>
      </c>
      <c r="AJ26" s="12">
        <f>Pub_national_scen_sev!J26-Pub_national_scen_sev!H26</f>
        <v>1.2999999999999989</v>
      </c>
      <c r="AK26" s="12">
        <v>1.2999999999999989</v>
      </c>
      <c r="AL26" s="12">
        <f>AH26*(AVERAGE(Pub_national_scen_base!$H26:$J26))</f>
        <v>17.809999999999988</v>
      </c>
      <c r="AM26" s="12">
        <f>AI26*(AVERAGE(Pub_national_scen_adv!$H26:$J26))</f>
        <v>17.809999999999988</v>
      </c>
      <c r="AN26" s="12">
        <f>AJ26*(AVERAGE(Pub_national_scen_adv!$H26:$J26))</f>
        <v>17.809999999999988</v>
      </c>
      <c r="AO26" s="12">
        <v>17.809999999999988</v>
      </c>
      <c r="AQ26" s="12" t="e">
        <f t="shared" si="4"/>
        <v>#DIV/0!</v>
      </c>
      <c r="AR26" s="12" t="e">
        <f t="shared" si="4"/>
        <v>#DIV/0!</v>
      </c>
      <c r="AS26" s="12" t="e">
        <f t="shared" si="4"/>
        <v>#DIV/0!</v>
      </c>
      <c r="AT26" s="12" t="e">
        <v>#DIV/0!</v>
      </c>
      <c r="AV26" s="12" t="e">
        <f t="shared" si="5"/>
        <v>#DIV/0!</v>
      </c>
      <c r="AW26" s="12" t="e">
        <f t="shared" si="5"/>
        <v>#DIV/0!</v>
      </c>
      <c r="AX26" s="12" t="e">
        <f t="shared" si="5"/>
        <v>#DIV/0!</v>
      </c>
      <c r="AY26" s="12" t="e">
        <f t="shared" si="5"/>
        <v>#DIV/0!</v>
      </c>
      <c r="BA26" s="12" t="e">
        <f t="shared" si="6"/>
        <v>#DIV/0!</v>
      </c>
      <c r="BB26" s="12" t="e">
        <f t="shared" si="6"/>
        <v>#DIV/0!</v>
      </c>
      <c r="BC26" s="12" t="e">
        <f t="shared" si="6"/>
        <v>#DIV/0!</v>
      </c>
      <c r="BD26" s="12" t="e">
        <f t="shared" si="6"/>
        <v>#DIV/0!</v>
      </c>
    </row>
    <row r="27" spans="1:56" x14ac:dyDescent="0.25">
      <c r="A27" s="12" t="str">
        <f>Pub_national_scen_base!A27</f>
        <v>Q2 1982</v>
      </c>
      <c r="B27" s="12">
        <f>Pub_national_scen_base!F27</f>
        <v>9.4</v>
      </c>
      <c r="C27" s="12">
        <f>Pub_national_scen_adv!F27</f>
        <v>9.4</v>
      </c>
      <c r="D27" s="12">
        <f>Pub_national_scen_sev!F27</f>
        <v>9.4</v>
      </c>
      <c r="E27" s="12">
        <v>9.4</v>
      </c>
      <c r="F27" s="12">
        <f t="shared" si="9"/>
        <v>8.1999999999999993</v>
      </c>
      <c r="G27" s="12">
        <f t="shared" si="9"/>
        <v>8.1999999999999993</v>
      </c>
      <c r="H27" s="12">
        <f t="shared" si="9"/>
        <v>8.1999999999999993</v>
      </c>
      <c r="I27" s="12">
        <f t="shared" si="9"/>
        <v>8.1999999999999993</v>
      </c>
      <c r="J27" s="12">
        <f t="shared" si="12"/>
        <v>7.95</v>
      </c>
      <c r="K27" s="12">
        <f t="shared" si="12"/>
        <v>7.95</v>
      </c>
      <c r="L27" s="12">
        <f t="shared" si="12"/>
        <v>7.95</v>
      </c>
      <c r="M27" s="12">
        <v>7.95</v>
      </c>
      <c r="N27" s="12">
        <f>Pub_national_scen_base!N27</f>
        <v>0</v>
      </c>
      <c r="O27" s="12">
        <f>Pub_national_scen_adv!N27</f>
        <v>0</v>
      </c>
      <c r="P27" s="12">
        <f>Pub_national_scen_sev!N27</f>
        <v>0</v>
      </c>
      <c r="Q27">
        <v>0</v>
      </c>
      <c r="R27" s="12" t="e">
        <f t="shared" si="13"/>
        <v>#DIV/0!</v>
      </c>
      <c r="S27" s="12" t="e">
        <f t="shared" si="13"/>
        <v>#DIV/0!</v>
      </c>
      <c r="T27" s="12" t="e">
        <f t="shared" si="13"/>
        <v>#DIV/0!</v>
      </c>
      <c r="U27" s="12" t="e">
        <f t="shared" si="13"/>
        <v>#DIV/0!</v>
      </c>
      <c r="V27" s="12" t="e">
        <f t="shared" si="15"/>
        <v>#DIV/0!</v>
      </c>
      <c r="W27" s="12" t="e">
        <f t="shared" si="15"/>
        <v>#DIV/0!</v>
      </c>
      <c r="X27" s="12" t="e">
        <f t="shared" si="15"/>
        <v>#DIV/0!</v>
      </c>
      <c r="Y27" s="12" t="e">
        <f t="shared" si="15"/>
        <v>#DIV/0!</v>
      </c>
      <c r="Z27" s="12">
        <f>Pub_national_scen_base!H27</f>
        <v>12.4</v>
      </c>
      <c r="AA27" s="12">
        <f>Pub_national_scen_adv!H27</f>
        <v>12.4</v>
      </c>
      <c r="AB27" s="12">
        <f>Pub_national_scen_sev!H27</f>
        <v>12.4</v>
      </c>
      <c r="AC27">
        <v>12.4</v>
      </c>
      <c r="AD27" s="12">
        <f t="shared" si="8"/>
        <v>12.8</v>
      </c>
      <c r="AE27" s="12">
        <f t="shared" si="8"/>
        <v>12.8</v>
      </c>
      <c r="AF27" s="12">
        <f t="shared" si="8"/>
        <v>12.8</v>
      </c>
      <c r="AG27" s="12">
        <f t="shared" si="8"/>
        <v>12.8</v>
      </c>
      <c r="AH27" s="12">
        <f>Pub_national_scen_base!J27-Pub_national_scen_base!H27</f>
        <v>1.2999999999999989</v>
      </c>
      <c r="AI27" s="12">
        <f>Pub_national_scen_adv!J27-Pub_national_scen_adv!H27</f>
        <v>1.2999999999999989</v>
      </c>
      <c r="AJ27" s="12">
        <f>Pub_national_scen_sev!J27-Pub_national_scen_sev!H27</f>
        <v>1.2999999999999989</v>
      </c>
      <c r="AK27" s="12">
        <v>1.2999999999999989</v>
      </c>
      <c r="AL27" s="12">
        <f>AH27*(AVERAGE(Pub_national_scen_base!$H27:$J27))</f>
        <v>17.333333333333321</v>
      </c>
      <c r="AM27" s="12">
        <f>AI27*(AVERAGE(Pub_national_scen_adv!$H27:$J27))</f>
        <v>17.333333333333321</v>
      </c>
      <c r="AN27" s="12">
        <f>AJ27*(AVERAGE(Pub_national_scen_adv!$H27:$J27))</f>
        <v>17.333333333333321</v>
      </c>
      <c r="AO27" s="12">
        <v>17.333333333333321</v>
      </c>
      <c r="AQ27" s="12" t="e">
        <f t="shared" si="4"/>
        <v>#DIV/0!</v>
      </c>
      <c r="AR27" s="12" t="e">
        <f t="shared" si="4"/>
        <v>#DIV/0!</v>
      </c>
      <c r="AS27" s="12" t="e">
        <f t="shared" si="4"/>
        <v>#DIV/0!</v>
      </c>
      <c r="AT27" s="12" t="e">
        <v>#DIV/0!</v>
      </c>
      <c r="AV27" s="12" t="e">
        <f t="shared" si="5"/>
        <v>#DIV/0!</v>
      </c>
      <c r="AW27" s="12" t="e">
        <f t="shared" si="5"/>
        <v>#DIV/0!</v>
      </c>
      <c r="AX27" s="12" t="e">
        <f t="shared" si="5"/>
        <v>#DIV/0!</v>
      </c>
      <c r="AY27" s="12" t="e">
        <f t="shared" si="5"/>
        <v>#DIV/0!</v>
      </c>
      <c r="BA27" s="12" t="e">
        <f t="shared" si="6"/>
        <v>#DIV/0!</v>
      </c>
      <c r="BB27" s="12" t="e">
        <f t="shared" si="6"/>
        <v>#DIV/0!</v>
      </c>
      <c r="BC27" s="12" t="e">
        <f t="shared" si="6"/>
        <v>#DIV/0!</v>
      </c>
      <c r="BD27" s="12" t="e">
        <f t="shared" si="6"/>
        <v>#DIV/0!</v>
      </c>
    </row>
    <row r="28" spans="1:56" x14ac:dyDescent="0.25">
      <c r="A28" s="12" t="str">
        <f>Pub_national_scen_base!A28</f>
        <v>Q3 1982</v>
      </c>
      <c r="B28" s="12">
        <f>Pub_national_scen_base!F28</f>
        <v>9.9</v>
      </c>
      <c r="C28" s="12">
        <f>Pub_national_scen_adv!F28</f>
        <v>9.9</v>
      </c>
      <c r="D28" s="12">
        <f>Pub_national_scen_sev!F28</f>
        <v>9.9</v>
      </c>
      <c r="E28" s="12">
        <v>9.9</v>
      </c>
      <c r="F28" s="12">
        <f t="shared" si="9"/>
        <v>8.8000000000000007</v>
      </c>
      <c r="G28" s="12">
        <f t="shared" si="9"/>
        <v>8.8000000000000007</v>
      </c>
      <c r="H28" s="12">
        <f t="shared" si="9"/>
        <v>8.8000000000000007</v>
      </c>
      <c r="I28" s="12">
        <f t="shared" si="9"/>
        <v>8.8000000000000007</v>
      </c>
      <c r="J28" s="12">
        <f t="shared" si="12"/>
        <v>8.4499999999999993</v>
      </c>
      <c r="K28" s="12">
        <f t="shared" si="12"/>
        <v>8.4499999999999993</v>
      </c>
      <c r="L28" s="12">
        <f t="shared" si="12"/>
        <v>8.4499999999999993</v>
      </c>
      <c r="M28" s="12">
        <v>8.4499999999999993</v>
      </c>
      <c r="N28" s="12">
        <f>Pub_national_scen_base!N28</f>
        <v>0</v>
      </c>
      <c r="O28" s="12">
        <f>Pub_national_scen_adv!N28</f>
        <v>0</v>
      </c>
      <c r="P28" s="12">
        <f>Pub_national_scen_sev!N28</f>
        <v>0</v>
      </c>
      <c r="Q28">
        <v>0</v>
      </c>
      <c r="R28" s="12" t="e">
        <f t="shared" si="13"/>
        <v>#DIV/0!</v>
      </c>
      <c r="S28" s="12" t="e">
        <f t="shared" si="13"/>
        <v>#DIV/0!</v>
      </c>
      <c r="T28" s="12" t="e">
        <f t="shared" si="13"/>
        <v>#DIV/0!</v>
      </c>
      <c r="U28" s="12" t="e">
        <f t="shared" si="13"/>
        <v>#DIV/0!</v>
      </c>
      <c r="V28" s="12" t="e">
        <f t="shared" si="15"/>
        <v>#DIV/0!</v>
      </c>
      <c r="W28" s="12" t="e">
        <f t="shared" si="15"/>
        <v>#DIV/0!</v>
      </c>
      <c r="X28" s="12" t="e">
        <f t="shared" si="15"/>
        <v>#DIV/0!</v>
      </c>
      <c r="Y28" s="12" t="e">
        <f t="shared" si="15"/>
        <v>#DIV/0!</v>
      </c>
      <c r="Z28" s="12">
        <f>Pub_national_scen_base!H28</f>
        <v>9.3000000000000007</v>
      </c>
      <c r="AA28" s="12">
        <f>Pub_national_scen_adv!H28</f>
        <v>9.3000000000000007</v>
      </c>
      <c r="AB28" s="12">
        <f>Pub_national_scen_sev!H28</f>
        <v>9.3000000000000007</v>
      </c>
      <c r="AC28">
        <v>9.3000000000000007</v>
      </c>
      <c r="AD28" s="12">
        <f t="shared" si="8"/>
        <v>12.4</v>
      </c>
      <c r="AE28" s="12">
        <f t="shared" si="8"/>
        <v>12.4</v>
      </c>
      <c r="AF28" s="12">
        <f t="shared" si="8"/>
        <v>12.4</v>
      </c>
      <c r="AG28" s="12">
        <f t="shared" si="8"/>
        <v>12.4</v>
      </c>
      <c r="AH28" s="12">
        <f>Pub_national_scen_base!J28-Pub_national_scen_base!H28</f>
        <v>3.5999999999999996</v>
      </c>
      <c r="AI28" s="12">
        <f>Pub_national_scen_adv!J28-Pub_national_scen_adv!H28</f>
        <v>3.5999999999999996</v>
      </c>
      <c r="AJ28" s="12">
        <f>Pub_national_scen_sev!J28-Pub_national_scen_sev!H28</f>
        <v>3.5999999999999996</v>
      </c>
      <c r="AK28" s="12">
        <v>3.5999999999999996</v>
      </c>
      <c r="AL28" s="12">
        <f>AH28*(AVERAGE(Pub_national_scen_base!$H28:$J28))</f>
        <v>42.12</v>
      </c>
      <c r="AM28" s="12">
        <f>AI28*(AVERAGE(Pub_national_scen_adv!$H28:$J28))</f>
        <v>42.12</v>
      </c>
      <c r="AN28" s="12">
        <f>AJ28*(AVERAGE(Pub_national_scen_adv!$H28:$J28))</f>
        <v>42.12</v>
      </c>
      <c r="AO28" s="12">
        <v>42.12</v>
      </c>
      <c r="AQ28" s="12" t="e">
        <f t="shared" si="4"/>
        <v>#DIV/0!</v>
      </c>
      <c r="AR28" s="12" t="e">
        <f t="shared" si="4"/>
        <v>#DIV/0!</v>
      </c>
      <c r="AS28" s="12" t="e">
        <f t="shared" si="4"/>
        <v>#DIV/0!</v>
      </c>
      <c r="AT28" s="12" t="e">
        <v>#DIV/0!</v>
      </c>
      <c r="AV28" s="12" t="e">
        <f t="shared" si="5"/>
        <v>#DIV/0!</v>
      </c>
      <c r="AW28" s="12" t="e">
        <f t="shared" si="5"/>
        <v>#DIV/0!</v>
      </c>
      <c r="AX28" s="12" t="e">
        <f t="shared" si="5"/>
        <v>#DIV/0!</v>
      </c>
      <c r="AY28" s="12" t="e">
        <f t="shared" si="5"/>
        <v>#DIV/0!</v>
      </c>
      <c r="BA28" s="12" t="e">
        <f t="shared" si="6"/>
        <v>#DIV/0!</v>
      </c>
      <c r="BB28" s="12" t="e">
        <f t="shared" si="6"/>
        <v>#DIV/0!</v>
      </c>
      <c r="BC28" s="12" t="e">
        <f t="shared" si="6"/>
        <v>#DIV/0!</v>
      </c>
      <c r="BD28" s="12" t="e">
        <f t="shared" si="6"/>
        <v>#DIV/0!</v>
      </c>
    </row>
    <row r="29" spans="1:56" x14ac:dyDescent="0.25">
      <c r="A29" s="12" t="str">
        <f>Pub_national_scen_base!A29</f>
        <v>Q4 1982</v>
      </c>
      <c r="B29" s="12">
        <f>Pub_national_scen_base!F29</f>
        <v>10.7</v>
      </c>
      <c r="C29" s="12">
        <f>Pub_national_scen_adv!F29</f>
        <v>10.7</v>
      </c>
      <c r="D29" s="12">
        <f>Pub_national_scen_sev!F29</f>
        <v>10.7</v>
      </c>
      <c r="E29" s="12">
        <v>10.7</v>
      </c>
      <c r="F29" s="12">
        <f t="shared" si="9"/>
        <v>9.4</v>
      </c>
      <c r="G29" s="12">
        <f t="shared" si="9"/>
        <v>9.4</v>
      </c>
      <c r="H29" s="12">
        <f t="shared" si="9"/>
        <v>9.4</v>
      </c>
      <c r="I29" s="12">
        <f t="shared" si="9"/>
        <v>9.4</v>
      </c>
      <c r="J29" s="12">
        <f t="shared" si="12"/>
        <v>9.0749999999999993</v>
      </c>
      <c r="K29" s="12">
        <f t="shared" si="12"/>
        <v>9.0749999999999993</v>
      </c>
      <c r="L29" s="12">
        <f t="shared" si="12"/>
        <v>9.0749999999999993</v>
      </c>
      <c r="M29" s="12">
        <v>9.0749999999999993</v>
      </c>
      <c r="N29" s="12">
        <f>Pub_national_scen_base!N29</f>
        <v>0</v>
      </c>
      <c r="O29" s="12">
        <f>Pub_national_scen_adv!N29</f>
        <v>0</v>
      </c>
      <c r="P29" s="12">
        <f>Pub_national_scen_sev!N29</f>
        <v>0</v>
      </c>
      <c r="Q29">
        <v>0</v>
      </c>
      <c r="R29" s="12" t="e">
        <f t="shared" si="13"/>
        <v>#DIV/0!</v>
      </c>
      <c r="S29" s="12" t="e">
        <f t="shared" si="13"/>
        <v>#DIV/0!</v>
      </c>
      <c r="T29" s="12" t="e">
        <f t="shared" si="13"/>
        <v>#DIV/0!</v>
      </c>
      <c r="U29" s="12" t="e">
        <f t="shared" si="13"/>
        <v>#DIV/0!</v>
      </c>
      <c r="V29" s="12" t="e">
        <f t="shared" si="15"/>
        <v>#DIV/0!</v>
      </c>
      <c r="W29" s="12" t="e">
        <f t="shared" si="15"/>
        <v>#DIV/0!</v>
      </c>
      <c r="X29" s="12" t="e">
        <f t="shared" si="15"/>
        <v>#DIV/0!</v>
      </c>
      <c r="Y29" s="12" t="e">
        <f t="shared" si="15"/>
        <v>#DIV/0!</v>
      </c>
      <c r="Z29" s="12">
        <f>Pub_national_scen_base!H29</f>
        <v>7.9</v>
      </c>
      <c r="AA29" s="12">
        <f>Pub_national_scen_adv!H29</f>
        <v>7.9</v>
      </c>
      <c r="AB29" s="12">
        <f>Pub_national_scen_sev!H29</f>
        <v>7.9</v>
      </c>
      <c r="AC29">
        <v>7.9</v>
      </c>
      <c r="AD29" s="12">
        <f t="shared" si="8"/>
        <v>9.3000000000000007</v>
      </c>
      <c r="AE29" s="12">
        <f t="shared" si="8"/>
        <v>9.3000000000000007</v>
      </c>
      <c r="AF29" s="12">
        <f t="shared" si="8"/>
        <v>9.3000000000000007</v>
      </c>
      <c r="AG29" s="12">
        <f t="shared" si="8"/>
        <v>9.3000000000000007</v>
      </c>
      <c r="AH29" s="12">
        <f>Pub_national_scen_base!J29-Pub_national_scen_base!H29</f>
        <v>3</v>
      </c>
      <c r="AI29" s="12">
        <f>Pub_national_scen_adv!J29-Pub_national_scen_adv!H29</f>
        <v>3</v>
      </c>
      <c r="AJ29" s="12">
        <f>Pub_national_scen_sev!J29-Pub_national_scen_sev!H29</f>
        <v>3</v>
      </c>
      <c r="AK29" s="12">
        <v>3</v>
      </c>
      <c r="AL29" s="12">
        <f>AH29*(AVERAGE(Pub_national_scen_base!$H29:$J29))</f>
        <v>29.5</v>
      </c>
      <c r="AM29" s="12">
        <f>AI29*(AVERAGE(Pub_national_scen_adv!$H29:$J29))</f>
        <v>29.5</v>
      </c>
      <c r="AN29" s="12">
        <f>AJ29*(AVERAGE(Pub_national_scen_adv!$H29:$J29))</f>
        <v>29.5</v>
      </c>
      <c r="AO29" s="12">
        <v>29.5</v>
      </c>
      <c r="AQ29" s="12" t="e">
        <f t="shared" si="4"/>
        <v>#DIV/0!</v>
      </c>
      <c r="AR29" s="12" t="e">
        <f t="shared" si="4"/>
        <v>#DIV/0!</v>
      </c>
      <c r="AS29" s="12" t="e">
        <f t="shared" si="4"/>
        <v>#DIV/0!</v>
      </c>
      <c r="AT29" s="12" t="e">
        <v>#DIV/0!</v>
      </c>
      <c r="AV29" s="12" t="e">
        <f t="shared" si="5"/>
        <v>#DIV/0!</v>
      </c>
      <c r="AW29" s="12" t="e">
        <f t="shared" si="5"/>
        <v>#DIV/0!</v>
      </c>
      <c r="AX29" s="12" t="e">
        <f t="shared" si="5"/>
        <v>#DIV/0!</v>
      </c>
      <c r="AY29" s="12" t="e">
        <f t="shared" si="5"/>
        <v>#DIV/0!</v>
      </c>
      <c r="BA29" s="12" t="e">
        <f t="shared" si="6"/>
        <v>#DIV/0!</v>
      </c>
      <c r="BB29" s="12" t="e">
        <f t="shared" si="6"/>
        <v>#DIV/0!</v>
      </c>
      <c r="BC29" s="12" t="e">
        <f t="shared" si="6"/>
        <v>#DIV/0!</v>
      </c>
      <c r="BD29" s="12" t="e">
        <f t="shared" si="6"/>
        <v>#DIV/0!</v>
      </c>
    </row>
    <row r="30" spans="1:56" x14ac:dyDescent="0.25">
      <c r="A30" s="12" t="str">
        <f>Pub_national_scen_base!A30</f>
        <v>Q1 1983</v>
      </c>
      <c r="B30" s="12">
        <f>Pub_national_scen_base!F30</f>
        <v>10.4</v>
      </c>
      <c r="C30" s="12">
        <f>Pub_national_scen_adv!F30</f>
        <v>10.4</v>
      </c>
      <c r="D30" s="12">
        <f>Pub_national_scen_sev!F30</f>
        <v>10.4</v>
      </c>
      <c r="E30" s="12">
        <v>10.4</v>
      </c>
      <c r="F30" s="12">
        <f t="shared" si="9"/>
        <v>9.9</v>
      </c>
      <c r="G30" s="12">
        <f t="shared" si="9"/>
        <v>9.9</v>
      </c>
      <c r="H30" s="12">
        <f t="shared" si="9"/>
        <v>9.9</v>
      </c>
      <c r="I30" s="12">
        <f t="shared" si="9"/>
        <v>9.9</v>
      </c>
      <c r="J30" s="12">
        <f t="shared" si="12"/>
        <v>9.6999999999999993</v>
      </c>
      <c r="K30" s="12">
        <f t="shared" si="12"/>
        <v>9.6999999999999993</v>
      </c>
      <c r="L30" s="12">
        <f t="shared" si="12"/>
        <v>9.6999999999999993</v>
      </c>
      <c r="M30" s="12">
        <v>9.6999999999999993</v>
      </c>
      <c r="N30" s="12">
        <f>Pub_national_scen_base!N30</f>
        <v>0</v>
      </c>
      <c r="O30" s="12">
        <f>Pub_national_scen_adv!N30</f>
        <v>0</v>
      </c>
      <c r="P30" s="12">
        <f>Pub_national_scen_sev!N30</f>
        <v>0</v>
      </c>
      <c r="Q30">
        <v>0</v>
      </c>
      <c r="R30" s="12" t="e">
        <f t="shared" si="13"/>
        <v>#DIV/0!</v>
      </c>
      <c r="S30" s="12" t="e">
        <f t="shared" si="13"/>
        <v>#DIV/0!</v>
      </c>
      <c r="T30" s="12" t="e">
        <f t="shared" si="13"/>
        <v>#DIV/0!</v>
      </c>
      <c r="U30" s="12" t="e">
        <f t="shared" si="13"/>
        <v>#DIV/0!</v>
      </c>
      <c r="V30" s="12" t="e">
        <f t="shared" si="15"/>
        <v>#DIV/0!</v>
      </c>
      <c r="W30" s="12" t="e">
        <f t="shared" si="15"/>
        <v>#DIV/0!</v>
      </c>
      <c r="X30" s="12" t="e">
        <f t="shared" si="15"/>
        <v>#DIV/0!</v>
      </c>
      <c r="Y30" s="12" t="e">
        <f t="shared" si="15"/>
        <v>#DIV/0!</v>
      </c>
      <c r="Z30" s="12">
        <f>Pub_national_scen_base!H30</f>
        <v>8.1</v>
      </c>
      <c r="AA30" s="12">
        <f>Pub_national_scen_adv!H30</f>
        <v>8.1</v>
      </c>
      <c r="AB30" s="12">
        <f>Pub_national_scen_sev!H30</f>
        <v>8.1</v>
      </c>
      <c r="AC30">
        <v>8.1</v>
      </c>
      <c r="AD30" s="12">
        <f t="shared" si="8"/>
        <v>7.9</v>
      </c>
      <c r="AE30" s="12">
        <f t="shared" si="8"/>
        <v>7.9</v>
      </c>
      <c r="AF30" s="12">
        <f t="shared" si="8"/>
        <v>7.9</v>
      </c>
      <c r="AG30" s="12">
        <f t="shared" si="8"/>
        <v>7.9</v>
      </c>
      <c r="AH30" s="12">
        <f>Pub_national_scen_base!J30-Pub_national_scen_base!H30</f>
        <v>2.5999999999999996</v>
      </c>
      <c r="AI30" s="12">
        <f>Pub_national_scen_adv!J30-Pub_national_scen_adv!H30</f>
        <v>2.5999999999999996</v>
      </c>
      <c r="AJ30" s="12">
        <f>Pub_national_scen_sev!J30-Pub_national_scen_sev!H30</f>
        <v>2.5999999999999996</v>
      </c>
      <c r="AK30" s="12">
        <v>2.5999999999999996</v>
      </c>
      <c r="AL30" s="12">
        <f>AH30*(AVERAGE(Pub_national_scen_base!$H30:$J30))</f>
        <v>25.306666666666661</v>
      </c>
      <c r="AM30" s="12">
        <f>AI30*(AVERAGE(Pub_national_scen_adv!$H30:$J30))</f>
        <v>25.306666666666661</v>
      </c>
      <c r="AN30" s="12">
        <f>AJ30*(AVERAGE(Pub_national_scen_adv!$H30:$J30))</f>
        <v>25.306666666666661</v>
      </c>
      <c r="AO30" s="12">
        <v>25.306666666666661</v>
      </c>
      <c r="AQ30" s="12" t="e">
        <f t="shared" si="4"/>
        <v>#DIV/0!</v>
      </c>
      <c r="AR30" s="12" t="e">
        <f t="shared" si="4"/>
        <v>#DIV/0!</v>
      </c>
      <c r="AS30" s="12" t="e">
        <f t="shared" si="4"/>
        <v>#DIV/0!</v>
      </c>
      <c r="AT30" s="12" t="e">
        <v>#DIV/0!</v>
      </c>
      <c r="AV30" s="12" t="e">
        <f t="shared" si="5"/>
        <v>#DIV/0!</v>
      </c>
      <c r="AW30" s="12" t="e">
        <f t="shared" si="5"/>
        <v>#DIV/0!</v>
      </c>
      <c r="AX30" s="12" t="e">
        <f t="shared" si="5"/>
        <v>#DIV/0!</v>
      </c>
      <c r="AY30" s="12" t="e">
        <f t="shared" si="5"/>
        <v>#DIV/0!</v>
      </c>
      <c r="BA30" s="12" t="e">
        <f t="shared" si="6"/>
        <v>#DIV/0!</v>
      </c>
      <c r="BB30" s="12" t="e">
        <f t="shared" si="6"/>
        <v>#DIV/0!</v>
      </c>
      <c r="BC30" s="12" t="e">
        <f t="shared" si="6"/>
        <v>#DIV/0!</v>
      </c>
      <c r="BD30" s="12" t="e">
        <f t="shared" si="6"/>
        <v>#DIV/0!</v>
      </c>
    </row>
    <row r="31" spans="1:56" x14ac:dyDescent="0.25">
      <c r="A31" s="12" t="str">
        <f>Pub_national_scen_base!A31</f>
        <v>Q2 1983</v>
      </c>
      <c r="B31" s="12">
        <f>Pub_national_scen_base!F31</f>
        <v>10.1</v>
      </c>
      <c r="C31" s="12">
        <f>Pub_national_scen_adv!F31</f>
        <v>10.1</v>
      </c>
      <c r="D31" s="12">
        <f>Pub_national_scen_sev!F31</f>
        <v>10.1</v>
      </c>
      <c r="E31" s="12">
        <v>10.1</v>
      </c>
      <c r="F31" s="12">
        <f t="shared" si="9"/>
        <v>10.7</v>
      </c>
      <c r="G31" s="12">
        <f t="shared" si="9"/>
        <v>10.7</v>
      </c>
      <c r="H31" s="12">
        <f t="shared" si="9"/>
        <v>10.7</v>
      </c>
      <c r="I31" s="12">
        <f t="shared" si="9"/>
        <v>10.7</v>
      </c>
      <c r="J31" s="12">
        <f t="shared" si="12"/>
        <v>10.1</v>
      </c>
      <c r="K31" s="12">
        <f t="shared" si="12"/>
        <v>10.1</v>
      </c>
      <c r="L31" s="12">
        <f t="shared" si="12"/>
        <v>10.1</v>
      </c>
      <c r="M31" s="12">
        <v>10.1</v>
      </c>
      <c r="N31" s="12">
        <f>Pub_national_scen_base!N31</f>
        <v>0</v>
      </c>
      <c r="O31" s="12">
        <f>Pub_national_scen_adv!N31</f>
        <v>0</v>
      </c>
      <c r="P31" s="12">
        <f>Pub_national_scen_sev!N31</f>
        <v>0</v>
      </c>
      <c r="Q31">
        <v>0</v>
      </c>
      <c r="R31" s="12" t="e">
        <f t="shared" si="13"/>
        <v>#DIV/0!</v>
      </c>
      <c r="S31" s="12" t="e">
        <f t="shared" si="13"/>
        <v>#DIV/0!</v>
      </c>
      <c r="T31" s="12" t="e">
        <f t="shared" si="13"/>
        <v>#DIV/0!</v>
      </c>
      <c r="U31" s="12" t="e">
        <f t="shared" si="13"/>
        <v>#DIV/0!</v>
      </c>
      <c r="V31" s="12" t="e">
        <f t="shared" si="15"/>
        <v>#DIV/0!</v>
      </c>
      <c r="W31" s="12" t="e">
        <f t="shared" si="15"/>
        <v>#DIV/0!</v>
      </c>
      <c r="X31" s="12" t="e">
        <f t="shared" si="15"/>
        <v>#DIV/0!</v>
      </c>
      <c r="Y31" s="12" t="e">
        <f t="shared" si="15"/>
        <v>#DIV/0!</v>
      </c>
      <c r="Z31" s="12">
        <f>Pub_national_scen_base!H31</f>
        <v>8.4</v>
      </c>
      <c r="AA31" s="12">
        <f>Pub_national_scen_adv!H31</f>
        <v>8.4</v>
      </c>
      <c r="AB31" s="12">
        <f>Pub_national_scen_sev!H31</f>
        <v>8.4</v>
      </c>
      <c r="AC31">
        <v>8.4</v>
      </c>
      <c r="AD31" s="12">
        <f t="shared" si="8"/>
        <v>8.1</v>
      </c>
      <c r="AE31" s="12">
        <f t="shared" si="8"/>
        <v>8.1</v>
      </c>
      <c r="AF31" s="12">
        <f t="shared" si="8"/>
        <v>8.1</v>
      </c>
      <c r="AG31" s="12">
        <f t="shared" si="8"/>
        <v>8.1</v>
      </c>
      <c r="AH31" s="12">
        <f>Pub_national_scen_base!J31-Pub_national_scen_base!H31</f>
        <v>2.2999999999999989</v>
      </c>
      <c r="AI31" s="12">
        <f>Pub_national_scen_adv!J31-Pub_national_scen_adv!H31</f>
        <v>2.2999999999999989</v>
      </c>
      <c r="AJ31" s="12">
        <f>Pub_national_scen_sev!J31-Pub_national_scen_sev!H31</f>
        <v>2.2999999999999989</v>
      </c>
      <c r="AK31" s="12">
        <v>2.2999999999999989</v>
      </c>
      <c r="AL31" s="12">
        <f>AH31*(AVERAGE(Pub_national_scen_base!$H31:$J31))</f>
        <v>22.616666666666656</v>
      </c>
      <c r="AM31" s="12">
        <f>AI31*(AVERAGE(Pub_national_scen_adv!$H31:$J31))</f>
        <v>22.616666666666656</v>
      </c>
      <c r="AN31" s="12">
        <f>AJ31*(AVERAGE(Pub_national_scen_adv!$H31:$J31))</f>
        <v>22.616666666666656</v>
      </c>
      <c r="AO31" s="12">
        <v>22.616666666666656</v>
      </c>
      <c r="AQ31" s="12" t="e">
        <f t="shared" si="4"/>
        <v>#DIV/0!</v>
      </c>
      <c r="AR31" s="12" t="e">
        <f t="shared" si="4"/>
        <v>#DIV/0!</v>
      </c>
      <c r="AS31" s="12" t="e">
        <f t="shared" si="4"/>
        <v>#DIV/0!</v>
      </c>
      <c r="AT31" s="12" t="e">
        <v>#DIV/0!</v>
      </c>
      <c r="AV31" s="12" t="e">
        <f t="shared" si="5"/>
        <v>#DIV/0!</v>
      </c>
      <c r="AW31" s="12" t="e">
        <f t="shared" si="5"/>
        <v>#DIV/0!</v>
      </c>
      <c r="AX31" s="12" t="e">
        <f t="shared" si="5"/>
        <v>#DIV/0!</v>
      </c>
      <c r="AY31" s="12" t="e">
        <f t="shared" si="5"/>
        <v>#DIV/0!</v>
      </c>
      <c r="BA31" s="12" t="e">
        <f t="shared" si="6"/>
        <v>#DIV/0!</v>
      </c>
      <c r="BB31" s="12" t="e">
        <f t="shared" si="6"/>
        <v>#DIV/0!</v>
      </c>
      <c r="BC31" s="12" t="e">
        <f t="shared" si="6"/>
        <v>#DIV/0!</v>
      </c>
      <c r="BD31" s="12" t="e">
        <f t="shared" si="6"/>
        <v>#DIV/0!</v>
      </c>
    </row>
    <row r="32" spans="1:56" x14ac:dyDescent="0.25">
      <c r="A32" s="12" t="str">
        <f>Pub_national_scen_base!A32</f>
        <v>Q3 1983</v>
      </c>
      <c r="B32" s="12">
        <f>Pub_national_scen_base!F32</f>
        <v>9.4</v>
      </c>
      <c r="C32" s="12">
        <f>Pub_national_scen_adv!F32</f>
        <v>9.4</v>
      </c>
      <c r="D32" s="12">
        <f>Pub_national_scen_sev!F32</f>
        <v>9.4</v>
      </c>
      <c r="E32" s="12">
        <v>9.4</v>
      </c>
      <c r="F32" s="12">
        <f t="shared" si="9"/>
        <v>10.4</v>
      </c>
      <c r="G32" s="12">
        <f t="shared" si="9"/>
        <v>10.4</v>
      </c>
      <c r="H32" s="12">
        <f t="shared" si="9"/>
        <v>10.4</v>
      </c>
      <c r="I32" s="12">
        <f t="shared" si="9"/>
        <v>10.4</v>
      </c>
      <c r="J32" s="12">
        <f t="shared" si="12"/>
        <v>10.275</v>
      </c>
      <c r="K32" s="12">
        <f t="shared" si="12"/>
        <v>10.275</v>
      </c>
      <c r="L32" s="12">
        <f t="shared" si="12"/>
        <v>10.275</v>
      </c>
      <c r="M32" s="12">
        <v>10.275</v>
      </c>
      <c r="N32" s="12">
        <f>Pub_national_scen_base!N32</f>
        <v>0</v>
      </c>
      <c r="O32" s="12">
        <f>Pub_national_scen_adv!N32</f>
        <v>0</v>
      </c>
      <c r="P32" s="12">
        <f>Pub_national_scen_sev!N32</f>
        <v>0</v>
      </c>
      <c r="Q32">
        <v>0</v>
      </c>
      <c r="R32" s="12" t="e">
        <f t="shared" si="13"/>
        <v>#DIV/0!</v>
      </c>
      <c r="S32" s="12" t="e">
        <f t="shared" si="13"/>
        <v>#DIV/0!</v>
      </c>
      <c r="T32" s="12" t="e">
        <f t="shared" si="13"/>
        <v>#DIV/0!</v>
      </c>
      <c r="U32" s="12" t="e">
        <f t="shared" si="13"/>
        <v>#DIV/0!</v>
      </c>
      <c r="V32" s="12" t="e">
        <f t="shared" si="15"/>
        <v>#DIV/0!</v>
      </c>
      <c r="W32" s="12" t="e">
        <f t="shared" si="15"/>
        <v>#DIV/0!</v>
      </c>
      <c r="X32" s="12" t="e">
        <f t="shared" si="15"/>
        <v>#DIV/0!</v>
      </c>
      <c r="Y32" s="12" t="e">
        <f t="shared" si="15"/>
        <v>#DIV/0!</v>
      </c>
      <c r="Z32" s="12">
        <f>Pub_national_scen_base!H32</f>
        <v>9.1</v>
      </c>
      <c r="AA32" s="12">
        <f>Pub_national_scen_adv!H32</f>
        <v>9.1</v>
      </c>
      <c r="AB32" s="12">
        <f>Pub_national_scen_sev!H32</f>
        <v>9.1</v>
      </c>
      <c r="AC32">
        <v>9.1</v>
      </c>
      <c r="AD32" s="12">
        <f t="shared" si="8"/>
        <v>8.4</v>
      </c>
      <c r="AE32" s="12">
        <f t="shared" si="8"/>
        <v>8.4</v>
      </c>
      <c r="AF32" s="12">
        <f t="shared" si="8"/>
        <v>8.4</v>
      </c>
      <c r="AG32" s="12">
        <f t="shared" si="8"/>
        <v>8.4</v>
      </c>
      <c r="AH32" s="12">
        <f>Pub_national_scen_base!J32-Pub_national_scen_base!H32</f>
        <v>2.5999999999999996</v>
      </c>
      <c r="AI32" s="12">
        <f>Pub_national_scen_adv!J32-Pub_national_scen_adv!H32</f>
        <v>2.5999999999999996</v>
      </c>
      <c r="AJ32" s="12">
        <f>Pub_national_scen_sev!J32-Pub_national_scen_sev!H32</f>
        <v>2.5999999999999996</v>
      </c>
      <c r="AK32" s="12">
        <v>2.5999999999999996</v>
      </c>
      <c r="AL32" s="12">
        <f>AH32*(AVERAGE(Pub_national_scen_base!$H32:$J32))</f>
        <v>27.993333333333329</v>
      </c>
      <c r="AM32" s="12">
        <f>AI32*(AVERAGE(Pub_national_scen_adv!$H32:$J32))</f>
        <v>27.993333333333329</v>
      </c>
      <c r="AN32" s="12">
        <f>AJ32*(AVERAGE(Pub_national_scen_adv!$H32:$J32))</f>
        <v>27.993333333333329</v>
      </c>
      <c r="AO32" s="12">
        <v>27.993333333333329</v>
      </c>
      <c r="AQ32" s="12" t="e">
        <f t="shared" si="4"/>
        <v>#DIV/0!</v>
      </c>
      <c r="AR32" s="12" t="e">
        <f t="shared" si="4"/>
        <v>#DIV/0!</v>
      </c>
      <c r="AS32" s="12" t="e">
        <f t="shared" si="4"/>
        <v>#DIV/0!</v>
      </c>
      <c r="AT32" s="12" t="e">
        <v>#DIV/0!</v>
      </c>
      <c r="AV32" s="12" t="e">
        <f t="shared" si="5"/>
        <v>#DIV/0!</v>
      </c>
      <c r="AW32" s="12" t="e">
        <f t="shared" si="5"/>
        <v>#DIV/0!</v>
      </c>
      <c r="AX32" s="12" t="e">
        <f t="shared" si="5"/>
        <v>#DIV/0!</v>
      </c>
      <c r="AY32" s="12" t="e">
        <f t="shared" si="5"/>
        <v>#DIV/0!</v>
      </c>
      <c r="BA32" s="12" t="e">
        <f t="shared" si="6"/>
        <v>#DIV/0!</v>
      </c>
      <c r="BB32" s="12" t="e">
        <f t="shared" si="6"/>
        <v>#DIV/0!</v>
      </c>
      <c r="BC32" s="12" t="e">
        <f t="shared" si="6"/>
        <v>#DIV/0!</v>
      </c>
      <c r="BD32" s="12" t="e">
        <f t="shared" si="6"/>
        <v>#DIV/0!</v>
      </c>
    </row>
    <row r="33" spans="1:56" x14ac:dyDescent="0.25">
      <c r="A33" s="12" t="str">
        <f>Pub_national_scen_base!A33</f>
        <v>Q4 1983</v>
      </c>
      <c r="B33" s="12">
        <f>Pub_national_scen_base!F33</f>
        <v>8.5</v>
      </c>
      <c r="C33" s="12">
        <f>Pub_national_scen_adv!F33</f>
        <v>8.5</v>
      </c>
      <c r="D33" s="12">
        <f>Pub_national_scen_sev!F33</f>
        <v>8.5</v>
      </c>
      <c r="E33" s="12">
        <v>8.5</v>
      </c>
      <c r="F33" s="12">
        <f t="shared" si="9"/>
        <v>10.1</v>
      </c>
      <c r="G33" s="12">
        <f t="shared" si="9"/>
        <v>10.1</v>
      </c>
      <c r="H33" s="12">
        <f t="shared" si="9"/>
        <v>10.1</v>
      </c>
      <c r="I33" s="12">
        <f t="shared" si="9"/>
        <v>10.1</v>
      </c>
      <c r="J33" s="12">
        <f t="shared" si="12"/>
        <v>10.15</v>
      </c>
      <c r="K33" s="12">
        <f t="shared" si="12"/>
        <v>10.15</v>
      </c>
      <c r="L33" s="12">
        <f t="shared" si="12"/>
        <v>10.15</v>
      </c>
      <c r="M33" s="12">
        <v>10.15</v>
      </c>
      <c r="N33" s="12">
        <f>Pub_national_scen_base!N33</f>
        <v>0</v>
      </c>
      <c r="O33" s="12">
        <f>Pub_national_scen_adv!N33</f>
        <v>0</v>
      </c>
      <c r="P33" s="12">
        <f>Pub_national_scen_sev!N33</f>
        <v>0</v>
      </c>
      <c r="Q33">
        <v>0</v>
      </c>
      <c r="R33" s="12" t="e">
        <f t="shared" si="13"/>
        <v>#DIV/0!</v>
      </c>
      <c r="S33" s="12" t="e">
        <f t="shared" si="13"/>
        <v>#DIV/0!</v>
      </c>
      <c r="T33" s="12" t="e">
        <f t="shared" si="13"/>
        <v>#DIV/0!</v>
      </c>
      <c r="U33" s="12" t="e">
        <f t="shared" si="13"/>
        <v>#DIV/0!</v>
      </c>
      <c r="V33" s="12" t="e">
        <f t="shared" si="15"/>
        <v>#DIV/0!</v>
      </c>
      <c r="W33" s="12" t="e">
        <f t="shared" si="15"/>
        <v>#DIV/0!</v>
      </c>
      <c r="X33" s="12" t="e">
        <f t="shared" si="15"/>
        <v>#DIV/0!</v>
      </c>
      <c r="Y33" s="12" t="e">
        <f t="shared" si="15"/>
        <v>#DIV/0!</v>
      </c>
      <c r="Z33" s="12">
        <f>Pub_national_scen_base!H33</f>
        <v>8.8000000000000007</v>
      </c>
      <c r="AA33" s="12">
        <f>Pub_national_scen_adv!H33</f>
        <v>8.8000000000000007</v>
      </c>
      <c r="AB33" s="12">
        <f>Pub_national_scen_sev!H33</f>
        <v>8.8000000000000007</v>
      </c>
      <c r="AC33">
        <v>8.8000000000000007</v>
      </c>
      <c r="AD33" s="12">
        <f t="shared" si="8"/>
        <v>9.1</v>
      </c>
      <c r="AE33" s="12">
        <f t="shared" si="8"/>
        <v>9.1</v>
      </c>
      <c r="AF33" s="12">
        <f t="shared" si="8"/>
        <v>9.1</v>
      </c>
      <c r="AG33" s="12">
        <f t="shared" si="8"/>
        <v>9.1</v>
      </c>
      <c r="AH33" s="12">
        <f>Pub_national_scen_base!J33-Pub_national_scen_base!H33</f>
        <v>2.8999999999999986</v>
      </c>
      <c r="AI33" s="12">
        <f>Pub_national_scen_adv!J33-Pub_national_scen_adv!H33</f>
        <v>2.8999999999999986</v>
      </c>
      <c r="AJ33" s="12">
        <f>Pub_national_scen_sev!J33-Pub_national_scen_sev!H33</f>
        <v>2.8999999999999986</v>
      </c>
      <c r="AK33" s="12">
        <v>2.8999999999999986</v>
      </c>
      <c r="AL33" s="12">
        <f>AH33*(AVERAGE(Pub_national_scen_base!$H33:$J33))</f>
        <v>30.836666666666655</v>
      </c>
      <c r="AM33" s="12">
        <f>AI33*(AVERAGE(Pub_national_scen_adv!$H33:$J33))</f>
        <v>30.836666666666655</v>
      </c>
      <c r="AN33" s="12">
        <f>AJ33*(AVERAGE(Pub_national_scen_adv!$H33:$J33))</f>
        <v>30.836666666666655</v>
      </c>
      <c r="AO33" s="12">
        <v>30.836666666666655</v>
      </c>
      <c r="AQ33" s="12" t="e">
        <f t="shared" si="4"/>
        <v>#DIV/0!</v>
      </c>
      <c r="AR33" s="12" t="e">
        <f t="shared" si="4"/>
        <v>#DIV/0!</v>
      </c>
      <c r="AS33" s="12" t="e">
        <f t="shared" si="4"/>
        <v>#DIV/0!</v>
      </c>
      <c r="AT33" s="12" t="e">
        <v>#DIV/0!</v>
      </c>
      <c r="AV33" s="12" t="e">
        <f t="shared" si="5"/>
        <v>#DIV/0!</v>
      </c>
      <c r="AW33" s="12" t="e">
        <f t="shared" si="5"/>
        <v>#DIV/0!</v>
      </c>
      <c r="AX33" s="12" t="e">
        <f t="shared" si="5"/>
        <v>#DIV/0!</v>
      </c>
      <c r="AY33" s="12" t="e">
        <f t="shared" si="5"/>
        <v>#DIV/0!</v>
      </c>
      <c r="BA33" s="12" t="e">
        <f t="shared" si="6"/>
        <v>#DIV/0!</v>
      </c>
      <c r="BB33" s="12" t="e">
        <f t="shared" si="6"/>
        <v>#DIV/0!</v>
      </c>
      <c r="BC33" s="12" t="e">
        <f t="shared" si="6"/>
        <v>#DIV/0!</v>
      </c>
      <c r="BD33" s="12" t="e">
        <f t="shared" si="6"/>
        <v>#DIV/0!</v>
      </c>
    </row>
    <row r="34" spans="1:56" x14ac:dyDescent="0.25">
      <c r="A34" s="12" t="str">
        <f>Pub_national_scen_base!A34</f>
        <v>Q1 1984</v>
      </c>
      <c r="B34" s="12">
        <f>Pub_national_scen_base!F34</f>
        <v>7.9</v>
      </c>
      <c r="C34" s="12">
        <f>Pub_national_scen_adv!F34</f>
        <v>7.9</v>
      </c>
      <c r="D34" s="12">
        <f>Pub_national_scen_sev!F34</f>
        <v>7.9</v>
      </c>
      <c r="E34" s="12">
        <v>7.9</v>
      </c>
      <c r="F34" s="12">
        <f t="shared" si="9"/>
        <v>9.4</v>
      </c>
      <c r="G34" s="12">
        <f t="shared" si="9"/>
        <v>9.4</v>
      </c>
      <c r="H34" s="12">
        <f t="shared" si="9"/>
        <v>9.4</v>
      </c>
      <c r="I34" s="12">
        <f t="shared" si="9"/>
        <v>9.4</v>
      </c>
      <c r="J34" s="12">
        <f t="shared" si="12"/>
        <v>9.6</v>
      </c>
      <c r="K34" s="12">
        <f t="shared" si="12"/>
        <v>9.6</v>
      </c>
      <c r="L34" s="12">
        <f t="shared" si="12"/>
        <v>9.6</v>
      </c>
      <c r="M34" s="12">
        <v>9.6</v>
      </c>
      <c r="N34" s="12">
        <f>Pub_national_scen_base!N34</f>
        <v>0</v>
      </c>
      <c r="O34" s="12">
        <f>Pub_national_scen_adv!N34</f>
        <v>0</v>
      </c>
      <c r="P34" s="12">
        <f>Pub_national_scen_sev!N34</f>
        <v>0</v>
      </c>
      <c r="Q34">
        <v>0</v>
      </c>
      <c r="R34" s="12" t="e">
        <f t="shared" si="13"/>
        <v>#DIV/0!</v>
      </c>
      <c r="S34" s="12" t="e">
        <f t="shared" si="13"/>
        <v>#DIV/0!</v>
      </c>
      <c r="T34" s="12" t="e">
        <f t="shared" si="13"/>
        <v>#DIV/0!</v>
      </c>
      <c r="U34" s="12" t="e">
        <f t="shared" si="13"/>
        <v>#DIV/0!</v>
      </c>
      <c r="V34" s="12" t="e">
        <f t="shared" si="15"/>
        <v>#DIV/0!</v>
      </c>
      <c r="W34" s="12" t="e">
        <f t="shared" si="15"/>
        <v>#DIV/0!</v>
      </c>
      <c r="X34" s="12" t="e">
        <f t="shared" si="15"/>
        <v>#DIV/0!</v>
      </c>
      <c r="Y34" s="12" t="e">
        <f t="shared" si="15"/>
        <v>#DIV/0!</v>
      </c>
      <c r="Z34" s="12">
        <f>Pub_national_scen_base!H34</f>
        <v>9.1999999999999993</v>
      </c>
      <c r="AA34" s="12">
        <f>Pub_national_scen_adv!H34</f>
        <v>9.1999999999999993</v>
      </c>
      <c r="AB34" s="12">
        <f>Pub_national_scen_sev!H34</f>
        <v>9.1999999999999993</v>
      </c>
      <c r="AC34">
        <v>9.1999999999999993</v>
      </c>
      <c r="AD34" s="12">
        <f t="shared" si="8"/>
        <v>8.8000000000000007</v>
      </c>
      <c r="AE34" s="12">
        <f t="shared" si="8"/>
        <v>8.8000000000000007</v>
      </c>
      <c r="AF34" s="12">
        <f t="shared" si="8"/>
        <v>8.8000000000000007</v>
      </c>
      <c r="AG34" s="12">
        <f t="shared" si="8"/>
        <v>8.8000000000000007</v>
      </c>
      <c r="AH34" s="12">
        <f>Pub_national_scen_base!J34-Pub_national_scen_base!H34</f>
        <v>2.7000000000000011</v>
      </c>
      <c r="AI34" s="12">
        <f>Pub_national_scen_adv!J34-Pub_national_scen_adv!H34</f>
        <v>2.7000000000000011</v>
      </c>
      <c r="AJ34" s="12">
        <f>Pub_national_scen_sev!J34-Pub_national_scen_sev!H34</f>
        <v>2.7000000000000011</v>
      </c>
      <c r="AK34" s="12">
        <v>2.7000000000000011</v>
      </c>
      <c r="AL34" s="12">
        <f>AH34*(AVERAGE(Pub_national_scen_base!$H34:$J34))</f>
        <v>29.520000000000007</v>
      </c>
      <c r="AM34" s="12">
        <f>AI34*(AVERAGE(Pub_national_scen_adv!$H34:$J34))</f>
        <v>29.520000000000007</v>
      </c>
      <c r="AN34" s="12">
        <f>AJ34*(AVERAGE(Pub_national_scen_adv!$H34:$J34))</f>
        <v>29.520000000000007</v>
      </c>
      <c r="AO34" s="12">
        <v>29.520000000000007</v>
      </c>
      <c r="AQ34" s="12" t="e">
        <f t="shared" si="4"/>
        <v>#DIV/0!</v>
      </c>
      <c r="AR34" s="12" t="e">
        <f t="shared" si="4"/>
        <v>#DIV/0!</v>
      </c>
      <c r="AS34" s="12" t="e">
        <f t="shared" si="4"/>
        <v>#DIV/0!</v>
      </c>
      <c r="AT34" s="12" t="e">
        <v>#DIV/0!</v>
      </c>
      <c r="AV34" s="12" t="e">
        <f t="shared" si="5"/>
        <v>#DIV/0!</v>
      </c>
      <c r="AW34" s="12" t="e">
        <f t="shared" si="5"/>
        <v>#DIV/0!</v>
      </c>
      <c r="AX34" s="12" t="e">
        <f t="shared" si="5"/>
        <v>#DIV/0!</v>
      </c>
      <c r="AY34" s="12" t="e">
        <f t="shared" si="5"/>
        <v>#DIV/0!</v>
      </c>
      <c r="BA34" s="12" t="e">
        <f t="shared" si="6"/>
        <v>#DIV/0!</v>
      </c>
      <c r="BB34" s="12" t="e">
        <f t="shared" si="6"/>
        <v>#DIV/0!</v>
      </c>
      <c r="BC34" s="12" t="e">
        <f t="shared" si="6"/>
        <v>#DIV/0!</v>
      </c>
      <c r="BD34" s="12" t="e">
        <f t="shared" si="6"/>
        <v>#DIV/0!</v>
      </c>
    </row>
    <row r="35" spans="1:56" x14ac:dyDescent="0.25">
      <c r="A35" s="12" t="str">
        <f>Pub_national_scen_base!A35</f>
        <v>Q2 1984</v>
      </c>
      <c r="B35" s="12">
        <f>Pub_national_scen_base!F35</f>
        <v>7.4</v>
      </c>
      <c r="C35" s="12">
        <f>Pub_national_scen_adv!F35</f>
        <v>7.4</v>
      </c>
      <c r="D35" s="12">
        <f>Pub_national_scen_sev!F35</f>
        <v>7.4</v>
      </c>
      <c r="E35" s="12">
        <v>7.4</v>
      </c>
      <c r="F35" s="12">
        <f t="shared" si="9"/>
        <v>8.5</v>
      </c>
      <c r="G35" s="12">
        <f t="shared" si="9"/>
        <v>8.5</v>
      </c>
      <c r="H35" s="12">
        <f t="shared" si="9"/>
        <v>8.5</v>
      </c>
      <c r="I35" s="12">
        <f t="shared" si="9"/>
        <v>8.5</v>
      </c>
      <c r="J35" s="12">
        <f t="shared" si="12"/>
        <v>8.9749999999999996</v>
      </c>
      <c r="K35" s="12">
        <f t="shared" si="12"/>
        <v>8.9749999999999996</v>
      </c>
      <c r="L35" s="12">
        <f t="shared" si="12"/>
        <v>8.9749999999999996</v>
      </c>
      <c r="M35" s="12">
        <v>8.9749999999999996</v>
      </c>
      <c r="N35" s="12">
        <f>Pub_national_scen_base!N35</f>
        <v>0</v>
      </c>
      <c r="O35" s="12">
        <f>Pub_national_scen_adv!N35</f>
        <v>0</v>
      </c>
      <c r="P35" s="12">
        <f>Pub_national_scen_sev!N35</f>
        <v>0</v>
      </c>
      <c r="Q35">
        <v>0</v>
      </c>
      <c r="R35" s="12" t="e">
        <f t="shared" si="13"/>
        <v>#DIV/0!</v>
      </c>
      <c r="S35" s="12" t="e">
        <f t="shared" si="13"/>
        <v>#DIV/0!</v>
      </c>
      <c r="T35" s="12" t="e">
        <f t="shared" si="13"/>
        <v>#DIV/0!</v>
      </c>
      <c r="U35" s="12" t="e">
        <f t="shared" si="13"/>
        <v>#DIV/0!</v>
      </c>
      <c r="V35" s="12" t="e">
        <f t="shared" si="15"/>
        <v>#DIV/0!</v>
      </c>
      <c r="W35" s="12" t="e">
        <f t="shared" si="15"/>
        <v>#DIV/0!</v>
      </c>
      <c r="X35" s="12" t="e">
        <f t="shared" si="15"/>
        <v>#DIV/0!</v>
      </c>
      <c r="Y35" s="12" t="e">
        <f t="shared" si="15"/>
        <v>#DIV/0!</v>
      </c>
      <c r="Z35" s="12">
        <f>Pub_national_scen_base!H35</f>
        <v>9.8000000000000007</v>
      </c>
      <c r="AA35" s="12">
        <f>Pub_national_scen_adv!H35</f>
        <v>9.8000000000000007</v>
      </c>
      <c r="AB35" s="12">
        <f>Pub_national_scen_sev!H35</f>
        <v>9.8000000000000007</v>
      </c>
      <c r="AC35">
        <v>9.8000000000000007</v>
      </c>
      <c r="AD35" s="12">
        <f t="shared" si="8"/>
        <v>9.1999999999999993</v>
      </c>
      <c r="AE35" s="12">
        <f t="shared" si="8"/>
        <v>9.1999999999999993</v>
      </c>
      <c r="AF35" s="12">
        <f t="shared" si="8"/>
        <v>9.1999999999999993</v>
      </c>
      <c r="AG35" s="12">
        <f t="shared" si="8"/>
        <v>9.1999999999999993</v>
      </c>
      <c r="AH35" s="12">
        <f>Pub_national_scen_base!J35-Pub_national_scen_base!H35</f>
        <v>3.3999999999999986</v>
      </c>
      <c r="AI35" s="12">
        <f>Pub_national_scen_adv!J35-Pub_national_scen_adv!H35</f>
        <v>3.3999999999999986</v>
      </c>
      <c r="AJ35" s="12">
        <f>Pub_national_scen_sev!J35-Pub_national_scen_sev!H35</f>
        <v>3.3999999999999986</v>
      </c>
      <c r="AK35" s="12">
        <v>3.3999999999999986</v>
      </c>
      <c r="AL35" s="12">
        <f>AH35*(AVERAGE(Pub_national_scen_base!$H35:$J35))</f>
        <v>40.799999999999983</v>
      </c>
      <c r="AM35" s="12">
        <f>AI35*(AVERAGE(Pub_national_scen_adv!$H35:$J35))</f>
        <v>40.799999999999983</v>
      </c>
      <c r="AN35" s="12">
        <f>AJ35*(AVERAGE(Pub_national_scen_adv!$H35:$J35))</f>
        <v>40.799999999999983</v>
      </c>
      <c r="AO35" s="12">
        <v>40.799999999999983</v>
      </c>
      <c r="AQ35" s="12" t="e">
        <f t="shared" si="4"/>
        <v>#DIV/0!</v>
      </c>
      <c r="AR35" s="12" t="e">
        <f t="shared" si="4"/>
        <v>#DIV/0!</v>
      </c>
      <c r="AS35" s="12" t="e">
        <f t="shared" si="4"/>
        <v>#DIV/0!</v>
      </c>
      <c r="AT35" s="12" t="e">
        <v>#DIV/0!</v>
      </c>
      <c r="AV35" s="12" t="e">
        <f t="shared" si="5"/>
        <v>#DIV/0!</v>
      </c>
      <c r="AW35" s="12" t="e">
        <f t="shared" si="5"/>
        <v>#DIV/0!</v>
      </c>
      <c r="AX35" s="12" t="e">
        <f t="shared" si="5"/>
        <v>#DIV/0!</v>
      </c>
      <c r="AY35" s="12" t="e">
        <f t="shared" si="5"/>
        <v>#DIV/0!</v>
      </c>
      <c r="BA35" s="12" t="e">
        <f t="shared" si="6"/>
        <v>#DIV/0!</v>
      </c>
      <c r="BB35" s="12" t="e">
        <f t="shared" si="6"/>
        <v>#DIV/0!</v>
      </c>
      <c r="BC35" s="12" t="e">
        <f t="shared" si="6"/>
        <v>#DIV/0!</v>
      </c>
      <c r="BD35" s="12" t="e">
        <f t="shared" si="6"/>
        <v>#DIV/0!</v>
      </c>
    </row>
    <row r="36" spans="1:56" x14ac:dyDescent="0.25">
      <c r="A36" s="12" t="str">
        <f>Pub_national_scen_base!A36</f>
        <v>Q3 1984</v>
      </c>
      <c r="B36" s="12">
        <f>Pub_national_scen_base!F36</f>
        <v>7.4</v>
      </c>
      <c r="C36" s="12">
        <f>Pub_national_scen_adv!F36</f>
        <v>7.4</v>
      </c>
      <c r="D36" s="12">
        <f>Pub_national_scen_sev!F36</f>
        <v>7.4</v>
      </c>
      <c r="E36" s="12">
        <v>7.4</v>
      </c>
      <c r="F36" s="12">
        <f t="shared" si="9"/>
        <v>7.9</v>
      </c>
      <c r="G36" s="12">
        <f t="shared" si="9"/>
        <v>7.9</v>
      </c>
      <c r="H36" s="12">
        <f t="shared" si="9"/>
        <v>7.9</v>
      </c>
      <c r="I36" s="12">
        <f t="shared" si="9"/>
        <v>7.9</v>
      </c>
      <c r="J36" s="12">
        <f t="shared" si="12"/>
        <v>8.2999999999999989</v>
      </c>
      <c r="K36" s="12">
        <f t="shared" si="12"/>
        <v>8.2999999999999989</v>
      </c>
      <c r="L36" s="12">
        <f t="shared" si="12"/>
        <v>8.2999999999999989</v>
      </c>
      <c r="M36" s="12">
        <v>8.2999999999999989</v>
      </c>
      <c r="N36" s="12">
        <f>Pub_national_scen_base!N36</f>
        <v>0</v>
      </c>
      <c r="O36" s="12">
        <f>Pub_national_scen_adv!N36</f>
        <v>0</v>
      </c>
      <c r="P36" s="12">
        <f>Pub_national_scen_sev!N36</f>
        <v>0</v>
      </c>
      <c r="Q36">
        <v>0</v>
      </c>
      <c r="R36" s="12" t="e">
        <f t="shared" si="13"/>
        <v>#DIV/0!</v>
      </c>
      <c r="S36" s="12" t="e">
        <f t="shared" si="13"/>
        <v>#DIV/0!</v>
      </c>
      <c r="T36" s="12" t="e">
        <f t="shared" si="13"/>
        <v>#DIV/0!</v>
      </c>
      <c r="U36" s="12" t="e">
        <f t="shared" si="13"/>
        <v>#DIV/0!</v>
      </c>
      <c r="V36" s="12" t="e">
        <f t="shared" si="15"/>
        <v>#DIV/0!</v>
      </c>
      <c r="W36" s="12" t="e">
        <f t="shared" si="15"/>
        <v>#DIV/0!</v>
      </c>
      <c r="X36" s="12" t="e">
        <f t="shared" si="15"/>
        <v>#DIV/0!</v>
      </c>
      <c r="Y36" s="12" t="e">
        <f t="shared" si="15"/>
        <v>#DIV/0!</v>
      </c>
      <c r="Z36" s="12">
        <f>Pub_national_scen_base!H36</f>
        <v>10.3</v>
      </c>
      <c r="AA36" s="12">
        <f>Pub_national_scen_adv!H36</f>
        <v>10.3</v>
      </c>
      <c r="AB36" s="12">
        <f>Pub_national_scen_sev!H36</f>
        <v>10.3</v>
      </c>
      <c r="AC36">
        <v>10.3</v>
      </c>
      <c r="AD36" s="12">
        <f t="shared" si="8"/>
        <v>9.8000000000000007</v>
      </c>
      <c r="AE36" s="12">
        <f t="shared" si="8"/>
        <v>9.8000000000000007</v>
      </c>
      <c r="AF36" s="12">
        <f t="shared" si="8"/>
        <v>9.8000000000000007</v>
      </c>
      <c r="AG36" s="12">
        <f t="shared" si="8"/>
        <v>9.8000000000000007</v>
      </c>
      <c r="AH36" s="12">
        <f>Pub_national_scen_base!J36-Pub_national_scen_base!H36</f>
        <v>2.5999999999999996</v>
      </c>
      <c r="AI36" s="12">
        <f>Pub_national_scen_adv!J36-Pub_national_scen_adv!H36</f>
        <v>2.5999999999999996</v>
      </c>
      <c r="AJ36" s="12">
        <f>Pub_national_scen_sev!J36-Pub_national_scen_sev!H36</f>
        <v>2.5999999999999996</v>
      </c>
      <c r="AK36" s="12">
        <v>2.5999999999999996</v>
      </c>
      <c r="AL36" s="12">
        <f>AH36*(AVERAGE(Pub_national_scen_base!$H36:$J36))</f>
        <v>31.199999999999996</v>
      </c>
      <c r="AM36" s="12">
        <f>AI36*(AVERAGE(Pub_national_scen_adv!$H36:$J36))</f>
        <v>31.199999999999996</v>
      </c>
      <c r="AN36" s="12">
        <f>AJ36*(AVERAGE(Pub_national_scen_adv!$H36:$J36))</f>
        <v>31.199999999999996</v>
      </c>
      <c r="AO36" s="12">
        <v>31.199999999999996</v>
      </c>
      <c r="AQ36" s="12" t="e">
        <f t="shared" si="4"/>
        <v>#DIV/0!</v>
      </c>
      <c r="AR36" s="12" t="e">
        <f t="shared" si="4"/>
        <v>#DIV/0!</v>
      </c>
      <c r="AS36" s="12" t="e">
        <f t="shared" si="4"/>
        <v>#DIV/0!</v>
      </c>
      <c r="AT36" s="12" t="e">
        <v>#DIV/0!</v>
      </c>
      <c r="AV36" s="12" t="e">
        <f t="shared" si="5"/>
        <v>#DIV/0!</v>
      </c>
      <c r="AW36" s="12" t="e">
        <f t="shared" si="5"/>
        <v>#DIV/0!</v>
      </c>
      <c r="AX36" s="12" t="e">
        <f t="shared" si="5"/>
        <v>#DIV/0!</v>
      </c>
      <c r="AY36" s="12" t="e">
        <f t="shared" si="5"/>
        <v>#DIV/0!</v>
      </c>
      <c r="BA36" s="12" t="e">
        <f t="shared" si="6"/>
        <v>#DIV/0!</v>
      </c>
      <c r="BB36" s="12" t="e">
        <f t="shared" si="6"/>
        <v>#DIV/0!</v>
      </c>
      <c r="BC36" s="12" t="e">
        <f t="shared" si="6"/>
        <v>#DIV/0!</v>
      </c>
      <c r="BD36" s="12" t="e">
        <f t="shared" si="6"/>
        <v>#DIV/0!</v>
      </c>
    </row>
    <row r="37" spans="1:56" x14ac:dyDescent="0.25">
      <c r="A37" s="12" t="str">
        <f>Pub_national_scen_base!A37</f>
        <v>Q4 1984</v>
      </c>
      <c r="B37" s="12">
        <f>Pub_national_scen_base!F37</f>
        <v>7.3</v>
      </c>
      <c r="C37" s="12">
        <f>Pub_national_scen_adv!F37</f>
        <v>7.3</v>
      </c>
      <c r="D37" s="12">
        <f>Pub_national_scen_sev!F37</f>
        <v>7.3</v>
      </c>
      <c r="E37" s="12">
        <v>7.3</v>
      </c>
      <c r="F37" s="12">
        <f t="shared" si="9"/>
        <v>7.4</v>
      </c>
      <c r="G37" s="12">
        <f t="shared" si="9"/>
        <v>7.4</v>
      </c>
      <c r="H37" s="12">
        <f t="shared" si="9"/>
        <v>7.4</v>
      </c>
      <c r="I37" s="12">
        <f t="shared" si="9"/>
        <v>7.4</v>
      </c>
      <c r="J37" s="12">
        <f t="shared" si="12"/>
        <v>7.7999999999999989</v>
      </c>
      <c r="K37" s="12">
        <f t="shared" si="12"/>
        <v>7.7999999999999989</v>
      </c>
      <c r="L37" s="12">
        <f t="shared" si="12"/>
        <v>7.7999999999999989</v>
      </c>
      <c r="M37" s="12">
        <v>7.7999999999999989</v>
      </c>
      <c r="N37" s="12">
        <f>Pub_national_scen_base!N37</f>
        <v>0</v>
      </c>
      <c r="O37" s="12">
        <f>Pub_national_scen_adv!N37</f>
        <v>0</v>
      </c>
      <c r="P37" s="12">
        <f>Pub_national_scen_sev!N37</f>
        <v>0</v>
      </c>
      <c r="Q37">
        <v>0</v>
      </c>
      <c r="R37" s="12" t="e">
        <f t="shared" si="13"/>
        <v>#DIV/0!</v>
      </c>
      <c r="S37" s="12" t="e">
        <f t="shared" si="13"/>
        <v>#DIV/0!</v>
      </c>
      <c r="T37" s="12" t="e">
        <f t="shared" si="13"/>
        <v>#DIV/0!</v>
      </c>
      <c r="U37" s="12" t="e">
        <f t="shared" si="13"/>
        <v>#DIV/0!</v>
      </c>
      <c r="V37" s="12" t="e">
        <f t="shared" si="15"/>
        <v>#DIV/0!</v>
      </c>
      <c r="W37" s="12" t="e">
        <f t="shared" si="15"/>
        <v>#DIV/0!</v>
      </c>
      <c r="X37" s="12" t="e">
        <f t="shared" si="15"/>
        <v>#DIV/0!</v>
      </c>
      <c r="Y37" s="12" t="e">
        <f t="shared" si="15"/>
        <v>#DIV/0!</v>
      </c>
      <c r="Z37" s="12">
        <f>Pub_national_scen_base!H37</f>
        <v>8.8000000000000007</v>
      </c>
      <c r="AA37" s="12">
        <f>Pub_national_scen_adv!H37</f>
        <v>8.8000000000000007</v>
      </c>
      <c r="AB37" s="12">
        <f>Pub_national_scen_sev!H37</f>
        <v>8.8000000000000007</v>
      </c>
      <c r="AC37">
        <v>8.8000000000000007</v>
      </c>
      <c r="AD37" s="12">
        <f t="shared" si="8"/>
        <v>10.3</v>
      </c>
      <c r="AE37" s="12">
        <f t="shared" si="8"/>
        <v>10.3</v>
      </c>
      <c r="AF37" s="12">
        <f t="shared" si="8"/>
        <v>10.3</v>
      </c>
      <c r="AG37" s="12">
        <f t="shared" si="8"/>
        <v>10.3</v>
      </c>
      <c r="AH37" s="12">
        <f>Pub_national_scen_base!J37-Pub_national_scen_base!H37</f>
        <v>3</v>
      </c>
      <c r="AI37" s="12">
        <f>Pub_national_scen_adv!J37-Pub_national_scen_adv!H37</f>
        <v>3</v>
      </c>
      <c r="AJ37" s="12">
        <f>Pub_national_scen_sev!J37-Pub_national_scen_sev!H37</f>
        <v>3</v>
      </c>
      <c r="AK37" s="12">
        <v>3</v>
      </c>
      <c r="AL37" s="12">
        <f>AH37*(AVERAGE(Pub_national_scen_base!$H37:$J37))</f>
        <v>32.1</v>
      </c>
      <c r="AM37" s="12">
        <f>AI37*(AVERAGE(Pub_national_scen_adv!$H37:$J37))</f>
        <v>32.1</v>
      </c>
      <c r="AN37" s="12">
        <f>AJ37*(AVERAGE(Pub_national_scen_adv!$H37:$J37))</f>
        <v>32.1</v>
      </c>
      <c r="AO37" s="12">
        <v>32.1</v>
      </c>
      <c r="AQ37" s="12" t="e">
        <f t="shared" si="4"/>
        <v>#DIV/0!</v>
      </c>
      <c r="AR37" s="12" t="e">
        <f t="shared" si="4"/>
        <v>#DIV/0!</v>
      </c>
      <c r="AS37" s="12" t="e">
        <f t="shared" si="4"/>
        <v>#DIV/0!</v>
      </c>
      <c r="AT37" s="12" t="e">
        <v>#DIV/0!</v>
      </c>
      <c r="AV37" s="12" t="e">
        <f t="shared" si="5"/>
        <v>#DIV/0!</v>
      </c>
      <c r="AW37" s="12" t="e">
        <f t="shared" si="5"/>
        <v>#DIV/0!</v>
      </c>
      <c r="AX37" s="12" t="e">
        <f t="shared" si="5"/>
        <v>#DIV/0!</v>
      </c>
      <c r="AY37" s="12" t="e">
        <f t="shared" si="5"/>
        <v>#DIV/0!</v>
      </c>
      <c r="BA37" s="12" t="e">
        <f t="shared" si="6"/>
        <v>#DIV/0!</v>
      </c>
      <c r="BB37" s="12" t="e">
        <f t="shared" si="6"/>
        <v>#DIV/0!</v>
      </c>
      <c r="BC37" s="12" t="e">
        <f t="shared" si="6"/>
        <v>#DIV/0!</v>
      </c>
      <c r="BD37" s="12" t="e">
        <f t="shared" si="6"/>
        <v>#DIV/0!</v>
      </c>
    </row>
    <row r="38" spans="1:56" x14ac:dyDescent="0.25">
      <c r="A38" s="12" t="str">
        <f>Pub_national_scen_base!A38</f>
        <v>Q1 1985</v>
      </c>
      <c r="B38" s="12">
        <f>Pub_national_scen_base!F38</f>
        <v>7.2</v>
      </c>
      <c r="C38" s="12">
        <f>Pub_national_scen_adv!F38</f>
        <v>7.2</v>
      </c>
      <c r="D38" s="12">
        <f>Pub_national_scen_sev!F38</f>
        <v>7.2</v>
      </c>
      <c r="E38" s="12">
        <v>7.2</v>
      </c>
      <c r="F38" s="12">
        <f t="shared" si="9"/>
        <v>7.4</v>
      </c>
      <c r="G38" s="12">
        <f t="shared" si="9"/>
        <v>7.4</v>
      </c>
      <c r="H38" s="12">
        <f t="shared" si="9"/>
        <v>7.4</v>
      </c>
      <c r="I38" s="12">
        <f t="shared" si="9"/>
        <v>7.4</v>
      </c>
      <c r="J38" s="12">
        <f t="shared" si="12"/>
        <v>7.5000000000000009</v>
      </c>
      <c r="K38" s="12">
        <f t="shared" si="12"/>
        <v>7.5000000000000009</v>
      </c>
      <c r="L38" s="12">
        <f t="shared" si="12"/>
        <v>7.5000000000000009</v>
      </c>
      <c r="M38" s="12">
        <v>7.5000000000000009</v>
      </c>
      <c r="N38" s="12">
        <f>Pub_national_scen_base!N38</f>
        <v>0</v>
      </c>
      <c r="O38" s="12">
        <f>Pub_national_scen_adv!N38</f>
        <v>0</v>
      </c>
      <c r="P38" s="12">
        <f>Pub_national_scen_sev!N38</f>
        <v>0</v>
      </c>
      <c r="Q38">
        <v>0</v>
      </c>
      <c r="R38" s="12" t="e">
        <f t="shared" si="13"/>
        <v>#DIV/0!</v>
      </c>
      <c r="S38" s="12" t="e">
        <f t="shared" si="13"/>
        <v>#DIV/0!</v>
      </c>
      <c r="T38" s="12" t="e">
        <f t="shared" si="13"/>
        <v>#DIV/0!</v>
      </c>
      <c r="U38" s="12" t="e">
        <f t="shared" si="13"/>
        <v>#DIV/0!</v>
      </c>
      <c r="V38" s="12" t="e">
        <f t="shared" si="15"/>
        <v>#DIV/0!</v>
      </c>
      <c r="W38" s="12" t="e">
        <f t="shared" si="15"/>
        <v>#DIV/0!</v>
      </c>
      <c r="X38" s="12" t="e">
        <f t="shared" si="15"/>
        <v>#DIV/0!</v>
      </c>
      <c r="Y38" s="12" t="e">
        <f t="shared" si="15"/>
        <v>#DIV/0!</v>
      </c>
      <c r="Z38" s="12">
        <f>Pub_national_scen_base!H38</f>
        <v>8.1999999999999993</v>
      </c>
      <c r="AA38" s="12">
        <f>Pub_national_scen_adv!H38</f>
        <v>8.1999999999999993</v>
      </c>
      <c r="AB38" s="12">
        <f>Pub_national_scen_sev!H38</f>
        <v>8.1999999999999993</v>
      </c>
      <c r="AC38">
        <v>8.1999999999999993</v>
      </c>
      <c r="AD38" s="12">
        <f t="shared" si="8"/>
        <v>8.8000000000000007</v>
      </c>
      <c r="AE38" s="12">
        <f t="shared" si="8"/>
        <v>8.8000000000000007</v>
      </c>
      <c r="AF38" s="12">
        <f t="shared" si="8"/>
        <v>8.8000000000000007</v>
      </c>
      <c r="AG38" s="12">
        <f t="shared" si="8"/>
        <v>8.8000000000000007</v>
      </c>
      <c r="AH38" s="12">
        <f>Pub_national_scen_base!J38-Pub_national_scen_base!H38</f>
        <v>3.4000000000000004</v>
      </c>
      <c r="AI38" s="12">
        <f>Pub_national_scen_adv!J38-Pub_national_scen_adv!H38</f>
        <v>3.4000000000000004</v>
      </c>
      <c r="AJ38" s="12">
        <f>Pub_national_scen_sev!J38-Pub_national_scen_sev!H38</f>
        <v>3.4000000000000004</v>
      </c>
      <c r="AK38" s="12">
        <v>3.4000000000000004</v>
      </c>
      <c r="AL38" s="12">
        <f>AH38*(AVERAGE(Pub_national_scen_base!$H38:$J38))</f>
        <v>35.24666666666667</v>
      </c>
      <c r="AM38" s="12">
        <f>AI38*(AVERAGE(Pub_national_scen_adv!$H38:$J38))</f>
        <v>35.24666666666667</v>
      </c>
      <c r="AN38" s="12">
        <f>AJ38*(AVERAGE(Pub_national_scen_adv!$H38:$J38))</f>
        <v>35.24666666666667</v>
      </c>
      <c r="AO38" s="12">
        <v>35.24666666666667</v>
      </c>
      <c r="AQ38" s="12" t="e">
        <f t="shared" si="4"/>
        <v>#DIV/0!</v>
      </c>
      <c r="AR38" s="12" t="e">
        <f t="shared" si="4"/>
        <v>#DIV/0!</v>
      </c>
      <c r="AS38" s="12" t="e">
        <f t="shared" si="4"/>
        <v>#DIV/0!</v>
      </c>
      <c r="AT38" s="12" t="e">
        <v>#DIV/0!</v>
      </c>
      <c r="AV38" s="12" t="e">
        <f t="shared" si="5"/>
        <v>#DIV/0!</v>
      </c>
      <c r="AW38" s="12" t="e">
        <f t="shared" si="5"/>
        <v>#DIV/0!</v>
      </c>
      <c r="AX38" s="12" t="e">
        <f t="shared" si="5"/>
        <v>#DIV/0!</v>
      </c>
      <c r="AY38" s="12" t="e">
        <f t="shared" si="5"/>
        <v>#DIV/0!</v>
      </c>
      <c r="BA38" s="12" t="e">
        <f t="shared" si="6"/>
        <v>#DIV/0!</v>
      </c>
      <c r="BB38" s="12" t="e">
        <f t="shared" si="6"/>
        <v>#DIV/0!</v>
      </c>
      <c r="BC38" s="12" t="e">
        <f t="shared" si="6"/>
        <v>#DIV/0!</v>
      </c>
      <c r="BD38" s="12" t="e">
        <f t="shared" si="6"/>
        <v>#DIV/0!</v>
      </c>
    </row>
    <row r="39" spans="1:56" x14ac:dyDescent="0.25">
      <c r="A39" s="12" t="str">
        <f>Pub_national_scen_base!A39</f>
        <v>Q2 1985</v>
      </c>
      <c r="B39" s="12">
        <f>Pub_national_scen_base!F39</f>
        <v>7.3</v>
      </c>
      <c r="C39" s="12">
        <f>Pub_national_scen_adv!F39</f>
        <v>7.3</v>
      </c>
      <c r="D39" s="12">
        <f>Pub_national_scen_sev!F39</f>
        <v>7.3</v>
      </c>
      <c r="E39" s="12">
        <v>7.3</v>
      </c>
      <c r="F39" s="12">
        <f t="shared" si="9"/>
        <v>7.3</v>
      </c>
      <c r="G39" s="12">
        <f t="shared" si="9"/>
        <v>7.3</v>
      </c>
      <c r="H39" s="12">
        <f t="shared" si="9"/>
        <v>7.3</v>
      </c>
      <c r="I39" s="12">
        <f t="shared" si="9"/>
        <v>7.3</v>
      </c>
      <c r="J39" s="12">
        <f t="shared" si="12"/>
        <v>7.3250000000000002</v>
      </c>
      <c r="K39" s="12">
        <f t="shared" si="12"/>
        <v>7.3250000000000002</v>
      </c>
      <c r="L39" s="12">
        <f t="shared" si="12"/>
        <v>7.3250000000000002</v>
      </c>
      <c r="M39" s="12">
        <v>7.3250000000000002</v>
      </c>
      <c r="N39" s="12">
        <f>Pub_national_scen_base!N39</f>
        <v>0</v>
      </c>
      <c r="O39" s="12">
        <f>Pub_national_scen_adv!N39</f>
        <v>0</v>
      </c>
      <c r="P39" s="12">
        <f>Pub_national_scen_sev!N39</f>
        <v>0</v>
      </c>
      <c r="Q39">
        <v>0</v>
      </c>
      <c r="R39" s="12" t="e">
        <f t="shared" si="13"/>
        <v>#DIV/0!</v>
      </c>
      <c r="S39" s="12" t="e">
        <f t="shared" si="13"/>
        <v>#DIV/0!</v>
      </c>
      <c r="T39" s="12" t="e">
        <f t="shared" si="13"/>
        <v>#DIV/0!</v>
      </c>
      <c r="U39" s="12" t="e">
        <f t="shared" si="13"/>
        <v>#DIV/0!</v>
      </c>
      <c r="V39" s="12" t="e">
        <f t="shared" si="15"/>
        <v>#DIV/0!</v>
      </c>
      <c r="W39" s="12" t="e">
        <f t="shared" si="15"/>
        <v>#DIV/0!</v>
      </c>
      <c r="X39" s="12" t="e">
        <f t="shared" si="15"/>
        <v>#DIV/0!</v>
      </c>
      <c r="Y39" s="12" t="e">
        <f t="shared" si="15"/>
        <v>#DIV/0!</v>
      </c>
      <c r="Z39" s="12">
        <f>Pub_national_scen_base!H39</f>
        <v>7.5</v>
      </c>
      <c r="AA39" s="12">
        <f>Pub_national_scen_adv!H39</f>
        <v>7.5</v>
      </c>
      <c r="AB39" s="12">
        <f>Pub_national_scen_sev!H39</f>
        <v>7.5</v>
      </c>
      <c r="AC39">
        <v>7.5</v>
      </c>
      <c r="AD39" s="12">
        <f t="shared" si="8"/>
        <v>8.1999999999999993</v>
      </c>
      <c r="AE39" s="12">
        <f t="shared" si="8"/>
        <v>8.1999999999999993</v>
      </c>
      <c r="AF39" s="12">
        <f t="shared" si="8"/>
        <v>8.1999999999999993</v>
      </c>
      <c r="AG39" s="12">
        <f t="shared" si="8"/>
        <v>8.1999999999999993</v>
      </c>
      <c r="AH39" s="12">
        <f>Pub_national_scen_base!J39-Pub_national_scen_base!H39</f>
        <v>3.4000000000000004</v>
      </c>
      <c r="AI39" s="12">
        <f>Pub_national_scen_adv!J39-Pub_national_scen_adv!H39</f>
        <v>3.4000000000000004</v>
      </c>
      <c r="AJ39" s="12">
        <f>Pub_national_scen_sev!J39-Pub_national_scen_sev!H39</f>
        <v>3.4000000000000004</v>
      </c>
      <c r="AK39" s="12">
        <v>3.4000000000000004</v>
      </c>
      <c r="AL39" s="12">
        <f>AH39*(AVERAGE(Pub_national_scen_base!$H39:$J39))</f>
        <v>32.753333333333337</v>
      </c>
      <c r="AM39" s="12">
        <f>AI39*(AVERAGE(Pub_national_scen_adv!$H39:$J39))</f>
        <v>32.753333333333337</v>
      </c>
      <c r="AN39" s="12">
        <f>AJ39*(AVERAGE(Pub_national_scen_adv!$H39:$J39))</f>
        <v>32.753333333333337</v>
      </c>
      <c r="AO39" s="12">
        <v>32.753333333333337</v>
      </c>
      <c r="AQ39" s="12" t="e">
        <f t="shared" si="4"/>
        <v>#DIV/0!</v>
      </c>
      <c r="AR39" s="12" t="e">
        <f t="shared" si="4"/>
        <v>#DIV/0!</v>
      </c>
      <c r="AS39" s="12" t="e">
        <f t="shared" si="4"/>
        <v>#DIV/0!</v>
      </c>
      <c r="AT39" s="12" t="e">
        <v>#DIV/0!</v>
      </c>
      <c r="AV39" s="12" t="e">
        <f t="shared" si="5"/>
        <v>#DIV/0!</v>
      </c>
      <c r="AW39" s="12" t="e">
        <f t="shared" si="5"/>
        <v>#DIV/0!</v>
      </c>
      <c r="AX39" s="12" t="e">
        <f t="shared" si="5"/>
        <v>#DIV/0!</v>
      </c>
      <c r="AY39" s="12" t="e">
        <f t="shared" si="5"/>
        <v>#DIV/0!</v>
      </c>
      <c r="BA39" s="12" t="e">
        <f t="shared" si="6"/>
        <v>#DIV/0!</v>
      </c>
      <c r="BB39" s="12" t="e">
        <f t="shared" si="6"/>
        <v>#DIV/0!</v>
      </c>
      <c r="BC39" s="12" t="e">
        <f t="shared" si="6"/>
        <v>#DIV/0!</v>
      </c>
      <c r="BD39" s="12" t="e">
        <f t="shared" si="6"/>
        <v>#DIV/0!</v>
      </c>
    </row>
    <row r="40" spans="1:56" x14ac:dyDescent="0.25">
      <c r="A40" s="12" t="str">
        <f>Pub_national_scen_base!A40</f>
        <v>Q3 1985</v>
      </c>
      <c r="B40" s="12">
        <f>Pub_national_scen_base!F40</f>
        <v>7.2</v>
      </c>
      <c r="C40" s="12">
        <f>Pub_national_scen_adv!F40</f>
        <v>7.2</v>
      </c>
      <c r="D40" s="12">
        <f>Pub_national_scen_sev!F40</f>
        <v>7.2</v>
      </c>
      <c r="E40" s="12">
        <v>7.2</v>
      </c>
      <c r="F40" s="12">
        <f t="shared" si="9"/>
        <v>7.2</v>
      </c>
      <c r="G40" s="12">
        <f t="shared" si="9"/>
        <v>7.2</v>
      </c>
      <c r="H40" s="12">
        <f t="shared" si="9"/>
        <v>7.2</v>
      </c>
      <c r="I40" s="12">
        <f t="shared" si="9"/>
        <v>7.2</v>
      </c>
      <c r="J40" s="12">
        <f t="shared" si="12"/>
        <v>7.3</v>
      </c>
      <c r="K40" s="12">
        <f t="shared" si="12"/>
        <v>7.3</v>
      </c>
      <c r="L40" s="12">
        <f t="shared" si="12"/>
        <v>7.3</v>
      </c>
      <c r="M40" s="12">
        <v>7.3</v>
      </c>
      <c r="N40" s="12">
        <f>Pub_national_scen_base!N40</f>
        <v>0</v>
      </c>
      <c r="O40" s="12">
        <f>Pub_national_scen_adv!N40</f>
        <v>0</v>
      </c>
      <c r="P40" s="12">
        <f>Pub_national_scen_sev!N40</f>
        <v>0</v>
      </c>
      <c r="Q40">
        <v>0</v>
      </c>
      <c r="R40" s="12" t="e">
        <f t="shared" si="13"/>
        <v>#DIV/0!</v>
      </c>
      <c r="S40" s="12" t="e">
        <f t="shared" si="13"/>
        <v>#DIV/0!</v>
      </c>
      <c r="T40" s="12" t="e">
        <f t="shared" si="13"/>
        <v>#DIV/0!</v>
      </c>
      <c r="U40" s="12" t="e">
        <f t="shared" si="13"/>
        <v>#DIV/0!</v>
      </c>
      <c r="V40" s="12" t="e">
        <f t="shared" si="15"/>
        <v>#DIV/0!</v>
      </c>
      <c r="W40" s="12" t="e">
        <f t="shared" si="15"/>
        <v>#DIV/0!</v>
      </c>
      <c r="X40" s="12" t="e">
        <f t="shared" si="15"/>
        <v>#DIV/0!</v>
      </c>
      <c r="Y40" s="12" t="e">
        <f t="shared" si="15"/>
        <v>#DIV/0!</v>
      </c>
      <c r="Z40" s="12">
        <f>Pub_national_scen_base!H40</f>
        <v>7.1</v>
      </c>
      <c r="AA40" s="12">
        <f>Pub_national_scen_adv!H40</f>
        <v>7.1</v>
      </c>
      <c r="AB40" s="12">
        <f>Pub_national_scen_sev!H40</f>
        <v>7.1</v>
      </c>
      <c r="AC40">
        <v>7.1</v>
      </c>
      <c r="AD40" s="12">
        <f t="shared" si="8"/>
        <v>7.5</v>
      </c>
      <c r="AE40" s="12">
        <f t="shared" si="8"/>
        <v>7.5</v>
      </c>
      <c r="AF40" s="12">
        <f t="shared" si="8"/>
        <v>7.5</v>
      </c>
      <c r="AG40" s="12">
        <f t="shared" si="8"/>
        <v>7.5</v>
      </c>
      <c r="AH40" s="12">
        <f>Pub_national_scen_base!J40-Pub_national_scen_base!H40</f>
        <v>3.4000000000000004</v>
      </c>
      <c r="AI40" s="12">
        <f>Pub_national_scen_adv!J40-Pub_national_scen_adv!H40</f>
        <v>3.4000000000000004</v>
      </c>
      <c r="AJ40" s="12">
        <f>Pub_national_scen_sev!J40-Pub_national_scen_sev!H40</f>
        <v>3.4000000000000004</v>
      </c>
      <c r="AK40" s="12">
        <v>3.4000000000000004</v>
      </c>
      <c r="AL40" s="12">
        <f>AH40*(AVERAGE(Pub_national_scen_base!$H40:$J40))</f>
        <v>31.280000000000008</v>
      </c>
      <c r="AM40" s="12">
        <f>AI40*(AVERAGE(Pub_national_scen_adv!$H40:$J40))</f>
        <v>31.280000000000008</v>
      </c>
      <c r="AN40" s="12">
        <f>AJ40*(AVERAGE(Pub_national_scen_adv!$H40:$J40))</f>
        <v>31.280000000000008</v>
      </c>
      <c r="AO40" s="12">
        <v>31.280000000000008</v>
      </c>
      <c r="AQ40" s="12" t="e">
        <f t="shared" si="4"/>
        <v>#DIV/0!</v>
      </c>
      <c r="AR40" s="12" t="e">
        <f t="shared" si="4"/>
        <v>#DIV/0!</v>
      </c>
      <c r="AS40" s="12" t="e">
        <f t="shared" si="4"/>
        <v>#DIV/0!</v>
      </c>
      <c r="AT40" s="12" t="e">
        <v>#DIV/0!</v>
      </c>
      <c r="AV40" s="12" t="e">
        <f t="shared" si="5"/>
        <v>#DIV/0!</v>
      </c>
      <c r="AW40" s="12" t="e">
        <f t="shared" si="5"/>
        <v>#DIV/0!</v>
      </c>
      <c r="AX40" s="12" t="e">
        <f t="shared" si="5"/>
        <v>#DIV/0!</v>
      </c>
      <c r="AY40" s="12" t="e">
        <f t="shared" si="5"/>
        <v>#DIV/0!</v>
      </c>
      <c r="BA40" s="12" t="e">
        <f t="shared" si="6"/>
        <v>#DIV/0!</v>
      </c>
      <c r="BB40" s="12" t="e">
        <f t="shared" si="6"/>
        <v>#DIV/0!</v>
      </c>
      <c r="BC40" s="12" t="e">
        <f t="shared" si="6"/>
        <v>#DIV/0!</v>
      </c>
      <c r="BD40" s="12" t="e">
        <f t="shared" si="6"/>
        <v>#DIV/0!</v>
      </c>
    </row>
    <row r="41" spans="1:56" x14ac:dyDescent="0.25">
      <c r="A41" s="12" t="str">
        <f>Pub_national_scen_base!A41</f>
        <v>Q4 1985</v>
      </c>
      <c r="B41" s="12">
        <f>Pub_national_scen_base!F41</f>
        <v>7</v>
      </c>
      <c r="C41" s="12">
        <f>Pub_national_scen_adv!F41</f>
        <v>7</v>
      </c>
      <c r="D41" s="12">
        <f>Pub_national_scen_sev!F41</f>
        <v>7</v>
      </c>
      <c r="E41" s="12">
        <v>7</v>
      </c>
      <c r="F41" s="12">
        <f t="shared" si="9"/>
        <v>7.3</v>
      </c>
      <c r="G41" s="12">
        <f t="shared" si="9"/>
        <v>7.3</v>
      </c>
      <c r="H41" s="12">
        <f t="shared" si="9"/>
        <v>7.3</v>
      </c>
      <c r="I41" s="12">
        <f t="shared" si="9"/>
        <v>7.3</v>
      </c>
      <c r="J41" s="12">
        <f t="shared" si="12"/>
        <v>7.25</v>
      </c>
      <c r="K41" s="12">
        <f t="shared" si="12"/>
        <v>7.25</v>
      </c>
      <c r="L41" s="12">
        <f t="shared" si="12"/>
        <v>7.25</v>
      </c>
      <c r="M41" s="12">
        <v>7.25</v>
      </c>
      <c r="N41" s="12">
        <f>Pub_national_scen_base!N41</f>
        <v>0</v>
      </c>
      <c r="O41" s="12">
        <f>Pub_national_scen_adv!N41</f>
        <v>0</v>
      </c>
      <c r="P41" s="12">
        <f>Pub_national_scen_sev!N41</f>
        <v>0</v>
      </c>
      <c r="Q41">
        <v>0</v>
      </c>
      <c r="R41" s="12" t="e">
        <f t="shared" si="13"/>
        <v>#DIV/0!</v>
      </c>
      <c r="S41" s="12" t="e">
        <f t="shared" si="13"/>
        <v>#DIV/0!</v>
      </c>
      <c r="T41" s="12" t="e">
        <f t="shared" si="13"/>
        <v>#DIV/0!</v>
      </c>
      <c r="U41" s="12" t="e">
        <f t="shared" si="13"/>
        <v>#DIV/0!</v>
      </c>
      <c r="V41" s="12" t="e">
        <f t="shared" si="15"/>
        <v>#DIV/0!</v>
      </c>
      <c r="W41" s="12" t="e">
        <f t="shared" si="15"/>
        <v>#DIV/0!</v>
      </c>
      <c r="X41" s="12" t="e">
        <f t="shared" si="15"/>
        <v>#DIV/0!</v>
      </c>
      <c r="Y41" s="12" t="e">
        <f t="shared" si="15"/>
        <v>#DIV/0!</v>
      </c>
      <c r="Z41" s="12">
        <f>Pub_national_scen_base!H41</f>
        <v>7.2</v>
      </c>
      <c r="AA41" s="12">
        <f>Pub_national_scen_adv!H41</f>
        <v>7.2</v>
      </c>
      <c r="AB41" s="12">
        <f>Pub_national_scen_sev!H41</f>
        <v>7.2</v>
      </c>
      <c r="AC41">
        <v>7.2</v>
      </c>
      <c r="AD41" s="12">
        <f t="shared" si="8"/>
        <v>7.1</v>
      </c>
      <c r="AE41" s="12">
        <f t="shared" si="8"/>
        <v>7.1</v>
      </c>
      <c r="AF41" s="12">
        <f t="shared" si="8"/>
        <v>7.1</v>
      </c>
      <c r="AG41" s="12">
        <f t="shared" si="8"/>
        <v>7.1</v>
      </c>
      <c r="AH41" s="12">
        <f>Pub_national_scen_base!J41-Pub_national_scen_base!H41</f>
        <v>2.8</v>
      </c>
      <c r="AI41" s="12">
        <f>Pub_national_scen_adv!J41-Pub_national_scen_adv!H41</f>
        <v>2.8</v>
      </c>
      <c r="AJ41" s="12">
        <f>Pub_national_scen_sev!J41-Pub_national_scen_sev!H41</f>
        <v>2.8</v>
      </c>
      <c r="AK41" s="12">
        <v>2.8</v>
      </c>
      <c r="AL41" s="12">
        <f>AH41*(AVERAGE(Pub_national_scen_base!$H41:$J41))</f>
        <v>24.826666666666668</v>
      </c>
      <c r="AM41" s="12">
        <f>AI41*(AVERAGE(Pub_national_scen_adv!$H41:$J41))</f>
        <v>24.826666666666668</v>
      </c>
      <c r="AN41" s="12">
        <f>AJ41*(AVERAGE(Pub_national_scen_adv!$H41:$J41))</f>
        <v>24.826666666666668</v>
      </c>
      <c r="AO41" s="12">
        <v>24.826666666666668</v>
      </c>
      <c r="AQ41" s="12" t="e">
        <f t="shared" si="4"/>
        <v>#DIV/0!</v>
      </c>
      <c r="AR41" s="12" t="e">
        <f t="shared" si="4"/>
        <v>#DIV/0!</v>
      </c>
      <c r="AS41" s="12" t="e">
        <f t="shared" si="4"/>
        <v>#DIV/0!</v>
      </c>
      <c r="AT41" s="12" t="e">
        <v>#DIV/0!</v>
      </c>
      <c r="AV41" s="12" t="e">
        <f t="shared" si="5"/>
        <v>#DIV/0!</v>
      </c>
      <c r="AW41" s="12" t="e">
        <f t="shared" si="5"/>
        <v>#DIV/0!</v>
      </c>
      <c r="AX41" s="12" t="e">
        <f t="shared" si="5"/>
        <v>#DIV/0!</v>
      </c>
      <c r="AY41" s="12" t="e">
        <f t="shared" si="5"/>
        <v>#DIV/0!</v>
      </c>
      <c r="BA41" s="12" t="e">
        <f t="shared" si="6"/>
        <v>#DIV/0!</v>
      </c>
      <c r="BB41" s="12" t="e">
        <f t="shared" si="6"/>
        <v>#DIV/0!</v>
      </c>
      <c r="BC41" s="12" t="e">
        <f t="shared" si="6"/>
        <v>#DIV/0!</v>
      </c>
      <c r="BD41" s="12" t="e">
        <f t="shared" si="6"/>
        <v>#DIV/0!</v>
      </c>
    </row>
    <row r="42" spans="1:56" x14ac:dyDescent="0.25">
      <c r="A42" s="12" t="str">
        <f>Pub_national_scen_base!A42</f>
        <v>Q1 1986</v>
      </c>
      <c r="B42" s="12">
        <f>Pub_national_scen_base!F42</f>
        <v>7</v>
      </c>
      <c r="C42" s="12">
        <f>Pub_national_scen_adv!F42</f>
        <v>7</v>
      </c>
      <c r="D42" s="12">
        <f>Pub_national_scen_sev!F42</f>
        <v>7</v>
      </c>
      <c r="E42" s="12">
        <v>7</v>
      </c>
      <c r="F42" s="12">
        <f t="shared" si="9"/>
        <v>7.2</v>
      </c>
      <c r="G42" s="12">
        <f t="shared" si="9"/>
        <v>7.2</v>
      </c>
      <c r="H42" s="12">
        <f t="shared" si="9"/>
        <v>7.2</v>
      </c>
      <c r="I42" s="12">
        <f t="shared" si="9"/>
        <v>7.2</v>
      </c>
      <c r="J42" s="12">
        <f t="shared" si="12"/>
        <v>7.1749999999999998</v>
      </c>
      <c r="K42" s="12">
        <f t="shared" si="12"/>
        <v>7.1749999999999998</v>
      </c>
      <c r="L42" s="12">
        <f t="shared" si="12"/>
        <v>7.1749999999999998</v>
      </c>
      <c r="M42" s="12">
        <v>7.1749999999999998</v>
      </c>
      <c r="N42" s="12">
        <f>Pub_national_scen_base!N42</f>
        <v>0</v>
      </c>
      <c r="O42" s="12">
        <f>Pub_national_scen_adv!N42</f>
        <v>0</v>
      </c>
      <c r="P42" s="12">
        <f>Pub_national_scen_sev!N42</f>
        <v>0</v>
      </c>
      <c r="Q42">
        <v>0</v>
      </c>
      <c r="R42" s="12" t="e">
        <f t="shared" si="13"/>
        <v>#DIV/0!</v>
      </c>
      <c r="S42" s="12" t="e">
        <f t="shared" si="13"/>
        <v>#DIV/0!</v>
      </c>
      <c r="T42" s="12" t="e">
        <f t="shared" si="13"/>
        <v>#DIV/0!</v>
      </c>
      <c r="U42" s="12" t="e">
        <f t="shared" si="13"/>
        <v>#DIV/0!</v>
      </c>
      <c r="V42" s="12" t="e">
        <f t="shared" si="15"/>
        <v>#DIV/0!</v>
      </c>
      <c r="W42" s="12" t="e">
        <f t="shared" si="15"/>
        <v>#DIV/0!</v>
      </c>
      <c r="X42" s="12" t="e">
        <f t="shared" si="15"/>
        <v>#DIV/0!</v>
      </c>
      <c r="Y42" s="12" t="e">
        <f t="shared" si="15"/>
        <v>#DIV/0!</v>
      </c>
      <c r="Z42" s="12">
        <f>Pub_national_scen_base!H42</f>
        <v>6.9</v>
      </c>
      <c r="AA42" s="12">
        <f>Pub_national_scen_adv!H42</f>
        <v>6.9</v>
      </c>
      <c r="AB42" s="12">
        <f>Pub_national_scen_sev!H42</f>
        <v>6.9</v>
      </c>
      <c r="AC42">
        <v>6.9</v>
      </c>
      <c r="AD42" s="12">
        <f t="shared" si="8"/>
        <v>7.2</v>
      </c>
      <c r="AE42" s="12">
        <f t="shared" si="8"/>
        <v>7.2</v>
      </c>
      <c r="AF42" s="12">
        <f t="shared" si="8"/>
        <v>7.2</v>
      </c>
      <c r="AG42" s="12">
        <f t="shared" si="8"/>
        <v>7.2</v>
      </c>
      <c r="AH42" s="12">
        <f>Pub_national_scen_base!J42-Pub_national_scen_base!H42</f>
        <v>1.9000000000000004</v>
      </c>
      <c r="AI42" s="12">
        <f>Pub_national_scen_adv!J42-Pub_national_scen_adv!H42</f>
        <v>1.9000000000000004</v>
      </c>
      <c r="AJ42" s="12">
        <f>Pub_national_scen_sev!J42-Pub_national_scen_sev!H42</f>
        <v>1.9000000000000004</v>
      </c>
      <c r="AK42" s="12">
        <v>1.9000000000000004</v>
      </c>
      <c r="AL42" s="12">
        <f>AH42*(AVERAGE(Pub_national_scen_base!$H42:$J42))</f>
        <v>15.263333333333335</v>
      </c>
      <c r="AM42" s="12">
        <f>AI42*(AVERAGE(Pub_national_scen_adv!$H42:$J42))</f>
        <v>15.263333333333335</v>
      </c>
      <c r="AN42" s="12">
        <f>AJ42*(AVERAGE(Pub_national_scen_adv!$H42:$J42))</f>
        <v>15.263333333333335</v>
      </c>
      <c r="AO42" s="12">
        <v>15.263333333333335</v>
      </c>
      <c r="AQ42" s="12" t="e">
        <f t="shared" si="4"/>
        <v>#DIV/0!</v>
      </c>
      <c r="AR42" s="12" t="e">
        <f t="shared" si="4"/>
        <v>#DIV/0!</v>
      </c>
      <c r="AS42" s="12" t="e">
        <f t="shared" si="4"/>
        <v>#DIV/0!</v>
      </c>
      <c r="AT42" s="12" t="e">
        <v>#DIV/0!</v>
      </c>
      <c r="AV42" s="12" t="e">
        <f t="shared" si="5"/>
        <v>#DIV/0!</v>
      </c>
      <c r="AW42" s="12" t="e">
        <f t="shared" si="5"/>
        <v>#DIV/0!</v>
      </c>
      <c r="AX42" s="12" t="e">
        <f t="shared" si="5"/>
        <v>#DIV/0!</v>
      </c>
      <c r="AY42" s="12" t="e">
        <f t="shared" si="5"/>
        <v>#DIV/0!</v>
      </c>
      <c r="BA42" s="12" t="e">
        <f t="shared" si="6"/>
        <v>#DIV/0!</v>
      </c>
      <c r="BB42" s="12" t="e">
        <f t="shared" si="6"/>
        <v>#DIV/0!</v>
      </c>
      <c r="BC42" s="12" t="e">
        <f t="shared" si="6"/>
        <v>#DIV/0!</v>
      </c>
      <c r="BD42" s="12" t="e">
        <f t="shared" si="6"/>
        <v>#DIV/0!</v>
      </c>
    </row>
    <row r="43" spans="1:56" x14ac:dyDescent="0.25">
      <c r="A43" s="12" t="str">
        <f>Pub_national_scen_base!A43</f>
        <v>Q2 1986</v>
      </c>
      <c r="B43" s="12">
        <f>Pub_national_scen_base!F43</f>
        <v>7.2</v>
      </c>
      <c r="C43" s="12">
        <f>Pub_national_scen_adv!F43</f>
        <v>7.2</v>
      </c>
      <c r="D43" s="12">
        <f>Pub_national_scen_sev!F43</f>
        <v>7.2</v>
      </c>
      <c r="E43" s="12">
        <v>7.2</v>
      </c>
      <c r="F43" s="12">
        <f t="shared" si="9"/>
        <v>7</v>
      </c>
      <c r="G43" s="12">
        <f t="shared" si="9"/>
        <v>7</v>
      </c>
      <c r="H43" s="12">
        <f t="shared" si="9"/>
        <v>7</v>
      </c>
      <c r="I43" s="12">
        <f t="shared" si="9"/>
        <v>7</v>
      </c>
      <c r="J43" s="12">
        <f t="shared" si="12"/>
        <v>7.125</v>
      </c>
      <c r="K43" s="12">
        <f t="shared" si="12"/>
        <v>7.125</v>
      </c>
      <c r="L43" s="12">
        <f t="shared" si="12"/>
        <v>7.125</v>
      </c>
      <c r="M43" s="12">
        <v>7.125</v>
      </c>
      <c r="N43" s="12">
        <f>Pub_national_scen_base!N43</f>
        <v>0</v>
      </c>
      <c r="O43" s="12">
        <f>Pub_national_scen_adv!N43</f>
        <v>0</v>
      </c>
      <c r="P43" s="12">
        <f>Pub_national_scen_sev!N43</f>
        <v>0</v>
      </c>
      <c r="Q43">
        <v>0</v>
      </c>
      <c r="R43" s="12" t="e">
        <f t="shared" si="13"/>
        <v>#DIV/0!</v>
      </c>
      <c r="S43" s="12" t="e">
        <f t="shared" si="13"/>
        <v>#DIV/0!</v>
      </c>
      <c r="T43" s="12" t="e">
        <f t="shared" si="13"/>
        <v>#DIV/0!</v>
      </c>
      <c r="U43" s="12" t="e">
        <f t="shared" si="13"/>
        <v>#DIV/0!</v>
      </c>
      <c r="V43" s="12" t="e">
        <f t="shared" si="15"/>
        <v>#DIV/0!</v>
      </c>
      <c r="W43" s="12" t="e">
        <f t="shared" si="15"/>
        <v>#DIV/0!</v>
      </c>
      <c r="X43" s="12" t="e">
        <f t="shared" si="15"/>
        <v>#DIV/0!</v>
      </c>
      <c r="Y43" s="12" t="e">
        <f t="shared" si="15"/>
        <v>#DIV/0!</v>
      </c>
      <c r="Z43" s="12">
        <f>Pub_national_scen_base!H43</f>
        <v>6.1</v>
      </c>
      <c r="AA43" s="12">
        <f>Pub_national_scen_adv!H43</f>
        <v>6.1</v>
      </c>
      <c r="AB43" s="12">
        <f>Pub_national_scen_sev!H43</f>
        <v>6.1</v>
      </c>
      <c r="AC43">
        <v>6.1</v>
      </c>
      <c r="AD43" s="12">
        <f t="shared" si="8"/>
        <v>6.9</v>
      </c>
      <c r="AE43" s="12">
        <f t="shared" si="8"/>
        <v>6.9</v>
      </c>
      <c r="AF43" s="12">
        <f t="shared" si="8"/>
        <v>6.9</v>
      </c>
      <c r="AG43" s="12">
        <f t="shared" si="8"/>
        <v>6.9</v>
      </c>
      <c r="AH43" s="12">
        <f>Pub_national_scen_base!J43-Pub_national_scen_base!H43</f>
        <v>1.8000000000000007</v>
      </c>
      <c r="AI43" s="12">
        <f>Pub_national_scen_adv!J43-Pub_national_scen_adv!H43</f>
        <v>1.8000000000000007</v>
      </c>
      <c r="AJ43" s="12">
        <f>Pub_national_scen_sev!J43-Pub_national_scen_sev!H43</f>
        <v>1.8000000000000007</v>
      </c>
      <c r="AK43" s="12">
        <v>1.8000000000000007</v>
      </c>
      <c r="AL43" s="12">
        <f>AH43*(AVERAGE(Pub_national_scen_base!$H43:$J43))</f>
        <v>13.020000000000007</v>
      </c>
      <c r="AM43" s="12">
        <f>AI43*(AVERAGE(Pub_national_scen_adv!$H43:$J43))</f>
        <v>13.020000000000007</v>
      </c>
      <c r="AN43" s="12">
        <f>AJ43*(AVERAGE(Pub_national_scen_adv!$H43:$J43))</f>
        <v>13.020000000000007</v>
      </c>
      <c r="AO43" s="12">
        <v>13.020000000000007</v>
      </c>
      <c r="AQ43" s="12" t="e">
        <f t="shared" si="4"/>
        <v>#DIV/0!</v>
      </c>
      <c r="AR43" s="12" t="e">
        <f t="shared" si="4"/>
        <v>#DIV/0!</v>
      </c>
      <c r="AS43" s="12" t="e">
        <f t="shared" si="4"/>
        <v>#DIV/0!</v>
      </c>
      <c r="AT43" s="12" t="e">
        <v>#DIV/0!</v>
      </c>
      <c r="AV43" s="12" t="e">
        <f t="shared" si="5"/>
        <v>#DIV/0!</v>
      </c>
      <c r="AW43" s="12" t="e">
        <f t="shared" si="5"/>
        <v>#DIV/0!</v>
      </c>
      <c r="AX43" s="12" t="e">
        <f t="shared" si="5"/>
        <v>#DIV/0!</v>
      </c>
      <c r="AY43" s="12" t="e">
        <f t="shared" si="5"/>
        <v>#DIV/0!</v>
      </c>
      <c r="BA43" s="12" t="e">
        <f t="shared" si="6"/>
        <v>#DIV/0!</v>
      </c>
      <c r="BB43" s="12" t="e">
        <f t="shared" si="6"/>
        <v>#DIV/0!</v>
      </c>
      <c r="BC43" s="12" t="e">
        <f t="shared" si="6"/>
        <v>#DIV/0!</v>
      </c>
      <c r="BD43" s="12" t="e">
        <f t="shared" si="6"/>
        <v>#DIV/0!</v>
      </c>
    </row>
    <row r="44" spans="1:56" x14ac:dyDescent="0.25">
      <c r="A44" s="12" t="str">
        <f>Pub_national_scen_base!A44</f>
        <v>Q3 1986</v>
      </c>
      <c r="B44" s="12">
        <f>Pub_national_scen_base!F44</f>
        <v>7</v>
      </c>
      <c r="C44" s="12">
        <f>Pub_national_scen_adv!F44</f>
        <v>7</v>
      </c>
      <c r="D44" s="12">
        <f>Pub_national_scen_sev!F44</f>
        <v>7</v>
      </c>
      <c r="E44" s="12">
        <v>7</v>
      </c>
      <c r="F44" s="12">
        <f t="shared" si="9"/>
        <v>7</v>
      </c>
      <c r="G44" s="12">
        <f t="shared" si="9"/>
        <v>7</v>
      </c>
      <c r="H44" s="12">
        <f t="shared" si="9"/>
        <v>7</v>
      </c>
      <c r="I44" s="12">
        <f t="shared" si="9"/>
        <v>7</v>
      </c>
      <c r="J44" s="12">
        <f t="shared" si="12"/>
        <v>7.1</v>
      </c>
      <c r="K44" s="12">
        <f t="shared" si="12"/>
        <v>7.1</v>
      </c>
      <c r="L44" s="12">
        <f t="shared" si="12"/>
        <v>7.1</v>
      </c>
      <c r="M44" s="12">
        <v>7.1</v>
      </c>
      <c r="N44" s="12">
        <f>Pub_national_scen_base!N44</f>
        <v>0</v>
      </c>
      <c r="O44" s="12">
        <f>Pub_national_scen_adv!N44</f>
        <v>0</v>
      </c>
      <c r="P44" s="12">
        <f>Pub_national_scen_sev!N44</f>
        <v>0</v>
      </c>
      <c r="Q44">
        <v>0</v>
      </c>
      <c r="R44" s="12" t="e">
        <f t="shared" si="13"/>
        <v>#DIV/0!</v>
      </c>
      <c r="S44" s="12" t="e">
        <f t="shared" si="13"/>
        <v>#DIV/0!</v>
      </c>
      <c r="T44" s="12" t="e">
        <f t="shared" si="13"/>
        <v>#DIV/0!</v>
      </c>
      <c r="U44" s="12" t="e">
        <f t="shared" si="13"/>
        <v>#DIV/0!</v>
      </c>
      <c r="V44" s="12" t="e">
        <f t="shared" si="15"/>
        <v>#DIV/0!</v>
      </c>
      <c r="W44" s="12" t="e">
        <f t="shared" si="15"/>
        <v>#DIV/0!</v>
      </c>
      <c r="X44" s="12" t="e">
        <f t="shared" si="15"/>
        <v>#DIV/0!</v>
      </c>
      <c r="Y44" s="12" t="e">
        <f t="shared" si="15"/>
        <v>#DIV/0!</v>
      </c>
      <c r="Z44" s="12">
        <f>Pub_national_scen_base!H44</f>
        <v>5.5</v>
      </c>
      <c r="AA44" s="12">
        <f>Pub_national_scen_adv!H44</f>
        <v>5.5</v>
      </c>
      <c r="AB44" s="12">
        <f>Pub_national_scen_sev!H44</f>
        <v>5.5</v>
      </c>
      <c r="AC44">
        <v>5.5</v>
      </c>
      <c r="AD44" s="12">
        <f t="shared" si="8"/>
        <v>6.1</v>
      </c>
      <c r="AE44" s="12">
        <f t="shared" si="8"/>
        <v>6.1</v>
      </c>
      <c r="AF44" s="12">
        <f t="shared" si="8"/>
        <v>6.1</v>
      </c>
      <c r="AG44" s="12">
        <f t="shared" si="8"/>
        <v>6.1</v>
      </c>
      <c r="AH44" s="12">
        <f>Pub_national_scen_base!J44-Pub_national_scen_base!H44</f>
        <v>2.2000000000000002</v>
      </c>
      <c r="AI44" s="12">
        <f>Pub_national_scen_adv!J44-Pub_national_scen_adv!H44</f>
        <v>2.2000000000000002</v>
      </c>
      <c r="AJ44" s="12">
        <f>Pub_national_scen_sev!J44-Pub_national_scen_sev!H44</f>
        <v>2.2000000000000002</v>
      </c>
      <c r="AK44" s="12">
        <v>2.2000000000000002</v>
      </c>
      <c r="AL44" s="12">
        <f>AH44*(AVERAGE(Pub_national_scen_base!$H44:$J44))</f>
        <v>15.033333333333333</v>
      </c>
      <c r="AM44" s="12">
        <f>AI44*(AVERAGE(Pub_national_scen_adv!$H44:$J44))</f>
        <v>15.033333333333333</v>
      </c>
      <c r="AN44" s="12">
        <f>AJ44*(AVERAGE(Pub_national_scen_adv!$H44:$J44))</f>
        <v>15.033333333333333</v>
      </c>
      <c r="AO44" s="12">
        <v>15.033333333333333</v>
      </c>
      <c r="AQ44" s="12" t="e">
        <f t="shared" si="4"/>
        <v>#DIV/0!</v>
      </c>
      <c r="AR44" s="12" t="e">
        <f t="shared" si="4"/>
        <v>#DIV/0!</v>
      </c>
      <c r="AS44" s="12" t="e">
        <f t="shared" si="4"/>
        <v>#DIV/0!</v>
      </c>
      <c r="AT44" s="12" t="e">
        <v>#DIV/0!</v>
      </c>
      <c r="AV44" s="12" t="e">
        <f t="shared" si="5"/>
        <v>#DIV/0!</v>
      </c>
      <c r="AW44" s="12" t="e">
        <f t="shared" si="5"/>
        <v>#DIV/0!</v>
      </c>
      <c r="AX44" s="12" t="e">
        <f t="shared" si="5"/>
        <v>#DIV/0!</v>
      </c>
      <c r="AY44" s="12" t="e">
        <f t="shared" si="5"/>
        <v>#DIV/0!</v>
      </c>
      <c r="BA44" s="12" t="e">
        <f t="shared" si="6"/>
        <v>#DIV/0!</v>
      </c>
      <c r="BB44" s="12" t="e">
        <f t="shared" si="6"/>
        <v>#DIV/0!</v>
      </c>
      <c r="BC44" s="12" t="e">
        <f t="shared" si="6"/>
        <v>#DIV/0!</v>
      </c>
      <c r="BD44" s="12" t="e">
        <f t="shared" si="6"/>
        <v>#DIV/0!</v>
      </c>
    </row>
    <row r="45" spans="1:56" x14ac:dyDescent="0.25">
      <c r="A45" s="12" t="str">
        <f>Pub_national_scen_base!A45</f>
        <v>Q4 1986</v>
      </c>
      <c r="B45" s="12">
        <f>Pub_national_scen_base!F45</f>
        <v>6.8</v>
      </c>
      <c r="C45" s="12">
        <f>Pub_national_scen_adv!F45</f>
        <v>6.8</v>
      </c>
      <c r="D45" s="12">
        <f>Pub_national_scen_sev!F45</f>
        <v>6.8</v>
      </c>
      <c r="E45" s="12">
        <v>6.8</v>
      </c>
      <c r="F45" s="12">
        <f t="shared" si="9"/>
        <v>7.2</v>
      </c>
      <c r="G45" s="12">
        <f t="shared" si="9"/>
        <v>7.2</v>
      </c>
      <c r="H45" s="12">
        <f t="shared" si="9"/>
        <v>7.2</v>
      </c>
      <c r="I45" s="12">
        <f t="shared" si="9"/>
        <v>7.2</v>
      </c>
      <c r="J45" s="12">
        <f t="shared" si="12"/>
        <v>7.05</v>
      </c>
      <c r="K45" s="12">
        <f t="shared" si="12"/>
        <v>7.05</v>
      </c>
      <c r="L45" s="12">
        <f t="shared" si="12"/>
        <v>7.05</v>
      </c>
      <c r="M45" s="12">
        <v>7.05</v>
      </c>
      <c r="N45" s="12">
        <f>Pub_national_scen_base!N45</f>
        <v>0</v>
      </c>
      <c r="O45" s="12">
        <f>Pub_national_scen_adv!N45</f>
        <v>0</v>
      </c>
      <c r="P45" s="12">
        <f>Pub_national_scen_sev!N45</f>
        <v>0</v>
      </c>
      <c r="Q45">
        <v>0</v>
      </c>
      <c r="R45" s="12" t="e">
        <f t="shared" si="13"/>
        <v>#DIV/0!</v>
      </c>
      <c r="S45" s="12" t="e">
        <f t="shared" si="13"/>
        <v>#DIV/0!</v>
      </c>
      <c r="T45" s="12" t="e">
        <f t="shared" si="13"/>
        <v>#DIV/0!</v>
      </c>
      <c r="U45" s="12" t="e">
        <f t="shared" si="13"/>
        <v>#DIV/0!</v>
      </c>
      <c r="V45" s="12" t="e">
        <f t="shared" si="15"/>
        <v>#DIV/0!</v>
      </c>
      <c r="W45" s="12" t="e">
        <f t="shared" si="15"/>
        <v>#DIV/0!</v>
      </c>
      <c r="X45" s="12" t="e">
        <f t="shared" si="15"/>
        <v>#DIV/0!</v>
      </c>
      <c r="Y45" s="12" t="e">
        <f t="shared" si="15"/>
        <v>#DIV/0!</v>
      </c>
      <c r="Z45" s="12">
        <f>Pub_national_scen_base!H45</f>
        <v>5.4</v>
      </c>
      <c r="AA45" s="12">
        <f>Pub_national_scen_adv!H45</f>
        <v>5.4</v>
      </c>
      <c r="AB45" s="12">
        <f>Pub_national_scen_sev!H45</f>
        <v>5.4</v>
      </c>
      <c r="AC45">
        <v>5.4</v>
      </c>
      <c r="AD45" s="12">
        <f t="shared" si="8"/>
        <v>5.5</v>
      </c>
      <c r="AE45" s="12">
        <f t="shared" si="8"/>
        <v>5.5</v>
      </c>
      <c r="AF45" s="12">
        <f t="shared" si="8"/>
        <v>5.5</v>
      </c>
      <c r="AG45" s="12">
        <f t="shared" si="8"/>
        <v>5.5</v>
      </c>
      <c r="AH45" s="12">
        <f>Pub_national_scen_base!J45-Pub_national_scen_base!H45</f>
        <v>2.1999999999999993</v>
      </c>
      <c r="AI45" s="12">
        <f>Pub_national_scen_adv!J45-Pub_national_scen_adv!H45</f>
        <v>2.1999999999999993</v>
      </c>
      <c r="AJ45" s="12">
        <f>Pub_national_scen_sev!J45-Pub_national_scen_sev!H45</f>
        <v>2.1999999999999993</v>
      </c>
      <c r="AK45" s="12">
        <v>2.1999999999999993</v>
      </c>
      <c r="AL45" s="12">
        <f>AH45*(AVERAGE(Pub_national_scen_base!$H45:$J45))</f>
        <v>14.666666666666663</v>
      </c>
      <c r="AM45" s="12">
        <f>AI45*(AVERAGE(Pub_national_scen_adv!$H45:$J45))</f>
        <v>14.666666666666663</v>
      </c>
      <c r="AN45" s="12">
        <f>AJ45*(AVERAGE(Pub_national_scen_adv!$H45:$J45))</f>
        <v>14.666666666666663</v>
      </c>
      <c r="AO45" s="12">
        <v>14.666666666666663</v>
      </c>
      <c r="AQ45" s="12" t="e">
        <f t="shared" si="4"/>
        <v>#DIV/0!</v>
      </c>
      <c r="AR45" s="12" t="e">
        <f t="shared" si="4"/>
        <v>#DIV/0!</v>
      </c>
      <c r="AS45" s="12" t="e">
        <f t="shared" si="4"/>
        <v>#DIV/0!</v>
      </c>
      <c r="AT45" s="12" t="e">
        <v>#DIV/0!</v>
      </c>
      <c r="AV45" s="12" t="e">
        <f t="shared" si="5"/>
        <v>#DIV/0!</v>
      </c>
      <c r="AW45" s="12" t="e">
        <f t="shared" si="5"/>
        <v>#DIV/0!</v>
      </c>
      <c r="AX45" s="12" t="e">
        <f t="shared" si="5"/>
        <v>#DIV/0!</v>
      </c>
      <c r="AY45" s="12" t="e">
        <f t="shared" si="5"/>
        <v>#DIV/0!</v>
      </c>
      <c r="BA45" s="12" t="e">
        <f t="shared" si="6"/>
        <v>#DIV/0!</v>
      </c>
      <c r="BB45" s="12" t="e">
        <f t="shared" si="6"/>
        <v>#DIV/0!</v>
      </c>
      <c r="BC45" s="12" t="e">
        <f t="shared" si="6"/>
        <v>#DIV/0!</v>
      </c>
      <c r="BD45" s="12" t="e">
        <f t="shared" si="6"/>
        <v>#DIV/0!</v>
      </c>
    </row>
    <row r="46" spans="1:56" x14ac:dyDescent="0.25">
      <c r="A46" s="12" t="str">
        <f>Pub_national_scen_base!A46</f>
        <v>Q1 1987</v>
      </c>
      <c r="B46" s="12">
        <f>Pub_national_scen_base!F46</f>
        <v>6.6</v>
      </c>
      <c r="C46" s="12">
        <f>Pub_national_scen_adv!F46</f>
        <v>6.6</v>
      </c>
      <c r="D46" s="12">
        <f>Pub_national_scen_sev!F46</f>
        <v>6.6</v>
      </c>
      <c r="E46" s="12">
        <v>6.6</v>
      </c>
      <c r="F46" s="12">
        <f t="shared" si="9"/>
        <v>7</v>
      </c>
      <c r="G46" s="12">
        <f t="shared" si="9"/>
        <v>7</v>
      </c>
      <c r="H46" s="12">
        <f t="shared" si="9"/>
        <v>7</v>
      </c>
      <c r="I46" s="12">
        <f t="shared" si="9"/>
        <v>7</v>
      </c>
      <c r="J46" s="12">
        <f t="shared" si="12"/>
        <v>7</v>
      </c>
      <c r="K46" s="12">
        <f t="shared" si="12"/>
        <v>7</v>
      </c>
      <c r="L46" s="12">
        <f t="shared" si="12"/>
        <v>7</v>
      </c>
      <c r="M46" s="12">
        <v>7</v>
      </c>
      <c r="N46" s="12">
        <f>Pub_national_scen_base!N46</f>
        <v>2929.7</v>
      </c>
      <c r="O46" s="12">
        <f>Pub_national_scen_adv!N46</f>
        <v>2929.7</v>
      </c>
      <c r="P46" s="12">
        <f>Pub_national_scen_sev!N46</f>
        <v>2929.7</v>
      </c>
      <c r="Q46">
        <v>2929.7</v>
      </c>
      <c r="R46" s="12" t="e">
        <f t="shared" si="13"/>
        <v>#DIV/0!</v>
      </c>
      <c r="S46" s="12" t="e">
        <f t="shared" si="13"/>
        <v>#DIV/0!</v>
      </c>
      <c r="T46" s="12" t="e">
        <f t="shared" si="13"/>
        <v>#DIV/0!</v>
      </c>
      <c r="U46" s="12" t="e">
        <f t="shared" si="13"/>
        <v>#DIV/0!</v>
      </c>
      <c r="V46" s="12" t="e">
        <f t="shared" si="15"/>
        <v>#DIV/0!</v>
      </c>
      <c r="W46" s="12" t="e">
        <f t="shared" si="15"/>
        <v>#DIV/0!</v>
      </c>
      <c r="X46" s="12" t="e">
        <f t="shared" si="15"/>
        <v>#DIV/0!</v>
      </c>
      <c r="Y46" s="12" t="e">
        <f t="shared" si="15"/>
        <v>#DIV/0!</v>
      </c>
      <c r="Z46" s="12">
        <f>Pub_national_scen_base!H46</f>
        <v>5.5</v>
      </c>
      <c r="AA46" s="12">
        <f>Pub_national_scen_adv!H46</f>
        <v>5.5</v>
      </c>
      <c r="AB46" s="12">
        <f>Pub_national_scen_sev!H46</f>
        <v>5.5</v>
      </c>
      <c r="AC46">
        <v>5.5</v>
      </c>
      <c r="AD46" s="12">
        <f t="shared" si="8"/>
        <v>5.4</v>
      </c>
      <c r="AE46" s="12">
        <f t="shared" si="8"/>
        <v>5.4</v>
      </c>
      <c r="AF46" s="12">
        <f t="shared" si="8"/>
        <v>5.4</v>
      </c>
      <c r="AG46" s="12">
        <f t="shared" si="8"/>
        <v>5.4</v>
      </c>
      <c r="AH46" s="12">
        <f>Pub_national_scen_base!J46-Pub_national_scen_base!H46</f>
        <v>1.9000000000000004</v>
      </c>
      <c r="AI46" s="12">
        <f>Pub_national_scen_adv!J46-Pub_national_scen_adv!H46</f>
        <v>1.9000000000000004</v>
      </c>
      <c r="AJ46" s="12">
        <f>Pub_national_scen_sev!J46-Pub_national_scen_sev!H46</f>
        <v>1.9000000000000004</v>
      </c>
      <c r="AK46" s="12">
        <v>1.9000000000000004</v>
      </c>
      <c r="AL46" s="12">
        <f>AH46*(AVERAGE(Pub_national_scen_base!$H46:$J46))</f>
        <v>12.540000000000003</v>
      </c>
      <c r="AM46" s="12">
        <f>AI46*(AVERAGE(Pub_national_scen_adv!$H46:$J46))</f>
        <v>12.540000000000003</v>
      </c>
      <c r="AN46" s="12">
        <f>AJ46*(AVERAGE(Pub_national_scen_adv!$H46:$J46))</f>
        <v>12.540000000000003</v>
      </c>
      <c r="AO46" s="12">
        <v>12.540000000000003</v>
      </c>
      <c r="AQ46" s="12" t="e">
        <f t="shared" si="4"/>
        <v>#DIV/0!</v>
      </c>
      <c r="AR46" s="12" t="e">
        <f t="shared" si="4"/>
        <v>#DIV/0!</v>
      </c>
      <c r="AS46" s="12" t="e">
        <f t="shared" si="4"/>
        <v>#DIV/0!</v>
      </c>
      <c r="AT46" s="12" t="e">
        <v>#DIV/0!</v>
      </c>
      <c r="AV46" s="12" t="e">
        <f t="shared" si="5"/>
        <v>#DIV/0!</v>
      </c>
      <c r="AW46" s="12" t="e">
        <f t="shared" si="5"/>
        <v>#DIV/0!</v>
      </c>
      <c r="AX46" s="12" t="e">
        <f t="shared" si="5"/>
        <v>#DIV/0!</v>
      </c>
      <c r="AY46" s="12" t="e">
        <f t="shared" si="5"/>
        <v>#DIV/0!</v>
      </c>
      <c r="BA46" s="12" t="e">
        <f t="shared" si="6"/>
        <v>#DIV/0!</v>
      </c>
      <c r="BB46" s="12" t="e">
        <f t="shared" si="6"/>
        <v>#DIV/0!</v>
      </c>
      <c r="BC46" s="12" t="e">
        <f t="shared" si="6"/>
        <v>#DIV/0!</v>
      </c>
      <c r="BD46" s="12" t="e">
        <f t="shared" si="6"/>
        <v>#DIV/0!</v>
      </c>
    </row>
    <row r="47" spans="1:56" x14ac:dyDescent="0.25">
      <c r="A47" s="12" t="str">
        <f>Pub_national_scen_base!A47</f>
        <v>Q2 1987</v>
      </c>
      <c r="B47" s="12">
        <f>Pub_national_scen_base!F47</f>
        <v>6.3</v>
      </c>
      <c r="C47" s="12">
        <f>Pub_national_scen_adv!F47</f>
        <v>6.3</v>
      </c>
      <c r="D47" s="12">
        <f>Pub_national_scen_sev!F47</f>
        <v>6.3</v>
      </c>
      <c r="E47" s="12">
        <v>6.3</v>
      </c>
      <c r="F47" s="12">
        <f t="shared" si="9"/>
        <v>6.8</v>
      </c>
      <c r="G47" s="12">
        <f t="shared" si="9"/>
        <v>6.8</v>
      </c>
      <c r="H47" s="12">
        <f t="shared" si="9"/>
        <v>6.8</v>
      </c>
      <c r="I47" s="12">
        <f t="shared" si="9"/>
        <v>6.8</v>
      </c>
      <c r="J47" s="12">
        <f t="shared" si="12"/>
        <v>6.9</v>
      </c>
      <c r="K47" s="12">
        <f t="shared" si="12"/>
        <v>6.9</v>
      </c>
      <c r="L47" s="12">
        <f t="shared" si="12"/>
        <v>6.9</v>
      </c>
      <c r="M47" s="12">
        <v>6.9</v>
      </c>
      <c r="N47" s="12">
        <f>Pub_national_scen_base!N47</f>
        <v>3004.9</v>
      </c>
      <c r="O47" s="12">
        <f>Pub_national_scen_adv!N47</f>
        <v>3004.9</v>
      </c>
      <c r="P47" s="12">
        <f>Pub_national_scen_sev!N47</f>
        <v>3004.9</v>
      </c>
      <c r="Q47">
        <v>3004.9</v>
      </c>
      <c r="R47" s="12" t="e">
        <f t="shared" si="13"/>
        <v>#DIV/0!</v>
      </c>
      <c r="S47" s="12" t="e">
        <f t="shared" si="13"/>
        <v>#DIV/0!</v>
      </c>
      <c r="T47" s="12" t="e">
        <f t="shared" si="13"/>
        <v>#DIV/0!</v>
      </c>
      <c r="U47" s="12" t="e">
        <f t="shared" si="13"/>
        <v>#DIV/0!</v>
      </c>
      <c r="V47" s="12" t="e">
        <f t="shared" si="15"/>
        <v>#DIV/0!</v>
      </c>
      <c r="W47" s="12" t="e">
        <f t="shared" si="15"/>
        <v>#DIV/0!</v>
      </c>
      <c r="X47" s="12" t="e">
        <f t="shared" si="15"/>
        <v>#DIV/0!</v>
      </c>
      <c r="Y47" s="12" t="e">
        <f t="shared" si="15"/>
        <v>#DIV/0!</v>
      </c>
      <c r="Z47" s="12">
        <f>Pub_national_scen_base!H47</f>
        <v>5.7</v>
      </c>
      <c r="AA47" s="12">
        <f>Pub_national_scen_adv!H47</f>
        <v>5.7</v>
      </c>
      <c r="AB47" s="12">
        <f>Pub_national_scen_sev!H47</f>
        <v>5.7</v>
      </c>
      <c r="AC47">
        <v>5.7</v>
      </c>
      <c r="AD47" s="12">
        <f t="shared" si="8"/>
        <v>5.5</v>
      </c>
      <c r="AE47" s="12">
        <f t="shared" si="8"/>
        <v>5.5</v>
      </c>
      <c r="AF47" s="12">
        <f t="shared" si="8"/>
        <v>5.5</v>
      </c>
      <c r="AG47" s="12">
        <f t="shared" si="8"/>
        <v>5.5</v>
      </c>
      <c r="AH47" s="12">
        <f>Pub_national_scen_base!J47-Pub_national_scen_base!H47</f>
        <v>2.8</v>
      </c>
      <c r="AI47" s="12">
        <f>Pub_national_scen_adv!J47-Pub_national_scen_adv!H47</f>
        <v>2.8</v>
      </c>
      <c r="AJ47" s="12">
        <f>Pub_national_scen_sev!J47-Pub_national_scen_sev!H47</f>
        <v>2.8</v>
      </c>
      <c r="AK47" s="12">
        <v>2.8</v>
      </c>
      <c r="AL47" s="12">
        <f>AH47*(AVERAGE(Pub_national_scen_base!$H47:$J47))</f>
        <v>20.813333333333333</v>
      </c>
      <c r="AM47" s="12">
        <f>AI47*(AVERAGE(Pub_national_scen_adv!$H47:$J47))</f>
        <v>20.813333333333333</v>
      </c>
      <c r="AN47" s="12">
        <f>AJ47*(AVERAGE(Pub_national_scen_adv!$H47:$J47))</f>
        <v>20.813333333333333</v>
      </c>
      <c r="AO47" s="12">
        <v>20.813333333333333</v>
      </c>
      <c r="AQ47" s="12" t="e">
        <f t="shared" si="4"/>
        <v>#DIV/0!</v>
      </c>
      <c r="AR47" s="12" t="e">
        <f t="shared" si="4"/>
        <v>#DIV/0!</v>
      </c>
      <c r="AS47" s="12" t="e">
        <f t="shared" si="4"/>
        <v>#DIV/0!</v>
      </c>
      <c r="AT47" s="12" t="e">
        <v>#DIV/0!</v>
      </c>
      <c r="AV47" s="12" t="e">
        <f t="shared" si="5"/>
        <v>#DIV/0!</v>
      </c>
      <c r="AW47" s="12" t="e">
        <f t="shared" si="5"/>
        <v>#DIV/0!</v>
      </c>
      <c r="AX47" s="12" t="e">
        <f t="shared" si="5"/>
        <v>#DIV/0!</v>
      </c>
      <c r="AY47" s="12" t="e">
        <f t="shared" si="5"/>
        <v>#DIV/0!</v>
      </c>
      <c r="BA47" s="12" t="e">
        <f t="shared" si="6"/>
        <v>#DIV/0!</v>
      </c>
      <c r="BB47" s="12" t="e">
        <f t="shared" si="6"/>
        <v>#DIV/0!</v>
      </c>
      <c r="BC47" s="12" t="e">
        <f t="shared" si="6"/>
        <v>#DIV/0!</v>
      </c>
      <c r="BD47" s="12" t="e">
        <f t="shared" si="6"/>
        <v>#DIV/0!</v>
      </c>
    </row>
    <row r="48" spans="1:56" x14ac:dyDescent="0.25">
      <c r="A48" s="12" t="str">
        <f>Pub_national_scen_base!A48</f>
        <v>Q3 1987</v>
      </c>
      <c r="B48" s="12">
        <f>Pub_national_scen_base!F48</f>
        <v>6</v>
      </c>
      <c r="C48" s="12">
        <f>Pub_national_scen_adv!F48</f>
        <v>6</v>
      </c>
      <c r="D48" s="12">
        <f>Pub_national_scen_sev!F48</f>
        <v>6</v>
      </c>
      <c r="E48" s="12">
        <v>6</v>
      </c>
      <c r="F48" s="12">
        <f t="shared" si="9"/>
        <v>6.6</v>
      </c>
      <c r="G48" s="12">
        <f t="shared" si="9"/>
        <v>6.6</v>
      </c>
      <c r="H48" s="12">
        <f t="shared" si="9"/>
        <v>6.6</v>
      </c>
      <c r="I48" s="12">
        <f t="shared" si="9"/>
        <v>6.6</v>
      </c>
      <c r="J48" s="12">
        <f t="shared" si="12"/>
        <v>6.6749999999999998</v>
      </c>
      <c r="K48" s="12">
        <f t="shared" si="12"/>
        <v>6.6749999999999998</v>
      </c>
      <c r="L48" s="12">
        <f t="shared" si="12"/>
        <v>6.6749999999999998</v>
      </c>
      <c r="M48" s="12">
        <v>6.6749999999999998</v>
      </c>
      <c r="N48" s="12">
        <f>Pub_national_scen_base!N48</f>
        <v>3171</v>
      </c>
      <c r="O48" s="12">
        <f>Pub_national_scen_adv!N48</f>
        <v>3171</v>
      </c>
      <c r="P48" s="12">
        <f>Pub_national_scen_sev!N48</f>
        <v>3171</v>
      </c>
      <c r="Q48">
        <v>3171</v>
      </c>
      <c r="R48" s="12" t="e">
        <f t="shared" si="13"/>
        <v>#DIV/0!</v>
      </c>
      <c r="S48" s="12" t="e">
        <f t="shared" si="13"/>
        <v>#DIV/0!</v>
      </c>
      <c r="T48" s="12" t="e">
        <f t="shared" si="13"/>
        <v>#DIV/0!</v>
      </c>
      <c r="U48" s="12" t="e">
        <f t="shared" si="13"/>
        <v>#DIV/0!</v>
      </c>
      <c r="V48" s="12" t="e">
        <f t="shared" si="15"/>
        <v>#DIV/0!</v>
      </c>
      <c r="W48" s="12" t="e">
        <f t="shared" si="15"/>
        <v>#DIV/0!</v>
      </c>
      <c r="X48" s="12" t="e">
        <f t="shared" si="15"/>
        <v>#DIV/0!</v>
      </c>
      <c r="Y48" s="12" t="e">
        <f t="shared" si="15"/>
        <v>#DIV/0!</v>
      </c>
      <c r="Z48" s="12">
        <f>Pub_national_scen_base!H48</f>
        <v>6</v>
      </c>
      <c r="AA48" s="12">
        <f>Pub_national_scen_adv!H48</f>
        <v>6</v>
      </c>
      <c r="AB48" s="12">
        <f>Pub_national_scen_sev!H48</f>
        <v>6</v>
      </c>
      <c r="AC48">
        <v>6</v>
      </c>
      <c r="AD48" s="12">
        <f t="shared" si="8"/>
        <v>5.7</v>
      </c>
      <c r="AE48" s="12">
        <f t="shared" si="8"/>
        <v>5.7</v>
      </c>
      <c r="AF48" s="12">
        <f t="shared" si="8"/>
        <v>5.7</v>
      </c>
      <c r="AG48" s="12">
        <f t="shared" si="8"/>
        <v>5.7</v>
      </c>
      <c r="AH48" s="12">
        <f>Pub_national_scen_base!J48-Pub_national_scen_base!H48</f>
        <v>3</v>
      </c>
      <c r="AI48" s="12">
        <f>Pub_national_scen_adv!J48-Pub_national_scen_adv!H48</f>
        <v>3</v>
      </c>
      <c r="AJ48" s="12">
        <f>Pub_national_scen_sev!J48-Pub_national_scen_sev!H48</f>
        <v>3</v>
      </c>
      <c r="AK48" s="12">
        <v>3</v>
      </c>
      <c r="AL48" s="12">
        <f>AH48*(AVERAGE(Pub_national_scen_base!$H48:$J48))</f>
        <v>23.5</v>
      </c>
      <c r="AM48" s="12">
        <f>AI48*(AVERAGE(Pub_national_scen_adv!$H48:$J48))</f>
        <v>23.5</v>
      </c>
      <c r="AN48" s="12">
        <f>AJ48*(AVERAGE(Pub_national_scen_adv!$H48:$J48))</f>
        <v>23.5</v>
      </c>
      <c r="AO48" s="12">
        <v>23.5</v>
      </c>
      <c r="AQ48" s="12" t="e">
        <f t="shared" si="4"/>
        <v>#DIV/0!</v>
      </c>
      <c r="AR48" s="12" t="e">
        <f t="shared" si="4"/>
        <v>#DIV/0!</v>
      </c>
      <c r="AS48" s="12" t="e">
        <f t="shared" si="4"/>
        <v>#DIV/0!</v>
      </c>
      <c r="AT48" s="12" t="e">
        <v>#DIV/0!</v>
      </c>
      <c r="AV48" s="12" t="e">
        <f t="shared" si="5"/>
        <v>#DIV/0!</v>
      </c>
      <c r="AW48" s="12" t="e">
        <f t="shared" si="5"/>
        <v>#DIV/0!</v>
      </c>
      <c r="AX48" s="12" t="e">
        <f t="shared" si="5"/>
        <v>#DIV/0!</v>
      </c>
      <c r="AY48" s="12" t="e">
        <f t="shared" si="5"/>
        <v>#DIV/0!</v>
      </c>
      <c r="BA48" s="12" t="e">
        <f t="shared" si="6"/>
        <v>#DIV/0!</v>
      </c>
      <c r="BB48" s="12" t="e">
        <f t="shared" si="6"/>
        <v>#DIV/0!</v>
      </c>
      <c r="BC48" s="12" t="e">
        <f t="shared" si="6"/>
        <v>#DIV/0!</v>
      </c>
      <c r="BD48" s="12" t="e">
        <f t="shared" si="6"/>
        <v>#DIV/0!</v>
      </c>
    </row>
    <row r="49" spans="1:56" x14ac:dyDescent="0.25">
      <c r="A49" s="12" t="str">
        <f>Pub_national_scen_base!A49</f>
        <v>Q4 1987</v>
      </c>
      <c r="B49" s="12">
        <f>Pub_national_scen_base!F49</f>
        <v>5.8</v>
      </c>
      <c r="C49" s="12">
        <f>Pub_national_scen_adv!F49</f>
        <v>5.8</v>
      </c>
      <c r="D49" s="12">
        <f>Pub_national_scen_sev!F49</f>
        <v>5.8</v>
      </c>
      <c r="E49" s="12">
        <v>5.8</v>
      </c>
      <c r="F49" s="12">
        <f t="shared" si="9"/>
        <v>6.3</v>
      </c>
      <c r="G49" s="12">
        <f t="shared" si="9"/>
        <v>6.3</v>
      </c>
      <c r="H49" s="12">
        <f t="shared" si="9"/>
        <v>6.3</v>
      </c>
      <c r="I49" s="12">
        <f t="shared" si="9"/>
        <v>6.3</v>
      </c>
      <c r="J49" s="12">
        <f t="shared" si="12"/>
        <v>6.4249999999999998</v>
      </c>
      <c r="K49" s="12">
        <f t="shared" si="12"/>
        <v>6.4249999999999998</v>
      </c>
      <c r="L49" s="12">
        <f t="shared" si="12"/>
        <v>6.4249999999999998</v>
      </c>
      <c r="M49" s="12">
        <v>6.4249999999999998</v>
      </c>
      <c r="N49" s="12">
        <f>Pub_national_scen_base!N49</f>
        <v>2417.1</v>
      </c>
      <c r="O49" s="12">
        <f>Pub_national_scen_adv!N49</f>
        <v>2417.1</v>
      </c>
      <c r="P49" s="12">
        <f>Pub_national_scen_sev!N49</f>
        <v>2417.1</v>
      </c>
      <c r="Q49">
        <v>2417.1</v>
      </c>
      <c r="R49" s="12" t="e">
        <f t="shared" si="13"/>
        <v>#DIV/0!</v>
      </c>
      <c r="S49" s="12" t="e">
        <f t="shared" si="13"/>
        <v>#DIV/0!</v>
      </c>
      <c r="T49" s="12" t="e">
        <f t="shared" si="13"/>
        <v>#DIV/0!</v>
      </c>
      <c r="U49" s="12" t="e">
        <f t="shared" si="13"/>
        <v>#DIV/0!</v>
      </c>
      <c r="V49" s="12" t="e">
        <f t="shared" si="15"/>
        <v>#DIV/0!</v>
      </c>
      <c r="W49" s="12" t="e">
        <f t="shared" si="15"/>
        <v>#DIV/0!</v>
      </c>
      <c r="X49" s="12" t="e">
        <f t="shared" si="15"/>
        <v>#DIV/0!</v>
      </c>
      <c r="Y49" s="12" t="e">
        <f t="shared" si="15"/>
        <v>#DIV/0!</v>
      </c>
      <c r="Z49" s="12">
        <f>Pub_national_scen_base!H49</f>
        <v>5.9</v>
      </c>
      <c r="AA49" s="12">
        <f>Pub_national_scen_adv!H49</f>
        <v>5.9</v>
      </c>
      <c r="AB49" s="12">
        <f>Pub_national_scen_sev!H49</f>
        <v>5.9</v>
      </c>
      <c r="AC49">
        <v>5.9</v>
      </c>
      <c r="AD49" s="12">
        <f t="shared" si="8"/>
        <v>6</v>
      </c>
      <c r="AE49" s="12">
        <f t="shared" si="8"/>
        <v>6</v>
      </c>
      <c r="AF49" s="12">
        <f t="shared" si="8"/>
        <v>6</v>
      </c>
      <c r="AG49" s="12">
        <f t="shared" si="8"/>
        <v>6</v>
      </c>
      <c r="AH49" s="12">
        <f>Pub_national_scen_base!J49-Pub_national_scen_base!H49</f>
        <v>3.2999999999999989</v>
      </c>
      <c r="AI49" s="12">
        <f>Pub_national_scen_adv!J49-Pub_national_scen_adv!H49</f>
        <v>3.2999999999999989</v>
      </c>
      <c r="AJ49" s="12">
        <f>Pub_national_scen_sev!J49-Pub_national_scen_sev!H49</f>
        <v>3.2999999999999989</v>
      </c>
      <c r="AK49" s="12">
        <v>3.2999999999999989</v>
      </c>
      <c r="AL49" s="12">
        <f>AH49*(AVERAGE(Pub_national_scen_base!$H49:$J49))</f>
        <v>26.289999999999988</v>
      </c>
      <c r="AM49" s="12">
        <f>AI49*(AVERAGE(Pub_national_scen_adv!$H49:$J49))</f>
        <v>26.289999999999988</v>
      </c>
      <c r="AN49" s="12">
        <f>AJ49*(AVERAGE(Pub_national_scen_adv!$H49:$J49))</f>
        <v>26.289999999999988</v>
      </c>
      <c r="AO49" s="12">
        <v>26.289999999999988</v>
      </c>
      <c r="AQ49" s="12" t="e">
        <f t="shared" si="4"/>
        <v>#DIV/0!</v>
      </c>
      <c r="AR49" s="12" t="e">
        <f t="shared" si="4"/>
        <v>#DIV/0!</v>
      </c>
      <c r="AS49" s="12" t="e">
        <f t="shared" si="4"/>
        <v>#DIV/0!</v>
      </c>
      <c r="AT49" s="12" t="e">
        <v>#DIV/0!</v>
      </c>
      <c r="AV49" s="12" t="e">
        <f t="shared" si="5"/>
        <v>#DIV/0!</v>
      </c>
      <c r="AW49" s="12" t="e">
        <f t="shared" si="5"/>
        <v>#DIV/0!</v>
      </c>
      <c r="AX49" s="12" t="e">
        <f t="shared" si="5"/>
        <v>#DIV/0!</v>
      </c>
      <c r="AY49" s="12" t="e">
        <f t="shared" si="5"/>
        <v>#DIV/0!</v>
      </c>
      <c r="BA49" s="12" t="e">
        <f t="shared" si="6"/>
        <v>#DIV/0!</v>
      </c>
      <c r="BB49" s="12" t="e">
        <f t="shared" si="6"/>
        <v>#DIV/0!</v>
      </c>
      <c r="BC49" s="12" t="e">
        <f t="shared" si="6"/>
        <v>#DIV/0!</v>
      </c>
      <c r="BD49" s="12" t="e">
        <f t="shared" si="6"/>
        <v>#DIV/0!</v>
      </c>
    </row>
    <row r="50" spans="1:56" x14ac:dyDescent="0.25">
      <c r="A50" s="12" t="str">
        <f>Pub_national_scen_base!A50</f>
        <v>Q1 1988</v>
      </c>
      <c r="B50" s="12">
        <f>Pub_national_scen_base!F50</f>
        <v>5.7</v>
      </c>
      <c r="C50" s="12">
        <f>Pub_national_scen_adv!F50</f>
        <v>5.7</v>
      </c>
      <c r="D50" s="12">
        <f>Pub_national_scen_sev!F50</f>
        <v>5.7</v>
      </c>
      <c r="E50" s="12">
        <v>5.7</v>
      </c>
      <c r="F50" s="12">
        <f t="shared" si="9"/>
        <v>6</v>
      </c>
      <c r="G50" s="12">
        <f t="shared" si="9"/>
        <v>6</v>
      </c>
      <c r="H50" s="12">
        <f t="shared" si="9"/>
        <v>6</v>
      </c>
      <c r="I50" s="12">
        <f t="shared" si="9"/>
        <v>6</v>
      </c>
      <c r="J50" s="12">
        <f t="shared" si="12"/>
        <v>6.1749999999999998</v>
      </c>
      <c r="K50" s="12">
        <f t="shared" si="12"/>
        <v>6.1749999999999998</v>
      </c>
      <c r="L50" s="12">
        <f t="shared" si="12"/>
        <v>6.1749999999999998</v>
      </c>
      <c r="M50" s="12">
        <v>6.1749999999999998</v>
      </c>
      <c r="N50" s="12">
        <f>Pub_national_scen_base!N50</f>
        <v>2584</v>
      </c>
      <c r="O50" s="12">
        <f>Pub_national_scen_adv!N50</f>
        <v>2584</v>
      </c>
      <c r="P50" s="12">
        <f>Pub_national_scen_sev!N50</f>
        <v>2584</v>
      </c>
      <c r="Q50">
        <v>2584</v>
      </c>
      <c r="R50" s="12">
        <f t="shared" si="13"/>
        <v>-11.799842987336584</v>
      </c>
      <c r="S50" s="12">
        <f t="shared" si="13"/>
        <v>-11.799842987336584</v>
      </c>
      <c r="T50" s="12">
        <f t="shared" si="13"/>
        <v>-11.799842987336584</v>
      </c>
      <c r="U50" s="12">
        <f t="shared" si="13"/>
        <v>-11.799842987336584</v>
      </c>
      <c r="V50" s="12" t="e">
        <f t="shared" si="15"/>
        <v>#DIV/0!</v>
      </c>
      <c r="W50" s="12" t="e">
        <f t="shared" si="15"/>
        <v>#DIV/0!</v>
      </c>
      <c r="X50" s="12" t="e">
        <f t="shared" si="15"/>
        <v>#DIV/0!</v>
      </c>
      <c r="Y50" s="12" t="e">
        <f t="shared" si="15"/>
        <v>#DIV/0!</v>
      </c>
      <c r="Z50" s="12">
        <f>Pub_national_scen_base!H50</f>
        <v>5.7</v>
      </c>
      <c r="AA50" s="12">
        <f>Pub_national_scen_adv!H50</f>
        <v>5.7</v>
      </c>
      <c r="AB50" s="12">
        <f>Pub_national_scen_sev!H50</f>
        <v>5.7</v>
      </c>
      <c r="AC50">
        <v>5.7</v>
      </c>
      <c r="AD50" s="12">
        <f t="shared" si="8"/>
        <v>5.9</v>
      </c>
      <c r="AE50" s="12">
        <f t="shared" si="8"/>
        <v>5.9</v>
      </c>
      <c r="AF50" s="12">
        <f t="shared" si="8"/>
        <v>5.9</v>
      </c>
      <c r="AG50" s="12">
        <f t="shared" si="8"/>
        <v>5.9</v>
      </c>
      <c r="AH50" s="12">
        <f>Pub_national_scen_base!J50-Pub_national_scen_base!H50</f>
        <v>2.8999999999999995</v>
      </c>
      <c r="AI50" s="12">
        <f>Pub_national_scen_adv!J50-Pub_national_scen_adv!H50</f>
        <v>2.8999999999999995</v>
      </c>
      <c r="AJ50" s="12">
        <f>Pub_national_scen_sev!J50-Pub_national_scen_sev!H50</f>
        <v>2.8999999999999995</v>
      </c>
      <c r="AK50" s="12">
        <v>2.8999999999999995</v>
      </c>
      <c r="AL50" s="12">
        <f>AH50*(AVERAGE(Pub_national_scen_base!$H50:$J50))</f>
        <v>21.556666666666661</v>
      </c>
      <c r="AM50" s="12">
        <f>AI50*(AVERAGE(Pub_national_scen_adv!$H50:$J50))</f>
        <v>21.556666666666661</v>
      </c>
      <c r="AN50" s="12">
        <f>AJ50*(AVERAGE(Pub_national_scen_adv!$H50:$J50))</f>
        <v>21.556666666666661</v>
      </c>
      <c r="AO50" s="12">
        <v>21.556666666666661</v>
      </c>
      <c r="AQ50" s="12" t="e">
        <f t="shared" si="4"/>
        <v>#DIV/0!</v>
      </c>
      <c r="AR50" s="12" t="e">
        <f t="shared" si="4"/>
        <v>#DIV/0!</v>
      </c>
      <c r="AS50" s="12" t="e">
        <f t="shared" si="4"/>
        <v>#DIV/0!</v>
      </c>
      <c r="AT50" s="12" t="e">
        <v>#DIV/0!</v>
      </c>
      <c r="AV50" s="12" t="e">
        <f t="shared" si="5"/>
        <v>#DIV/0!</v>
      </c>
      <c r="AW50" s="12" t="e">
        <f t="shared" si="5"/>
        <v>#DIV/0!</v>
      </c>
      <c r="AX50" s="12" t="e">
        <f t="shared" si="5"/>
        <v>#DIV/0!</v>
      </c>
      <c r="AY50" s="12" t="e">
        <f t="shared" si="5"/>
        <v>#DIV/0!</v>
      </c>
      <c r="BA50" s="12">
        <f t="shared" si="6"/>
        <v>2.8542862896200978</v>
      </c>
      <c r="BB50" s="12">
        <f t="shared" si="6"/>
        <v>2.8542862896200978</v>
      </c>
      <c r="BC50" s="12">
        <f t="shared" si="6"/>
        <v>2.8542862896200978</v>
      </c>
      <c r="BD50" s="12">
        <f t="shared" si="6"/>
        <v>2.8542862896200978</v>
      </c>
    </row>
    <row r="51" spans="1:56" x14ac:dyDescent="0.25">
      <c r="A51" s="12" t="str">
        <f>Pub_national_scen_base!A51</f>
        <v>Q2 1988</v>
      </c>
      <c r="B51" s="12">
        <f>Pub_national_scen_base!F51</f>
        <v>5.5</v>
      </c>
      <c r="C51" s="12">
        <f>Pub_national_scen_adv!F51</f>
        <v>5.5</v>
      </c>
      <c r="D51" s="12">
        <f>Pub_national_scen_sev!F51</f>
        <v>5.5</v>
      </c>
      <c r="E51" s="12">
        <v>5.5</v>
      </c>
      <c r="F51" s="12">
        <f t="shared" si="9"/>
        <v>5.8</v>
      </c>
      <c r="G51" s="12">
        <f t="shared" si="9"/>
        <v>5.8</v>
      </c>
      <c r="H51" s="12">
        <f t="shared" si="9"/>
        <v>5.8</v>
      </c>
      <c r="I51" s="12">
        <f t="shared" si="9"/>
        <v>5.8</v>
      </c>
      <c r="J51" s="12">
        <f t="shared" si="12"/>
        <v>5.95</v>
      </c>
      <c r="K51" s="12">
        <f t="shared" si="12"/>
        <v>5.95</v>
      </c>
      <c r="L51" s="12">
        <f t="shared" si="12"/>
        <v>5.95</v>
      </c>
      <c r="M51" s="12">
        <v>5.95</v>
      </c>
      <c r="N51" s="12">
        <f>Pub_national_scen_base!N51</f>
        <v>2729.7</v>
      </c>
      <c r="O51" s="12">
        <f>Pub_national_scen_adv!N51</f>
        <v>2729.7</v>
      </c>
      <c r="P51" s="12">
        <f>Pub_national_scen_sev!N51</f>
        <v>2729.7</v>
      </c>
      <c r="Q51">
        <v>2729.7</v>
      </c>
      <c r="R51" s="12">
        <f t="shared" si="13"/>
        <v>-9.1583746547306166</v>
      </c>
      <c r="S51" s="12">
        <f t="shared" si="13"/>
        <v>-9.1583746547306166</v>
      </c>
      <c r="T51" s="12">
        <f t="shared" si="13"/>
        <v>-9.1583746547306166</v>
      </c>
      <c r="U51" s="12">
        <f t="shared" si="13"/>
        <v>-9.1583746547306166</v>
      </c>
      <c r="V51" s="12" t="e">
        <f t="shared" si="15"/>
        <v>#DIV/0!</v>
      </c>
      <c r="W51" s="12" t="e">
        <f t="shared" si="15"/>
        <v>#DIV/0!</v>
      </c>
      <c r="X51" s="12" t="e">
        <f t="shared" si="15"/>
        <v>#DIV/0!</v>
      </c>
      <c r="Y51" s="12" t="e">
        <f t="shared" si="15"/>
        <v>#DIV/0!</v>
      </c>
      <c r="Z51" s="12">
        <f>Pub_national_scen_base!H51</f>
        <v>6.2</v>
      </c>
      <c r="AA51" s="12">
        <f>Pub_national_scen_adv!H51</f>
        <v>6.2</v>
      </c>
      <c r="AB51" s="12">
        <f>Pub_national_scen_sev!H51</f>
        <v>6.2</v>
      </c>
      <c r="AC51">
        <v>6.2</v>
      </c>
      <c r="AD51" s="12">
        <f t="shared" si="8"/>
        <v>5.7</v>
      </c>
      <c r="AE51" s="12">
        <f t="shared" si="8"/>
        <v>5.7</v>
      </c>
      <c r="AF51" s="12">
        <f t="shared" si="8"/>
        <v>5.7</v>
      </c>
      <c r="AG51" s="12">
        <f t="shared" si="8"/>
        <v>5.7</v>
      </c>
      <c r="AH51" s="12">
        <f>Pub_national_scen_base!J51-Pub_national_scen_base!H51</f>
        <v>2.8</v>
      </c>
      <c r="AI51" s="12">
        <f>Pub_national_scen_adv!J51-Pub_national_scen_adv!H51</f>
        <v>2.8</v>
      </c>
      <c r="AJ51" s="12">
        <f>Pub_national_scen_sev!J51-Pub_national_scen_sev!H51</f>
        <v>2.8</v>
      </c>
      <c r="AK51" s="12">
        <v>2.8</v>
      </c>
      <c r="AL51" s="12">
        <f>AH51*(AVERAGE(Pub_national_scen_base!$H51:$J51))</f>
        <v>22.119999999999997</v>
      </c>
      <c r="AM51" s="12">
        <f>AI51*(AVERAGE(Pub_national_scen_adv!$H51:$J51))</f>
        <v>22.119999999999997</v>
      </c>
      <c r="AN51" s="12">
        <f>AJ51*(AVERAGE(Pub_national_scen_adv!$H51:$J51))</f>
        <v>22.119999999999997</v>
      </c>
      <c r="AO51" s="12">
        <v>22.119999999999997</v>
      </c>
      <c r="AQ51" s="12" t="e">
        <f t="shared" si="4"/>
        <v>#DIV/0!</v>
      </c>
      <c r="AR51" s="12" t="e">
        <f t="shared" si="4"/>
        <v>#DIV/0!</v>
      </c>
      <c r="AS51" s="12" t="e">
        <f t="shared" si="4"/>
        <v>#DIV/0!</v>
      </c>
      <c r="AT51" s="12" t="e">
        <v>#DIV/0!</v>
      </c>
      <c r="AV51" s="12" t="e">
        <f t="shared" si="5"/>
        <v>#DIV/0!</v>
      </c>
      <c r="AW51" s="12" t="e">
        <f t="shared" si="5"/>
        <v>#DIV/0!</v>
      </c>
      <c r="AX51" s="12" t="e">
        <f t="shared" si="5"/>
        <v>#DIV/0!</v>
      </c>
      <c r="AY51" s="12" t="e">
        <f t="shared" si="5"/>
        <v>#DIV/0!</v>
      </c>
      <c r="BA51" s="12">
        <f t="shared" si="6"/>
        <v>2.7725422396419184</v>
      </c>
      <c r="BB51" s="12">
        <f t="shared" si="6"/>
        <v>2.7725422396419184</v>
      </c>
      <c r="BC51" s="12">
        <f t="shared" si="6"/>
        <v>2.7725422396419184</v>
      </c>
      <c r="BD51" s="12">
        <f t="shared" si="6"/>
        <v>2.7725422396419184</v>
      </c>
    </row>
    <row r="52" spans="1:56" x14ac:dyDescent="0.25">
      <c r="A52" s="12" t="str">
        <f>Pub_national_scen_base!A52</f>
        <v>Q3 1988</v>
      </c>
      <c r="B52" s="12">
        <f>Pub_national_scen_base!F52</f>
        <v>5.5</v>
      </c>
      <c r="C52" s="12">
        <f>Pub_national_scen_adv!F52</f>
        <v>5.5</v>
      </c>
      <c r="D52" s="12">
        <f>Pub_national_scen_sev!F52</f>
        <v>5.5</v>
      </c>
      <c r="E52" s="12">
        <v>5.5</v>
      </c>
      <c r="F52" s="12">
        <f t="shared" si="9"/>
        <v>5.7</v>
      </c>
      <c r="G52" s="12">
        <f t="shared" si="9"/>
        <v>5.7</v>
      </c>
      <c r="H52" s="12">
        <f t="shared" si="9"/>
        <v>5.7</v>
      </c>
      <c r="I52" s="12">
        <f t="shared" si="9"/>
        <v>5.7</v>
      </c>
      <c r="J52" s="12">
        <f t="shared" si="12"/>
        <v>5.75</v>
      </c>
      <c r="K52" s="12">
        <f t="shared" si="12"/>
        <v>5.75</v>
      </c>
      <c r="L52" s="12">
        <f t="shared" si="12"/>
        <v>5.75</v>
      </c>
      <c r="M52" s="12">
        <v>5.75</v>
      </c>
      <c r="N52" s="12">
        <f>Pub_national_scen_base!N52</f>
        <v>2706.7</v>
      </c>
      <c r="O52" s="12">
        <f>Pub_national_scen_adv!N52</f>
        <v>2706.7</v>
      </c>
      <c r="P52" s="12">
        <f>Pub_national_scen_sev!N52</f>
        <v>2706.7</v>
      </c>
      <c r="Q52">
        <v>2706.7</v>
      </c>
      <c r="R52" s="12">
        <f t="shared" si="13"/>
        <v>-14.642068748029013</v>
      </c>
      <c r="S52" s="12">
        <f t="shared" si="13"/>
        <v>-14.642068748029013</v>
      </c>
      <c r="T52" s="12">
        <f t="shared" si="13"/>
        <v>-14.642068748029013</v>
      </c>
      <c r="U52" s="12">
        <f t="shared" si="13"/>
        <v>-14.642068748029013</v>
      </c>
      <c r="V52" s="12" t="e">
        <f t="shared" si="15"/>
        <v>#DIV/0!</v>
      </c>
      <c r="W52" s="12" t="e">
        <f t="shared" si="15"/>
        <v>#DIV/0!</v>
      </c>
      <c r="X52" s="12" t="e">
        <f t="shared" si="15"/>
        <v>#DIV/0!</v>
      </c>
      <c r="Y52" s="12" t="e">
        <f t="shared" si="15"/>
        <v>#DIV/0!</v>
      </c>
      <c r="Z52" s="12">
        <f>Pub_national_scen_base!H52</f>
        <v>7</v>
      </c>
      <c r="AA52" s="12">
        <f>Pub_national_scen_adv!H52</f>
        <v>7</v>
      </c>
      <c r="AB52" s="12">
        <f>Pub_national_scen_sev!H52</f>
        <v>7</v>
      </c>
      <c r="AC52">
        <v>7</v>
      </c>
      <c r="AD52" s="12">
        <f t="shared" si="8"/>
        <v>6.2</v>
      </c>
      <c r="AE52" s="12">
        <f t="shared" si="8"/>
        <v>6.2</v>
      </c>
      <c r="AF52" s="12">
        <f t="shared" si="8"/>
        <v>6.2</v>
      </c>
      <c r="AG52" s="12">
        <f t="shared" si="8"/>
        <v>6.2</v>
      </c>
      <c r="AH52" s="12">
        <f>Pub_national_scen_base!J52-Pub_national_scen_base!H52</f>
        <v>2.1999999999999993</v>
      </c>
      <c r="AI52" s="12">
        <f>Pub_national_scen_adv!J52-Pub_national_scen_adv!H52</f>
        <v>2.1999999999999993</v>
      </c>
      <c r="AJ52" s="12">
        <f>Pub_national_scen_sev!J52-Pub_national_scen_sev!H52</f>
        <v>2.1999999999999993</v>
      </c>
      <c r="AK52" s="12">
        <v>2.1999999999999993</v>
      </c>
      <c r="AL52" s="12">
        <f>AH52*(AVERAGE(Pub_national_scen_base!$H52:$J52))</f>
        <v>18.333333333333329</v>
      </c>
      <c r="AM52" s="12">
        <f>AI52*(AVERAGE(Pub_national_scen_adv!$H52:$J52))</f>
        <v>18.333333333333329</v>
      </c>
      <c r="AN52" s="12">
        <f>AJ52*(AVERAGE(Pub_national_scen_adv!$H52:$J52))</f>
        <v>18.333333333333329</v>
      </c>
      <c r="AO52" s="12">
        <v>18.333333333333329</v>
      </c>
      <c r="AQ52" s="12" t="e">
        <f t="shared" si="4"/>
        <v>#DIV/0!</v>
      </c>
      <c r="AR52" s="12" t="e">
        <f t="shared" si="4"/>
        <v>#DIV/0!</v>
      </c>
      <c r="AS52" s="12" t="e">
        <f t="shared" si="4"/>
        <v>#DIV/0!</v>
      </c>
      <c r="AT52" s="12" t="e">
        <v>#DIV/0!</v>
      </c>
      <c r="AV52" s="12" t="e">
        <f t="shared" si="5"/>
        <v>#DIV/0!</v>
      </c>
      <c r="AW52" s="12" t="e">
        <f t="shared" si="5"/>
        <v>#DIV/0!</v>
      </c>
      <c r="AX52" s="12" t="e">
        <f t="shared" si="5"/>
        <v>#DIV/0!</v>
      </c>
      <c r="AY52" s="12" t="e">
        <f t="shared" si="5"/>
        <v>#DIV/0!</v>
      </c>
      <c r="BA52" s="12">
        <f t="shared" si="6"/>
        <v>2.8670530624408705</v>
      </c>
      <c r="BB52" s="12">
        <f t="shared" si="6"/>
        <v>2.8670530624408705</v>
      </c>
      <c r="BC52" s="12">
        <f t="shared" si="6"/>
        <v>2.8670530624408705</v>
      </c>
      <c r="BD52" s="12">
        <f t="shared" si="6"/>
        <v>2.8670530624408705</v>
      </c>
    </row>
    <row r="53" spans="1:56" x14ac:dyDescent="0.25">
      <c r="A53" s="12" t="str">
        <f>Pub_national_scen_base!A53</f>
        <v>Q4 1988</v>
      </c>
      <c r="B53" s="12">
        <f>Pub_national_scen_base!F53</f>
        <v>5.3</v>
      </c>
      <c r="C53" s="12">
        <f>Pub_national_scen_adv!F53</f>
        <v>5.3</v>
      </c>
      <c r="D53" s="12">
        <f>Pub_national_scen_sev!F53</f>
        <v>5.3</v>
      </c>
      <c r="E53" s="12">
        <v>5.3</v>
      </c>
      <c r="F53" s="12">
        <f t="shared" si="9"/>
        <v>5.5</v>
      </c>
      <c r="G53" s="12">
        <f t="shared" si="9"/>
        <v>5.5</v>
      </c>
      <c r="H53" s="12">
        <f t="shared" si="9"/>
        <v>5.5</v>
      </c>
      <c r="I53" s="12">
        <f t="shared" si="9"/>
        <v>5.5</v>
      </c>
      <c r="J53" s="12">
        <f t="shared" si="12"/>
        <v>5.625</v>
      </c>
      <c r="K53" s="12">
        <f t="shared" si="12"/>
        <v>5.625</v>
      </c>
      <c r="L53" s="12">
        <f t="shared" si="12"/>
        <v>5.625</v>
      </c>
      <c r="M53" s="12">
        <v>5.625</v>
      </c>
      <c r="N53" s="12">
        <f>Pub_national_scen_base!N53</f>
        <v>2738.4</v>
      </c>
      <c r="O53" s="12">
        <f>Pub_national_scen_adv!N53</f>
        <v>2738.4</v>
      </c>
      <c r="P53" s="12">
        <f>Pub_national_scen_sev!N53</f>
        <v>2738.4</v>
      </c>
      <c r="Q53">
        <v>2738.4</v>
      </c>
      <c r="R53" s="12">
        <f t="shared" si="13"/>
        <v>13.292788879235463</v>
      </c>
      <c r="S53" s="12">
        <f t="shared" si="13"/>
        <v>13.292788879235463</v>
      </c>
      <c r="T53" s="12">
        <f t="shared" si="13"/>
        <v>13.292788879235463</v>
      </c>
      <c r="U53" s="12">
        <f t="shared" si="13"/>
        <v>13.292788879235463</v>
      </c>
      <c r="V53" s="12" t="e">
        <f t="shared" si="15"/>
        <v>#DIV/0!</v>
      </c>
      <c r="W53" s="12" t="e">
        <f t="shared" si="15"/>
        <v>#DIV/0!</v>
      </c>
      <c r="X53" s="12" t="e">
        <f t="shared" si="15"/>
        <v>#DIV/0!</v>
      </c>
      <c r="Y53" s="12" t="e">
        <f t="shared" si="15"/>
        <v>#DIV/0!</v>
      </c>
      <c r="Z53" s="12">
        <f>Pub_national_scen_base!H53</f>
        <v>7.7</v>
      </c>
      <c r="AA53" s="12">
        <f>Pub_national_scen_adv!H53</f>
        <v>7.7</v>
      </c>
      <c r="AB53" s="12">
        <f>Pub_national_scen_sev!H53</f>
        <v>7.7</v>
      </c>
      <c r="AC53">
        <v>7.7</v>
      </c>
      <c r="AD53" s="12">
        <f t="shared" si="8"/>
        <v>7</v>
      </c>
      <c r="AE53" s="12">
        <f t="shared" si="8"/>
        <v>7</v>
      </c>
      <c r="AF53" s="12">
        <f t="shared" si="8"/>
        <v>7</v>
      </c>
      <c r="AG53" s="12">
        <f t="shared" si="8"/>
        <v>7</v>
      </c>
      <c r="AH53" s="12">
        <f>Pub_national_scen_base!J53-Pub_national_scen_base!H53</f>
        <v>1.2999999999999998</v>
      </c>
      <c r="AI53" s="12">
        <f>Pub_national_scen_adv!J53-Pub_national_scen_adv!H53</f>
        <v>1.2999999999999998</v>
      </c>
      <c r="AJ53" s="12">
        <f>Pub_national_scen_sev!J53-Pub_national_scen_sev!H53</f>
        <v>1.2999999999999998</v>
      </c>
      <c r="AK53" s="12">
        <v>1.2999999999999998</v>
      </c>
      <c r="AL53" s="12">
        <f>AH53*(AVERAGE(Pub_national_scen_base!$H53:$J53))</f>
        <v>11.049999999999999</v>
      </c>
      <c r="AM53" s="12">
        <f>AI53*(AVERAGE(Pub_national_scen_adv!$H53:$J53))</f>
        <v>11.049999999999999</v>
      </c>
      <c r="AN53" s="12">
        <f>AJ53*(AVERAGE(Pub_national_scen_adv!$H53:$J53))</f>
        <v>11.049999999999999</v>
      </c>
      <c r="AO53" s="12">
        <v>11.049999999999999</v>
      </c>
      <c r="AQ53" s="12" t="e">
        <f t="shared" si="4"/>
        <v>#DIV/0!</v>
      </c>
      <c r="AR53" s="12" t="e">
        <f t="shared" si="4"/>
        <v>#DIV/0!</v>
      </c>
      <c r="AS53" s="12" t="e">
        <f t="shared" si="4"/>
        <v>#DIV/0!</v>
      </c>
      <c r="AT53" s="12" t="e">
        <v>#DIV/0!</v>
      </c>
      <c r="AV53" s="12" t="e">
        <f t="shared" si="5"/>
        <v>#DIV/0!</v>
      </c>
      <c r="AW53" s="12" t="e">
        <f t="shared" si="5"/>
        <v>#DIV/0!</v>
      </c>
      <c r="AX53" s="12" t="e">
        <f t="shared" si="5"/>
        <v>#DIV/0!</v>
      </c>
      <c r="AY53" s="12" t="e">
        <f t="shared" si="5"/>
        <v>#DIV/0!</v>
      </c>
      <c r="BA53" s="12">
        <f t="shared" si="6"/>
        <v>1.9365073336229361</v>
      </c>
      <c r="BB53" s="12">
        <f t="shared" si="6"/>
        <v>1.9365073336229361</v>
      </c>
      <c r="BC53" s="12">
        <f t="shared" si="6"/>
        <v>1.9365073336229361</v>
      </c>
      <c r="BD53" s="12">
        <f t="shared" si="6"/>
        <v>1.9365073336229361</v>
      </c>
    </row>
    <row r="54" spans="1:56" x14ac:dyDescent="0.25">
      <c r="A54" s="12" t="str">
        <f>Pub_national_scen_base!A54</f>
        <v>Q1 1989</v>
      </c>
      <c r="B54" s="12">
        <f>Pub_national_scen_base!F54</f>
        <v>5.2</v>
      </c>
      <c r="C54" s="12">
        <f>Pub_national_scen_adv!F54</f>
        <v>5.2</v>
      </c>
      <c r="D54" s="12">
        <f>Pub_national_scen_sev!F54</f>
        <v>5.2</v>
      </c>
      <c r="E54" s="12">
        <v>5.2</v>
      </c>
      <c r="F54" s="12">
        <f t="shared" si="9"/>
        <v>5.5</v>
      </c>
      <c r="G54" s="12">
        <f t="shared" si="9"/>
        <v>5.5</v>
      </c>
      <c r="H54" s="12">
        <f t="shared" si="9"/>
        <v>5.5</v>
      </c>
      <c r="I54" s="12">
        <f t="shared" si="9"/>
        <v>5.5</v>
      </c>
      <c r="J54" s="12">
        <f t="shared" si="12"/>
        <v>5.5</v>
      </c>
      <c r="K54" s="12">
        <f t="shared" si="12"/>
        <v>5.5</v>
      </c>
      <c r="L54" s="12">
        <f t="shared" si="12"/>
        <v>5.5</v>
      </c>
      <c r="M54" s="12">
        <v>5.5</v>
      </c>
      <c r="N54" s="12">
        <f>Pub_national_scen_base!N54</f>
        <v>2915.1</v>
      </c>
      <c r="O54" s="12">
        <f>Pub_national_scen_adv!N54</f>
        <v>2915.1</v>
      </c>
      <c r="P54" s="12">
        <f>Pub_national_scen_sev!N54</f>
        <v>2915.1</v>
      </c>
      <c r="Q54">
        <v>2915.1</v>
      </c>
      <c r="R54" s="12">
        <f t="shared" si="13"/>
        <v>12.813467492260067</v>
      </c>
      <c r="S54" s="12">
        <f t="shared" si="13"/>
        <v>12.813467492260067</v>
      </c>
      <c r="T54" s="12">
        <f t="shared" si="13"/>
        <v>12.813467492260067</v>
      </c>
      <c r="U54" s="12">
        <f t="shared" si="13"/>
        <v>12.813467492260067</v>
      </c>
      <c r="V54" s="12">
        <f t="shared" si="15"/>
        <v>-5.5768743777151881</v>
      </c>
      <c r="W54" s="12">
        <f t="shared" si="15"/>
        <v>-5.5768743777151881</v>
      </c>
      <c r="X54" s="12">
        <f t="shared" si="15"/>
        <v>-5.5768743777151881</v>
      </c>
      <c r="Y54" s="12">
        <f t="shared" si="15"/>
        <v>-5.5768743777151881</v>
      </c>
      <c r="Z54" s="12">
        <f>Pub_national_scen_base!H54</f>
        <v>8.5</v>
      </c>
      <c r="AA54" s="12">
        <f>Pub_national_scen_adv!H54</f>
        <v>8.5</v>
      </c>
      <c r="AB54" s="12">
        <f>Pub_national_scen_sev!H54</f>
        <v>8.5</v>
      </c>
      <c r="AC54">
        <v>8.5</v>
      </c>
      <c r="AD54" s="12">
        <f t="shared" si="8"/>
        <v>7.7</v>
      </c>
      <c r="AE54" s="12">
        <f t="shared" si="8"/>
        <v>7.7</v>
      </c>
      <c r="AF54" s="12">
        <f t="shared" si="8"/>
        <v>7.7</v>
      </c>
      <c r="AG54" s="12">
        <f t="shared" si="8"/>
        <v>7.7</v>
      </c>
      <c r="AH54" s="12">
        <f>Pub_national_scen_base!J54-Pub_national_scen_base!H54</f>
        <v>0.80000000000000071</v>
      </c>
      <c r="AI54" s="12">
        <f>Pub_national_scen_adv!J54-Pub_national_scen_adv!H54</f>
        <v>0.80000000000000071</v>
      </c>
      <c r="AJ54" s="12">
        <f>Pub_national_scen_sev!J54-Pub_national_scen_sev!H54</f>
        <v>0.80000000000000071</v>
      </c>
      <c r="AK54" s="12">
        <v>0.80000000000000071</v>
      </c>
      <c r="AL54" s="12">
        <f>AH54*(AVERAGE(Pub_national_scen_base!$H54:$J54))</f>
        <v>7.2533333333333392</v>
      </c>
      <c r="AM54" s="12">
        <f>AI54*(AVERAGE(Pub_national_scen_adv!$H54:$J54))</f>
        <v>7.2533333333333392</v>
      </c>
      <c r="AN54" s="12">
        <f>AJ54*(AVERAGE(Pub_national_scen_adv!$H54:$J54))</f>
        <v>7.2533333333333392</v>
      </c>
      <c r="AO54" s="12">
        <v>7.2533333333333392</v>
      </c>
      <c r="AQ54" s="12">
        <f t="shared" si="4"/>
        <v>2.5963680586601221</v>
      </c>
      <c r="AR54" s="12">
        <f t="shared" si="4"/>
        <v>2.5963680586601221</v>
      </c>
      <c r="AS54" s="12">
        <f t="shared" si="4"/>
        <v>2.5963680586601221</v>
      </c>
      <c r="AT54" s="12">
        <v>2.5963680586601221</v>
      </c>
      <c r="AV54" s="12">
        <f t="shared" si="5"/>
        <v>2.2718419253267887</v>
      </c>
      <c r="AW54" s="12">
        <f t="shared" si="5"/>
        <v>2.2718419253267887</v>
      </c>
      <c r="AX54" s="12">
        <f t="shared" si="5"/>
        <v>2.2718419253267887</v>
      </c>
      <c r="AY54" s="12">
        <f t="shared" si="5"/>
        <v>2.2718419253267887</v>
      </c>
      <c r="BA54" s="12">
        <f t="shared" si="6"/>
        <v>1.8683869752321978</v>
      </c>
      <c r="BB54" s="12">
        <f t="shared" si="6"/>
        <v>1.8683869752321978</v>
      </c>
      <c r="BC54" s="12">
        <f t="shared" si="6"/>
        <v>1.8683869752321978</v>
      </c>
      <c r="BD54" s="12">
        <f t="shared" si="6"/>
        <v>1.8683869752321978</v>
      </c>
    </row>
    <row r="55" spans="1:56" x14ac:dyDescent="0.25">
      <c r="A55" s="12" t="str">
        <f>Pub_national_scen_base!A55</f>
        <v>Q2 1989</v>
      </c>
      <c r="B55" s="12">
        <f>Pub_national_scen_base!F55</f>
        <v>5.2</v>
      </c>
      <c r="C55" s="12">
        <f>Pub_national_scen_adv!F55</f>
        <v>5.2</v>
      </c>
      <c r="D55" s="12">
        <f>Pub_national_scen_sev!F55</f>
        <v>5.2</v>
      </c>
      <c r="E55" s="12">
        <v>5.2</v>
      </c>
      <c r="F55" s="12">
        <f t="shared" si="9"/>
        <v>5.3</v>
      </c>
      <c r="G55" s="12">
        <f t="shared" si="9"/>
        <v>5.3</v>
      </c>
      <c r="H55" s="12">
        <f t="shared" si="9"/>
        <v>5.3</v>
      </c>
      <c r="I55" s="12">
        <f t="shared" si="9"/>
        <v>5.3</v>
      </c>
      <c r="J55" s="12">
        <f t="shared" si="12"/>
        <v>5.375</v>
      </c>
      <c r="K55" s="12">
        <f t="shared" si="12"/>
        <v>5.375</v>
      </c>
      <c r="L55" s="12">
        <f t="shared" si="12"/>
        <v>5.375</v>
      </c>
      <c r="M55" s="12">
        <v>5.375</v>
      </c>
      <c r="N55" s="12">
        <f>Pub_national_scen_base!N55</f>
        <v>3137</v>
      </c>
      <c r="O55" s="12">
        <f>Pub_national_scen_adv!N55</f>
        <v>3137</v>
      </c>
      <c r="P55" s="12">
        <f>Pub_national_scen_sev!N55</f>
        <v>3137</v>
      </c>
      <c r="Q55">
        <v>3137</v>
      </c>
      <c r="R55" s="12">
        <f t="shared" si="13"/>
        <v>14.921053595633227</v>
      </c>
      <c r="S55" s="12">
        <f t="shared" si="13"/>
        <v>14.921053595633227</v>
      </c>
      <c r="T55" s="12">
        <f t="shared" si="13"/>
        <v>14.921053595633227</v>
      </c>
      <c r="U55" s="12">
        <f t="shared" si="13"/>
        <v>14.921053595633227</v>
      </c>
      <c r="V55" s="12">
        <f t="shared" si="15"/>
        <v>0.57645324218397498</v>
      </c>
      <c r="W55" s="12">
        <f t="shared" si="15"/>
        <v>0.57645324218397498</v>
      </c>
      <c r="X55" s="12">
        <f t="shared" si="15"/>
        <v>0.57645324218397498</v>
      </c>
      <c r="Y55" s="12">
        <f t="shared" si="15"/>
        <v>0.57645324218397498</v>
      </c>
      <c r="Z55" s="12">
        <f>Pub_national_scen_base!H55</f>
        <v>8.4</v>
      </c>
      <c r="AA55" s="12">
        <f>Pub_national_scen_adv!H55</f>
        <v>8.4</v>
      </c>
      <c r="AB55" s="12">
        <f>Pub_national_scen_sev!H55</f>
        <v>8.4</v>
      </c>
      <c r="AC55">
        <v>8.4</v>
      </c>
      <c r="AD55" s="12">
        <f t="shared" si="8"/>
        <v>8.5</v>
      </c>
      <c r="AE55" s="12">
        <f t="shared" si="8"/>
        <v>8.5</v>
      </c>
      <c r="AF55" s="12">
        <f t="shared" si="8"/>
        <v>8.5</v>
      </c>
      <c r="AG55" s="12">
        <f t="shared" si="8"/>
        <v>8.5</v>
      </c>
      <c r="AH55" s="12">
        <f>Pub_national_scen_base!J55-Pub_national_scen_base!H55</f>
        <v>0.5</v>
      </c>
      <c r="AI55" s="12">
        <f>Pub_national_scen_adv!J55-Pub_national_scen_adv!H55</f>
        <v>0.5</v>
      </c>
      <c r="AJ55" s="12">
        <f>Pub_national_scen_sev!J55-Pub_national_scen_sev!H55</f>
        <v>0.5</v>
      </c>
      <c r="AK55" s="12">
        <v>0.5</v>
      </c>
      <c r="AL55" s="12">
        <f>AH55*(AVERAGE(Pub_national_scen_base!$H55:$J55))</f>
        <v>4.3666666666666671</v>
      </c>
      <c r="AM55" s="12">
        <f>AI55*(AVERAGE(Pub_national_scen_adv!$H55:$J55))</f>
        <v>4.3666666666666671</v>
      </c>
      <c r="AN55" s="12">
        <f>AJ55*(AVERAGE(Pub_national_scen_adv!$H55:$J55))</f>
        <v>4.3666666666666671</v>
      </c>
      <c r="AO55" s="12">
        <v>4.3666666666666671</v>
      </c>
      <c r="AQ55" s="12">
        <f t="shared" si="4"/>
        <v>2.8633687895548987</v>
      </c>
      <c r="AR55" s="12">
        <f t="shared" si="4"/>
        <v>2.8633687895548987</v>
      </c>
      <c r="AS55" s="12">
        <f t="shared" si="4"/>
        <v>2.8633687895548987</v>
      </c>
      <c r="AT55" s="12">
        <v>2.8633687895548987</v>
      </c>
      <c r="AV55" s="12">
        <f t="shared" si="5"/>
        <v>2.5313141228882312</v>
      </c>
      <c r="AW55" s="12">
        <f t="shared" si="5"/>
        <v>2.5313141228882312</v>
      </c>
      <c r="AX55" s="12">
        <f t="shared" si="5"/>
        <v>2.5313141228882312</v>
      </c>
      <c r="AY55" s="12">
        <f t="shared" si="5"/>
        <v>2.5313141228882312</v>
      </c>
      <c r="BA55" s="12">
        <f t="shared" si="6"/>
        <v>1.7126593921310032</v>
      </c>
      <c r="BB55" s="12">
        <f t="shared" si="6"/>
        <v>1.7126593921310032</v>
      </c>
      <c r="BC55" s="12">
        <f t="shared" si="6"/>
        <v>1.7126593921310032</v>
      </c>
      <c r="BD55" s="12">
        <f t="shared" si="6"/>
        <v>1.7126593921310032</v>
      </c>
    </row>
    <row r="56" spans="1:56" x14ac:dyDescent="0.25">
      <c r="A56" s="12" t="str">
        <f>Pub_national_scen_base!A56</f>
        <v>Q3 1989</v>
      </c>
      <c r="B56" s="12">
        <f>Pub_national_scen_base!F56</f>
        <v>5.2</v>
      </c>
      <c r="C56" s="12">
        <f>Pub_national_scen_adv!F56</f>
        <v>5.2</v>
      </c>
      <c r="D56" s="12">
        <f>Pub_national_scen_sev!F56</f>
        <v>5.2</v>
      </c>
      <c r="E56" s="12">
        <v>5.2</v>
      </c>
      <c r="F56" s="12">
        <f t="shared" si="9"/>
        <v>5.2</v>
      </c>
      <c r="G56" s="12">
        <f t="shared" si="9"/>
        <v>5.2</v>
      </c>
      <c r="H56" s="12">
        <f t="shared" si="9"/>
        <v>5.2</v>
      </c>
      <c r="I56" s="12">
        <f t="shared" si="9"/>
        <v>5.2</v>
      </c>
      <c r="J56" s="12">
        <f t="shared" si="12"/>
        <v>5.3</v>
      </c>
      <c r="K56" s="12">
        <f t="shared" si="12"/>
        <v>5.3</v>
      </c>
      <c r="L56" s="12">
        <f t="shared" si="12"/>
        <v>5.3</v>
      </c>
      <c r="M56" s="12">
        <v>5.3</v>
      </c>
      <c r="N56" s="12">
        <f>Pub_national_scen_base!N56</f>
        <v>3426.7</v>
      </c>
      <c r="O56" s="12">
        <f>Pub_national_scen_adv!N56</f>
        <v>3426.7</v>
      </c>
      <c r="P56" s="12">
        <f>Pub_national_scen_sev!N56</f>
        <v>3426.7</v>
      </c>
      <c r="Q56">
        <v>3426.7</v>
      </c>
      <c r="R56" s="12">
        <f t="shared" si="13"/>
        <v>26.600657627369117</v>
      </c>
      <c r="S56" s="12">
        <f t="shared" si="13"/>
        <v>26.600657627369117</v>
      </c>
      <c r="T56" s="12">
        <f t="shared" si="13"/>
        <v>26.600657627369117</v>
      </c>
      <c r="U56" s="12">
        <f t="shared" si="13"/>
        <v>26.600657627369117</v>
      </c>
      <c r="V56" s="12">
        <f t="shared" si="15"/>
        <v>6.5963103047749359</v>
      </c>
      <c r="W56" s="12">
        <f t="shared" si="15"/>
        <v>6.5963103047749359</v>
      </c>
      <c r="X56" s="12">
        <f t="shared" si="15"/>
        <v>6.5963103047749359</v>
      </c>
      <c r="Y56" s="12">
        <f t="shared" si="15"/>
        <v>6.5963103047749359</v>
      </c>
      <c r="Z56" s="12">
        <f>Pub_national_scen_base!H56</f>
        <v>7.8</v>
      </c>
      <c r="AA56" s="12">
        <f>Pub_national_scen_adv!H56</f>
        <v>7.8</v>
      </c>
      <c r="AB56" s="12">
        <f>Pub_national_scen_sev!H56</f>
        <v>7.8</v>
      </c>
      <c r="AC56">
        <v>7.8</v>
      </c>
      <c r="AD56" s="12">
        <f t="shared" si="8"/>
        <v>8.4</v>
      </c>
      <c r="AE56" s="12">
        <f t="shared" si="8"/>
        <v>8.4</v>
      </c>
      <c r="AF56" s="12">
        <f t="shared" si="8"/>
        <v>8.4</v>
      </c>
      <c r="AG56" s="12">
        <f t="shared" si="8"/>
        <v>8.4</v>
      </c>
      <c r="AH56" s="12">
        <f>Pub_national_scen_base!J56-Pub_national_scen_base!H56</f>
        <v>0.39999999999999947</v>
      </c>
      <c r="AI56" s="12">
        <f>Pub_national_scen_adv!J56-Pub_national_scen_adv!H56</f>
        <v>0.39999999999999947</v>
      </c>
      <c r="AJ56" s="12">
        <f>Pub_national_scen_sev!J56-Pub_national_scen_sev!H56</f>
        <v>0.39999999999999947</v>
      </c>
      <c r="AK56" s="12">
        <v>0.39999999999999947</v>
      </c>
      <c r="AL56" s="12">
        <f>AH56*(AVERAGE(Pub_national_scen_base!$H56:$J56))</f>
        <v>3.2133333333333289</v>
      </c>
      <c r="AM56" s="12">
        <f>AI56*(AVERAGE(Pub_national_scen_adv!$H56:$J56))</f>
        <v>3.2133333333333289</v>
      </c>
      <c r="AN56" s="12">
        <f>AJ56*(AVERAGE(Pub_national_scen_adv!$H56:$J56))</f>
        <v>3.2133333333333289</v>
      </c>
      <c r="AO56" s="12">
        <v>3.2133333333333289</v>
      </c>
      <c r="AQ56" s="12">
        <f t="shared" si="4"/>
        <v>2.7809579975842733</v>
      </c>
      <c r="AR56" s="12">
        <f t="shared" si="4"/>
        <v>2.7809579975842733</v>
      </c>
      <c r="AS56" s="12">
        <f t="shared" si="4"/>
        <v>2.7809579975842733</v>
      </c>
      <c r="AT56" s="12">
        <v>2.7809579975842733</v>
      </c>
      <c r="AV56" s="12">
        <f t="shared" si="5"/>
        <v>2.4682854642509398</v>
      </c>
      <c r="AW56" s="12">
        <f t="shared" si="5"/>
        <v>2.4682854642509398</v>
      </c>
      <c r="AX56" s="12">
        <f t="shared" si="5"/>
        <v>2.4682854642509398</v>
      </c>
      <c r="AY56" s="12">
        <f t="shared" si="5"/>
        <v>2.4682854642509398</v>
      </c>
      <c r="BA56" s="12">
        <f t="shared" si="6"/>
        <v>1.3647712711789264</v>
      </c>
      <c r="BB56" s="12">
        <f t="shared" si="6"/>
        <v>1.3647712711789264</v>
      </c>
      <c r="BC56" s="12">
        <f t="shared" si="6"/>
        <v>1.3647712711789264</v>
      </c>
      <c r="BD56" s="12">
        <f t="shared" si="6"/>
        <v>1.3647712711789264</v>
      </c>
    </row>
    <row r="57" spans="1:56" x14ac:dyDescent="0.25">
      <c r="A57" s="12" t="str">
        <f>Pub_national_scen_base!A57</f>
        <v>Q4 1989</v>
      </c>
      <c r="B57" s="12">
        <f>Pub_national_scen_base!F57</f>
        <v>5.4</v>
      </c>
      <c r="C57" s="12">
        <f>Pub_national_scen_adv!F57</f>
        <v>5.4</v>
      </c>
      <c r="D57" s="12">
        <f>Pub_national_scen_sev!F57</f>
        <v>5.4</v>
      </c>
      <c r="E57" s="12">
        <v>5.4</v>
      </c>
      <c r="F57" s="12">
        <f t="shared" si="9"/>
        <v>5.2</v>
      </c>
      <c r="G57" s="12">
        <f t="shared" si="9"/>
        <v>5.2</v>
      </c>
      <c r="H57" s="12">
        <f t="shared" si="9"/>
        <v>5.2</v>
      </c>
      <c r="I57" s="12">
        <f t="shared" si="9"/>
        <v>5.2</v>
      </c>
      <c r="J57" s="12">
        <f t="shared" si="12"/>
        <v>5.2249999999999996</v>
      </c>
      <c r="K57" s="12">
        <f t="shared" si="12"/>
        <v>5.2249999999999996</v>
      </c>
      <c r="L57" s="12">
        <f t="shared" si="12"/>
        <v>5.2249999999999996</v>
      </c>
      <c r="M57" s="12">
        <v>5.2249999999999996</v>
      </c>
      <c r="N57" s="12">
        <f>Pub_national_scen_base!N57</f>
        <v>3419.9</v>
      </c>
      <c r="O57" s="12">
        <f>Pub_national_scen_adv!N57</f>
        <v>3419.9</v>
      </c>
      <c r="P57" s="12">
        <f>Pub_national_scen_sev!N57</f>
        <v>3419.9</v>
      </c>
      <c r="Q57">
        <v>3419.9</v>
      </c>
      <c r="R57" s="12">
        <f t="shared" si="13"/>
        <v>24.886795208881107</v>
      </c>
      <c r="S57" s="12">
        <f t="shared" si="13"/>
        <v>24.886795208881107</v>
      </c>
      <c r="T57" s="12">
        <f t="shared" si="13"/>
        <v>24.886795208881107</v>
      </c>
      <c r="U57" s="12">
        <f t="shared" si="13"/>
        <v>24.886795208881107</v>
      </c>
      <c r="V57" s="12">
        <f t="shared" si="15"/>
        <v>16.906991898624469</v>
      </c>
      <c r="W57" s="12">
        <f t="shared" si="15"/>
        <v>16.906991898624469</v>
      </c>
      <c r="X57" s="12">
        <f t="shared" si="15"/>
        <v>16.906991898624469</v>
      </c>
      <c r="Y57" s="12">
        <f t="shared" si="15"/>
        <v>16.906991898624469</v>
      </c>
      <c r="Z57" s="12">
        <f>Pub_national_scen_base!H57</f>
        <v>7.7</v>
      </c>
      <c r="AA57" s="12">
        <f>Pub_national_scen_adv!H57</f>
        <v>7.7</v>
      </c>
      <c r="AB57" s="12">
        <f>Pub_national_scen_sev!H57</f>
        <v>7.7</v>
      </c>
      <c r="AC57">
        <v>7.7</v>
      </c>
      <c r="AD57" s="12">
        <f t="shared" si="8"/>
        <v>7.8</v>
      </c>
      <c r="AE57" s="12">
        <f t="shared" si="8"/>
        <v>7.8</v>
      </c>
      <c r="AF57" s="12">
        <f t="shared" si="8"/>
        <v>7.8</v>
      </c>
      <c r="AG57" s="12">
        <f t="shared" si="8"/>
        <v>7.8</v>
      </c>
      <c r="AH57" s="12">
        <f>Pub_national_scen_base!J57-Pub_national_scen_base!H57</f>
        <v>0.29999999999999982</v>
      </c>
      <c r="AI57" s="12">
        <f>Pub_national_scen_adv!J57-Pub_national_scen_adv!H57</f>
        <v>0.29999999999999982</v>
      </c>
      <c r="AJ57" s="12">
        <f>Pub_national_scen_sev!J57-Pub_national_scen_sev!H57</f>
        <v>0.29999999999999982</v>
      </c>
      <c r="AK57" s="12">
        <v>0.29999999999999982</v>
      </c>
      <c r="AL57" s="12">
        <f>AH57*(AVERAGE(Pub_national_scen_base!$H57:$J57))</f>
        <v>2.3699999999999983</v>
      </c>
      <c r="AM57" s="12">
        <f>AI57*(AVERAGE(Pub_national_scen_adv!$H57:$J57))</f>
        <v>2.3699999999999983</v>
      </c>
      <c r="AN57" s="12">
        <f>AJ57*(AVERAGE(Pub_national_scen_adv!$H57:$J57))</f>
        <v>2.3699999999999983</v>
      </c>
      <c r="AO57" s="12">
        <v>2.3699999999999983</v>
      </c>
      <c r="AQ57" s="12">
        <f t="shared" si="4"/>
        <v>2.3797975156025135</v>
      </c>
      <c r="AR57" s="12">
        <f t="shared" si="4"/>
        <v>2.3797975156025135</v>
      </c>
      <c r="AS57" s="12">
        <f t="shared" si="4"/>
        <v>2.3797975156025135</v>
      </c>
      <c r="AT57" s="12">
        <v>2.3797975156025135</v>
      </c>
      <c r="AV57" s="12">
        <f t="shared" si="5"/>
        <v>2.0805677156025135</v>
      </c>
      <c r="AW57" s="12">
        <f t="shared" si="5"/>
        <v>2.0805677156025135</v>
      </c>
      <c r="AX57" s="12">
        <f t="shared" si="5"/>
        <v>2.0805677156025135</v>
      </c>
      <c r="AY57" s="12">
        <f t="shared" si="5"/>
        <v>2.0805677156025135</v>
      </c>
      <c r="BA57" s="12">
        <f t="shared" si="6"/>
        <v>1.4686871437335667</v>
      </c>
      <c r="BB57" s="12">
        <f t="shared" si="6"/>
        <v>1.4686871437335667</v>
      </c>
      <c r="BC57" s="12">
        <f t="shared" si="6"/>
        <v>1.4686871437335667</v>
      </c>
      <c r="BD57" s="12">
        <f t="shared" si="6"/>
        <v>1.4686871437335667</v>
      </c>
    </row>
    <row r="58" spans="1:56" x14ac:dyDescent="0.25">
      <c r="A58" s="12" t="str">
        <f>Pub_national_scen_base!A58</f>
        <v>Q1 1990</v>
      </c>
      <c r="B58" s="12">
        <f>Pub_national_scen_base!F58</f>
        <v>5.3</v>
      </c>
      <c r="C58" s="12">
        <f>Pub_national_scen_adv!F58</f>
        <v>5.3</v>
      </c>
      <c r="D58" s="12">
        <f>Pub_national_scen_sev!F58</f>
        <v>5.3</v>
      </c>
      <c r="E58" s="12">
        <v>5.3</v>
      </c>
      <c r="F58" s="12">
        <f t="shared" si="9"/>
        <v>5.2</v>
      </c>
      <c r="G58" s="12">
        <f t="shared" si="9"/>
        <v>5.2</v>
      </c>
      <c r="H58" s="12">
        <f t="shared" si="9"/>
        <v>5.2</v>
      </c>
      <c r="I58" s="12">
        <f t="shared" si="9"/>
        <v>5.2</v>
      </c>
      <c r="J58" s="12">
        <f t="shared" si="12"/>
        <v>5.25</v>
      </c>
      <c r="K58" s="12">
        <f t="shared" si="12"/>
        <v>5.25</v>
      </c>
      <c r="L58" s="12">
        <f t="shared" si="12"/>
        <v>5.25</v>
      </c>
      <c r="M58" s="12">
        <v>5.25</v>
      </c>
      <c r="N58" s="12">
        <f>Pub_national_scen_base!N58</f>
        <v>3273.5</v>
      </c>
      <c r="O58" s="12">
        <f>Pub_national_scen_adv!N58</f>
        <v>3273.5</v>
      </c>
      <c r="P58" s="12">
        <f>Pub_national_scen_sev!N58</f>
        <v>3273.5</v>
      </c>
      <c r="Q58">
        <v>3273.5</v>
      </c>
      <c r="R58" s="12">
        <f t="shared" si="13"/>
        <v>12.294603958697813</v>
      </c>
      <c r="S58" s="12">
        <f t="shared" si="13"/>
        <v>12.294603958697813</v>
      </c>
      <c r="T58" s="12">
        <f t="shared" si="13"/>
        <v>12.294603958697813</v>
      </c>
      <c r="U58" s="12">
        <f t="shared" si="13"/>
        <v>12.294603958697813</v>
      </c>
      <c r="V58" s="12">
        <f t="shared" si="15"/>
        <v>19.805493481035878</v>
      </c>
      <c r="W58" s="12">
        <f t="shared" si="15"/>
        <v>19.805493481035878</v>
      </c>
      <c r="X58" s="12">
        <f t="shared" si="15"/>
        <v>19.805493481035878</v>
      </c>
      <c r="Y58" s="12">
        <f t="shared" si="15"/>
        <v>19.805493481035878</v>
      </c>
      <c r="Z58" s="12">
        <f>Pub_national_scen_base!H58</f>
        <v>7.8</v>
      </c>
      <c r="AA58" s="12">
        <f>Pub_national_scen_adv!H58</f>
        <v>7.8</v>
      </c>
      <c r="AB58" s="12">
        <f>Pub_national_scen_sev!H58</f>
        <v>7.8</v>
      </c>
      <c r="AC58">
        <v>7.8</v>
      </c>
      <c r="AD58" s="12">
        <f t="shared" si="8"/>
        <v>7.7</v>
      </c>
      <c r="AE58" s="12">
        <f t="shared" si="8"/>
        <v>7.7</v>
      </c>
      <c r="AF58" s="12">
        <f t="shared" si="8"/>
        <v>7.7</v>
      </c>
      <c r="AG58" s="12">
        <f t="shared" si="8"/>
        <v>7.7</v>
      </c>
      <c r="AH58" s="12">
        <f>Pub_national_scen_base!J58-Pub_national_scen_base!H58</f>
        <v>0.70000000000000018</v>
      </c>
      <c r="AI58" s="12">
        <f>Pub_national_scen_adv!J58-Pub_national_scen_adv!H58</f>
        <v>0.70000000000000018</v>
      </c>
      <c r="AJ58" s="12">
        <f>Pub_national_scen_sev!J58-Pub_national_scen_sev!H58</f>
        <v>0.70000000000000018</v>
      </c>
      <c r="AK58" s="12">
        <v>0.70000000000000018</v>
      </c>
      <c r="AL58" s="12">
        <f>AH58*(AVERAGE(Pub_national_scen_base!$H58:$J58))</f>
        <v>5.7866666666666688</v>
      </c>
      <c r="AM58" s="12">
        <f>AI58*(AVERAGE(Pub_national_scen_adv!$H58:$J58))</f>
        <v>5.7866666666666688</v>
      </c>
      <c r="AN58" s="12">
        <f>AJ58*(AVERAGE(Pub_national_scen_adv!$H58:$J58))</f>
        <v>5.7866666666666688</v>
      </c>
      <c r="AO58" s="12">
        <v>5.7866666666666688</v>
      </c>
      <c r="AQ58" s="12">
        <f t="shared" si="4"/>
        <v>2.1632076776828013</v>
      </c>
      <c r="AR58" s="12">
        <f t="shared" si="4"/>
        <v>2.1632076776828013</v>
      </c>
      <c r="AS58" s="12">
        <f t="shared" si="4"/>
        <v>2.1632076776828013</v>
      </c>
      <c r="AT58" s="12">
        <v>2.1632076776828013</v>
      </c>
      <c r="AV58" s="12">
        <f t="shared" si="5"/>
        <v>1.9275172110161347</v>
      </c>
      <c r="AW58" s="12">
        <f t="shared" si="5"/>
        <v>1.9275172110161347</v>
      </c>
      <c r="AX58" s="12">
        <f t="shared" si="5"/>
        <v>1.9275172110161347</v>
      </c>
      <c r="AY58" s="12">
        <f t="shared" si="5"/>
        <v>1.9275172110161347</v>
      </c>
      <c r="BA58" s="12">
        <f t="shared" si="6"/>
        <v>1.8589528812390657</v>
      </c>
      <c r="BB58" s="12">
        <f t="shared" si="6"/>
        <v>1.8589528812390657</v>
      </c>
      <c r="BC58" s="12">
        <f t="shared" si="6"/>
        <v>1.8589528812390657</v>
      </c>
      <c r="BD58" s="12">
        <f t="shared" si="6"/>
        <v>1.8589528812390657</v>
      </c>
    </row>
    <row r="59" spans="1:56" x14ac:dyDescent="0.25">
      <c r="A59" s="12" t="str">
        <f>Pub_national_scen_base!A59</f>
        <v>Q2 1990</v>
      </c>
      <c r="B59" s="12">
        <f>Pub_national_scen_base!F59</f>
        <v>5.3</v>
      </c>
      <c r="C59" s="12">
        <f>Pub_national_scen_adv!F59</f>
        <v>5.3</v>
      </c>
      <c r="D59" s="12">
        <f>Pub_national_scen_sev!F59</f>
        <v>5.3</v>
      </c>
      <c r="E59" s="12">
        <v>5.3</v>
      </c>
      <c r="F59" s="12">
        <f t="shared" si="9"/>
        <v>5.4</v>
      </c>
      <c r="G59" s="12">
        <f t="shared" si="9"/>
        <v>5.4</v>
      </c>
      <c r="H59" s="12">
        <f t="shared" si="9"/>
        <v>5.4</v>
      </c>
      <c r="I59" s="12">
        <f t="shared" si="9"/>
        <v>5.4</v>
      </c>
      <c r="J59" s="12">
        <f t="shared" si="12"/>
        <v>5.2750000000000004</v>
      </c>
      <c r="K59" s="12">
        <f t="shared" si="12"/>
        <v>5.2750000000000004</v>
      </c>
      <c r="L59" s="12">
        <f t="shared" si="12"/>
        <v>5.2750000000000004</v>
      </c>
      <c r="M59" s="12">
        <v>5.2750000000000004</v>
      </c>
      <c r="N59" s="12">
        <f>Pub_national_scen_base!N59</f>
        <v>3424.4</v>
      </c>
      <c r="O59" s="12">
        <f>Pub_national_scen_adv!N59</f>
        <v>3424.4</v>
      </c>
      <c r="P59" s="12">
        <f>Pub_national_scen_sev!N59</f>
        <v>3424.4</v>
      </c>
      <c r="Q59">
        <v>3424.4</v>
      </c>
      <c r="R59" s="12">
        <f t="shared" si="13"/>
        <v>9.1616193815747593</v>
      </c>
      <c r="S59" s="12">
        <f t="shared" si="13"/>
        <v>9.1616193815747593</v>
      </c>
      <c r="T59" s="12">
        <f t="shared" si="13"/>
        <v>9.1616193815747593</v>
      </c>
      <c r="U59" s="12">
        <f t="shared" si="13"/>
        <v>9.1616193815747593</v>
      </c>
      <c r="V59" s="12">
        <f t="shared" si="15"/>
        <v>19.675777597645315</v>
      </c>
      <c r="W59" s="12">
        <f t="shared" si="15"/>
        <v>19.675777597645315</v>
      </c>
      <c r="X59" s="12">
        <f t="shared" si="15"/>
        <v>19.675777597645315</v>
      </c>
      <c r="Y59" s="12">
        <f t="shared" si="15"/>
        <v>19.675777597645315</v>
      </c>
      <c r="Z59" s="12">
        <f>Pub_national_scen_base!H59</f>
        <v>7.7</v>
      </c>
      <c r="AA59" s="12">
        <f>Pub_national_scen_adv!H59</f>
        <v>7.7</v>
      </c>
      <c r="AB59" s="12">
        <f>Pub_national_scen_sev!H59</f>
        <v>7.7</v>
      </c>
      <c r="AC59">
        <v>7.7</v>
      </c>
      <c r="AD59" s="12">
        <f t="shared" si="8"/>
        <v>7.8</v>
      </c>
      <c r="AE59" s="12">
        <f t="shared" si="8"/>
        <v>7.8</v>
      </c>
      <c r="AF59" s="12">
        <f t="shared" si="8"/>
        <v>7.8</v>
      </c>
      <c r="AG59" s="12">
        <f t="shared" si="8"/>
        <v>7.8</v>
      </c>
      <c r="AH59" s="12">
        <f>Pub_national_scen_base!J59-Pub_national_scen_base!H59</f>
        <v>1.1000000000000005</v>
      </c>
      <c r="AI59" s="12">
        <f>Pub_national_scen_adv!J59-Pub_national_scen_adv!H59</f>
        <v>1.1000000000000005</v>
      </c>
      <c r="AJ59" s="12">
        <f>Pub_national_scen_sev!J59-Pub_national_scen_sev!H59</f>
        <v>1.1000000000000005</v>
      </c>
      <c r="AK59" s="12">
        <v>1.1000000000000005</v>
      </c>
      <c r="AL59" s="12">
        <f>AH59*(AVERAGE(Pub_national_scen_base!$H59:$J59))</f>
        <v>9.2400000000000055</v>
      </c>
      <c r="AM59" s="12">
        <f>AI59*(AVERAGE(Pub_national_scen_adv!$H59:$J59))</f>
        <v>9.2400000000000055</v>
      </c>
      <c r="AN59" s="12">
        <f>AJ59*(AVERAGE(Pub_national_scen_adv!$H59:$J59))</f>
        <v>9.2400000000000055</v>
      </c>
      <c r="AO59" s="12">
        <v>9.2400000000000055</v>
      </c>
      <c r="AQ59" s="12">
        <f t="shared" si="4"/>
        <v>2.0730053352379452</v>
      </c>
      <c r="AR59" s="12">
        <f t="shared" si="4"/>
        <v>2.0730053352379452</v>
      </c>
      <c r="AS59" s="12">
        <f t="shared" si="4"/>
        <v>2.0730053352379452</v>
      </c>
      <c r="AT59" s="12">
        <v>2.0730053352379452</v>
      </c>
      <c r="AU59" s="12">
        <v>0.58248</v>
      </c>
      <c r="AV59" s="12">
        <f t="shared" si="5"/>
        <v>1.897487735237946</v>
      </c>
      <c r="AW59" s="12">
        <f t="shared" si="5"/>
        <v>1.897487735237946</v>
      </c>
      <c r="AX59" s="12">
        <f t="shared" si="5"/>
        <v>1.897487735237946</v>
      </c>
      <c r="AY59" s="12">
        <f t="shared" si="5"/>
        <v>1.897487735237946</v>
      </c>
      <c r="BA59" s="12">
        <f t="shared" si="6"/>
        <v>1.945442418552757</v>
      </c>
      <c r="BB59" s="12">
        <f t="shared" si="6"/>
        <v>1.945442418552757</v>
      </c>
      <c r="BC59" s="12">
        <f t="shared" si="6"/>
        <v>1.945442418552757</v>
      </c>
      <c r="BD59" s="12">
        <f t="shared" si="6"/>
        <v>1.945442418552757</v>
      </c>
    </row>
    <row r="60" spans="1:56" x14ac:dyDescent="0.25">
      <c r="A60" s="12" t="str">
        <f>Pub_national_scen_base!A60</f>
        <v>Q3 1990</v>
      </c>
      <c r="B60" s="12">
        <f>Pub_national_scen_base!F60</f>
        <v>5.7</v>
      </c>
      <c r="C60" s="12">
        <f>Pub_national_scen_adv!F60</f>
        <v>5.7</v>
      </c>
      <c r="D60" s="12">
        <f>Pub_national_scen_sev!F60</f>
        <v>5.7</v>
      </c>
      <c r="E60" s="12">
        <v>5.7</v>
      </c>
      <c r="F60" s="12">
        <f t="shared" si="9"/>
        <v>5.3</v>
      </c>
      <c r="G60" s="12">
        <f t="shared" si="9"/>
        <v>5.3</v>
      </c>
      <c r="H60" s="12">
        <f t="shared" si="9"/>
        <v>5.3</v>
      </c>
      <c r="I60" s="12">
        <f t="shared" si="9"/>
        <v>5.3</v>
      </c>
      <c r="J60" s="12">
        <f t="shared" si="12"/>
        <v>5.3000000000000007</v>
      </c>
      <c r="K60" s="12">
        <f t="shared" si="12"/>
        <v>5.3000000000000007</v>
      </c>
      <c r="L60" s="12">
        <f t="shared" si="12"/>
        <v>5.3000000000000007</v>
      </c>
      <c r="M60" s="12">
        <v>5.3000000000000007</v>
      </c>
      <c r="N60" s="12">
        <f>Pub_national_scen_base!N60</f>
        <v>2879.3</v>
      </c>
      <c r="O60" s="12">
        <f>Pub_national_scen_adv!N60</f>
        <v>2879.3</v>
      </c>
      <c r="P60" s="12">
        <f>Pub_national_scen_sev!N60</f>
        <v>2879.3</v>
      </c>
      <c r="Q60">
        <v>2879.3</v>
      </c>
      <c r="R60" s="12">
        <f t="shared" si="13"/>
        <v>-15.97455277672395</v>
      </c>
      <c r="S60" s="12">
        <f t="shared" si="13"/>
        <v>-15.97455277672395</v>
      </c>
      <c r="T60" s="12">
        <f t="shared" si="13"/>
        <v>-15.97455277672395</v>
      </c>
      <c r="U60" s="12">
        <f t="shared" si="13"/>
        <v>-15.97455277672395</v>
      </c>
      <c r="V60" s="12">
        <f t="shared" si="15"/>
        <v>18.2359190441307</v>
      </c>
      <c r="W60" s="12">
        <f t="shared" si="15"/>
        <v>18.2359190441307</v>
      </c>
      <c r="X60" s="12">
        <f t="shared" si="15"/>
        <v>18.2359190441307</v>
      </c>
      <c r="Y60" s="12">
        <f t="shared" si="15"/>
        <v>18.2359190441307</v>
      </c>
      <c r="Z60" s="12">
        <f>Pub_national_scen_base!H60</f>
        <v>7.5</v>
      </c>
      <c r="AA60" s="12">
        <f>Pub_national_scen_adv!H60</f>
        <v>7.5</v>
      </c>
      <c r="AB60" s="12">
        <f>Pub_national_scen_sev!H60</f>
        <v>7.5</v>
      </c>
      <c r="AC60">
        <v>7.5</v>
      </c>
      <c r="AD60" s="12">
        <f t="shared" si="8"/>
        <v>7.7</v>
      </c>
      <c r="AE60" s="12">
        <f t="shared" si="8"/>
        <v>7.7</v>
      </c>
      <c r="AF60" s="12">
        <f t="shared" si="8"/>
        <v>7.7</v>
      </c>
      <c r="AG60" s="12">
        <f t="shared" si="8"/>
        <v>7.7</v>
      </c>
      <c r="AH60" s="12">
        <f>Pub_national_scen_base!J60-Pub_national_scen_base!H60</f>
        <v>1.3000000000000007</v>
      </c>
      <c r="AI60" s="12">
        <f>Pub_national_scen_adv!J60-Pub_national_scen_adv!H60</f>
        <v>1.3000000000000007</v>
      </c>
      <c r="AJ60" s="12">
        <f>Pub_national_scen_sev!J60-Pub_national_scen_sev!H60</f>
        <v>1.3000000000000007</v>
      </c>
      <c r="AK60" s="12">
        <v>1.3000000000000007</v>
      </c>
      <c r="AL60" s="12">
        <f>AH60*(AVERAGE(Pub_national_scen_base!$H60:$J60))</f>
        <v>10.746666666666673</v>
      </c>
      <c r="AM60" s="12">
        <f>AI60*(AVERAGE(Pub_national_scen_adv!$H60:$J60))</f>
        <v>10.746666666666673</v>
      </c>
      <c r="AN60" s="12">
        <f>AJ60*(AVERAGE(Pub_national_scen_adv!$H60:$J60))</f>
        <v>10.746666666666673</v>
      </c>
      <c r="AO60" s="12">
        <v>10.746666666666673</v>
      </c>
      <c r="AQ60" s="12">
        <f t="shared" si="4"/>
        <v>2.0539902280322986</v>
      </c>
      <c r="AR60" s="12">
        <f t="shared" si="4"/>
        <v>2.0539902280322986</v>
      </c>
      <c r="AS60" s="12">
        <f t="shared" si="4"/>
        <v>2.0539902280322986</v>
      </c>
      <c r="AT60" s="12">
        <v>2.0539902280322986</v>
      </c>
      <c r="AU60" s="12">
        <v>0.71023000000000003</v>
      </c>
      <c r="AV60" s="12">
        <f t="shared" si="5"/>
        <v>1.9137293613656321</v>
      </c>
      <c r="AW60" s="12">
        <f t="shared" si="5"/>
        <v>1.9137293613656321</v>
      </c>
      <c r="AX60" s="12">
        <f t="shared" si="5"/>
        <v>1.9137293613656321</v>
      </c>
      <c r="AY60" s="12">
        <f t="shared" si="5"/>
        <v>1.9137293613656321</v>
      </c>
      <c r="BA60" s="12">
        <f t="shared" si="6"/>
        <v>2.7120275833017184</v>
      </c>
      <c r="BB60" s="12">
        <f t="shared" si="6"/>
        <v>2.7120275833017184</v>
      </c>
      <c r="BC60" s="12">
        <f t="shared" si="6"/>
        <v>2.7120275833017184</v>
      </c>
      <c r="BD60" s="12">
        <f t="shared" si="6"/>
        <v>2.7120275833017184</v>
      </c>
    </row>
    <row r="61" spans="1:56" x14ac:dyDescent="0.25">
      <c r="A61" s="12" t="str">
        <f>Pub_national_scen_base!A61</f>
        <v>Q4 1990</v>
      </c>
      <c r="B61" s="12">
        <f>Pub_national_scen_base!F61</f>
        <v>6.1</v>
      </c>
      <c r="C61" s="12">
        <f>Pub_national_scen_adv!F61</f>
        <v>6.1</v>
      </c>
      <c r="D61" s="12">
        <f>Pub_national_scen_sev!F61</f>
        <v>6.1</v>
      </c>
      <c r="E61" s="12">
        <v>6.1</v>
      </c>
      <c r="F61" s="12">
        <f t="shared" si="9"/>
        <v>5.3</v>
      </c>
      <c r="G61" s="12">
        <f t="shared" si="9"/>
        <v>5.3</v>
      </c>
      <c r="H61" s="12">
        <f t="shared" si="9"/>
        <v>5.3</v>
      </c>
      <c r="I61" s="12">
        <f t="shared" si="9"/>
        <v>5.3</v>
      </c>
      <c r="J61" s="12">
        <f t="shared" si="12"/>
        <v>5.4249999999999998</v>
      </c>
      <c r="K61" s="12">
        <f t="shared" si="12"/>
        <v>5.4249999999999998</v>
      </c>
      <c r="L61" s="12">
        <f t="shared" si="12"/>
        <v>5.4249999999999998</v>
      </c>
      <c r="M61" s="12">
        <v>5.4249999999999998</v>
      </c>
      <c r="N61" s="12">
        <f>Pub_national_scen_base!N61</f>
        <v>3101.4</v>
      </c>
      <c r="O61" s="12">
        <f>Pub_national_scen_adv!N61</f>
        <v>3101.4</v>
      </c>
      <c r="P61" s="12">
        <f>Pub_national_scen_sev!N61</f>
        <v>3101.4</v>
      </c>
      <c r="Q61">
        <v>3101.4</v>
      </c>
      <c r="R61" s="12">
        <f t="shared" si="13"/>
        <v>-9.3131378110471115</v>
      </c>
      <c r="S61" s="12">
        <f t="shared" si="13"/>
        <v>-9.3131378110471115</v>
      </c>
      <c r="T61" s="12">
        <f t="shared" si="13"/>
        <v>-9.3131378110471115</v>
      </c>
      <c r="U61" s="12">
        <f t="shared" si="13"/>
        <v>-9.3131378110471115</v>
      </c>
      <c r="V61" s="12">
        <f t="shared" si="15"/>
        <v>7.5921164431074315</v>
      </c>
      <c r="W61" s="12">
        <f t="shared" si="15"/>
        <v>7.5921164431074315</v>
      </c>
      <c r="X61" s="12">
        <f t="shared" si="15"/>
        <v>7.5921164431074315</v>
      </c>
      <c r="Y61" s="12">
        <f t="shared" si="15"/>
        <v>7.5921164431074315</v>
      </c>
      <c r="Z61" s="12">
        <f>Pub_national_scen_base!H61</f>
        <v>7</v>
      </c>
      <c r="AA61" s="12">
        <f>Pub_national_scen_adv!H61</f>
        <v>7</v>
      </c>
      <c r="AB61" s="12">
        <f>Pub_national_scen_sev!H61</f>
        <v>7</v>
      </c>
      <c r="AC61">
        <v>7</v>
      </c>
      <c r="AD61" s="12">
        <f t="shared" si="8"/>
        <v>7.5</v>
      </c>
      <c r="AE61" s="12">
        <f t="shared" si="8"/>
        <v>7.5</v>
      </c>
      <c r="AF61" s="12">
        <f t="shared" si="8"/>
        <v>7.5</v>
      </c>
      <c r="AG61" s="12">
        <f t="shared" si="8"/>
        <v>7.5</v>
      </c>
      <c r="AH61" s="12">
        <f>Pub_national_scen_base!J61-Pub_national_scen_base!H61</f>
        <v>1.5</v>
      </c>
      <c r="AI61" s="12">
        <f>Pub_national_scen_adv!J61-Pub_national_scen_adv!H61</f>
        <v>1.5</v>
      </c>
      <c r="AJ61" s="12">
        <f>Pub_national_scen_sev!J61-Pub_national_scen_sev!H61</f>
        <v>1.5</v>
      </c>
      <c r="AK61" s="12">
        <v>1.5</v>
      </c>
      <c r="AL61" s="12">
        <f>AH61*(AVERAGE(Pub_national_scen_base!$H61:$J61))</f>
        <v>11.8</v>
      </c>
      <c r="AM61" s="12">
        <f>AI61*(AVERAGE(Pub_national_scen_adv!$H61:$J61))</f>
        <v>11.8</v>
      </c>
      <c r="AN61" s="12">
        <f>AJ61*(AVERAGE(Pub_national_scen_adv!$H61:$J61))</f>
        <v>11.8</v>
      </c>
      <c r="AO61" s="12">
        <v>11.8</v>
      </c>
      <c r="AQ61" s="12">
        <f t="shared" si="4"/>
        <v>2.3017176122884089</v>
      </c>
      <c r="AR61" s="12">
        <f t="shared" si="4"/>
        <v>2.3017176122884089</v>
      </c>
      <c r="AS61" s="12">
        <f t="shared" si="4"/>
        <v>2.3017176122884089</v>
      </c>
      <c r="AT61" s="12">
        <v>2.3017176122884089</v>
      </c>
      <c r="AU61" s="12">
        <v>0.28209000000000001</v>
      </c>
      <c r="AV61" s="12">
        <f t="shared" si="5"/>
        <v>2.1800676122884086</v>
      </c>
      <c r="AW61" s="12">
        <f t="shared" si="5"/>
        <v>2.1800676122884086</v>
      </c>
      <c r="AX61" s="12">
        <f t="shared" si="5"/>
        <v>2.1800676122884086</v>
      </c>
      <c r="AY61" s="12">
        <f t="shared" si="5"/>
        <v>2.1800676122884086</v>
      </c>
      <c r="BA61" s="12">
        <f t="shared" si="6"/>
        <v>2.5446851343314134</v>
      </c>
      <c r="BB61" s="12">
        <f t="shared" si="6"/>
        <v>2.5446851343314134</v>
      </c>
      <c r="BC61" s="12">
        <f t="shared" si="6"/>
        <v>2.5446851343314134</v>
      </c>
      <c r="BD61" s="12">
        <f t="shared" si="6"/>
        <v>2.5446851343314134</v>
      </c>
    </row>
    <row r="62" spans="1:56" x14ac:dyDescent="0.25">
      <c r="A62" s="12" t="str">
        <f>Pub_national_scen_base!A62</f>
        <v>Q1 1991</v>
      </c>
      <c r="B62" s="12">
        <f>Pub_national_scen_base!F62</f>
        <v>6.6</v>
      </c>
      <c r="C62" s="12">
        <f>Pub_national_scen_adv!F62</f>
        <v>6.6</v>
      </c>
      <c r="D62" s="12">
        <f>Pub_national_scen_sev!F62</f>
        <v>6.6</v>
      </c>
      <c r="E62" s="12">
        <v>6.6</v>
      </c>
      <c r="F62" s="12">
        <f t="shared" si="9"/>
        <v>5.7</v>
      </c>
      <c r="G62" s="12">
        <f t="shared" si="9"/>
        <v>5.7</v>
      </c>
      <c r="H62" s="12">
        <f t="shared" si="9"/>
        <v>5.7</v>
      </c>
      <c r="I62" s="12">
        <f t="shared" si="9"/>
        <v>5.7</v>
      </c>
      <c r="J62" s="12">
        <f t="shared" si="12"/>
        <v>5.6</v>
      </c>
      <c r="K62" s="12">
        <f t="shared" si="12"/>
        <v>5.6</v>
      </c>
      <c r="L62" s="12">
        <f t="shared" si="12"/>
        <v>5.6</v>
      </c>
      <c r="M62" s="12">
        <v>5.6</v>
      </c>
      <c r="N62" s="12">
        <f>Pub_national_scen_base!N62</f>
        <v>3583.7</v>
      </c>
      <c r="O62" s="12">
        <f>Pub_national_scen_adv!N62</f>
        <v>3583.7</v>
      </c>
      <c r="P62" s="12">
        <f>Pub_national_scen_sev!N62</f>
        <v>3583.7</v>
      </c>
      <c r="Q62">
        <v>3583.7</v>
      </c>
      <c r="R62" s="12">
        <f t="shared" si="13"/>
        <v>9.4760959217962348</v>
      </c>
      <c r="S62" s="12">
        <f t="shared" si="13"/>
        <v>9.4760959217962348</v>
      </c>
      <c r="T62" s="12">
        <f t="shared" si="13"/>
        <v>9.4760959217962348</v>
      </c>
      <c r="U62" s="12">
        <f t="shared" si="13"/>
        <v>9.4760959217962348</v>
      </c>
      <c r="V62" s="12">
        <f t="shared" si="15"/>
        <v>-0.9578668118746223</v>
      </c>
      <c r="W62" s="12">
        <f t="shared" si="15"/>
        <v>-0.9578668118746223</v>
      </c>
      <c r="X62" s="12">
        <f t="shared" si="15"/>
        <v>-0.9578668118746223</v>
      </c>
      <c r="Y62" s="12">
        <f t="shared" si="15"/>
        <v>-0.9578668118746223</v>
      </c>
      <c r="Z62" s="12">
        <f>Pub_national_scen_base!H62</f>
        <v>6</v>
      </c>
      <c r="AA62" s="12">
        <f>Pub_national_scen_adv!H62</f>
        <v>6</v>
      </c>
      <c r="AB62" s="12">
        <f>Pub_national_scen_sev!H62</f>
        <v>6</v>
      </c>
      <c r="AC62">
        <v>6</v>
      </c>
      <c r="AD62" s="12">
        <f t="shared" si="8"/>
        <v>7</v>
      </c>
      <c r="AE62" s="12">
        <f t="shared" si="8"/>
        <v>7</v>
      </c>
      <c r="AF62" s="12">
        <f t="shared" si="8"/>
        <v>7</v>
      </c>
      <c r="AG62" s="12">
        <f t="shared" si="8"/>
        <v>7</v>
      </c>
      <c r="AH62" s="12">
        <f>Pub_national_scen_base!J62-Pub_national_scen_base!H62</f>
        <v>2.1999999999999993</v>
      </c>
      <c r="AI62" s="12">
        <f>Pub_national_scen_adv!J62-Pub_national_scen_adv!H62</f>
        <v>2.1999999999999993</v>
      </c>
      <c r="AJ62" s="12">
        <f>Pub_national_scen_sev!J62-Pub_national_scen_sev!H62</f>
        <v>2.1999999999999993</v>
      </c>
      <c r="AK62" s="12">
        <v>2.1999999999999993</v>
      </c>
      <c r="AL62" s="12">
        <f>AH62*(AVERAGE(Pub_national_scen_base!$H62:$J62))</f>
        <v>16.059999999999995</v>
      </c>
      <c r="AM62" s="12">
        <f>AI62*(AVERAGE(Pub_national_scen_adv!$H62:$J62))</f>
        <v>16.059999999999995</v>
      </c>
      <c r="AN62" s="12">
        <f>AJ62*(AVERAGE(Pub_national_scen_adv!$H62:$J62))</f>
        <v>16.059999999999995</v>
      </c>
      <c r="AO62" s="12">
        <v>16.059999999999995</v>
      </c>
      <c r="AQ62" s="12">
        <f t="shared" si="4"/>
        <v>2.4640733286600485</v>
      </c>
      <c r="AR62" s="12">
        <f t="shared" si="4"/>
        <v>2.4640733286600485</v>
      </c>
      <c r="AS62" s="12">
        <f t="shared" si="4"/>
        <v>2.4640733286600485</v>
      </c>
      <c r="AT62" s="12">
        <v>2.4640733286600485</v>
      </c>
      <c r="AU62" s="12">
        <v>2.6506500000000002</v>
      </c>
      <c r="AV62" s="12">
        <f t="shared" si="5"/>
        <v>2.4739389286600479</v>
      </c>
      <c r="AW62" s="12">
        <f t="shared" si="5"/>
        <v>2.4739389286600479</v>
      </c>
      <c r="AX62" s="12">
        <f t="shared" si="5"/>
        <v>2.4739389286600479</v>
      </c>
      <c r="AY62" s="12">
        <f t="shared" si="5"/>
        <v>2.4739389286600479</v>
      </c>
      <c r="BA62" s="12">
        <f t="shared" si="6"/>
        <v>2.0485081223461128</v>
      </c>
      <c r="BB62" s="12">
        <f t="shared" si="6"/>
        <v>2.0485081223461128</v>
      </c>
      <c r="BC62" s="12">
        <f t="shared" si="6"/>
        <v>2.0485081223461128</v>
      </c>
      <c r="BD62" s="12">
        <f t="shared" si="6"/>
        <v>2.0485081223461128</v>
      </c>
    </row>
    <row r="63" spans="1:56" x14ac:dyDescent="0.25">
      <c r="A63" s="12" t="str">
        <f>Pub_national_scen_base!A63</f>
        <v>Q2 1991</v>
      </c>
      <c r="B63" s="12">
        <f>Pub_national_scen_base!F63</f>
        <v>6.8</v>
      </c>
      <c r="C63" s="12">
        <f>Pub_national_scen_adv!F63</f>
        <v>6.8</v>
      </c>
      <c r="D63" s="12">
        <f>Pub_national_scen_sev!F63</f>
        <v>6.8</v>
      </c>
      <c r="E63" s="12">
        <v>6.8</v>
      </c>
      <c r="F63" s="12">
        <f t="shared" si="9"/>
        <v>6.1</v>
      </c>
      <c r="G63" s="12">
        <f t="shared" si="9"/>
        <v>6.1</v>
      </c>
      <c r="H63" s="12">
        <f t="shared" si="9"/>
        <v>6.1</v>
      </c>
      <c r="I63" s="12">
        <f t="shared" si="9"/>
        <v>6.1</v>
      </c>
      <c r="J63" s="12">
        <f t="shared" si="12"/>
        <v>5.9250000000000007</v>
      </c>
      <c r="K63" s="12">
        <f t="shared" si="12"/>
        <v>5.9250000000000007</v>
      </c>
      <c r="L63" s="12">
        <f t="shared" si="12"/>
        <v>5.9250000000000007</v>
      </c>
      <c r="M63" s="12">
        <v>5.9250000000000007</v>
      </c>
      <c r="N63" s="12">
        <f>Pub_national_scen_base!N63</f>
        <v>3545.5</v>
      </c>
      <c r="O63" s="12">
        <f>Pub_national_scen_adv!N63</f>
        <v>3545.5</v>
      </c>
      <c r="P63" s="12">
        <f>Pub_national_scen_sev!N63</f>
        <v>3545.5</v>
      </c>
      <c r="Q63">
        <v>3545.5</v>
      </c>
      <c r="R63" s="12">
        <f t="shared" si="13"/>
        <v>3.5363859362224082</v>
      </c>
      <c r="S63" s="12">
        <f t="shared" si="13"/>
        <v>3.5363859362224082</v>
      </c>
      <c r="T63" s="12">
        <f t="shared" si="13"/>
        <v>3.5363859362224082</v>
      </c>
      <c r="U63" s="12">
        <f t="shared" si="13"/>
        <v>3.5363859362224082</v>
      </c>
      <c r="V63" s="12">
        <f t="shared" si="15"/>
        <v>-1.6624938211000164</v>
      </c>
      <c r="W63" s="12">
        <f t="shared" si="15"/>
        <v>-1.6624938211000164</v>
      </c>
      <c r="X63" s="12">
        <f t="shared" si="15"/>
        <v>-1.6624938211000164</v>
      </c>
      <c r="Y63" s="12">
        <f t="shared" si="15"/>
        <v>-1.6624938211000164</v>
      </c>
      <c r="Z63" s="12">
        <f>Pub_national_scen_base!H63</f>
        <v>5.6</v>
      </c>
      <c r="AA63" s="12">
        <f>Pub_national_scen_adv!H63</f>
        <v>5.6</v>
      </c>
      <c r="AB63" s="12">
        <f>Pub_national_scen_sev!H63</f>
        <v>5.6</v>
      </c>
      <c r="AC63">
        <v>5.6</v>
      </c>
      <c r="AD63" s="12">
        <f t="shared" si="8"/>
        <v>6</v>
      </c>
      <c r="AE63" s="12">
        <f t="shared" si="8"/>
        <v>6</v>
      </c>
      <c r="AF63" s="12">
        <f t="shared" si="8"/>
        <v>6</v>
      </c>
      <c r="AG63" s="12">
        <f t="shared" si="8"/>
        <v>6</v>
      </c>
      <c r="AH63" s="12">
        <f>Pub_national_scen_base!J63-Pub_national_scen_base!H63</f>
        <v>2.7000000000000011</v>
      </c>
      <c r="AI63" s="12">
        <f>Pub_national_scen_adv!J63-Pub_national_scen_adv!H63</f>
        <v>2.7000000000000011</v>
      </c>
      <c r="AJ63" s="12">
        <f>Pub_national_scen_sev!J63-Pub_national_scen_sev!H63</f>
        <v>2.7000000000000011</v>
      </c>
      <c r="AK63" s="12">
        <v>2.7000000000000011</v>
      </c>
      <c r="AL63" s="12">
        <f>AH63*(AVERAGE(Pub_national_scen_base!$H63:$J63))</f>
        <v>19.530000000000008</v>
      </c>
      <c r="AM63" s="12">
        <f>AI63*(AVERAGE(Pub_national_scen_adv!$H63:$J63))</f>
        <v>19.530000000000008</v>
      </c>
      <c r="AN63" s="12">
        <f>AJ63*(AVERAGE(Pub_national_scen_adv!$H63:$J63))</f>
        <v>19.530000000000008</v>
      </c>
      <c r="AO63" s="12">
        <v>19.530000000000008</v>
      </c>
      <c r="AQ63" s="12">
        <f t="shared" si="4"/>
        <v>2.1672960334414011</v>
      </c>
      <c r="AR63" s="12">
        <f t="shared" si="4"/>
        <v>2.1672960334414011</v>
      </c>
      <c r="AS63" s="12">
        <f t="shared" si="4"/>
        <v>2.1672960334414011</v>
      </c>
      <c r="AT63" s="12">
        <v>2.1672960334414011</v>
      </c>
      <c r="AU63" s="12">
        <v>3.79427</v>
      </c>
      <c r="AV63" s="12">
        <f t="shared" si="5"/>
        <v>2.194691833441401</v>
      </c>
      <c r="AW63" s="12">
        <f t="shared" si="5"/>
        <v>2.194691833441401</v>
      </c>
      <c r="AX63" s="12">
        <f t="shared" si="5"/>
        <v>2.194691833441401</v>
      </c>
      <c r="AY63" s="12">
        <f t="shared" si="5"/>
        <v>2.194691833441401</v>
      </c>
      <c r="BA63" s="12">
        <f t="shared" si="6"/>
        <v>2.3591994219133281</v>
      </c>
      <c r="BB63" s="12">
        <f t="shared" si="6"/>
        <v>2.3591994219133281</v>
      </c>
      <c r="BC63" s="12">
        <f t="shared" si="6"/>
        <v>2.3591994219133281</v>
      </c>
      <c r="BD63" s="12">
        <f t="shared" si="6"/>
        <v>2.3591994219133281</v>
      </c>
    </row>
    <row r="64" spans="1:56" x14ac:dyDescent="0.25">
      <c r="A64" s="12" t="str">
        <f>Pub_national_scen_base!A64</f>
        <v>Q3 1991</v>
      </c>
      <c r="B64" s="12">
        <f>Pub_national_scen_base!F64</f>
        <v>6.9</v>
      </c>
      <c r="C64" s="12">
        <f>Pub_national_scen_adv!F64</f>
        <v>6.9</v>
      </c>
      <c r="D64" s="12">
        <f>Pub_national_scen_sev!F64</f>
        <v>6.9</v>
      </c>
      <c r="E64" s="12">
        <v>6.9</v>
      </c>
      <c r="F64" s="12">
        <f t="shared" si="9"/>
        <v>6.6</v>
      </c>
      <c r="G64" s="12">
        <f t="shared" si="9"/>
        <v>6.6</v>
      </c>
      <c r="H64" s="12">
        <f t="shared" si="9"/>
        <v>6.6</v>
      </c>
      <c r="I64" s="12">
        <f t="shared" si="9"/>
        <v>6.6</v>
      </c>
      <c r="J64" s="12">
        <f t="shared" si="12"/>
        <v>6.3</v>
      </c>
      <c r="K64" s="12">
        <f t="shared" si="12"/>
        <v>6.3</v>
      </c>
      <c r="L64" s="12">
        <f t="shared" si="12"/>
        <v>6.3</v>
      </c>
      <c r="M64" s="12">
        <v>6.3</v>
      </c>
      <c r="N64" s="12">
        <f>Pub_national_scen_base!N64</f>
        <v>3744</v>
      </c>
      <c r="O64" s="12">
        <f>Pub_national_scen_adv!N64</f>
        <v>3744</v>
      </c>
      <c r="P64" s="12">
        <f>Pub_national_scen_sev!N64</f>
        <v>3744</v>
      </c>
      <c r="Q64">
        <v>3744</v>
      </c>
      <c r="R64" s="12">
        <f t="shared" si="13"/>
        <v>30.031604903969701</v>
      </c>
      <c r="S64" s="12">
        <f t="shared" si="13"/>
        <v>30.031604903969701</v>
      </c>
      <c r="T64" s="12">
        <f t="shared" si="13"/>
        <v>30.031604903969701</v>
      </c>
      <c r="U64" s="12">
        <f t="shared" si="13"/>
        <v>30.031604903969701</v>
      </c>
      <c r="V64" s="12">
        <f t="shared" si="15"/>
        <v>-3.0688021824381044</v>
      </c>
      <c r="W64" s="12">
        <f t="shared" si="15"/>
        <v>-3.0688021824381044</v>
      </c>
      <c r="X64" s="12">
        <f t="shared" si="15"/>
        <v>-3.0688021824381044</v>
      </c>
      <c r="Y64" s="12">
        <f t="shared" si="15"/>
        <v>-3.0688021824381044</v>
      </c>
      <c r="Z64" s="12">
        <f>Pub_national_scen_base!H64</f>
        <v>5.4</v>
      </c>
      <c r="AA64" s="12">
        <f>Pub_national_scen_adv!H64</f>
        <v>5.4</v>
      </c>
      <c r="AB64" s="12">
        <f>Pub_national_scen_sev!H64</f>
        <v>5.4</v>
      </c>
      <c r="AC64">
        <v>5.4</v>
      </c>
      <c r="AD64" s="12">
        <f t="shared" si="8"/>
        <v>5.6</v>
      </c>
      <c r="AE64" s="12">
        <f t="shared" si="8"/>
        <v>5.6</v>
      </c>
      <c r="AF64" s="12">
        <f t="shared" si="8"/>
        <v>5.6</v>
      </c>
      <c r="AG64" s="12">
        <f t="shared" si="8"/>
        <v>5.6</v>
      </c>
      <c r="AH64" s="12">
        <f>Pub_national_scen_base!J64-Pub_national_scen_base!H64</f>
        <v>2.6999999999999993</v>
      </c>
      <c r="AI64" s="12">
        <f>Pub_national_scen_adv!J64-Pub_national_scen_adv!H64</f>
        <v>2.6999999999999993</v>
      </c>
      <c r="AJ64" s="12">
        <f>Pub_national_scen_sev!J64-Pub_national_scen_sev!H64</f>
        <v>2.6999999999999993</v>
      </c>
      <c r="AK64" s="12">
        <v>2.6999999999999993</v>
      </c>
      <c r="AL64" s="12">
        <f>AH64*(AVERAGE(Pub_national_scen_base!$H64:$J64))</f>
        <v>18.899999999999995</v>
      </c>
      <c r="AM64" s="12">
        <f>AI64*(AVERAGE(Pub_national_scen_adv!$H64:$J64))</f>
        <v>18.899999999999995</v>
      </c>
      <c r="AN64" s="12">
        <f>AJ64*(AVERAGE(Pub_national_scen_adv!$H64:$J64))</f>
        <v>18.899999999999995</v>
      </c>
      <c r="AO64" s="12">
        <v>18.899999999999995</v>
      </c>
      <c r="AQ64" s="12">
        <f t="shared" si="4"/>
        <v>2.1934802579996577</v>
      </c>
      <c r="AR64" s="12">
        <f t="shared" si="4"/>
        <v>2.1934802579996577</v>
      </c>
      <c r="AS64" s="12">
        <f t="shared" si="4"/>
        <v>2.1934802579996577</v>
      </c>
      <c r="AT64" s="12">
        <v>2.1934802579996577</v>
      </c>
      <c r="AU64" s="12">
        <v>2.6096699999999999</v>
      </c>
      <c r="AV64" s="12">
        <f t="shared" si="5"/>
        <v>2.1204692579996562</v>
      </c>
      <c r="AW64" s="12">
        <f t="shared" si="5"/>
        <v>2.1204692579996562</v>
      </c>
      <c r="AX64" s="12">
        <f t="shared" si="5"/>
        <v>2.1204692579996562</v>
      </c>
      <c r="AY64" s="12">
        <f t="shared" si="5"/>
        <v>2.1204692579996562</v>
      </c>
      <c r="BA64" s="12">
        <f t="shared" si="6"/>
        <v>1.641842852880909</v>
      </c>
      <c r="BB64" s="12">
        <f t="shared" si="6"/>
        <v>1.641842852880909</v>
      </c>
      <c r="BC64" s="12">
        <f t="shared" si="6"/>
        <v>1.641842852880909</v>
      </c>
      <c r="BD64" s="12">
        <f t="shared" si="6"/>
        <v>1.641842852880909</v>
      </c>
    </row>
    <row r="65" spans="1:56" x14ac:dyDescent="0.25">
      <c r="A65" s="12" t="str">
        <f>Pub_national_scen_base!A65</f>
        <v>Q4 1991</v>
      </c>
      <c r="B65" s="12">
        <f>Pub_national_scen_base!F65</f>
        <v>7.1</v>
      </c>
      <c r="C65" s="12">
        <f>Pub_national_scen_adv!F65</f>
        <v>7.1</v>
      </c>
      <c r="D65" s="12">
        <f>Pub_national_scen_sev!F65</f>
        <v>7.1</v>
      </c>
      <c r="E65" s="12">
        <v>7.1</v>
      </c>
      <c r="F65" s="12">
        <f t="shared" si="9"/>
        <v>6.8</v>
      </c>
      <c r="G65" s="12">
        <f t="shared" si="9"/>
        <v>6.8</v>
      </c>
      <c r="H65" s="12">
        <f t="shared" si="9"/>
        <v>6.8</v>
      </c>
      <c r="I65" s="12">
        <f t="shared" si="9"/>
        <v>6.8</v>
      </c>
      <c r="J65" s="12">
        <f t="shared" si="12"/>
        <v>6.6</v>
      </c>
      <c r="K65" s="12">
        <f t="shared" si="12"/>
        <v>6.6</v>
      </c>
      <c r="L65" s="12">
        <f t="shared" si="12"/>
        <v>6.6</v>
      </c>
      <c r="M65" s="12">
        <v>6.6</v>
      </c>
      <c r="N65" s="12">
        <f>Pub_national_scen_base!N65</f>
        <v>4041.1</v>
      </c>
      <c r="O65" s="12">
        <f>Pub_national_scen_adv!N65</f>
        <v>4041.1</v>
      </c>
      <c r="P65" s="12">
        <f>Pub_national_scen_sev!N65</f>
        <v>4041.1</v>
      </c>
      <c r="Q65">
        <v>4041.1</v>
      </c>
      <c r="R65" s="12">
        <f t="shared" si="13"/>
        <v>30.299219707228996</v>
      </c>
      <c r="S65" s="12">
        <f t="shared" si="13"/>
        <v>30.299219707228996</v>
      </c>
      <c r="T65" s="12">
        <f t="shared" si="13"/>
        <v>30.299219707228996</v>
      </c>
      <c r="U65" s="12">
        <f t="shared" si="13"/>
        <v>30.299219707228996</v>
      </c>
      <c r="V65" s="12">
        <f t="shared" si="15"/>
        <v>8.4327372377353083</v>
      </c>
      <c r="W65" s="12">
        <f t="shared" si="15"/>
        <v>8.4327372377353083</v>
      </c>
      <c r="X65" s="12">
        <f t="shared" si="15"/>
        <v>8.4327372377353083</v>
      </c>
      <c r="Y65" s="12">
        <f t="shared" si="15"/>
        <v>8.4327372377353083</v>
      </c>
      <c r="Z65" s="12">
        <f>Pub_national_scen_base!H65</f>
        <v>4.5</v>
      </c>
      <c r="AA65" s="12">
        <f>Pub_national_scen_adv!H65</f>
        <v>4.5</v>
      </c>
      <c r="AB65" s="12">
        <f>Pub_national_scen_sev!H65</f>
        <v>4.5</v>
      </c>
      <c r="AC65">
        <v>4.5</v>
      </c>
      <c r="AD65" s="12">
        <f t="shared" si="8"/>
        <v>5.4</v>
      </c>
      <c r="AE65" s="12">
        <f t="shared" si="8"/>
        <v>5.4</v>
      </c>
      <c r="AF65" s="12">
        <f t="shared" si="8"/>
        <v>5.4</v>
      </c>
      <c r="AG65" s="12">
        <f t="shared" si="8"/>
        <v>5.4</v>
      </c>
      <c r="AH65" s="12">
        <f>Pub_national_scen_base!J65-Pub_national_scen_base!H65</f>
        <v>3</v>
      </c>
      <c r="AI65" s="12">
        <f>Pub_national_scen_adv!J65-Pub_national_scen_adv!H65</f>
        <v>3</v>
      </c>
      <c r="AJ65" s="12">
        <f>Pub_national_scen_sev!J65-Pub_national_scen_sev!H65</f>
        <v>3</v>
      </c>
      <c r="AK65" s="12">
        <v>3</v>
      </c>
      <c r="AL65" s="12">
        <f>AH65*(AVERAGE(Pub_national_scen_base!$H65:$J65))</f>
        <v>18.7</v>
      </c>
      <c r="AM65" s="12">
        <f>AI65*(AVERAGE(Pub_national_scen_adv!$H65:$J65))</f>
        <v>18.7</v>
      </c>
      <c r="AN65" s="12">
        <f>AJ65*(AVERAGE(Pub_national_scen_adv!$H65:$J65))</f>
        <v>18.7</v>
      </c>
      <c r="AO65" s="12">
        <v>18.7</v>
      </c>
      <c r="AQ65" s="12">
        <f t="shared" si="4"/>
        <v>2.313160989883484</v>
      </c>
      <c r="AR65" s="12">
        <f t="shared" si="4"/>
        <v>2.313160989883484</v>
      </c>
      <c r="AS65" s="12">
        <f t="shared" si="4"/>
        <v>2.313160989883484</v>
      </c>
      <c r="AT65" s="12">
        <v>2.313160989883484</v>
      </c>
      <c r="AU65" s="12">
        <v>3.77041</v>
      </c>
      <c r="AV65" s="12">
        <f t="shared" si="5"/>
        <v>2.2925449898834849</v>
      </c>
      <c r="AW65" s="12">
        <f t="shared" si="5"/>
        <v>2.2925449898834849</v>
      </c>
      <c r="AX65" s="12">
        <f t="shared" si="5"/>
        <v>2.2925449898834849</v>
      </c>
      <c r="AY65" s="12">
        <f t="shared" si="5"/>
        <v>2.2925449898834849</v>
      </c>
      <c r="BA65" s="12">
        <f t="shared" si="6"/>
        <v>1.6838144087831304</v>
      </c>
      <c r="BB65" s="12">
        <f t="shared" si="6"/>
        <v>1.6838144087831304</v>
      </c>
      <c r="BC65" s="12">
        <f t="shared" si="6"/>
        <v>1.6838144087831304</v>
      </c>
      <c r="BD65" s="12">
        <f t="shared" si="6"/>
        <v>1.6838144087831304</v>
      </c>
    </row>
    <row r="66" spans="1:56" x14ac:dyDescent="0.25">
      <c r="A66" s="12" t="str">
        <f>Pub_national_scen_base!A66</f>
        <v>Q1 1992</v>
      </c>
      <c r="B66" s="12">
        <f>Pub_national_scen_base!F66</f>
        <v>7.4</v>
      </c>
      <c r="C66" s="12">
        <f>Pub_national_scen_adv!F66</f>
        <v>7.4</v>
      </c>
      <c r="D66" s="12">
        <f>Pub_national_scen_sev!F66</f>
        <v>7.4</v>
      </c>
      <c r="E66" s="12">
        <v>7.4</v>
      </c>
      <c r="F66" s="12">
        <f t="shared" si="9"/>
        <v>6.9</v>
      </c>
      <c r="G66" s="12">
        <f t="shared" si="9"/>
        <v>6.9</v>
      </c>
      <c r="H66" s="12">
        <f t="shared" si="9"/>
        <v>6.9</v>
      </c>
      <c r="I66" s="12">
        <f t="shared" si="9"/>
        <v>6.9</v>
      </c>
      <c r="J66" s="12">
        <f t="shared" si="12"/>
        <v>6.85</v>
      </c>
      <c r="K66" s="12">
        <f t="shared" si="12"/>
        <v>6.85</v>
      </c>
      <c r="L66" s="12">
        <f t="shared" si="12"/>
        <v>6.85</v>
      </c>
      <c r="M66" s="12">
        <v>6.85</v>
      </c>
      <c r="N66" s="12">
        <f>Pub_national_scen_base!N66</f>
        <v>3961.6</v>
      </c>
      <c r="O66" s="12">
        <f>Pub_national_scen_adv!N66</f>
        <v>3961.6</v>
      </c>
      <c r="P66" s="12">
        <f>Pub_national_scen_sev!N66</f>
        <v>3961.6</v>
      </c>
      <c r="Q66">
        <v>3961.6</v>
      </c>
      <c r="R66" s="12">
        <f t="shared" si="13"/>
        <v>10.544967491698532</v>
      </c>
      <c r="S66" s="12">
        <f t="shared" si="13"/>
        <v>10.544967491698532</v>
      </c>
      <c r="T66" s="12">
        <f t="shared" si="13"/>
        <v>10.544967491698532</v>
      </c>
      <c r="U66" s="12">
        <f t="shared" si="13"/>
        <v>10.544967491698532</v>
      </c>
      <c r="V66" s="12">
        <f t="shared" si="15"/>
        <v>18.335826617304335</v>
      </c>
      <c r="W66" s="12">
        <f t="shared" si="15"/>
        <v>18.335826617304335</v>
      </c>
      <c r="X66" s="12">
        <f t="shared" si="15"/>
        <v>18.335826617304335</v>
      </c>
      <c r="Y66" s="12">
        <f t="shared" si="15"/>
        <v>18.335826617304335</v>
      </c>
      <c r="Z66" s="12">
        <f>Pub_national_scen_base!H66</f>
        <v>3.9</v>
      </c>
      <c r="AA66" s="12">
        <f>Pub_national_scen_adv!H66</f>
        <v>3.9</v>
      </c>
      <c r="AB66" s="12">
        <f>Pub_national_scen_sev!H66</f>
        <v>3.9</v>
      </c>
      <c r="AC66">
        <v>3.9</v>
      </c>
      <c r="AD66" s="12">
        <f t="shared" si="8"/>
        <v>4.5</v>
      </c>
      <c r="AE66" s="12">
        <f t="shared" si="8"/>
        <v>4.5</v>
      </c>
      <c r="AF66" s="12">
        <f t="shared" si="8"/>
        <v>4.5</v>
      </c>
      <c r="AG66" s="12">
        <f t="shared" si="8"/>
        <v>4.5</v>
      </c>
      <c r="AH66" s="12">
        <f>Pub_national_scen_base!J66-Pub_national_scen_base!H66</f>
        <v>3.6</v>
      </c>
      <c r="AI66" s="12">
        <f>Pub_national_scen_adv!J66-Pub_national_scen_adv!H66</f>
        <v>3.6</v>
      </c>
      <c r="AJ66" s="12">
        <f>Pub_national_scen_sev!J66-Pub_national_scen_sev!H66</f>
        <v>3.6</v>
      </c>
      <c r="AK66" s="12">
        <v>3.6</v>
      </c>
      <c r="AL66" s="12">
        <f>AH66*(AVERAGE(Pub_national_scen_base!$H66:$J66))</f>
        <v>21.720000000000002</v>
      </c>
      <c r="AM66" s="12">
        <f>AI66*(AVERAGE(Pub_national_scen_adv!$H66:$J66))</f>
        <v>21.720000000000002</v>
      </c>
      <c r="AN66" s="12">
        <f>AJ66*(AVERAGE(Pub_national_scen_adv!$H66:$J66))</f>
        <v>21.720000000000002</v>
      </c>
      <c r="AO66" s="12">
        <v>21.720000000000002</v>
      </c>
      <c r="AQ66" s="12">
        <f t="shared" si="4"/>
        <v>2.028887412197558</v>
      </c>
      <c r="AR66" s="12">
        <f t="shared" si="4"/>
        <v>2.028887412197558</v>
      </c>
      <c r="AS66" s="12">
        <f t="shared" si="4"/>
        <v>2.028887412197558</v>
      </c>
      <c r="AT66" s="12">
        <v>2.028887412197558</v>
      </c>
      <c r="AU66" s="12">
        <v>5.5597899999999996</v>
      </c>
      <c r="AV66" s="12">
        <f t="shared" si="5"/>
        <v>2.1145366121975568</v>
      </c>
      <c r="AW66" s="12">
        <f t="shared" si="5"/>
        <v>2.1145366121975568</v>
      </c>
      <c r="AX66" s="12">
        <f t="shared" si="5"/>
        <v>2.1145366121975568</v>
      </c>
      <c r="AY66" s="12">
        <f t="shared" si="5"/>
        <v>2.1145366121975568</v>
      </c>
      <c r="BA66" s="12">
        <f t="shared" si="6"/>
        <v>2.3914419752490441</v>
      </c>
      <c r="BB66" s="12">
        <f t="shared" si="6"/>
        <v>2.3914419752490441</v>
      </c>
      <c r="BC66" s="12">
        <f t="shared" si="6"/>
        <v>2.3914419752490441</v>
      </c>
      <c r="BD66" s="12">
        <f t="shared" si="6"/>
        <v>2.3914419752490441</v>
      </c>
    </row>
    <row r="67" spans="1:56" x14ac:dyDescent="0.25">
      <c r="A67" s="12" t="str">
        <f>Pub_national_scen_base!A67</f>
        <v>Q2 1992</v>
      </c>
      <c r="B67" s="12">
        <f>Pub_national_scen_base!F67</f>
        <v>7.6</v>
      </c>
      <c r="C67" s="12">
        <f>Pub_national_scen_adv!F67</f>
        <v>7.6</v>
      </c>
      <c r="D67" s="12">
        <f>Pub_national_scen_sev!F67</f>
        <v>7.6</v>
      </c>
      <c r="E67" s="12">
        <v>7.6</v>
      </c>
      <c r="F67" s="12">
        <f t="shared" si="9"/>
        <v>7.1</v>
      </c>
      <c r="G67" s="12">
        <f t="shared" si="9"/>
        <v>7.1</v>
      </c>
      <c r="H67" s="12">
        <f t="shared" si="9"/>
        <v>7.1</v>
      </c>
      <c r="I67" s="12">
        <f t="shared" si="9"/>
        <v>7.1</v>
      </c>
      <c r="J67" s="12">
        <f t="shared" si="12"/>
        <v>7.0499999999999989</v>
      </c>
      <c r="K67" s="12">
        <f t="shared" si="12"/>
        <v>7.0499999999999989</v>
      </c>
      <c r="L67" s="12">
        <f t="shared" si="12"/>
        <v>7.0499999999999989</v>
      </c>
      <c r="M67" s="12">
        <v>7.0499999999999989</v>
      </c>
      <c r="N67" s="12">
        <f>Pub_national_scen_base!N67</f>
        <v>3930.3</v>
      </c>
      <c r="O67" s="12">
        <f>Pub_national_scen_adv!N67</f>
        <v>3930.3</v>
      </c>
      <c r="P67" s="12">
        <f>Pub_national_scen_sev!N67</f>
        <v>3930.3</v>
      </c>
      <c r="Q67">
        <v>3930.3</v>
      </c>
      <c r="R67" s="12">
        <f t="shared" si="13"/>
        <v>10.853194189818094</v>
      </c>
      <c r="S67" s="12">
        <f t="shared" si="13"/>
        <v>10.853194189818094</v>
      </c>
      <c r="T67" s="12">
        <f t="shared" si="13"/>
        <v>10.853194189818094</v>
      </c>
      <c r="U67" s="12">
        <f t="shared" si="13"/>
        <v>10.853194189818094</v>
      </c>
      <c r="V67" s="12">
        <f t="shared" si="15"/>
        <v>18.60304450977991</v>
      </c>
      <c r="W67" s="12">
        <f t="shared" si="15"/>
        <v>18.60304450977991</v>
      </c>
      <c r="X67" s="12">
        <f t="shared" si="15"/>
        <v>18.60304450977991</v>
      </c>
      <c r="Y67" s="12">
        <f t="shared" si="15"/>
        <v>18.60304450977991</v>
      </c>
      <c r="Z67" s="12">
        <f>Pub_national_scen_base!H67</f>
        <v>3.7</v>
      </c>
      <c r="AA67" s="12">
        <f>Pub_national_scen_adv!H67</f>
        <v>3.7</v>
      </c>
      <c r="AB67" s="12">
        <f>Pub_national_scen_sev!H67</f>
        <v>3.7</v>
      </c>
      <c r="AC67">
        <v>3.7</v>
      </c>
      <c r="AD67" s="12">
        <f t="shared" si="8"/>
        <v>3.9</v>
      </c>
      <c r="AE67" s="12">
        <f t="shared" si="8"/>
        <v>3.9</v>
      </c>
      <c r="AF67" s="12">
        <f t="shared" si="8"/>
        <v>3.9</v>
      </c>
      <c r="AG67" s="12">
        <f t="shared" si="8"/>
        <v>3.9</v>
      </c>
      <c r="AH67" s="12">
        <f>Pub_national_scen_base!J67-Pub_national_scen_base!H67</f>
        <v>3.8</v>
      </c>
      <c r="AI67" s="12">
        <f>Pub_national_scen_adv!J67-Pub_national_scen_adv!H67</f>
        <v>3.8</v>
      </c>
      <c r="AJ67" s="12">
        <f>Pub_national_scen_sev!J67-Pub_national_scen_sev!H67</f>
        <v>3.8</v>
      </c>
      <c r="AK67" s="12">
        <v>3.8</v>
      </c>
      <c r="AL67" s="12">
        <f>AH67*(AVERAGE(Pub_national_scen_base!$H67:$J67))</f>
        <v>22.673333333333328</v>
      </c>
      <c r="AM67" s="12">
        <f>AI67*(AVERAGE(Pub_national_scen_adv!$H67:$J67))</f>
        <v>22.673333333333328</v>
      </c>
      <c r="AN67" s="12">
        <f>AJ67*(AVERAGE(Pub_national_scen_adv!$H67:$J67))</f>
        <v>22.673333333333328</v>
      </c>
      <c r="AO67" s="12">
        <v>22.673333333333328</v>
      </c>
      <c r="AQ67" s="12">
        <f t="shared" ref="AQ67:AS130" si="16">0.31755+(V67*-0.02291)+(0.32062*AD67)+(AH67*1.36169)+-0.19399*AL67</f>
        <v>1.9177943169476102</v>
      </c>
      <c r="AR67" s="12">
        <f t="shared" si="16"/>
        <v>1.9177943169476102</v>
      </c>
      <c r="AS67" s="12">
        <f t="shared" si="16"/>
        <v>1.9177943169476102</v>
      </c>
      <c r="AT67" s="12">
        <v>1.9177943169476102</v>
      </c>
      <c r="AU67" s="12">
        <v>2.4302100000000002</v>
      </c>
      <c r="AV67" s="12">
        <f t="shared" ref="AV67:AY130" si="17">1.80841+(-0.33876*J67)+(-0.02291*V67)+(0.31034*AD67)+(1.84442*AH67)+(-0.22973*AL67)</f>
        <v>2.0043333836142772</v>
      </c>
      <c r="AW67" s="12">
        <f t="shared" si="17"/>
        <v>2.0043333836142772</v>
      </c>
      <c r="AX67" s="12">
        <f t="shared" si="17"/>
        <v>2.0043333836142772</v>
      </c>
      <c r="AY67" s="12">
        <f t="shared" si="17"/>
        <v>2.0043333836142772</v>
      </c>
      <c r="BA67" s="12">
        <f t="shared" ref="BA67:BD130" si="18">2.472791+(-0.03*R67) +(0.1*J67)+(-0.1*AD67)</f>
        <v>2.4621951743054571</v>
      </c>
      <c r="BB67" s="12">
        <f t="shared" si="18"/>
        <v>2.4621951743054571</v>
      </c>
      <c r="BC67" s="12">
        <f t="shared" si="18"/>
        <v>2.4621951743054571</v>
      </c>
      <c r="BD67" s="12">
        <f t="shared" si="18"/>
        <v>2.4621951743054571</v>
      </c>
    </row>
    <row r="68" spans="1:56" x14ac:dyDescent="0.25">
      <c r="A68" s="12" t="str">
        <f>Pub_national_scen_base!A68</f>
        <v>Q3 1992</v>
      </c>
      <c r="B68" s="12">
        <f>Pub_national_scen_base!F68</f>
        <v>7.6</v>
      </c>
      <c r="C68" s="12">
        <f>Pub_national_scen_adv!F68</f>
        <v>7.6</v>
      </c>
      <c r="D68" s="12">
        <f>Pub_national_scen_sev!F68</f>
        <v>7.6</v>
      </c>
      <c r="E68" s="12">
        <v>7.6</v>
      </c>
      <c r="F68" s="12">
        <f t="shared" si="9"/>
        <v>7.4</v>
      </c>
      <c r="G68" s="12">
        <f t="shared" si="9"/>
        <v>7.4</v>
      </c>
      <c r="H68" s="12">
        <f t="shared" si="9"/>
        <v>7.4</v>
      </c>
      <c r="I68" s="12">
        <f t="shared" si="9"/>
        <v>7.4</v>
      </c>
      <c r="J68" s="12">
        <f t="shared" si="12"/>
        <v>7.25</v>
      </c>
      <c r="K68" s="12">
        <f t="shared" si="12"/>
        <v>7.25</v>
      </c>
      <c r="L68" s="12">
        <f t="shared" si="12"/>
        <v>7.25</v>
      </c>
      <c r="M68" s="12">
        <v>7.25</v>
      </c>
      <c r="N68" s="12">
        <f>Pub_national_scen_base!N68</f>
        <v>4024.4</v>
      </c>
      <c r="O68" s="12">
        <f>Pub_national_scen_adv!N68</f>
        <v>4024.4</v>
      </c>
      <c r="P68" s="12">
        <f>Pub_national_scen_sev!N68</f>
        <v>4024.4</v>
      </c>
      <c r="Q68">
        <v>4024.4</v>
      </c>
      <c r="R68" s="12">
        <f t="shared" si="13"/>
        <v>7.4893162393162349</v>
      </c>
      <c r="S68" s="12">
        <f t="shared" si="13"/>
        <v>7.4893162393162349</v>
      </c>
      <c r="T68" s="12">
        <f t="shared" si="13"/>
        <v>7.4893162393162349</v>
      </c>
      <c r="U68" s="12">
        <f t="shared" si="13"/>
        <v>7.4893162393162349</v>
      </c>
      <c r="V68" s="12">
        <f t="shared" si="15"/>
        <v>20.43224657317883</v>
      </c>
      <c r="W68" s="12">
        <f t="shared" si="15"/>
        <v>20.43224657317883</v>
      </c>
      <c r="X68" s="12">
        <f t="shared" si="15"/>
        <v>20.43224657317883</v>
      </c>
      <c r="Y68" s="12">
        <f t="shared" si="15"/>
        <v>20.43224657317883</v>
      </c>
      <c r="Z68" s="12">
        <f>Pub_national_scen_base!H68</f>
        <v>3.1</v>
      </c>
      <c r="AA68" s="12">
        <f>Pub_national_scen_adv!H68</f>
        <v>3.1</v>
      </c>
      <c r="AB68" s="12">
        <f>Pub_national_scen_sev!H68</f>
        <v>3.1</v>
      </c>
      <c r="AC68">
        <v>3.1</v>
      </c>
      <c r="AD68" s="12">
        <f t="shared" ref="AD68:AG131" si="19">Z67</f>
        <v>3.7</v>
      </c>
      <c r="AE68" s="12">
        <f t="shared" si="19"/>
        <v>3.7</v>
      </c>
      <c r="AF68" s="12">
        <f t="shared" si="19"/>
        <v>3.7</v>
      </c>
      <c r="AG68" s="12">
        <f t="shared" si="19"/>
        <v>3.7</v>
      </c>
      <c r="AH68" s="12">
        <f>Pub_national_scen_base!J68-Pub_national_scen_base!H68</f>
        <v>3.8000000000000003</v>
      </c>
      <c r="AI68" s="12">
        <f>Pub_national_scen_adv!J68-Pub_national_scen_adv!H68</f>
        <v>3.8000000000000003</v>
      </c>
      <c r="AJ68" s="12">
        <f>Pub_national_scen_sev!J68-Pub_national_scen_sev!H68</f>
        <v>3.8000000000000003</v>
      </c>
      <c r="AK68" s="12">
        <v>3.8000000000000003</v>
      </c>
      <c r="AL68" s="12">
        <f>AH68*(AVERAGE(Pub_national_scen_base!$H68:$J68))</f>
        <v>19.886666666666667</v>
      </c>
      <c r="AM68" s="12">
        <f>AI68*(AVERAGE(Pub_national_scen_adv!$H68:$J68))</f>
        <v>19.886666666666667</v>
      </c>
      <c r="AN68" s="12">
        <f>AJ68*(AVERAGE(Pub_national_scen_adv!$H68:$J68))</f>
        <v>19.886666666666667</v>
      </c>
      <c r="AO68" s="12">
        <v>19.886666666666667</v>
      </c>
      <c r="AQ68" s="12">
        <f t="shared" si="16"/>
        <v>2.3523487643418077</v>
      </c>
      <c r="AR68" s="12">
        <f t="shared" si="16"/>
        <v>2.3523487643418077</v>
      </c>
      <c r="AS68" s="12">
        <f t="shared" si="16"/>
        <v>2.3523487643418077</v>
      </c>
      <c r="AT68" s="12">
        <v>2.3523487643418077</v>
      </c>
      <c r="AU68" s="12">
        <v>3.17516</v>
      </c>
      <c r="AV68" s="12">
        <f t="shared" si="17"/>
        <v>2.4727872976751399</v>
      </c>
      <c r="AW68" s="12">
        <f t="shared" si="17"/>
        <v>2.4727872976751399</v>
      </c>
      <c r="AX68" s="12">
        <f t="shared" si="17"/>
        <v>2.4727872976751399</v>
      </c>
      <c r="AY68" s="12">
        <f t="shared" si="17"/>
        <v>2.4727872976751399</v>
      </c>
      <c r="BA68" s="12">
        <f t="shared" si="18"/>
        <v>2.6031115128205129</v>
      </c>
      <c r="BB68" s="12">
        <f t="shared" si="18"/>
        <v>2.6031115128205129</v>
      </c>
      <c r="BC68" s="12">
        <f t="shared" si="18"/>
        <v>2.6031115128205129</v>
      </c>
      <c r="BD68" s="12">
        <f t="shared" si="18"/>
        <v>2.6031115128205129</v>
      </c>
    </row>
    <row r="69" spans="1:56" x14ac:dyDescent="0.25">
      <c r="A69" s="12" t="str">
        <f>Pub_national_scen_base!A69</f>
        <v>Q4 1992</v>
      </c>
      <c r="B69" s="12">
        <f>Pub_national_scen_base!F69</f>
        <v>7.4</v>
      </c>
      <c r="C69" s="12">
        <f>Pub_national_scen_adv!F69</f>
        <v>7.4</v>
      </c>
      <c r="D69" s="12">
        <f>Pub_national_scen_sev!F69</f>
        <v>7.4</v>
      </c>
      <c r="E69" s="12">
        <v>7.4</v>
      </c>
      <c r="F69" s="12">
        <f t="shared" ref="F69:I132" si="20">B67</f>
        <v>7.6</v>
      </c>
      <c r="G69" s="12">
        <f t="shared" si="20"/>
        <v>7.6</v>
      </c>
      <c r="H69" s="12">
        <f t="shared" si="20"/>
        <v>7.6</v>
      </c>
      <c r="I69" s="12">
        <f t="shared" si="20"/>
        <v>7.6</v>
      </c>
      <c r="J69" s="12">
        <f t="shared" si="12"/>
        <v>7.4250000000000007</v>
      </c>
      <c r="K69" s="12">
        <f t="shared" si="12"/>
        <v>7.4250000000000007</v>
      </c>
      <c r="L69" s="12">
        <f t="shared" si="12"/>
        <v>7.4250000000000007</v>
      </c>
      <c r="M69" s="12">
        <v>7.4250000000000007</v>
      </c>
      <c r="N69" s="12">
        <f>Pub_national_scen_base!N69</f>
        <v>4289.7</v>
      </c>
      <c r="O69" s="12">
        <f>Pub_national_scen_adv!N69</f>
        <v>4289.7</v>
      </c>
      <c r="P69" s="12">
        <f>Pub_national_scen_sev!N69</f>
        <v>4289.7</v>
      </c>
      <c r="Q69">
        <v>4289.7</v>
      </c>
      <c r="R69" s="12">
        <f t="shared" si="13"/>
        <v>6.1517903541115082</v>
      </c>
      <c r="S69" s="12">
        <f t="shared" si="13"/>
        <v>6.1517903541115082</v>
      </c>
      <c r="T69" s="12">
        <f t="shared" si="13"/>
        <v>6.1517903541115082</v>
      </c>
      <c r="U69" s="12">
        <f t="shared" si="13"/>
        <v>6.1517903541115082</v>
      </c>
      <c r="V69" s="12">
        <f t="shared" si="15"/>
        <v>14.796674407015466</v>
      </c>
      <c r="W69" s="12">
        <f t="shared" si="15"/>
        <v>14.796674407015466</v>
      </c>
      <c r="X69" s="12">
        <f t="shared" si="15"/>
        <v>14.796674407015466</v>
      </c>
      <c r="Y69" s="12">
        <f t="shared" si="15"/>
        <v>14.796674407015466</v>
      </c>
      <c r="Z69" s="12">
        <f>Pub_national_scen_base!H69</f>
        <v>3.1</v>
      </c>
      <c r="AA69" s="12">
        <f>Pub_national_scen_adv!H69</f>
        <v>3.1</v>
      </c>
      <c r="AB69" s="12">
        <f>Pub_national_scen_sev!H69</f>
        <v>3.1</v>
      </c>
      <c r="AC69">
        <v>3.1</v>
      </c>
      <c r="AD69" s="12">
        <f t="shared" si="19"/>
        <v>3.1</v>
      </c>
      <c r="AE69" s="12">
        <f t="shared" si="19"/>
        <v>3.1</v>
      </c>
      <c r="AF69" s="12">
        <f t="shared" si="19"/>
        <v>3.1</v>
      </c>
      <c r="AG69" s="12">
        <f t="shared" si="19"/>
        <v>3.1</v>
      </c>
      <c r="AH69" s="12">
        <f>Pub_national_scen_base!J69-Pub_national_scen_base!H69</f>
        <v>3.9</v>
      </c>
      <c r="AI69" s="12">
        <f>Pub_national_scen_adv!J69-Pub_national_scen_adv!H69</f>
        <v>3.9</v>
      </c>
      <c r="AJ69" s="12">
        <f>Pub_national_scen_sev!J69-Pub_national_scen_sev!H69</f>
        <v>3.9</v>
      </c>
      <c r="AK69" s="12">
        <v>3.9</v>
      </c>
      <c r="AL69" s="12">
        <f>AH69*(AVERAGE(Pub_national_scen_base!$H69:$J69))</f>
        <v>20.93</v>
      </c>
      <c r="AM69" s="12">
        <f>AI69*(AVERAGE(Pub_national_scen_adv!$H69:$J69))</f>
        <v>20.93</v>
      </c>
      <c r="AN69" s="12">
        <f>AJ69*(AVERAGE(Pub_national_scen_adv!$H69:$J69))</f>
        <v>20.93</v>
      </c>
      <c r="AO69" s="12">
        <v>20.93</v>
      </c>
      <c r="AQ69" s="12">
        <f t="shared" si="16"/>
        <v>2.2228604893352761</v>
      </c>
      <c r="AR69" s="12">
        <f t="shared" si="16"/>
        <v>2.2228604893352761</v>
      </c>
      <c r="AS69" s="12">
        <f t="shared" si="16"/>
        <v>2.2228604893352761</v>
      </c>
      <c r="AT69" s="12">
        <v>2.2228604893352761</v>
      </c>
      <c r="AU69" s="12">
        <v>1.4617899999999999</v>
      </c>
      <c r="AV69" s="12">
        <f t="shared" si="17"/>
        <v>2.3011682893352763</v>
      </c>
      <c r="AW69" s="12">
        <f t="shared" si="17"/>
        <v>2.3011682893352763</v>
      </c>
      <c r="AX69" s="12">
        <f t="shared" si="17"/>
        <v>2.3011682893352763</v>
      </c>
      <c r="AY69" s="12">
        <f t="shared" si="17"/>
        <v>2.3011682893352763</v>
      </c>
      <c r="BA69" s="12">
        <f t="shared" si="18"/>
        <v>2.7207372893766548</v>
      </c>
      <c r="BB69" s="12">
        <f t="shared" si="18"/>
        <v>2.7207372893766548</v>
      </c>
      <c r="BC69" s="12">
        <f t="shared" si="18"/>
        <v>2.7207372893766548</v>
      </c>
      <c r="BD69" s="12">
        <f t="shared" si="18"/>
        <v>2.7207372893766548</v>
      </c>
    </row>
    <row r="70" spans="1:56" x14ac:dyDescent="0.25">
      <c r="A70" s="12" t="str">
        <f>Pub_national_scen_base!A70</f>
        <v>Q1 1993</v>
      </c>
      <c r="B70" s="12">
        <f>Pub_national_scen_base!F70</f>
        <v>7.1</v>
      </c>
      <c r="C70" s="12">
        <f>Pub_national_scen_adv!F70</f>
        <v>7.1</v>
      </c>
      <c r="D70" s="12">
        <f>Pub_national_scen_sev!F70</f>
        <v>7.1</v>
      </c>
      <c r="E70" s="12">
        <v>7.1</v>
      </c>
      <c r="F70" s="12">
        <f t="shared" si="20"/>
        <v>7.6</v>
      </c>
      <c r="G70" s="12">
        <f t="shared" si="20"/>
        <v>7.6</v>
      </c>
      <c r="H70" s="12">
        <f t="shared" si="20"/>
        <v>7.6</v>
      </c>
      <c r="I70" s="12">
        <f t="shared" si="20"/>
        <v>7.6</v>
      </c>
      <c r="J70" s="12">
        <f t="shared" si="12"/>
        <v>7.5</v>
      </c>
      <c r="K70" s="12">
        <f t="shared" si="12"/>
        <v>7.5</v>
      </c>
      <c r="L70" s="12">
        <f t="shared" si="12"/>
        <v>7.5</v>
      </c>
      <c r="M70" s="12">
        <v>7.5</v>
      </c>
      <c r="N70" s="12">
        <f>Pub_national_scen_base!N70</f>
        <v>4444.3</v>
      </c>
      <c r="O70" s="12">
        <f>Pub_national_scen_adv!N70</f>
        <v>4444.3</v>
      </c>
      <c r="P70" s="12">
        <f>Pub_national_scen_sev!N70</f>
        <v>4444.3</v>
      </c>
      <c r="Q70">
        <v>4444.3</v>
      </c>
      <c r="R70" s="12">
        <f t="shared" si="13"/>
        <v>12.184470920840074</v>
      </c>
      <c r="S70" s="12">
        <f t="shared" si="13"/>
        <v>12.184470920840074</v>
      </c>
      <c r="T70" s="12">
        <f t="shared" si="13"/>
        <v>12.184470920840074</v>
      </c>
      <c r="U70" s="12">
        <f t="shared" si="13"/>
        <v>12.184470920840074</v>
      </c>
      <c r="V70" s="12">
        <f t="shared" si="15"/>
        <v>8.7598170687360923</v>
      </c>
      <c r="W70" s="12">
        <f t="shared" si="15"/>
        <v>8.7598170687360923</v>
      </c>
      <c r="X70" s="12">
        <f t="shared" si="15"/>
        <v>8.7598170687360923</v>
      </c>
      <c r="Y70" s="12">
        <f t="shared" si="15"/>
        <v>8.7598170687360923</v>
      </c>
      <c r="Z70" s="12">
        <f>Pub_national_scen_base!H70</f>
        <v>3</v>
      </c>
      <c r="AA70" s="12">
        <f>Pub_national_scen_adv!H70</f>
        <v>3</v>
      </c>
      <c r="AB70" s="12">
        <f>Pub_national_scen_sev!H70</f>
        <v>3</v>
      </c>
      <c r="AC70">
        <v>3</v>
      </c>
      <c r="AD70" s="12">
        <f t="shared" si="19"/>
        <v>3.1</v>
      </c>
      <c r="AE70" s="12">
        <f t="shared" si="19"/>
        <v>3.1</v>
      </c>
      <c r="AF70" s="12">
        <f t="shared" si="19"/>
        <v>3.1</v>
      </c>
      <c r="AG70" s="12">
        <f t="shared" si="19"/>
        <v>3.1</v>
      </c>
      <c r="AH70" s="12">
        <f>Pub_national_scen_base!J70-Pub_national_scen_base!H70</f>
        <v>3.5</v>
      </c>
      <c r="AI70" s="12">
        <f>Pub_national_scen_adv!J70-Pub_national_scen_adv!H70</f>
        <v>3.5</v>
      </c>
      <c r="AJ70" s="12">
        <f>Pub_national_scen_sev!J70-Pub_national_scen_sev!H70</f>
        <v>3.5</v>
      </c>
      <c r="AK70" s="12">
        <v>3.5</v>
      </c>
      <c r="AL70" s="12">
        <f>AH70*(AVERAGE(Pub_national_scen_base!$H70:$J70))</f>
        <v>17.5</v>
      </c>
      <c r="AM70" s="12">
        <f>AI70*(AVERAGE(Pub_national_scen_adv!$H70:$J70))</f>
        <v>17.5</v>
      </c>
      <c r="AN70" s="12">
        <f>AJ70*(AVERAGE(Pub_national_scen_adv!$H70:$J70))</f>
        <v>17.5</v>
      </c>
      <c r="AO70" s="12">
        <v>17.5</v>
      </c>
      <c r="AQ70" s="12">
        <f t="shared" si="16"/>
        <v>2.4818745909552566</v>
      </c>
      <c r="AR70" s="12">
        <f t="shared" si="16"/>
        <v>2.4818745909552566</v>
      </c>
      <c r="AS70" s="12">
        <f t="shared" si="16"/>
        <v>2.4818745909552566</v>
      </c>
      <c r="AT70" s="12">
        <v>2.4818745909552566</v>
      </c>
      <c r="AU70" s="12">
        <v>0.11795</v>
      </c>
      <c r="AV70" s="12">
        <f t="shared" si="17"/>
        <v>2.4642715909552564</v>
      </c>
      <c r="AW70" s="12">
        <f t="shared" si="17"/>
        <v>2.4642715909552564</v>
      </c>
      <c r="AX70" s="12">
        <f t="shared" si="17"/>
        <v>2.4642715909552564</v>
      </c>
      <c r="AY70" s="12">
        <f t="shared" si="17"/>
        <v>2.4642715909552564</v>
      </c>
      <c r="BA70" s="12">
        <f t="shared" si="18"/>
        <v>2.5472568723747977</v>
      </c>
      <c r="BB70" s="12">
        <f t="shared" si="18"/>
        <v>2.5472568723747977</v>
      </c>
      <c r="BC70" s="12">
        <f t="shared" si="18"/>
        <v>2.5472568723747977</v>
      </c>
      <c r="BD70" s="12">
        <f t="shared" si="18"/>
        <v>2.5472568723747977</v>
      </c>
    </row>
    <row r="71" spans="1:56" x14ac:dyDescent="0.25">
      <c r="A71" s="12" t="str">
        <f>Pub_national_scen_base!A71</f>
        <v>Q2 1993</v>
      </c>
      <c r="B71" s="12">
        <f>Pub_national_scen_base!F71</f>
        <v>7.1</v>
      </c>
      <c r="C71" s="12">
        <f>Pub_national_scen_adv!F71</f>
        <v>7.1</v>
      </c>
      <c r="D71" s="12">
        <f>Pub_national_scen_sev!F71</f>
        <v>7.1</v>
      </c>
      <c r="E71" s="12">
        <v>7.1</v>
      </c>
      <c r="F71" s="12">
        <f t="shared" si="20"/>
        <v>7.4</v>
      </c>
      <c r="G71" s="12">
        <f t="shared" si="20"/>
        <v>7.4</v>
      </c>
      <c r="H71" s="12">
        <f t="shared" si="20"/>
        <v>7.4</v>
      </c>
      <c r="I71" s="12">
        <f t="shared" si="20"/>
        <v>7.4</v>
      </c>
      <c r="J71" s="12">
        <f t="shared" ref="J71:L134" si="21">AVERAGE(B67:B70)</f>
        <v>7.4250000000000007</v>
      </c>
      <c r="K71" s="12">
        <f t="shared" si="21"/>
        <v>7.4250000000000007</v>
      </c>
      <c r="L71" s="12">
        <f t="shared" si="21"/>
        <v>7.4250000000000007</v>
      </c>
      <c r="M71" s="12">
        <v>7.4250000000000007</v>
      </c>
      <c r="N71" s="12">
        <f>Pub_national_scen_base!N71</f>
        <v>4449.6000000000004</v>
      </c>
      <c r="O71" s="12">
        <f>Pub_national_scen_adv!N71</f>
        <v>4449.6000000000004</v>
      </c>
      <c r="P71" s="12">
        <f>Pub_national_scen_sev!N71</f>
        <v>4449.6000000000004</v>
      </c>
      <c r="Q71">
        <v>4449.6000000000004</v>
      </c>
      <c r="R71" s="12">
        <f t="shared" ref="R71:U134" si="22">(N71/N67-1)*100</f>
        <v>13.212731852530336</v>
      </c>
      <c r="S71" s="12">
        <f t="shared" si="22"/>
        <v>13.212731852530336</v>
      </c>
      <c r="T71" s="12">
        <f t="shared" si="22"/>
        <v>13.212731852530336</v>
      </c>
      <c r="U71" s="12">
        <f t="shared" si="22"/>
        <v>13.212731852530336</v>
      </c>
      <c r="V71" s="12">
        <f t="shared" si="15"/>
        <v>9.1696929260214777</v>
      </c>
      <c r="W71" s="12">
        <f t="shared" si="15"/>
        <v>9.1696929260214777</v>
      </c>
      <c r="X71" s="12">
        <f t="shared" si="15"/>
        <v>9.1696929260214777</v>
      </c>
      <c r="Y71" s="12">
        <f t="shared" si="15"/>
        <v>9.1696929260214777</v>
      </c>
      <c r="Z71" s="12">
        <f>Pub_national_scen_base!H71</f>
        <v>3</v>
      </c>
      <c r="AA71" s="12">
        <f>Pub_national_scen_adv!H71</f>
        <v>3</v>
      </c>
      <c r="AB71" s="12">
        <f>Pub_national_scen_sev!H71</f>
        <v>3</v>
      </c>
      <c r="AC71">
        <v>3</v>
      </c>
      <c r="AD71" s="12">
        <f t="shared" si="19"/>
        <v>3</v>
      </c>
      <c r="AE71" s="12">
        <f t="shared" si="19"/>
        <v>3</v>
      </c>
      <c r="AF71" s="12">
        <f t="shared" si="19"/>
        <v>3</v>
      </c>
      <c r="AG71" s="12">
        <f t="shared" si="19"/>
        <v>3</v>
      </c>
      <c r="AH71" s="12">
        <f>Pub_national_scen_base!J71-Pub_national_scen_base!H71</f>
        <v>3.2</v>
      </c>
      <c r="AI71" s="12">
        <f>Pub_national_scen_adv!J71-Pub_national_scen_adv!H71</f>
        <v>3.2</v>
      </c>
      <c r="AJ71" s="12">
        <f>Pub_national_scen_sev!J71-Pub_national_scen_sev!H71</f>
        <v>3.2</v>
      </c>
      <c r="AK71" s="12">
        <v>3.2</v>
      </c>
      <c r="AL71" s="12">
        <f>AH71*(AVERAGE(Pub_national_scen_base!$H71:$J71))</f>
        <v>15.36</v>
      </c>
      <c r="AM71" s="12">
        <f>AI71*(AVERAGE(Pub_national_scen_adv!$H71:$J71))</f>
        <v>15.36</v>
      </c>
      <c r="AN71" s="12">
        <f>AJ71*(AVERAGE(Pub_national_scen_adv!$H71:$J71))</f>
        <v>15.36</v>
      </c>
      <c r="AO71" s="12">
        <v>15.36</v>
      </c>
      <c r="AQ71" s="12">
        <f t="shared" si="16"/>
        <v>2.4470539350648486</v>
      </c>
      <c r="AR71" s="12">
        <f t="shared" si="16"/>
        <v>2.4470539350648486</v>
      </c>
      <c r="AS71" s="12">
        <f t="shared" si="16"/>
        <v>2.4470539350648486</v>
      </c>
      <c r="AT71" s="12">
        <v>2.4470539350648486</v>
      </c>
      <c r="AU71" s="12">
        <v>1.3548800000000001</v>
      </c>
      <c r="AV71" s="12">
        <f t="shared" si="17"/>
        <v>2.3875505350648476</v>
      </c>
      <c r="AW71" s="12">
        <f t="shared" si="17"/>
        <v>2.3875505350648476</v>
      </c>
      <c r="AX71" s="12">
        <f t="shared" si="17"/>
        <v>2.3875505350648476</v>
      </c>
      <c r="AY71" s="12">
        <f t="shared" si="17"/>
        <v>2.3875505350648476</v>
      </c>
      <c r="BA71" s="12">
        <f t="shared" si="18"/>
        <v>2.51890904442409</v>
      </c>
      <c r="BB71" s="12">
        <f t="shared" si="18"/>
        <v>2.51890904442409</v>
      </c>
      <c r="BC71" s="12">
        <f t="shared" si="18"/>
        <v>2.51890904442409</v>
      </c>
      <c r="BD71" s="12">
        <f t="shared" si="18"/>
        <v>2.51890904442409</v>
      </c>
    </row>
    <row r="72" spans="1:56" x14ac:dyDescent="0.25">
      <c r="A72" s="12" t="str">
        <f>Pub_national_scen_base!A72</f>
        <v>Q3 1993</v>
      </c>
      <c r="B72" s="12">
        <f>Pub_national_scen_base!F72</f>
        <v>6.8</v>
      </c>
      <c r="C72" s="12">
        <f>Pub_national_scen_adv!F72</f>
        <v>6.8</v>
      </c>
      <c r="D72" s="12">
        <f>Pub_national_scen_sev!F72</f>
        <v>6.8</v>
      </c>
      <c r="E72" s="12">
        <v>6.8</v>
      </c>
      <c r="F72" s="12">
        <f t="shared" si="20"/>
        <v>7.1</v>
      </c>
      <c r="G72" s="12">
        <f t="shared" si="20"/>
        <v>7.1</v>
      </c>
      <c r="H72" s="12">
        <f t="shared" si="20"/>
        <v>7.1</v>
      </c>
      <c r="I72" s="12">
        <f t="shared" si="20"/>
        <v>7.1</v>
      </c>
      <c r="J72" s="12">
        <f t="shared" si="21"/>
        <v>7.3000000000000007</v>
      </c>
      <c r="K72" s="12">
        <f t="shared" si="21"/>
        <v>7.3000000000000007</v>
      </c>
      <c r="L72" s="12">
        <f t="shared" si="21"/>
        <v>7.3000000000000007</v>
      </c>
      <c r="M72" s="12">
        <v>7.3000000000000007</v>
      </c>
      <c r="N72" s="12">
        <f>Pub_national_scen_base!N72</f>
        <v>4601.8</v>
      </c>
      <c r="O72" s="12">
        <f>Pub_national_scen_adv!N72</f>
        <v>4601.8</v>
      </c>
      <c r="P72" s="12">
        <f>Pub_national_scen_sev!N72</f>
        <v>4601.8</v>
      </c>
      <c r="Q72">
        <v>4601.8</v>
      </c>
      <c r="R72" s="12">
        <f t="shared" si="22"/>
        <v>14.347480369744559</v>
      </c>
      <c r="S72" s="12">
        <f t="shared" si="22"/>
        <v>14.347480369744559</v>
      </c>
      <c r="T72" s="12">
        <f t="shared" si="22"/>
        <v>14.347480369744559</v>
      </c>
      <c r="U72" s="12">
        <f t="shared" si="22"/>
        <v>14.347480369744559</v>
      </c>
      <c r="V72" s="12">
        <f t="shared" si="15"/>
        <v>9.7595773416995382</v>
      </c>
      <c r="W72" s="12">
        <f t="shared" si="15"/>
        <v>9.7595773416995382</v>
      </c>
      <c r="X72" s="12">
        <f t="shared" si="15"/>
        <v>9.7595773416995382</v>
      </c>
      <c r="Y72" s="12">
        <f t="shared" si="15"/>
        <v>9.7595773416995382</v>
      </c>
      <c r="Z72" s="12">
        <f>Pub_national_scen_base!H72</f>
        <v>3</v>
      </c>
      <c r="AA72" s="12">
        <f>Pub_national_scen_adv!H72</f>
        <v>3</v>
      </c>
      <c r="AB72" s="12">
        <f>Pub_national_scen_sev!H72</f>
        <v>3</v>
      </c>
      <c r="AC72">
        <v>3</v>
      </c>
      <c r="AD72" s="12">
        <f t="shared" si="19"/>
        <v>3</v>
      </c>
      <c r="AE72" s="12">
        <f t="shared" si="19"/>
        <v>3</v>
      </c>
      <c r="AF72" s="12">
        <f t="shared" si="19"/>
        <v>3</v>
      </c>
      <c r="AG72" s="12">
        <f t="shared" si="19"/>
        <v>3</v>
      </c>
      <c r="AH72" s="12">
        <f>Pub_national_scen_base!J72-Pub_national_scen_base!H72</f>
        <v>2.8</v>
      </c>
      <c r="AI72" s="12">
        <f>Pub_national_scen_adv!J72-Pub_national_scen_adv!H72</f>
        <v>2.8</v>
      </c>
      <c r="AJ72" s="12">
        <f>Pub_national_scen_sev!J72-Pub_national_scen_sev!H72</f>
        <v>2.8</v>
      </c>
      <c r="AK72" s="12">
        <v>2.8</v>
      </c>
      <c r="AL72" s="12">
        <f>AH72*(AVERAGE(Pub_national_scen_base!$H72:$J72))</f>
        <v>12.88</v>
      </c>
      <c r="AM72" s="12">
        <f>AI72*(AVERAGE(Pub_national_scen_adv!$H72:$J72))</f>
        <v>12.88</v>
      </c>
      <c r="AN72" s="12">
        <f>AJ72*(AVERAGE(Pub_national_scen_adv!$H72:$J72))</f>
        <v>12.88</v>
      </c>
      <c r="AO72" s="12">
        <v>12.88</v>
      </c>
      <c r="AQ72" s="12">
        <f t="shared" si="16"/>
        <v>2.3699588831016634</v>
      </c>
      <c r="AR72" s="12">
        <f t="shared" si="16"/>
        <v>2.3699588831016634</v>
      </c>
      <c r="AS72" s="12">
        <f t="shared" si="16"/>
        <v>2.3699588831016634</v>
      </c>
      <c r="AT72" s="12">
        <v>2.3699588831016634</v>
      </c>
      <c r="AU72" s="12">
        <v>0.68913999999999997</v>
      </c>
      <c r="AV72" s="12">
        <f t="shared" si="17"/>
        <v>2.248343683101663</v>
      </c>
      <c r="AW72" s="12">
        <f t="shared" si="17"/>
        <v>2.248343683101663</v>
      </c>
      <c r="AX72" s="12">
        <f t="shared" si="17"/>
        <v>2.248343683101663</v>
      </c>
      <c r="AY72" s="12">
        <f t="shared" si="17"/>
        <v>2.248343683101663</v>
      </c>
      <c r="BA72" s="12">
        <f t="shared" si="18"/>
        <v>2.4723665889076631</v>
      </c>
      <c r="BB72" s="12">
        <f t="shared" si="18"/>
        <v>2.4723665889076631</v>
      </c>
      <c r="BC72" s="12">
        <f t="shared" si="18"/>
        <v>2.4723665889076631</v>
      </c>
      <c r="BD72" s="12">
        <f t="shared" si="18"/>
        <v>2.4723665889076631</v>
      </c>
    </row>
    <row r="73" spans="1:56" x14ac:dyDescent="0.25">
      <c r="A73" s="12" t="str">
        <f>Pub_national_scen_base!A73</f>
        <v>Q4 1993</v>
      </c>
      <c r="B73" s="12">
        <f>Pub_national_scen_base!F73</f>
        <v>6.6</v>
      </c>
      <c r="C73" s="12">
        <f>Pub_national_scen_adv!F73</f>
        <v>6.6</v>
      </c>
      <c r="D73" s="12">
        <f>Pub_national_scen_sev!F73</f>
        <v>6.6</v>
      </c>
      <c r="E73" s="12">
        <v>6.6</v>
      </c>
      <c r="F73" s="12">
        <f t="shared" si="20"/>
        <v>7.1</v>
      </c>
      <c r="G73" s="12">
        <f t="shared" si="20"/>
        <v>7.1</v>
      </c>
      <c r="H73" s="12">
        <f t="shared" si="20"/>
        <v>7.1</v>
      </c>
      <c r="I73" s="12">
        <f t="shared" si="20"/>
        <v>7.1</v>
      </c>
      <c r="J73" s="12">
        <f t="shared" si="21"/>
        <v>7.1000000000000005</v>
      </c>
      <c r="K73" s="12">
        <f t="shared" si="21"/>
        <v>7.1000000000000005</v>
      </c>
      <c r="L73" s="12">
        <f t="shared" si="21"/>
        <v>7.1000000000000005</v>
      </c>
      <c r="M73" s="12">
        <v>7.1000000000000005</v>
      </c>
      <c r="N73" s="12">
        <f>Pub_national_scen_base!N73</f>
        <v>4657.8</v>
      </c>
      <c r="O73" s="12">
        <f>Pub_national_scen_adv!N73</f>
        <v>4657.8</v>
      </c>
      <c r="P73" s="12">
        <f>Pub_national_scen_sev!N73</f>
        <v>4657.8</v>
      </c>
      <c r="Q73">
        <v>4657.8</v>
      </c>
      <c r="R73" s="12">
        <f t="shared" si="22"/>
        <v>8.5810196517239099</v>
      </c>
      <c r="S73" s="12">
        <f t="shared" si="22"/>
        <v>8.5810196517239099</v>
      </c>
      <c r="T73" s="12">
        <f t="shared" si="22"/>
        <v>8.5810196517239099</v>
      </c>
      <c r="U73" s="12">
        <f t="shared" si="22"/>
        <v>8.5810196517239099</v>
      </c>
      <c r="V73" s="12">
        <f t="shared" si="15"/>
        <v>11.47411837430662</v>
      </c>
      <c r="W73" s="12">
        <f t="shared" si="15"/>
        <v>11.47411837430662</v>
      </c>
      <c r="X73" s="12">
        <f t="shared" si="15"/>
        <v>11.47411837430662</v>
      </c>
      <c r="Y73" s="12">
        <f t="shared" si="15"/>
        <v>11.47411837430662</v>
      </c>
      <c r="Z73" s="12">
        <f>Pub_national_scen_base!H73</f>
        <v>3.1</v>
      </c>
      <c r="AA73" s="12">
        <f>Pub_national_scen_adv!H73</f>
        <v>3.1</v>
      </c>
      <c r="AB73" s="12">
        <f>Pub_national_scen_sev!H73</f>
        <v>3.1</v>
      </c>
      <c r="AC73">
        <v>3.1</v>
      </c>
      <c r="AD73" s="12">
        <f t="shared" si="19"/>
        <v>3</v>
      </c>
      <c r="AE73" s="12">
        <f t="shared" si="19"/>
        <v>3</v>
      </c>
      <c r="AF73" s="12">
        <f t="shared" si="19"/>
        <v>3</v>
      </c>
      <c r="AG73" s="12">
        <f t="shared" si="19"/>
        <v>3</v>
      </c>
      <c r="AH73" s="12">
        <f>Pub_national_scen_base!J73-Pub_national_scen_base!H73</f>
        <v>2.6999999999999997</v>
      </c>
      <c r="AI73" s="12">
        <f>Pub_national_scen_adv!J73-Pub_national_scen_adv!H73</f>
        <v>2.6999999999999997</v>
      </c>
      <c r="AJ73" s="12">
        <f>Pub_national_scen_sev!J73-Pub_national_scen_sev!H73</f>
        <v>2.6999999999999997</v>
      </c>
      <c r="AK73" s="12">
        <v>2.6999999999999997</v>
      </c>
      <c r="AL73" s="12">
        <f>AH73*(AVERAGE(Pub_national_scen_base!$H73:$J73))</f>
        <v>12.509999999999998</v>
      </c>
      <c r="AM73" s="12">
        <f>AI73*(AVERAGE(Pub_national_scen_adv!$H73:$J73))</f>
        <v>12.509999999999998</v>
      </c>
      <c r="AN73" s="12">
        <f>AJ73*(AVERAGE(Pub_national_scen_adv!$H73:$J73))</f>
        <v>12.509999999999998</v>
      </c>
      <c r="AO73" s="12">
        <v>12.509999999999998</v>
      </c>
      <c r="AQ73" s="12">
        <f t="shared" si="16"/>
        <v>2.2662860480446354</v>
      </c>
      <c r="AR73" s="12">
        <f t="shared" si="16"/>
        <v>2.2662860480446354</v>
      </c>
      <c r="AS73" s="12">
        <f t="shared" si="16"/>
        <v>2.2662860480446354</v>
      </c>
      <c r="AT73" s="12">
        <v>2.2662860480446354</v>
      </c>
      <c r="AU73" s="12">
        <v>0.53598999999999997</v>
      </c>
      <c r="AV73" s="12">
        <f t="shared" si="17"/>
        <v>2.1773736480446351</v>
      </c>
      <c r="AW73" s="12">
        <f t="shared" si="17"/>
        <v>2.1773736480446351</v>
      </c>
      <c r="AX73" s="12">
        <f t="shared" si="17"/>
        <v>2.1773736480446351</v>
      </c>
      <c r="AY73" s="12">
        <f t="shared" si="17"/>
        <v>2.1773736480446351</v>
      </c>
      <c r="BA73" s="12">
        <f t="shared" si="18"/>
        <v>2.6253604104482831</v>
      </c>
      <c r="BB73" s="12">
        <f t="shared" si="18"/>
        <v>2.6253604104482831</v>
      </c>
      <c r="BC73" s="12">
        <f t="shared" si="18"/>
        <v>2.6253604104482831</v>
      </c>
      <c r="BD73" s="12">
        <f t="shared" si="18"/>
        <v>2.6253604104482831</v>
      </c>
    </row>
    <row r="74" spans="1:56" x14ac:dyDescent="0.25">
      <c r="A74" s="12" t="str">
        <f>Pub_national_scen_base!A74</f>
        <v>Q1 1994</v>
      </c>
      <c r="B74" s="12">
        <f>Pub_national_scen_base!F74</f>
        <v>6.6</v>
      </c>
      <c r="C74" s="12">
        <f>Pub_national_scen_adv!F74</f>
        <v>6.6</v>
      </c>
      <c r="D74" s="12">
        <f>Pub_national_scen_sev!F74</f>
        <v>6.6</v>
      </c>
      <c r="E74" s="12">
        <v>6.6</v>
      </c>
      <c r="F74" s="12">
        <f t="shared" si="20"/>
        <v>6.8</v>
      </c>
      <c r="G74" s="12">
        <f t="shared" si="20"/>
        <v>6.8</v>
      </c>
      <c r="H74" s="12">
        <f t="shared" si="20"/>
        <v>6.8</v>
      </c>
      <c r="I74" s="12">
        <f t="shared" si="20"/>
        <v>6.8</v>
      </c>
      <c r="J74" s="12">
        <f t="shared" si="21"/>
        <v>6.9</v>
      </c>
      <c r="K74" s="12">
        <f t="shared" si="21"/>
        <v>6.9</v>
      </c>
      <c r="L74" s="12">
        <f t="shared" si="21"/>
        <v>6.9</v>
      </c>
      <c r="M74" s="12">
        <v>6.9</v>
      </c>
      <c r="N74" s="12">
        <f>Pub_national_scen_base!N74</f>
        <v>4457.7</v>
      </c>
      <c r="O74" s="12">
        <f>Pub_national_scen_adv!N74</f>
        <v>4457.7</v>
      </c>
      <c r="P74" s="12">
        <f>Pub_national_scen_sev!N74</f>
        <v>4457.7</v>
      </c>
      <c r="Q74">
        <v>4457.7</v>
      </c>
      <c r="R74" s="12">
        <f t="shared" si="22"/>
        <v>0.30150979906846676</v>
      </c>
      <c r="S74" s="12">
        <f t="shared" si="22"/>
        <v>0.30150979906846676</v>
      </c>
      <c r="T74" s="12">
        <f t="shared" si="22"/>
        <v>0.30150979906846676</v>
      </c>
      <c r="U74" s="12">
        <f t="shared" si="22"/>
        <v>0.30150979906846676</v>
      </c>
      <c r="V74" s="12">
        <f t="shared" si="15"/>
        <v>12.081425698709719</v>
      </c>
      <c r="W74" s="12">
        <f t="shared" si="15"/>
        <v>12.081425698709719</v>
      </c>
      <c r="X74" s="12">
        <f t="shared" si="15"/>
        <v>12.081425698709719</v>
      </c>
      <c r="Y74" s="12">
        <f t="shared" si="15"/>
        <v>12.081425698709719</v>
      </c>
      <c r="Z74" s="12">
        <f>Pub_national_scen_base!H74</f>
        <v>3.3</v>
      </c>
      <c r="AA74" s="12">
        <f>Pub_national_scen_adv!H74</f>
        <v>3.3</v>
      </c>
      <c r="AB74" s="12">
        <f>Pub_national_scen_sev!H74</f>
        <v>3.3</v>
      </c>
      <c r="AC74">
        <v>3.3</v>
      </c>
      <c r="AD74" s="12">
        <f t="shared" si="19"/>
        <v>3.1</v>
      </c>
      <c r="AE74" s="12">
        <f t="shared" si="19"/>
        <v>3.1</v>
      </c>
      <c r="AF74" s="12">
        <f t="shared" si="19"/>
        <v>3.1</v>
      </c>
      <c r="AG74" s="12">
        <f t="shared" si="19"/>
        <v>3.1</v>
      </c>
      <c r="AH74" s="12">
        <f>Pub_national_scen_base!J74-Pub_national_scen_base!H74</f>
        <v>2.9000000000000004</v>
      </c>
      <c r="AI74" s="12">
        <f>Pub_national_scen_adv!J74-Pub_national_scen_adv!H74</f>
        <v>2.9000000000000004</v>
      </c>
      <c r="AJ74" s="12">
        <f>Pub_national_scen_sev!J74-Pub_national_scen_sev!H74</f>
        <v>2.9000000000000004</v>
      </c>
      <c r="AK74" s="12">
        <v>2.9000000000000004</v>
      </c>
      <c r="AL74" s="12">
        <f>AH74*(AVERAGE(Pub_national_scen_base!$H74:$J74))</f>
        <v>14.500000000000002</v>
      </c>
      <c r="AM74" s="12">
        <f>AI74*(AVERAGE(Pub_national_scen_adv!$H74:$J74))</f>
        <v>14.500000000000002</v>
      </c>
      <c r="AN74" s="12">
        <f>AJ74*(AVERAGE(Pub_national_scen_adv!$H74:$J74))</f>
        <v>14.500000000000002</v>
      </c>
      <c r="AO74" s="12">
        <v>14.500000000000002</v>
      </c>
      <c r="AQ74" s="12">
        <f t="shared" si="16"/>
        <v>2.1707325372425612</v>
      </c>
      <c r="AR74" s="12">
        <f t="shared" si="16"/>
        <v>2.1707325372425612</v>
      </c>
      <c r="AS74" s="12">
        <f t="shared" si="16"/>
        <v>2.1707325372425612</v>
      </c>
      <c r="AT74" s="12">
        <v>2.1707325372425612</v>
      </c>
      <c r="AU74" s="12">
        <v>0.59055000000000002</v>
      </c>
      <c r="AV74" s="12">
        <f t="shared" si="17"/>
        <v>2.1739675372425604</v>
      </c>
      <c r="AW74" s="12">
        <f t="shared" si="17"/>
        <v>2.1739675372425604</v>
      </c>
      <c r="AX74" s="12">
        <f t="shared" si="17"/>
        <v>2.1739675372425604</v>
      </c>
      <c r="AY74" s="12">
        <f t="shared" si="17"/>
        <v>2.1739675372425604</v>
      </c>
      <c r="BA74" s="12">
        <f t="shared" si="18"/>
        <v>2.8437457060279456</v>
      </c>
      <c r="BB74" s="12">
        <f t="shared" si="18"/>
        <v>2.8437457060279456</v>
      </c>
      <c r="BC74" s="12">
        <f t="shared" si="18"/>
        <v>2.8437457060279456</v>
      </c>
      <c r="BD74" s="12">
        <f t="shared" si="18"/>
        <v>2.8437457060279456</v>
      </c>
    </row>
    <row r="75" spans="1:56" x14ac:dyDescent="0.25">
      <c r="A75" s="12" t="str">
        <f>Pub_national_scen_base!A75</f>
        <v>Q2 1994</v>
      </c>
      <c r="B75" s="12">
        <f>Pub_national_scen_base!F75</f>
        <v>6.2</v>
      </c>
      <c r="C75" s="12">
        <f>Pub_national_scen_adv!F75</f>
        <v>6.2</v>
      </c>
      <c r="D75" s="12">
        <f>Pub_national_scen_sev!F75</f>
        <v>6.2</v>
      </c>
      <c r="E75" s="12">
        <v>6.2</v>
      </c>
      <c r="F75" s="12">
        <f t="shared" si="20"/>
        <v>6.6</v>
      </c>
      <c r="G75" s="12">
        <f t="shared" si="20"/>
        <v>6.6</v>
      </c>
      <c r="H75" s="12">
        <f t="shared" si="20"/>
        <v>6.6</v>
      </c>
      <c r="I75" s="12">
        <f t="shared" si="20"/>
        <v>6.6</v>
      </c>
      <c r="J75" s="12">
        <f t="shared" si="21"/>
        <v>6.7750000000000004</v>
      </c>
      <c r="K75" s="12">
        <f t="shared" si="21"/>
        <v>6.7750000000000004</v>
      </c>
      <c r="L75" s="12">
        <f t="shared" si="21"/>
        <v>6.7750000000000004</v>
      </c>
      <c r="M75" s="12">
        <v>6.7750000000000004</v>
      </c>
      <c r="N75" s="12">
        <f>Pub_national_scen_base!N75</f>
        <v>4395.2</v>
      </c>
      <c r="O75" s="12">
        <f>Pub_national_scen_adv!N75</f>
        <v>4395.2</v>
      </c>
      <c r="P75" s="12">
        <f>Pub_national_scen_sev!N75</f>
        <v>4395.2</v>
      </c>
      <c r="Q75">
        <v>4395.2</v>
      </c>
      <c r="R75" s="12">
        <f t="shared" si="22"/>
        <v>-1.2225818051060933</v>
      </c>
      <c r="S75" s="12">
        <f t="shared" si="22"/>
        <v>-1.2225818051060933</v>
      </c>
      <c r="T75" s="12">
        <f t="shared" si="22"/>
        <v>-1.2225818051060933</v>
      </c>
      <c r="U75" s="12">
        <f t="shared" si="22"/>
        <v>-1.2225818051060933</v>
      </c>
      <c r="V75" s="12">
        <f t="shared" ref="V75:Y138" si="23">AVERAGE(R71:R74)</f>
        <v>9.1106854182668187</v>
      </c>
      <c r="W75" s="12">
        <f t="shared" si="23"/>
        <v>9.1106854182668187</v>
      </c>
      <c r="X75" s="12">
        <f t="shared" si="23"/>
        <v>9.1106854182668187</v>
      </c>
      <c r="Y75" s="12">
        <f t="shared" si="23"/>
        <v>9.1106854182668187</v>
      </c>
      <c r="Z75" s="12">
        <f>Pub_national_scen_base!H75</f>
        <v>4</v>
      </c>
      <c r="AA75" s="12">
        <f>Pub_national_scen_adv!H75</f>
        <v>4</v>
      </c>
      <c r="AB75" s="12">
        <f>Pub_national_scen_sev!H75</f>
        <v>4</v>
      </c>
      <c r="AC75">
        <v>4</v>
      </c>
      <c r="AD75" s="12">
        <f t="shared" si="19"/>
        <v>3.3</v>
      </c>
      <c r="AE75" s="12">
        <f t="shared" si="19"/>
        <v>3.3</v>
      </c>
      <c r="AF75" s="12">
        <f t="shared" si="19"/>
        <v>3.3</v>
      </c>
      <c r="AG75" s="12">
        <f t="shared" si="19"/>
        <v>3.3</v>
      </c>
      <c r="AH75" s="12">
        <f>Pub_national_scen_base!J75-Pub_national_scen_base!H75</f>
        <v>3.2</v>
      </c>
      <c r="AI75" s="12">
        <f>Pub_national_scen_adv!J75-Pub_national_scen_adv!H75</f>
        <v>3.2</v>
      </c>
      <c r="AJ75" s="12">
        <f>Pub_national_scen_sev!J75-Pub_national_scen_sev!H75</f>
        <v>3.2</v>
      </c>
      <c r="AK75" s="12">
        <v>3.2</v>
      </c>
      <c r="AL75" s="12">
        <f>AH75*(AVERAGE(Pub_national_scen_base!$H75:$J75))</f>
        <v>19.09333333333333</v>
      </c>
      <c r="AM75" s="12">
        <f>AI75*(AVERAGE(Pub_national_scen_adv!$H75:$J75))</f>
        <v>19.09333333333333</v>
      </c>
      <c r="AN75" s="12">
        <f>AJ75*(AVERAGE(Pub_national_scen_adv!$H75:$J75))</f>
        <v>19.09333333333333</v>
      </c>
      <c r="AO75" s="12">
        <v>19.09333333333333</v>
      </c>
      <c r="AQ75" s="12">
        <f t="shared" si="16"/>
        <v>1.8203624637341753</v>
      </c>
      <c r="AR75" s="12">
        <f t="shared" si="16"/>
        <v>1.8203624637341753</v>
      </c>
      <c r="AS75" s="12">
        <f t="shared" si="16"/>
        <v>1.8203624637341753</v>
      </c>
      <c r="AT75" s="12">
        <v>1.8203624637341753</v>
      </c>
      <c r="AU75" s="12">
        <v>-1.10894</v>
      </c>
      <c r="AV75" s="12">
        <f t="shared" si="17"/>
        <v>1.8445397304008413</v>
      </c>
      <c r="AW75" s="12">
        <f t="shared" si="17"/>
        <v>1.8445397304008413</v>
      </c>
      <c r="AX75" s="12">
        <f t="shared" si="17"/>
        <v>1.8445397304008413</v>
      </c>
      <c r="AY75" s="12">
        <f t="shared" si="17"/>
        <v>1.8445397304008413</v>
      </c>
      <c r="BA75" s="12">
        <f t="shared" si="18"/>
        <v>2.8569684541531828</v>
      </c>
      <c r="BB75" s="12">
        <f t="shared" si="18"/>
        <v>2.8569684541531828</v>
      </c>
      <c r="BC75" s="12">
        <f t="shared" si="18"/>
        <v>2.8569684541531828</v>
      </c>
      <c r="BD75" s="12">
        <f t="shared" si="18"/>
        <v>2.8569684541531828</v>
      </c>
    </row>
    <row r="76" spans="1:56" x14ac:dyDescent="0.25">
      <c r="A76" s="12" t="str">
        <f>Pub_national_scen_base!A76</f>
        <v>Q3 1994</v>
      </c>
      <c r="B76" s="12">
        <f>Pub_national_scen_base!F76</f>
        <v>6</v>
      </c>
      <c r="C76" s="12">
        <f>Pub_national_scen_adv!F76</f>
        <v>6</v>
      </c>
      <c r="D76" s="12">
        <f>Pub_national_scen_sev!F76</f>
        <v>6</v>
      </c>
      <c r="E76" s="12">
        <v>6</v>
      </c>
      <c r="F76" s="12">
        <f t="shared" si="20"/>
        <v>6.6</v>
      </c>
      <c r="G76" s="12">
        <f t="shared" si="20"/>
        <v>6.6</v>
      </c>
      <c r="H76" s="12">
        <f t="shared" si="20"/>
        <v>6.6</v>
      </c>
      <c r="I76" s="12">
        <f t="shared" si="20"/>
        <v>6.6</v>
      </c>
      <c r="J76" s="12">
        <f t="shared" si="21"/>
        <v>6.55</v>
      </c>
      <c r="K76" s="12">
        <f t="shared" si="21"/>
        <v>6.55</v>
      </c>
      <c r="L76" s="12">
        <f t="shared" si="21"/>
        <v>6.55</v>
      </c>
      <c r="M76" s="12">
        <v>6.55</v>
      </c>
      <c r="N76" s="12">
        <f>Pub_national_scen_base!N76</f>
        <v>4605.8</v>
      </c>
      <c r="O76" s="12">
        <f>Pub_national_scen_adv!N76</f>
        <v>4605.8</v>
      </c>
      <c r="P76" s="12">
        <f>Pub_national_scen_sev!N76</f>
        <v>4605.8</v>
      </c>
      <c r="Q76">
        <v>4605.8</v>
      </c>
      <c r="R76" s="12">
        <f t="shared" si="22"/>
        <v>8.6922508583597846E-2</v>
      </c>
      <c r="S76" s="12">
        <f t="shared" si="22"/>
        <v>8.6922508583597846E-2</v>
      </c>
      <c r="T76" s="12">
        <f t="shared" si="22"/>
        <v>8.6922508583597846E-2</v>
      </c>
      <c r="U76" s="12">
        <f t="shared" si="22"/>
        <v>8.6922508583597846E-2</v>
      </c>
      <c r="V76" s="12">
        <f t="shared" si="23"/>
        <v>5.5018570038577108</v>
      </c>
      <c r="W76" s="12">
        <f t="shared" si="23"/>
        <v>5.5018570038577108</v>
      </c>
      <c r="X76" s="12">
        <f t="shared" si="23"/>
        <v>5.5018570038577108</v>
      </c>
      <c r="Y76" s="12">
        <f t="shared" si="23"/>
        <v>5.5018570038577108</v>
      </c>
      <c r="Z76" s="12">
        <f>Pub_national_scen_base!H76</f>
        <v>4.5</v>
      </c>
      <c r="AA76" s="12">
        <f>Pub_national_scen_adv!H76</f>
        <v>4.5</v>
      </c>
      <c r="AB76" s="12">
        <f>Pub_national_scen_sev!H76</f>
        <v>4.5</v>
      </c>
      <c r="AC76">
        <v>4.5</v>
      </c>
      <c r="AD76" s="12">
        <f t="shared" si="19"/>
        <v>4</v>
      </c>
      <c r="AE76" s="12">
        <f t="shared" si="19"/>
        <v>4</v>
      </c>
      <c r="AF76" s="12">
        <f t="shared" si="19"/>
        <v>4</v>
      </c>
      <c r="AG76" s="12">
        <f t="shared" si="19"/>
        <v>4</v>
      </c>
      <c r="AH76" s="12">
        <f>Pub_national_scen_base!J76-Pub_national_scen_base!H76</f>
        <v>2.9000000000000004</v>
      </c>
      <c r="AI76" s="12">
        <f>Pub_national_scen_adv!J76-Pub_national_scen_adv!H76</f>
        <v>2.9000000000000004</v>
      </c>
      <c r="AJ76" s="12">
        <f>Pub_national_scen_sev!J76-Pub_national_scen_sev!H76</f>
        <v>2.9000000000000004</v>
      </c>
      <c r="AK76" s="12">
        <v>2.9000000000000004</v>
      </c>
      <c r="AL76" s="12">
        <f>AH76*(AVERAGE(Pub_national_scen_base!$H76:$J76))</f>
        <v>18.173333333333336</v>
      </c>
      <c r="AM76" s="12">
        <f>AI76*(AVERAGE(Pub_national_scen_adv!$H76:$J76))</f>
        <v>18.173333333333336</v>
      </c>
      <c r="AN76" s="12">
        <f>AJ76*(AVERAGE(Pub_national_scen_adv!$H76:$J76))</f>
        <v>18.173333333333336</v>
      </c>
      <c r="AO76" s="12">
        <v>18.173333333333336</v>
      </c>
      <c r="AQ76" s="12">
        <f t="shared" si="16"/>
        <v>1.8974385227082875</v>
      </c>
      <c r="AR76" s="12">
        <f t="shared" si="16"/>
        <v>1.8974385227082875</v>
      </c>
      <c r="AS76" s="12">
        <f t="shared" si="16"/>
        <v>1.8974385227082875</v>
      </c>
      <c r="AT76" s="12">
        <v>1.8974385227082875</v>
      </c>
      <c r="AU76" s="12">
        <v>-1.69855</v>
      </c>
      <c r="AV76" s="12">
        <f t="shared" si="17"/>
        <v>1.8787025893749538</v>
      </c>
      <c r="AW76" s="12">
        <f t="shared" si="17"/>
        <v>1.8787025893749538</v>
      </c>
      <c r="AX76" s="12">
        <f t="shared" si="17"/>
        <v>1.8787025893749538</v>
      </c>
      <c r="AY76" s="12">
        <f t="shared" si="17"/>
        <v>1.8787025893749538</v>
      </c>
      <c r="BA76" s="12">
        <f t="shared" si="18"/>
        <v>2.7251833247424924</v>
      </c>
      <c r="BB76" s="12">
        <f t="shared" si="18"/>
        <v>2.7251833247424924</v>
      </c>
      <c r="BC76" s="12">
        <f t="shared" si="18"/>
        <v>2.7251833247424924</v>
      </c>
      <c r="BD76" s="12">
        <f t="shared" si="18"/>
        <v>2.7251833247424924</v>
      </c>
    </row>
    <row r="77" spans="1:56" x14ac:dyDescent="0.25">
      <c r="A77" s="12" t="str">
        <f>Pub_national_scen_base!A77</f>
        <v>Q4 1994</v>
      </c>
      <c r="B77" s="12">
        <f>Pub_national_scen_base!F77</f>
        <v>5.6</v>
      </c>
      <c r="C77" s="12">
        <f>Pub_national_scen_adv!F77</f>
        <v>5.6</v>
      </c>
      <c r="D77" s="12">
        <f>Pub_national_scen_sev!F77</f>
        <v>5.6</v>
      </c>
      <c r="E77" s="12">
        <v>5.6</v>
      </c>
      <c r="F77" s="12">
        <f t="shared" si="20"/>
        <v>6.2</v>
      </c>
      <c r="G77" s="12">
        <f t="shared" si="20"/>
        <v>6.2</v>
      </c>
      <c r="H77" s="12">
        <f t="shared" si="20"/>
        <v>6.2</v>
      </c>
      <c r="I77" s="12">
        <f t="shared" si="20"/>
        <v>6.2</v>
      </c>
      <c r="J77" s="12">
        <f t="shared" si="21"/>
        <v>6.35</v>
      </c>
      <c r="K77" s="12">
        <f t="shared" si="21"/>
        <v>6.35</v>
      </c>
      <c r="L77" s="12">
        <f t="shared" si="21"/>
        <v>6.35</v>
      </c>
      <c r="M77" s="12">
        <v>6.35</v>
      </c>
      <c r="N77" s="12">
        <f>Pub_national_scen_base!N77</f>
        <v>4540.6000000000004</v>
      </c>
      <c r="O77" s="12">
        <f>Pub_national_scen_adv!N77</f>
        <v>4540.6000000000004</v>
      </c>
      <c r="P77" s="12">
        <f>Pub_national_scen_sev!N77</f>
        <v>4540.6000000000004</v>
      </c>
      <c r="Q77">
        <v>4540.6000000000004</v>
      </c>
      <c r="R77" s="12">
        <f t="shared" si="22"/>
        <v>-2.5162093692301046</v>
      </c>
      <c r="S77" s="12">
        <f t="shared" si="22"/>
        <v>-2.5162093692301046</v>
      </c>
      <c r="T77" s="12">
        <f t="shared" si="22"/>
        <v>-2.5162093692301046</v>
      </c>
      <c r="U77" s="12">
        <f t="shared" si="22"/>
        <v>-2.5162093692301046</v>
      </c>
      <c r="V77" s="12">
        <f t="shared" si="23"/>
        <v>1.93671753856747</v>
      </c>
      <c r="W77" s="12">
        <f t="shared" si="23"/>
        <v>1.93671753856747</v>
      </c>
      <c r="X77" s="12">
        <f t="shared" si="23"/>
        <v>1.93671753856747</v>
      </c>
      <c r="Y77" s="12">
        <f t="shared" si="23"/>
        <v>1.93671753856747</v>
      </c>
      <c r="Z77" s="12">
        <f>Pub_national_scen_base!H77</f>
        <v>5.3</v>
      </c>
      <c r="AA77" s="12">
        <f>Pub_national_scen_adv!H77</f>
        <v>5.3</v>
      </c>
      <c r="AB77" s="12">
        <f>Pub_national_scen_sev!H77</f>
        <v>5.3</v>
      </c>
      <c r="AC77">
        <v>5.3</v>
      </c>
      <c r="AD77" s="12">
        <f t="shared" si="19"/>
        <v>4.5</v>
      </c>
      <c r="AE77" s="12">
        <f t="shared" si="19"/>
        <v>4.5</v>
      </c>
      <c r="AF77" s="12">
        <f t="shared" si="19"/>
        <v>4.5</v>
      </c>
      <c r="AG77" s="12">
        <f t="shared" si="19"/>
        <v>4.5</v>
      </c>
      <c r="AH77" s="12">
        <f>Pub_national_scen_base!J77-Pub_national_scen_base!H77</f>
        <v>2.6000000000000005</v>
      </c>
      <c r="AI77" s="12">
        <f>Pub_national_scen_adv!J77-Pub_national_scen_adv!H77</f>
        <v>2.6000000000000005</v>
      </c>
      <c r="AJ77" s="12">
        <f>Pub_national_scen_sev!J77-Pub_national_scen_sev!H77</f>
        <v>2.6000000000000005</v>
      </c>
      <c r="AK77" s="12">
        <v>2.6000000000000005</v>
      </c>
      <c r="AL77" s="12">
        <f>AH77*(AVERAGE(Pub_national_scen_base!$H77:$J77))</f>
        <v>18.026666666666667</v>
      </c>
      <c r="AM77" s="12">
        <f>AI77*(AVERAGE(Pub_national_scen_adv!$H77:$J77))</f>
        <v>18.026666666666667</v>
      </c>
      <c r="AN77" s="12">
        <f>AJ77*(AVERAGE(Pub_national_scen_adv!$H77:$J77))</f>
        <v>18.026666666666667</v>
      </c>
      <c r="AO77" s="12">
        <v>18.026666666666667</v>
      </c>
      <c r="AQ77" s="12">
        <f t="shared" si="16"/>
        <v>1.7593707345247536</v>
      </c>
      <c r="AR77" s="12">
        <f t="shared" si="16"/>
        <v>1.7593707345247536</v>
      </c>
      <c r="AS77" s="12">
        <f t="shared" si="16"/>
        <v>1.7593707345247536</v>
      </c>
      <c r="AT77" s="12">
        <v>1.7593707345247536</v>
      </c>
      <c r="AU77" s="12">
        <v>-3.59</v>
      </c>
      <c r="AV77" s="12">
        <f t="shared" si="17"/>
        <v>1.6636696678580867</v>
      </c>
      <c r="AW77" s="12">
        <f t="shared" si="17"/>
        <v>1.6636696678580867</v>
      </c>
      <c r="AX77" s="12">
        <f t="shared" si="17"/>
        <v>1.6636696678580867</v>
      </c>
      <c r="AY77" s="12">
        <f t="shared" si="17"/>
        <v>1.6636696678580867</v>
      </c>
      <c r="BA77" s="12">
        <f t="shared" si="18"/>
        <v>2.7332772810769033</v>
      </c>
      <c r="BB77" s="12">
        <f t="shared" si="18"/>
        <v>2.7332772810769033</v>
      </c>
      <c r="BC77" s="12">
        <f t="shared" si="18"/>
        <v>2.7332772810769033</v>
      </c>
      <c r="BD77" s="12">
        <f t="shared" si="18"/>
        <v>2.7332772810769033</v>
      </c>
    </row>
    <row r="78" spans="1:56" x14ac:dyDescent="0.25">
      <c r="A78" s="12" t="str">
        <f>Pub_national_scen_base!A78</f>
        <v>Q1 1995</v>
      </c>
      <c r="B78" s="12">
        <f>Pub_national_scen_base!F78</f>
        <v>5.5</v>
      </c>
      <c r="C78" s="12">
        <f>Pub_national_scen_adv!F78</f>
        <v>5.5</v>
      </c>
      <c r="D78" s="12">
        <f>Pub_national_scen_sev!F78</f>
        <v>5.5</v>
      </c>
      <c r="E78" s="12">
        <v>5.5</v>
      </c>
      <c r="F78" s="12">
        <f t="shared" si="20"/>
        <v>6</v>
      </c>
      <c r="G78" s="12">
        <f t="shared" si="20"/>
        <v>6</v>
      </c>
      <c r="H78" s="12">
        <f t="shared" si="20"/>
        <v>6</v>
      </c>
      <c r="I78" s="12">
        <f t="shared" si="20"/>
        <v>6</v>
      </c>
      <c r="J78" s="12">
        <f t="shared" si="21"/>
        <v>6.1</v>
      </c>
      <c r="K78" s="12">
        <f t="shared" si="21"/>
        <v>6.1</v>
      </c>
      <c r="L78" s="12">
        <f t="shared" si="21"/>
        <v>6.1</v>
      </c>
      <c r="M78" s="12">
        <v>6.1</v>
      </c>
      <c r="N78" s="12">
        <f>Pub_national_scen_base!N78</f>
        <v>4920.3999999999996</v>
      </c>
      <c r="O78" s="12">
        <f>Pub_national_scen_adv!N78</f>
        <v>4920.3999999999996</v>
      </c>
      <c r="P78" s="12">
        <f>Pub_national_scen_sev!N78</f>
        <v>4920.3999999999996</v>
      </c>
      <c r="Q78">
        <v>4920.3999999999996</v>
      </c>
      <c r="R78" s="12">
        <f t="shared" si="22"/>
        <v>10.379792269556054</v>
      </c>
      <c r="S78" s="12">
        <f t="shared" si="22"/>
        <v>10.379792269556054</v>
      </c>
      <c r="T78" s="12">
        <f t="shared" si="22"/>
        <v>10.379792269556054</v>
      </c>
      <c r="U78" s="12">
        <f t="shared" si="22"/>
        <v>10.379792269556054</v>
      </c>
      <c r="V78" s="12">
        <f t="shared" si="23"/>
        <v>-0.83758971667103332</v>
      </c>
      <c r="W78" s="12">
        <f t="shared" si="23"/>
        <v>-0.83758971667103332</v>
      </c>
      <c r="X78" s="12">
        <f t="shared" si="23"/>
        <v>-0.83758971667103332</v>
      </c>
      <c r="Y78" s="12">
        <f t="shared" si="23"/>
        <v>-0.83758971667103332</v>
      </c>
      <c r="Z78" s="12">
        <f>Pub_national_scen_base!H78</f>
        <v>5.7</v>
      </c>
      <c r="AA78" s="12">
        <f>Pub_national_scen_adv!H78</f>
        <v>5.7</v>
      </c>
      <c r="AB78" s="12">
        <f>Pub_national_scen_sev!H78</f>
        <v>5.7</v>
      </c>
      <c r="AC78">
        <v>5.7</v>
      </c>
      <c r="AD78" s="12">
        <f t="shared" si="19"/>
        <v>5.3</v>
      </c>
      <c r="AE78" s="12">
        <f t="shared" si="19"/>
        <v>5.3</v>
      </c>
      <c r="AF78" s="12">
        <f t="shared" si="19"/>
        <v>5.3</v>
      </c>
      <c r="AG78" s="12">
        <f t="shared" si="19"/>
        <v>5.3</v>
      </c>
      <c r="AH78" s="12">
        <f>Pub_national_scen_base!J78-Pub_national_scen_base!H78</f>
        <v>1.8999999999999995</v>
      </c>
      <c r="AI78" s="12">
        <f>Pub_national_scen_adv!J78-Pub_national_scen_adv!H78</f>
        <v>1.8999999999999995</v>
      </c>
      <c r="AJ78" s="12">
        <f>Pub_national_scen_sev!J78-Pub_national_scen_sev!H78</f>
        <v>1.8999999999999995</v>
      </c>
      <c r="AK78" s="12">
        <v>1.8999999999999995</v>
      </c>
      <c r="AL78" s="12">
        <f>AH78*(AVERAGE(Pub_national_scen_base!$H78:$J78))</f>
        <v>13.11</v>
      </c>
      <c r="AM78" s="12">
        <f>AI78*(AVERAGE(Pub_national_scen_adv!$H78:$J78))</f>
        <v>13.11</v>
      </c>
      <c r="AN78" s="12">
        <f>AJ78*(AVERAGE(Pub_national_scen_adv!$H78:$J78))</f>
        <v>13.11</v>
      </c>
      <c r="AO78" s="12">
        <v>13.11</v>
      </c>
      <c r="AQ78" s="12">
        <f t="shared" si="16"/>
        <v>2.0800272804089328</v>
      </c>
      <c r="AR78" s="12">
        <f t="shared" si="16"/>
        <v>2.0800272804089328</v>
      </c>
      <c r="AS78" s="12">
        <f t="shared" si="16"/>
        <v>2.0800272804089328</v>
      </c>
      <c r="AT78" s="12">
        <v>2.0800272804089328</v>
      </c>
      <c r="AU78" s="12">
        <v>-4.4371</v>
      </c>
      <c r="AV78" s="12">
        <f t="shared" si="17"/>
        <v>1.8986028804089328</v>
      </c>
      <c r="AW78" s="12">
        <f t="shared" si="17"/>
        <v>1.8986028804089328</v>
      </c>
      <c r="AX78" s="12">
        <f t="shared" si="17"/>
        <v>1.8986028804089328</v>
      </c>
      <c r="AY78" s="12">
        <f t="shared" si="17"/>
        <v>1.8986028804089328</v>
      </c>
      <c r="BA78" s="12">
        <f t="shared" si="18"/>
        <v>2.241397231913318</v>
      </c>
      <c r="BB78" s="12">
        <f t="shared" si="18"/>
        <v>2.241397231913318</v>
      </c>
      <c r="BC78" s="12">
        <f t="shared" si="18"/>
        <v>2.241397231913318</v>
      </c>
      <c r="BD78" s="12">
        <f t="shared" si="18"/>
        <v>2.241397231913318</v>
      </c>
    </row>
    <row r="79" spans="1:56" x14ac:dyDescent="0.25">
      <c r="A79" s="12" t="str">
        <f>Pub_national_scen_base!A79</f>
        <v>Q2 1995</v>
      </c>
      <c r="B79" s="12">
        <f>Pub_national_scen_base!F79</f>
        <v>5.7</v>
      </c>
      <c r="C79" s="12">
        <f>Pub_national_scen_adv!F79</f>
        <v>5.7</v>
      </c>
      <c r="D79" s="12">
        <f>Pub_national_scen_sev!F79</f>
        <v>5.7</v>
      </c>
      <c r="E79" s="12">
        <v>5.7</v>
      </c>
      <c r="F79" s="12">
        <f t="shared" si="20"/>
        <v>5.6</v>
      </c>
      <c r="G79" s="12">
        <f t="shared" si="20"/>
        <v>5.6</v>
      </c>
      <c r="H79" s="12">
        <f t="shared" si="20"/>
        <v>5.6</v>
      </c>
      <c r="I79" s="12">
        <f t="shared" si="20"/>
        <v>5.6</v>
      </c>
      <c r="J79" s="12">
        <f t="shared" si="21"/>
        <v>5.8249999999999993</v>
      </c>
      <c r="K79" s="12">
        <f t="shared" si="21"/>
        <v>5.8249999999999993</v>
      </c>
      <c r="L79" s="12">
        <f t="shared" si="21"/>
        <v>5.8249999999999993</v>
      </c>
      <c r="M79" s="12">
        <v>5.8249999999999993</v>
      </c>
      <c r="N79" s="12">
        <f>Pub_national_scen_base!N79</f>
        <v>5348.8</v>
      </c>
      <c r="O79" s="12">
        <f>Pub_national_scen_adv!N79</f>
        <v>5348.8</v>
      </c>
      <c r="P79" s="12">
        <f>Pub_national_scen_sev!N79</f>
        <v>5348.8</v>
      </c>
      <c r="Q79">
        <v>5348.8</v>
      </c>
      <c r="R79" s="12">
        <f t="shared" si="22"/>
        <v>21.696396068438297</v>
      </c>
      <c r="S79" s="12">
        <f t="shared" si="22"/>
        <v>21.696396068438297</v>
      </c>
      <c r="T79" s="12">
        <f t="shared" si="22"/>
        <v>21.696396068438297</v>
      </c>
      <c r="U79" s="12">
        <f t="shared" si="22"/>
        <v>21.696396068438297</v>
      </c>
      <c r="V79" s="12">
        <f t="shared" si="23"/>
        <v>1.6819809009508635</v>
      </c>
      <c r="W79" s="12">
        <f t="shared" si="23"/>
        <v>1.6819809009508635</v>
      </c>
      <c r="X79" s="12">
        <f t="shared" si="23"/>
        <v>1.6819809009508635</v>
      </c>
      <c r="Y79" s="12">
        <f t="shared" si="23"/>
        <v>1.6819809009508635</v>
      </c>
      <c r="Z79" s="12">
        <f>Pub_national_scen_base!H79</f>
        <v>5.6</v>
      </c>
      <c r="AA79" s="12">
        <f>Pub_national_scen_adv!H79</f>
        <v>5.6</v>
      </c>
      <c r="AB79" s="12">
        <f>Pub_national_scen_sev!H79</f>
        <v>5.6</v>
      </c>
      <c r="AC79">
        <v>5.6</v>
      </c>
      <c r="AD79" s="12">
        <f t="shared" si="19"/>
        <v>5.7</v>
      </c>
      <c r="AE79" s="12">
        <f t="shared" si="19"/>
        <v>5.7</v>
      </c>
      <c r="AF79" s="12">
        <f t="shared" si="19"/>
        <v>5.7</v>
      </c>
      <c r="AG79" s="12">
        <f t="shared" si="19"/>
        <v>5.7</v>
      </c>
      <c r="AH79" s="12">
        <f>Pub_national_scen_base!J79-Pub_national_scen_base!H79</f>
        <v>1.1000000000000005</v>
      </c>
      <c r="AI79" s="12">
        <f>Pub_national_scen_adv!J79-Pub_national_scen_adv!H79</f>
        <v>1.1000000000000005</v>
      </c>
      <c r="AJ79" s="12">
        <f>Pub_national_scen_sev!J79-Pub_national_scen_sev!H79</f>
        <v>1.1000000000000005</v>
      </c>
      <c r="AK79" s="12">
        <v>1.1000000000000005</v>
      </c>
      <c r="AL79" s="12">
        <f>AH79*(AVERAGE(Pub_national_scen_base!$H79:$J79))</f>
        <v>6.85666666666667</v>
      </c>
      <c r="AM79" s="12">
        <f>AI79*(AVERAGE(Pub_national_scen_adv!$H79:$J79))</f>
        <v>6.85666666666667</v>
      </c>
      <c r="AN79" s="12">
        <f>AJ79*(AVERAGE(Pub_national_scen_adv!$H79:$J79))</f>
        <v>6.85666666666667</v>
      </c>
      <c r="AO79" s="12">
        <v>6.85666666666667</v>
      </c>
      <c r="AQ79" s="12">
        <f t="shared" si="16"/>
        <v>2.2742840508925495</v>
      </c>
      <c r="AR79" s="12">
        <f t="shared" si="16"/>
        <v>2.2742840508925495</v>
      </c>
      <c r="AS79" s="12">
        <f t="shared" si="16"/>
        <v>2.2742840508925495</v>
      </c>
      <c r="AT79" s="12">
        <v>2.2742840508925495</v>
      </c>
      <c r="AU79" s="12">
        <v>0.17297999999999999</v>
      </c>
      <c r="AV79" s="12">
        <f t="shared" si="17"/>
        <v>2.0192167842258835</v>
      </c>
      <c r="AW79" s="12">
        <f t="shared" si="17"/>
        <v>2.0192167842258835</v>
      </c>
      <c r="AX79" s="12">
        <f t="shared" si="17"/>
        <v>2.0192167842258835</v>
      </c>
      <c r="AY79" s="12">
        <f t="shared" si="17"/>
        <v>2.0192167842258835</v>
      </c>
      <c r="BA79" s="12">
        <f t="shared" si="18"/>
        <v>1.8343991179468511</v>
      </c>
      <c r="BB79" s="12">
        <f t="shared" si="18"/>
        <v>1.8343991179468511</v>
      </c>
      <c r="BC79" s="12">
        <f t="shared" si="18"/>
        <v>1.8343991179468511</v>
      </c>
      <c r="BD79" s="12">
        <f t="shared" si="18"/>
        <v>1.8343991179468511</v>
      </c>
    </row>
    <row r="80" spans="1:56" x14ac:dyDescent="0.25">
      <c r="A80" s="12" t="str">
        <f>Pub_national_scen_base!A80</f>
        <v>Q3 1995</v>
      </c>
      <c r="B80" s="12">
        <f>Pub_national_scen_base!F80</f>
        <v>5.7</v>
      </c>
      <c r="C80" s="12">
        <f>Pub_national_scen_adv!F80</f>
        <v>5.7</v>
      </c>
      <c r="D80" s="12">
        <f>Pub_national_scen_sev!F80</f>
        <v>5.7</v>
      </c>
      <c r="E80" s="12">
        <v>5.7</v>
      </c>
      <c r="F80" s="12">
        <f t="shared" si="20"/>
        <v>5.5</v>
      </c>
      <c r="G80" s="12">
        <f t="shared" si="20"/>
        <v>5.5</v>
      </c>
      <c r="H80" s="12">
        <f t="shared" si="20"/>
        <v>5.5</v>
      </c>
      <c r="I80" s="12">
        <f t="shared" si="20"/>
        <v>5.5</v>
      </c>
      <c r="J80" s="12">
        <f t="shared" si="21"/>
        <v>5.7</v>
      </c>
      <c r="K80" s="12">
        <f t="shared" si="21"/>
        <v>5.7</v>
      </c>
      <c r="L80" s="12">
        <f t="shared" si="21"/>
        <v>5.7</v>
      </c>
      <c r="M80" s="12">
        <v>5.7</v>
      </c>
      <c r="N80" s="12">
        <f>Pub_national_scen_base!N80</f>
        <v>5806.6</v>
      </c>
      <c r="O80" s="12">
        <f>Pub_national_scen_adv!N80</f>
        <v>5806.6</v>
      </c>
      <c r="P80" s="12">
        <f>Pub_national_scen_sev!N80</f>
        <v>5806.6</v>
      </c>
      <c r="Q80">
        <v>5806.6</v>
      </c>
      <c r="R80" s="12">
        <f t="shared" si="22"/>
        <v>26.071475096617313</v>
      </c>
      <c r="S80" s="12">
        <f t="shared" si="22"/>
        <v>26.071475096617313</v>
      </c>
      <c r="T80" s="12">
        <f t="shared" si="22"/>
        <v>26.071475096617313</v>
      </c>
      <c r="U80" s="12">
        <f t="shared" si="22"/>
        <v>26.071475096617313</v>
      </c>
      <c r="V80" s="12">
        <f t="shared" si="23"/>
        <v>7.4117253693369616</v>
      </c>
      <c r="W80" s="12">
        <f t="shared" si="23"/>
        <v>7.4117253693369616</v>
      </c>
      <c r="X80" s="12">
        <f t="shared" si="23"/>
        <v>7.4117253693369616</v>
      </c>
      <c r="Y80" s="12">
        <f t="shared" si="23"/>
        <v>7.4117253693369616</v>
      </c>
      <c r="Z80" s="12">
        <f>Pub_national_scen_base!H80</f>
        <v>5.4</v>
      </c>
      <c r="AA80" s="12">
        <f>Pub_national_scen_adv!H80</f>
        <v>5.4</v>
      </c>
      <c r="AB80" s="12">
        <f>Pub_national_scen_sev!H80</f>
        <v>5.4</v>
      </c>
      <c r="AC80">
        <v>5.4</v>
      </c>
      <c r="AD80" s="12">
        <f t="shared" si="19"/>
        <v>5.6</v>
      </c>
      <c r="AE80" s="12">
        <f t="shared" si="19"/>
        <v>5.6</v>
      </c>
      <c r="AF80" s="12">
        <f t="shared" si="19"/>
        <v>5.6</v>
      </c>
      <c r="AG80" s="12">
        <f t="shared" si="19"/>
        <v>5.6</v>
      </c>
      <c r="AH80" s="12">
        <f>Pub_national_scen_base!J80-Pub_national_scen_base!H80</f>
        <v>1.0999999999999996</v>
      </c>
      <c r="AI80" s="12">
        <f>Pub_national_scen_adv!J80-Pub_national_scen_adv!H80</f>
        <v>1.0999999999999996</v>
      </c>
      <c r="AJ80" s="12">
        <f>Pub_national_scen_sev!J80-Pub_national_scen_sev!H80</f>
        <v>1.0999999999999996</v>
      </c>
      <c r="AK80" s="12">
        <v>1.0999999999999996</v>
      </c>
      <c r="AL80" s="12">
        <f>AH80*(AVERAGE(Pub_national_scen_base!$H80:$J80))</f>
        <v>6.5999999999999979</v>
      </c>
      <c r="AM80" s="12">
        <f>AI80*(AVERAGE(Pub_national_scen_adv!$H80:$J80))</f>
        <v>6.5999999999999979</v>
      </c>
      <c r="AN80" s="12">
        <f>AJ80*(AVERAGE(Pub_national_scen_adv!$H80:$J80))</f>
        <v>6.5999999999999979</v>
      </c>
      <c r="AO80" s="12">
        <v>6.5999999999999979</v>
      </c>
      <c r="AQ80" s="12">
        <f t="shared" si="16"/>
        <v>2.16074437178849</v>
      </c>
      <c r="AR80" s="12">
        <f t="shared" si="16"/>
        <v>2.16074437178849</v>
      </c>
      <c r="AS80" s="12">
        <f t="shared" si="16"/>
        <v>2.16074437178849</v>
      </c>
      <c r="AT80" s="12">
        <v>2.16074437178849</v>
      </c>
      <c r="AU80" s="12">
        <v>1.62683</v>
      </c>
      <c r="AV80" s="12">
        <f t="shared" si="17"/>
        <v>1.95822337178849</v>
      </c>
      <c r="AW80" s="12">
        <f t="shared" si="17"/>
        <v>1.95822337178849</v>
      </c>
      <c r="AX80" s="12">
        <f t="shared" si="17"/>
        <v>1.95822337178849</v>
      </c>
      <c r="AY80" s="12">
        <f t="shared" si="17"/>
        <v>1.95822337178849</v>
      </c>
      <c r="BA80" s="12">
        <f t="shared" si="18"/>
        <v>1.7006467471014806</v>
      </c>
      <c r="BB80" s="12">
        <f t="shared" si="18"/>
        <v>1.7006467471014806</v>
      </c>
      <c r="BC80" s="12">
        <f t="shared" si="18"/>
        <v>1.7006467471014806</v>
      </c>
      <c r="BD80" s="12">
        <f t="shared" si="18"/>
        <v>1.7006467471014806</v>
      </c>
    </row>
    <row r="81" spans="1:56" x14ac:dyDescent="0.25">
      <c r="A81" s="12" t="str">
        <f>Pub_national_scen_base!A81</f>
        <v>Q4 1995</v>
      </c>
      <c r="B81" s="12">
        <f>Pub_national_scen_base!F81</f>
        <v>5.6</v>
      </c>
      <c r="C81" s="12">
        <f>Pub_national_scen_adv!F81</f>
        <v>5.6</v>
      </c>
      <c r="D81" s="12">
        <f>Pub_national_scen_sev!F81</f>
        <v>5.6</v>
      </c>
      <c r="E81" s="12">
        <v>5.6</v>
      </c>
      <c r="F81" s="12">
        <f t="shared" si="20"/>
        <v>5.7</v>
      </c>
      <c r="G81" s="12">
        <f t="shared" si="20"/>
        <v>5.7</v>
      </c>
      <c r="H81" s="12">
        <f t="shared" si="20"/>
        <v>5.7</v>
      </c>
      <c r="I81" s="12">
        <f t="shared" si="20"/>
        <v>5.7</v>
      </c>
      <c r="J81" s="12">
        <f t="shared" si="21"/>
        <v>5.625</v>
      </c>
      <c r="K81" s="12">
        <f t="shared" si="21"/>
        <v>5.625</v>
      </c>
      <c r="L81" s="12">
        <f t="shared" si="21"/>
        <v>5.625</v>
      </c>
      <c r="M81" s="12">
        <v>5.625</v>
      </c>
      <c r="N81" s="12">
        <f>Pub_national_scen_base!N81</f>
        <v>6057.2</v>
      </c>
      <c r="O81" s="12">
        <f>Pub_national_scen_adv!N81</f>
        <v>6057.2</v>
      </c>
      <c r="P81" s="12">
        <f>Pub_national_scen_sev!N81</f>
        <v>6057.2</v>
      </c>
      <c r="Q81">
        <v>6057.2</v>
      </c>
      <c r="R81" s="12">
        <f t="shared" si="22"/>
        <v>33.400872131436365</v>
      </c>
      <c r="S81" s="12">
        <f t="shared" si="22"/>
        <v>33.400872131436365</v>
      </c>
      <c r="T81" s="12">
        <f t="shared" si="22"/>
        <v>33.400872131436365</v>
      </c>
      <c r="U81" s="12">
        <f t="shared" si="22"/>
        <v>33.400872131436365</v>
      </c>
      <c r="V81" s="12">
        <f t="shared" si="23"/>
        <v>13.90786351634539</v>
      </c>
      <c r="W81" s="12">
        <f t="shared" si="23"/>
        <v>13.90786351634539</v>
      </c>
      <c r="X81" s="12">
        <f t="shared" si="23"/>
        <v>13.90786351634539</v>
      </c>
      <c r="Y81" s="12">
        <f t="shared" si="23"/>
        <v>13.90786351634539</v>
      </c>
      <c r="Z81" s="12">
        <f>Pub_national_scen_base!H81</f>
        <v>5.3</v>
      </c>
      <c r="AA81" s="12">
        <f>Pub_national_scen_adv!H81</f>
        <v>5.3</v>
      </c>
      <c r="AB81" s="12">
        <f>Pub_national_scen_sev!H81</f>
        <v>5.3</v>
      </c>
      <c r="AC81">
        <v>5.3</v>
      </c>
      <c r="AD81" s="12">
        <f t="shared" si="19"/>
        <v>5.4</v>
      </c>
      <c r="AE81" s="12">
        <f t="shared" si="19"/>
        <v>5.4</v>
      </c>
      <c r="AF81" s="12">
        <f t="shared" si="19"/>
        <v>5.4</v>
      </c>
      <c r="AG81" s="12">
        <f t="shared" si="19"/>
        <v>5.4</v>
      </c>
      <c r="AH81" s="12">
        <f>Pub_national_scen_base!J81-Pub_national_scen_base!H81</f>
        <v>0.70000000000000018</v>
      </c>
      <c r="AI81" s="12">
        <f>Pub_national_scen_adv!J81-Pub_national_scen_adv!H81</f>
        <v>0.70000000000000018</v>
      </c>
      <c r="AJ81" s="12">
        <f>Pub_national_scen_sev!J81-Pub_national_scen_sev!H81</f>
        <v>0.70000000000000018</v>
      </c>
      <c r="AK81" s="12">
        <v>0.70000000000000018</v>
      </c>
      <c r="AL81" s="12">
        <f>AH81*(AVERAGE(Pub_national_scen_base!$H81:$J81))</f>
        <v>3.9666666666666677</v>
      </c>
      <c r="AM81" s="12">
        <f>AI81*(AVERAGE(Pub_national_scen_adv!$H81:$J81))</f>
        <v>3.9666666666666677</v>
      </c>
      <c r="AN81" s="12">
        <f>AJ81*(AVERAGE(Pub_national_scen_adv!$H81:$J81))</f>
        <v>3.9666666666666677</v>
      </c>
      <c r="AO81" s="12">
        <v>3.9666666666666677</v>
      </c>
      <c r="AQ81" s="12">
        <f t="shared" si="16"/>
        <v>1.9139581801738603</v>
      </c>
      <c r="AR81" s="12">
        <f t="shared" si="16"/>
        <v>1.9139581801738603</v>
      </c>
      <c r="AS81" s="12">
        <f t="shared" si="16"/>
        <v>1.9139581801738603</v>
      </c>
      <c r="AT81" s="12">
        <v>1.9139581801738603</v>
      </c>
      <c r="AU81" s="12">
        <v>1.74387</v>
      </c>
      <c r="AV81" s="12">
        <f t="shared" si="17"/>
        <v>1.6399235135071937</v>
      </c>
      <c r="AW81" s="12">
        <f t="shared" si="17"/>
        <v>1.6399235135071937</v>
      </c>
      <c r="AX81" s="12">
        <f t="shared" si="17"/>
        <v>1.6399235135071937</v>
      </c>
      <c r="AY81" s="12">
        <f t="shared" si="17"/>
        <v>1.6399235135071937</v>
      </c>
      <c r="BA81" s="12">
        <f t="shared" si="18"/>
        <v>1.493264836056909</v>
      </c>
      <c r="BB81" s="12">
        <f t="shared" si="18"/>
        <v>1.493264836056909</v>
      </c>
      <c r="BC81" s="12">
        <f t="shared" si="18"/>
        <v>1.493264836056909</v>
      </c>
      <c r="BD81" s="12">
        <f t="shared" si="18"/>
        <v>1.493264836056909</v>
      </c>
    </row>
    <row r="82" spans="1:56" x14ac:dyDescent="0.25">
      <c r="A82" s="12" t="str">
        <f>Pub_national_scen_base!A82</f>
        <v>Q1 1996</v>
      </c>
      <c r="B82" s="12">
        <f>Pub_national_scen_base!F82</f>
        <v>5.5</v>
      </c>
      <c r="C82" s="12">
        <f>Pub_national_scen_adv!F82</f>
        <v>5.5</v>
      </c>
      <c r="D82" s="12">
        <f>Pub_national_scen_sev!F82</f>
        <v>5.5</v>
      </c>
      <c r="E82" s="12">
        <v>5.5</v>
      </c>
      <c r="F82" s="12">
        <f t="shared" si="20"/>
        <v>5.7</v>
      </c>
      <c r="G82" s="12">
        <f t="shared" si="20"/>
        <v>5.7</v>
      </c>
      <c r="H82" s="12">
        <f t="shared" si="20"/>
        <v>5.7</v>
      </c>
      <c r="I82" s="12">
        <f t="shared" si="20"/>
        <v>5.7</v>
      </c>
      <c r="J82" s="12">
        <f t="shared" si="21"/>
        <v>5.625</v>
      </c>
      <c r="K82" s="12">
        <f t="shared" si="21"/>
        <v>5.625</v>
      </c>
      <c r="L82" s="12">
        <f t="shared" si="21"/>
        <v>5.625</v>
      </c>
      <c r="M82" s="12">
        <v>5.625</v>
      </c>
      <c r="N82" s="12">
        <f>Pub_national_scen_base!N82</f>
        <v>6365.9</v>
      </c>
      <c r="O82" s="12">
        <f>Pub_national_scen_adv!N82</f>
        <v>6365.9</v>
      </c>
      <c r="P82" s="12">
        <f>Pub_national_scen_sev!N82</f>
        <v>6365.9</v>
      </c>
      <c r="Q82">
        <v>6365.9</v>
      </c>
      <c r="R82" s="12">
        <f t="shared" si="22"/>
        <v>29.37769287049834</v>
      </c>
      <c r="S82" s="12">
        <f t="shared" si="22"/>
        <v>29.37769287049834</v>
      </c>
      <c r="T82" s="12">
        <f t="shared" si="22"/>
        <v>29.37769287049834</v>
      </c>
      <c r="U82" s="12">
        <f t="shared" si="22"/>
        <v>29.37769287049834</v>
      </c>
      <c r="V82" s="12">
        <f t="shared" si="23"/>
        <v>22.887133891512008</v>
      </c>
      <c r="W82" s="12">
        <f t="shared" si="23"/>
        <v>22.887133891512008</v>
      </c>
      <c r="X82" s="12">
        <f t="shared" si="23"/>
        <v>22.887133891512008</v>
      </c>
      <c r="Y82" s="12">
        <f t="shared" si="23"/>
        <v>22.887133891512008</v>
      </c>
      <c r="Z82" s="12">
        <f>Pub_national_scen_base!H82</f>
        <v>4.9000000000000004</v>
      </c>
      <c r="AA82" s="12">
        <f>Pub_national_scen_adv!H82</f>
        <v>4.9000000000000004</v>
      </c>
      <c r="AB82" s="12">
        <f>Pub_national_scen_sev!H82</f>
        <v>4.9000000000000004</v>
      </c>
      <c r="AC82">
        <v>4.9000000000000004</v>
      </c>
      <c r="AD82" s="12">
        <f t="shared" si="19"/>
        <v>5.3</v>
      </c>
      <c r="AE82" s="12">
        <f t="shared" si="19"/>
        <v>5.3</v>
      </c>
      <c r="AF82" s="12">
        <f t="shared" si="19"/>
        <v>5.3</v>
      </c>
      <c r="AG82" s="12">
        <f t="shared" si="19"/>
        <v>5.3</v>
      </c>
      <c r="AH82" s="12">
        <f>Pub_national_scen_base!J82-Pub_national_scen_base!H82</f>
        <v>1.0999999999999996</v>
      </c>
      <c r="AI82" s="12">
        <f>Pub_national_scen_adv!J82-Pub_national_scen_adv!H82</f>
        <v>1.0999999999999996</v>
      </c>
      <c r="AJ82" s="12">
        <f>Pub_national_scen_sev!J82-Pub_national_scen_sev!H82</f>
        <v>1.0999999999999996</v>
      </c>
      <c r="AK82" s="12">
        <v>1.0999999999999996</v>
      </c>
      <c r="AL82" s="12">
        <f>AH82*(AVERAGE(Pub_national_scen_base!$H82:$J82))</f>
        <v>6.049999999999998</v>
      </c>
      <c r="AM82" s="12">
        <f>AI82*(AVERAGE(Pub_national_scen_adv!$H82:$J82))</f>
        <v>6.049999999999998</v>
      </c>
      <c r="AN82" s="12">
        <f>AJ82*(AVERAGE(Pub_national_scen_adv!$H82:$J82))</f>
        <v>6.049999999999998</v>
      </c>
      <c r="AO82" s="12">
        <v>6.049999999999998</v>
      </c>
      <c r="AQ82" s="12">
        <f t="shared" si="16"/>
        <v>1.81671126254546</v>
      </c>
      <c r="AR82" s="12">
        <f t="shared" si="16"/>
        <v>1.81671126254546</v>
      </c>
      <c r="AS82" s="12">
        <f t="shared" si="16"/>
        <v>1.81671126254546</v>
      </c>
      <c r="AT82" s="12">
        <v>1.81671126254546</v>
      </c>
      <c r="AU82" s="12">
        <v>3.43676</v>
      </c>
      <c r="AV82" s="12">
        <f t="shared" si="17"/>
        <v>1.6623382625454595</v>
      </c>
      <c r="AW82" s="12">
        <f t="shared" si="17"/>
        <v>1.6623382625454595</v>
      </c>
      <c r="AX82" s="12">
        <f t="shared" si="17"/>
        <v>1.6623382625454595</v>
      </c>
      <c r="AY82" s="12">
        <f t="shared" si="17"/>
        <v>1.6623382625454595</v>
      </c>
      <c r="BA82" s="12">
        <f t="shared" si="18"/>
        <v>1.6239602138850497</v>
      </c>
      <c r="BB82" s="12">
        <f t="shared" si="18"/>
        <v>1.6239602138850497</v>
      </c>
      <c r="BC82" s="12">
        <f t="shared" si="18"/>
        <v>1.6239602138850497</v>
      </c>
      <c r="BD82" s="12">
        <f t="shared" si="18"/>
        <v>1.6239602138850497</v>
      </c>
    </row>
    <row r="83" spans="1:56" x14ac:dyDescent="0.25">
      <c r="A83" s="12" t="str">
        <f>Pub_national_scen_base!A83</f>
        <v>Q2 1996</v>
      </c>
      <c r="B83" s="12">
        <f>Pub_national_scen_base!F83</f>
        <v>5.5</v>
      </c>
      <c r="C83" s="12">
        <f>Pub_national_scen_adv!F83</f>
        <v>5.5</v>
      </c>
      <c r="D83" s="12">
        <f>Pub_national_scen_sev!F83</f>
        <v>5.5</v>
      </c>
      <c r="E83" s="12">
        <v>5.5</v>
      </c>
      <c r="F83" s="12">
        <f t="shared" si="20"/>
        <v>5.6</v>
      </c>
      <c r="G83" s="12">
        <f t="shared" si="20"/>
        <v>5.6</v>
      </c>
      <c r="H83" s="12">
        <f t="shared" si="20"/>
        <v>5.6</v>
      </c>
      <c r="I83" s="12">
        <f t="shared" si="20"/>
        <v>5.6</v>
      </c>
      <c r="J83" s="12">
        <f t="shared" si="21"/>
        <v>5.625</v>
      </c>
      <c r="K83" s="12">
        <f t="shared" si="21"/>
        <v>5.625</v>
      </c>
      <c r="L83" s="12">
        <f t="shared" si="21"/>
        <v>5.625</v>
      </c>
      <c r="M83" s="12">
        <v>5.625</v>
      </c>
      <c r="N83" s="12">
        <f>Pub_national_scen_base!N83</f>
        <v>6612.8</v>
      </c>
      <c r="O83" s="12">
        <f>Pub_national_scen_adv!N83</f>
        <v>6612.8</v>
      </c>
      <c r="P83" s="12">
        <f>Pub_national_scen_sev!N83</f>
        <v>6612.8</v>
      </c>
      <c r="Q83">
        <v>6612.8</v>
      </c>
      <c r="R83" s="12">
        <f t="shared" si="22"/>
        <v>23.631468740652117</v>
      </c>
      <c r="S83" s="12">
        <f t="shared" si="22"/>
        <v>23.631468740652117</v>
      </c>
      <c r="T83" s="12">
        <f t="shared" si="22"/>
        <v>23.631468740652117</v>
      </c>
      <c r="U83" s="12">
        <f t="shared" si="22"/>
        <v>23.631468740652117</v>
      </c>
      <c r="V83" s="12">
        <f t="shared" si="23"/>
        <v>27.63660904174758</v>
      </c>
      <c r="W83" s="12">
        <f t="shared" si="23"/>
        <v>27.63660904174758</v>
      </c>
      <c r="X83" s="12">
        <f t="shared" si="23"/>
        <v>27.63660904174758</v>
      </c>
      <c r="Y83" s="12">
        <f t="shared" si="23"/>
        <v>27.63660904174758</v>
      </c>
      <c r="Z83" s="12">
        <f>Pub_national_scen_base!H83</f>
        <v>5</v>
      </c>
      <c r="AA83" s="12">
        <f>Pub_national_scen_adv!H83</f>
        <v>5</v>
      </c>
      <c r="AB83" s="12">
        <f>Pub_national_scen_sev!H83</f>
        <v>5</v>
      </c>
      <c r="AC83">
        <v>5</v>
      </c>
      <c r="AD83" s="12">
        <f t="shared" si="19"/>
        <v>4.9000000000000004</v>
      </c>
      <c r="AE83" s="12">
        <f t="shared" si="19"/>
        <v>4.9000000000000004</v>
      </c>
      <c r="AF83" s="12">
        <f t="shared" si="19"/>
        <v>4.9000000000000004</v>
      </c>
      <c r="AG83" s="12">
        <f t="shared" si="19"/>
        <v>4.9000000000000004</v>
      </c>
      <c r="AH83" s="12">
        <f>Pub_national_scen_base!J83-Pub_national_scen_base!H83</f>
        <v>1.7999999999999998</v>
      </c>
      <c r="AI83" s="12">
        <f>Pub_national_scen_adv!J83-Pub_national_scen_adv!H83</f>
        <v>1.7999999999999998</v>
      </c>
      <c r="AJ83" s="12">
        <f>Pub_national_scen_sev!J83-Pub_national_scen_sev!H83</f>
        <v>1.7999999999999998</v>
      </c>
      <c r="AK83" s="12">
        <v>1.7999999999999998</v>
      </c>
      <c r="AL83" s="12">
        <f>AH83*(AVERAGE(Pub_national_scen_base!$H83:$J83))</f>
        <v>10.98</v>
      </c>
      <c r="AM83" s="12">
        <f>AI83*(AVERAGE(Pub_national_scen_adv!$H83:$J83))</f>
        <v>10.98</v>
      </c>
      <c r="AN83" s="12">
        <f>AJ83*(AVERAGE(Pub_national_scen_adv!$H83:$J83))</f>
        <v>10.98</v>
      </c>
      <c r="AO83" s="12">
        <v>10.98</v>
      </c>
      <c r="AQ83" s="12">
        <f t="shared" si="16"/>
        <v>1.5764650868535628</v>
      </c>
      <c r="AR83" s="12">
        <f t="shared" si="16"/>
        <v>1.5764650868535628</v>
      </c>
      <c r="AS83" s="12">
        <f t="shared" si="16"/>
        <v>1.5764650868535628</v>
      </c>
      <c r="AT83" s="12">
        <v>1.5764650868535628</v>
      </c>
      <c r="AU83" s="12">
        <v>2.4133200000000001</v>
      </c>
      <c r="AV83" s="12">
        <f t="shared" si="17"/>
        <v>1.587916886853562</v>
      </c>
      <c r="AW83" s="12">
        <f t="shared" si="17"/>
        <v>1.587916886853562</v>
      </c>
      <c r="AX83" s="12">
        <f t="shared" si="17"/>
        <v>1.587916886853562</v>
      </c>
      <c r="AY83" s="12">
        <f t="shared" si="17"/>
        <v>1.587916886853562</v>
      </c>
      <c r="BA83" s="12">
        <f t="shared" si="18"/>
        <v>1.8363469377804365</v>
      </c>
      <c r="BB83" s="12">
        <f t="shared" si="18"/>
        <v>1.8363469377804365</v>
      </c>
      <c r="BC83" s="12">
        <f t="shared" si="18"/>
        <v>1.8363469377804365</v>
      </c>
      <c r="BD83" s="12">
        <f t="shared" si="18"/>
        <v>1.8363469377804365</v>
      </c>
    </row>
    <row r="84" spans="1:56" x14ac:dyDescent="0.25">
      <c r="A84" s="12" t="str">
        <f>Pub_national_scen_base!A84</f>
        <v>Q3 1996</v>
      </c>
      <c r="B84" s="12">
        <f>Pub_national_scen_base!F84</f>
        <v>5.3</v>
      </c>
      <c r="C84" s="12">
        <f>Pub_national_scen_adv!F84</f>
        <v>5.3</v>
      </c>
      <c r="D84" s="12">
        <f>Pub_national_scen_sev!F84</f>
        <v>5.3</v>
      </c>
      <c r="E84" s="12">
        <v>5.3</v>
      </c>
      <c r="F84" s="12">
        <f t="shared" si="20"/>
        <v>5.5</v>
      </c>
      <c r="G84" s="12">
        <f t="shared" si="20"/>
        <v>5.5</v>
      </c>
      <c r="H84" s="12">
        <f t="shared" si="20"/>
        <v>5.5</v>
      </c>
      <c r="I84" s="12">
        <f t="shared" si="20"/>
        <v>5.5</v>
      </c>
      <c r="J84" s="12">
        <f t="shared" si="21"/>
        <v>5.5750000000000002</v>
      </c>
      <c r="K84" s="12">
        <f t="shared" si="21"/>
        <v>5.5750000000000002</v>
      </c>
      <c r="L84" s="12">
        <f t="shared" si="21"/>
        <v>5.5750000000000002</v>
      </c>
      <c r="M84" s="12">
        <v>5.5750000000000002</v>
      </c>
      <c r="N84" s="12">
        <f>Pub_national_scen_base!N84</f>
        <v>6765.7</v>
      </c>
      <c r="O84" s="12">
        <f>Pub_national_scen_adv!N84</f>
        <v>6765.7</v>
      </c>
      <c r="P84" s="12">
        <f>Pub_national_scen_sev!N84</f>
        <v>6765.7</v>
      </c>
      <c r="Q84">
        <v>6765.7</v>
      </c>
      <c r="R84" s="12">
        <f t="shared" si="22"/>
        <v>16.517411221713218</v>
      </c>
      <c r="S84" s="12">
        <f t="shared" si="22"/>
        <v>16.517411221713218</v>
      </c>
      <c r="T84" s="12">
        <f t="shared" si="22"/>
        <v>16.517411221713218</v>
      </c>
      <c r="U84" s="12">
        <f t="shared" si="22"/>
        <v>16.517411221713218</v>
      </c>
      <c r="V84" s="12">
        <f t="shared" si="23"/>
        <v>28.120377209801035</v>
      </c>
      <c r="W84" s="12">
        <f t="shared" si="23"/>
        <v>28.120377209801035</v>
      </c>
      <c r="X84" s="12">
        <f t="shared" si="23"/>
        <v>28.120377209801035</v>
      </c>
      <c r="Y84" s="12">
        <f t="shared" si="23"/>
        <v>28.120377209801035</v>
      </c>
      <c r="Z84" s="12">
        <f>Pub_national_scen_base!H84</f>
        <v>5.0999999999999996</v>
      </c>
      <c r="AA84" s="12">
        <f>Pub_national_scen_adv!H84</f>
        <v>5.0999999999999996</v>
      </c>
      <c r="AB84" s="12">
        <f>Pub_national_scen_sev!H84</f>
        <v>5.0999999999999996</v>
      </c>
      <c r="AC84">
        <v>5.0999999999999996</v>
      </c>
      <c r="AD84" s="12">
        <f t="shared" si="19"/>
        <v>5</v>
      </c>
      <c r="AE84" s="12">
        <f t="shared" si="19"/>
        <v>5</v>
      </c>
      <c r="AF84" s="12">
        <f t="shared" si="19"/>
        <v>5</v>
      </c>
      <c r="AG84" s="12">
        <f t="shared" si="19"/>
        <v>5</v>
      </c>
      <c r="AH84" s="12">
        <f>Pub_national_scen_base!J84-Pub_national_scen_base!H84</f>
        <v>1.7000000000000002</v>
      </c>
      <c r="AI84" s="12">
        <f>Pub_national_scen_adv!J84-Pub_national_scen_adv!H84</f>
        <v>1.7000000000000002</v>
      </c>
      <c r="AJ84" s="12">
        <f>Pub_national_scen_sev!J84-Pub_national_scen_sev!H84</f>
        <v>1.7000000000000002</v>
      </c>
      <c r="AK84" s="12">
        <v>1.7000000000000002</v>
      </c>
      <c r="AL84" s="12">
        <f>AH84*(AVERAGE(Pub_national_scen_base!$H84:$J84))</f>
        <v>10.426666666666668</v>
      </c>
      <c r="AM84" s="12">
        <f>AI84*(AVERAGE(Pub_national_scen_adv!$H84:$J84))</f>
        <v>10.426666666666668</v>
      </c>
      <c r="AN84" s="12">
        <f>AJ84*(AVERAGE(Pub_national_scen_adv!$H84:$J84))</f>
        <v>10.426666666666668</v>
      </c>
      <c r="AO84" s="12">
        <v>10.426666666666668</v>
      </c>
      <c r="AQ84" s="12">
        <f t="shared" si="16"/>
        <v>1.5686160914567919</v>
      </c>
      <c r="AR84" s="12">
        <f t="shared" si="16"/>
        <v>1.5686160914567919</v>
      </c>
      <c r="AS84" s="12">
        <f t="shared" si="16"/>
        <v>1.5686160914567919</v>
      </c>
      <c r="AT84" s="12">
        <v>1.5686160914567919</v>
      </c>
      <c r="AU84" s="12">
        <v>2.9372699999999998</v>
      </c>
      <c r="AV84" s="12">
        <f t="shared" si="17"/>
        <v>1.5674810247901254</v>
      </c>
      <c r="AW84" s="12">
        <f t="shared" si="17"/>
        <v>1.5674810247901254</v>
      </c>
      <c r="AX84" s="12">
        <f t="shared" si="17"/>
        <v>1.5674810247901254</v>
      </c>
      <c r="AY84" s="12">
        <f t="shared" si="17"/>
        <v>1.5674810247901254</v>
      </c>
      <c r="BA84" s="12">
        <f t="shared" si="18"/>
        <v>2.0347686633486033</v>
      </c>
      <c r="BB84" s="12">
        <f t="shared" si="18"/>
        <v>2.0347686633486033</v>
      </c>
      <c r="BC84" s="12">
        <f t="shared" si="18"/>
        <v>2.0347686633486033</v>
      </c>
      <c r="BD84" s="12">
        <f t="shared" si="18"/>
        <v>2.0347686633486033</v>
      </c>
    </row>
    <row r="85" spans="1:56" x14ac:dyDescent="0.25">
      <c r="A85" s="12" t="str">
        <f>Pub_national_scen_base!A85</f>
        <v>Q4 1996</v>
      </c>
      <c r="B85" s="12">
        <f>Pub_national_scen_base!F85</f>
        <v>5.3</v>
      </c>
      <c r="C85" s="12">
        <f>Pub_national_scen_adv!F85</f>
        <v>5.3</v>
      </c>
      <c r="D85" s="12">
        <f>Pub_national_scen_sev!F85</f>
        <v>5.3</v>
      </c>
      <c r="E85" s="12">
        <v>5.3</v>
      </c>
      <c r="F85" s="12">
        <f t="shared" si="20"/>
        <v>5.5</v>
      </c>
      <c r="G85" s="12">
        <f t="shared" si="20"/>
        <v>5.5</v>
      </c>
      <c r="H85" s="12">
        <f t="shared" si="20"/>
        <v>5.5</v>
      </c>
      <c r="I85" s="12">
        <f t="shared" si="20"/>
        <v>5.5</v>
      </c>
      <c r="J85" s="12">
        <f t="shared" si="21"/>
        <v>5.4750000000000005</v>
      </c>
      <c r="K85" s="12">
        <f t="shared" si="21"/>
        <v>5.4750000000000005</v>
      </c>
      <c r="L85" s="12">
        <f t="shared" si="21"/>
        <v>5.4750000000000005</v>
      </c>
      <c r="M85" s="12">
        <v>5.4750000000000005</v>
      </c>
      <c r="N85" s="12">
        <f>Pub_national_scen_base!N85</f>
        <v>7198.3</v>
      </c>
      <c r="O85" s="12">
        <f>Pub_national_scen_adv!N85</f>
        <v>7198.3</v>
      </c>
      <c r="P85" s="12">
        <f>Pub_national_scen_sev!N85</f>
        <v>7198.3</v>
      </c>
      <c r="Q85">
        <v>7198.3</v>
      </c>
      <c r="R85" s="12">
        <f t="shared" si="22"/>
        <v>18.838737370402182</v>
      </c>
      <c r="S85" s="12">
        <f t="shared" si="22"/>
        <v>18.838737370402182</v>
      </c>
      <c r="T85" s="12">
        <f t="shared" si="22"/>
        <v>18.838737370402182</v>
      </c>
      <c r="U85" s="12">
        <f t="shared" si="22"/>
        <v>18.838737370402182</v>
      </c>
      <c r="V85" s="12">
        <f t="shared" si="23"/>
        <v>25.731861241075009</v>
      </c>
      <c r="W85" s="12">
        <f t="shared" si="23"/>
        <v>25.731861241075009</v>
      </c>
      <c r="X85" s="12">
        <f t="shared" si="23"/>
        <v>25.731861241075009</v>
      </c>
      <c r="Y85" s="12">
        <f t="shared" si="23"/>
        <v>25.731861241075009</v>
      </c>
      <c r="Z85" s="12">
        <f>Pub_national_scen_base!H85</f>
        <v>5</v>
      </c>
      <c r="AA85" s="12">
        <f>Pub_national_scen_adv!H85</f>
        <v>5</v>
      </c>
      <c r="AB85" s="12">
        <f>Pub_national_scen_sev!H85</f>
        <v>5</v>
      </c>
      <c r="AC85">
        <v>5</v>
      </c>
      <c r="AD85" s="12">
        <f t="shared" si="19"/>
        <v>5.0999999999999996</v>
      </c>
      <c r="AE85" s="12">
        <f t="shared" si="19"/>
        <v>5.0999999999999996</v>
      </c>
      <c r="AF85" s="12">
        <f t="shared" si="19"/>
        <v>5.0999999999999996</v>
      </c>
      <c r="AG85" s="12">
        <f t="shared" si="19"/>
        <v>5.0999999999999996</v>
      </c>
      <c r="AH85" s="12">
        <f>Pub_national_scen_base!J85-Pub_national_scen_base!H85</f>
        <v>1.4000000000000004</v>
      </c>
      <c r="AI85" s="12">
        <f>Pub_national_scen_adv!J85-Pub_national_scen_adv!H85</f>
        <v>1.4000000000000004</v>
      </c>
      <c r="AJ85" s="12">
        <f>Pub_national_scen_sev!J85-Pub_national_scen_sev!H85</f>
        <v>1.4000000000000004</v>
      </c>
      <c r="AK85" s="12">
        <v>1.4000000000000004</v>
      </c>
      <c r="AL85" s="12">
        <f>AH85*(AVERAGE(Pub_national_scen_base!$H85:$J85))</f>
        <v>8.1666666666666679</v>
      </c>
      <c r="AM85" s="12">
        <f>AI85*(AVERAGE(Pub_national_scen_adv!$H85:$J85))</f>
        <v>8.1666666666666679</v>
      </c>
      <c r="AN85" s="12">
        <f>AJ85*(AVERAGE(Pub_national_scen_adv!$H85:$J85))</f>
        <v>8.1666666666666679</v>
      </c>
      <c r="AO85" s="12">
        <v>8.1666666666666679</v>
      </c>
      <c r="AQ85" s="12">
        <f t="shared" si="16"/>
        <v>1.6853093923003053</v>
      </c>
      <c r="AR85" s="12">
        <f t="shared" si="16"/>
        <v>1.6853093923003053</v>
      </c>
      <c r="AS85" s="12">
        <f t="shared" si="16"/>
        <v>1.6853093923003053</v>
      </c>
      <c r="AT85" s="12">
        <v>1.6853093923003053</v>
      </c>
      <c r="AU85" s="12">
        <v>3.5386099999999998</v>
      </c>
      <c r="AV85" s="12">
        <f t="shared" si="17"/>
        <v>1.6529757256336379</v>
      </c>
      <c r="AW85" s="12">
        <f t="shared" si="17"/>
        <v>1.6529757256336379</v>
      </c>
      <c r="AX85" s="12">
        <f t="shared" si="17"/>
        <v>1.6529757256336379</v>
      </c>
      <c r="AY85" s="12">
        <f t="shared" si="17"/>
        <v>1.6529757256336379</v>
      </c>
      <c r="BA85" s="12">
        <f t="shared" si="18"/>
        <v>1.9451288788879346</v>
      </c>
      <c r="BB85" s="12">
        <f t="shared" si="18"/>
        <v>1.9451288788879346</v>
      </c>
      <c r="BC85" s="12">
        <f t="shared" si="18"/>
        <v>1.9451288788879346</v>
      </c>
      <c r="BD85" s="12">
        <f t="shared" si="18"/>
        <v>1.9451288788879346</v>
      </c>
    </row>
    <row r="86" spans="1:56" x14ac:dyDescent="0.25">
      <c r="A86" s="12" t="str">
        <f>Pub_national_scen_base!A86</f>
        <v>Q1 1997</v>
      </c>
      <c r="B86" s="12">
        <f>Pub_national_scen_base!F86</f>
        <v>5.2</v>
      </c>
      <c r="C86" s="12">
        <f>Pub_national_scen_adv!F86</f>
        <v>5.2</v>
      </c>
      <c r="D86" s="12">
        <f>Pub_national_scen_sev!F86</f>
        <v>5.2</v>
      </c>
      <c r="E86" s="12">
        <v>5.2</v>
      </c>
      <c r="F86" s="12">
        <f t="shared" si="20"/>
        <v>5.3</v>
      </c>
      <c r="G86" s="12">
        <f t="shared" si="20"/>
        <v>5.3</v>
      </c>
      <c r="H86" s="12">
        <f t="shared" si="20"/>
        <v>5.3</v>
      </c>
      <c r="I86" s="12">
        <f t="shared" si="20"/>
        <v>5.3</v>
      </c>
      <c r="J86" s="12">
        <f t="shared" si="21"/>
        <v>5.4</v>
      </c>
      <c r="K86" s="12">
        <f t="shared" si="21"/>
        <v>5.4</v>
      </c>
      <c r="L86" s="12">
        <f t="shared" si="21"/>
        <v>5.4</v>
      </c>
      <c r="M86" s="12">
        <v>5.4</v>
      </c>
      <c r="N86" s="12">
        <f>Pub_national_scen_base!N86</f>
        <v>7213.5</v>
      </c>
      <c r="O86" s="12">
        <f>Pub_national_scen_adv!N86</f>
        <v>7213.5</v>
      </c>
      <c r="P86" s="12">
        <f>Pub_national_scen_sev!N86</f>
        <v>7213.5</v>
      </c>
      <c r="Q86">
        <v>7213.5</v>
      </c>
      <c r="R86" s="12">
        <f t="shared" si="22"/>
        <v>13.314692345151524</v>
      </c>
      <c r="S86" s="12">
        <f t="shared" si="22"/>
        <v>13.314692345151524</v>
      </c>
      <c r="T86" s="12">
        <f t="shared" si="22"/>
        <v>13.314692345151524</v>
      </c>
      <c r="U86" s="12">
        <f t="shared" si="22"/>
        <v>13.314692345151524</v>
      </c>
      <c r="V86" s="12">
        <f t="shared" si="23"/>
        <v>22.091327550816466</v>
      </c>
      <c r="W86" s="12">
        <f t="shared" si="23"/>
        <v>22.091327550816466</v>
      </c>
      <c r="X86" s="12">
        <f t="shared" si="23"/>
        <v>22.091327550816466</v>
      </c>
      <c r="Y86" s="12">
        <f t="shared" si="23"/>
        <v>22.091327550816466</v>
      </c>
      <c r="Z86" s="12">
        <f>Pub_national_scen_base!H86</f>
        <v>5.0999999999999996</v>
      </c>
      <c r="AA86" s="12">
        <f>Pub_national_scen_adv!H86</f>
        <v>5.0999999999999996</v>
      </c>
      <c r="AB86" s="12">
        <f>Pub_national_scen_sev!H86</f>
        <v>5.0999999999999996</v>
      </c>
      <c r="AC86">
        <v>5.0999999999999996</v>
      </c>
      <c r="AD86" s="12">
        <f t="shared" si="19"/>
        <v>5</v>
      </c>
      <c r="AE86" s="12">
        <f t="shared" si="19"/>
        <v>5</v>
      </c>
      <c r="AF86" s="12">
        <f t="shared" si="19"/>
        <v>5</v>
      </c>
      <c r="AG86" s="12">
        <f t="shared" si="19"/>
        <v>5</v>
      </c>
      <c r="AH86" s="12">
        <f>Pub_national_scen_base!J86-Pub_national_scen_base!H86</f>
        <v>1.5</v>
      </c>
      <c r="AI86" s="12">
        <f>Pub_national_scen_adv!J86-Pub_national_scen_adv!H86</f>
        <v>1.5</v>
      </c>
      <c r="AJ86" s="12">
        <f>Pub_national_scen_sev!J86-Pub_national_scen_sev!H86</f>
        <v>1.5</v>
      </c>
      <c r="AK86" s="12">
        <v>1.5</v>
      </c>
      <c r="AL86" s="12">
        <f>AH86*(AVERAGE(Pub_national_scen_base!$H86:$J86))</f>
        <v>9.0500000000000007</v>
      </c>
      <c r="AM86" s="12">
        <f>AI86*(AVERAGE(Pub_national_scen_adv!$H86:$J86))</f>
        <v>9.0500000000000007</v>
      </c>
      <c r="AN86" s="12">
        <f>AJ86*(AVERAGE(Pub_national_scen_adv!$H86:$J86))</f>
        <v>9.0500000000000007</v>
      </c>
      <c r="AO86" s="12">
        <v>9.0500000000000007</v>
      </c>
      <c r="AQ86" s="12">
        <f t="shared" si="16"/>
        <v>1.7014631858107949</v>
      </c>
      <c r="AR86" s="12">
        <f t="shared" si="16"/>
        <v>1.7014631858107949</v>
      </c>
      <c r="AS86" s="12">
        <f t="shared" si="16"/>
        <v>1.7014631858107949</v>
      </c>
      <c r="AT86" s="12">
        <v>1.7014631858107949</v>
      </c>
      <c r="AU86" s="12">
        <v>2.28104</v>
      </c>
      <c r="AV86" s="12">
        <f t="shared" si="17"/>
        <v>1.712267185810795</v>
      </c>
      <c r="AW86" s="12">
        <f t="shared" si="17"/>
        <v>1.712267185810795</v>
      </c>
      <c r="AX86" s="12">
        <f t="shared" si="17"/>
        <v>1.712267185810795</v>
      </c>
      <c r="AY86" s="12">
        <f t="shared" si="17"/>
        <v>1.712267185810795</v>
      </c>
      <c r="BA86" s="12">
        <f t="shared" si="18"/>
        <v>2.1133502296454543</v>
      </c>
      <c r="BB86" s="12">
        <f t="shared" si="18"/>
        <v>2.1133502296454543</v>
      </c>
      <c r="BC86" s="12">
        <f t="shared" si="18"/>
        <v>2.1133502296454543</v>
      </c>
      <c r="BD86" s="12">
        <f t="shared" si="18"/>
        <v>2.1133502296454543</v>
      </c>
    </row>
    <row r="87" spans="1:56" x14ac:dyDescent="0.25">
      <c r="A87" s="12" t="str">
        <f>Pub_national_scen_base!A87</f>
        <v>Q2 1997</v>
      </c>
      <c r="B87" s="12">
        <f>Pub_national_scen_base!F87</f>
        <v>5</v>
      </c>
      <c r="C87" s="12">
        <f>Pub_national_scen_adv!F87</f>
        <v>5</v>
      </c>
      <c r="D87" s="12">
        <f>Pub_national_scen_sev!F87</f>
        <v>5</v>
      </c>
      <c r="E87" s="12">
        <v>5</v>
      </c>
      <c r="F87" s="12">
        <f t="shared" si="20"/>
        <v>5.3</v>
      </c>
      <c r="G87" s="12">
        <f t="shared" si="20"/>
        <v>5.3</v>
      </c>
      <c r="H87" s="12">
        <f t="shared" si="20"/>
        <v>5.3</v>
      </c>
      <c r="I87" s="12">
        <f t="shared" si="20"/>
        <v>5.3</v>
      </c>
      <c r="J87" s="12">
        <f t="shared" si="21"/>
        <v>5.3250000000000002</v>
      </c>
      <c r="K87" s="12">
        <f t="shared" si="21"/>
        <v>5.3250000000000002</v>
      </c>
      <c r="L87" s="12">
        <f t="shared" si="21"/>
        <v>5.3250000000000002</v>
      </c>
      <c r="M87" s="12">
        <v>5.3250000000000002</v>
      </c>
      <c r="N87" s="12">
        <f>Pub_national_scen_base!N87</f>
        <v>8396.9</v>
      </c>
      <c r="O87" s="12">
        <f>Pub_national_scen_adv!N87</f>
        <v>8396.9</v>
      </c>
      <c r="P87" s="12">
        <f>Pub_national_scen_sev!N87</f>
        <v>8396.9</v>
      </c>
      <c r="Q87">
        <v>8396.9</v>
      </c>
      <c r="R87" s="12">
        <f t="shared" si="22"/>
        <v>26.979494314057572</v>
      </c>
      <c r="S87" s="12">
        <f t="shared" si="22"/>
        <v>26.979494314057572</v>
      </c>
      <c r="T87" s="12">
        <f t="shared" si="22"/>
        <v>26.979494314057572</v>
      </c>
      <c r="U87" s="12">
        <f t="shared" si="22"/>
        <v>26.979494314057572</v>
      </c>
      <c r="V87" s="12">
        <f t="shared" si="23"/>
        <v>18.07557741947976</v>
      </c>
      <c r="W87" s="12">
        <f t="shared" si="23"/>
        <v>18.07557741947976</v>
      </c>
      <c r="X87" s="12">
        <f t="shared" si="23"/>
        <v>18.07557741947976</v>
      </c>
      <c r="Y87" s="12">
        <f t="shared" si="23"/>
        <v>18.07557741947976</v>
      </c>
      <c r="Z87" s="12">
        <f>Pub_national_scen_base!H87</f>
        <v>5</v>
      </c>
      <c r="AA87" s="12">
        <f>Pub_national_scen_adv!H87</f>
        <v>5</v>
      </c>
      <c r="AB87" s="12">
        <f>Pub_national_scen_sev!H87</f>
        <v>5</v>
      </c>
      <c r="AC87">
        <v>5</v>
      </c>
      <c r="AD87" s="12">
        <f t="shared" si="19"/>
        <v>5.0999999999999996</v>
      </c>
      <c r="AE87" s="12">
        <f t="shared" si="19"/>
        <v>5.0999999999999996</v>
      </c>
      <c r="AF87" s="12">
        <f t="shared" si="19"/>
        <v>5.0999999999999996</v>
      </c>
      <c r="AG87" s="12">
        <f t="shared" si="19"/>
        <v>5.0999999999999996</v>
      </c>
      <c r="AH87" s="12">
        <f>Pub_national_scen_base!J87-Pub_national_scen_base!H87</f>
        <v>1.7999999999999998</v>
      </c>
      <c r="AI87" s="12">
        <f>Pub_national_scen_adv!J87-Pub_national_scen_adv!H87</f>
        <v>1.7999999999999998</v>
      </c>
      <c r="AJ87" s="12">
        <f>Pub_national_scen_sev!J87-Pub_national_scen_sev!H87</f>
        <v>1.7999999999999998</v>
      </c>
      <c r="AK87" s="12">
        <v>1.7999999999999998</v>
      </c>
      <c r="AL87" s="12">
        <f>AH87*(AVERAGE(Pub_national_scen_base!$H87:$J87))</f>
        <v>11.039999999999997</v>
      </c>
      <c r="AM87" s="12">
        <f>AI87*(AVERAGE(Pub_national_scen_adv!$H87:$J87))</f>
        <v>11.039999999999997</v>
      </c>
      <c r="AN87" s="12">
        <f>AJ87*(AVERAGE(Pub_national_scen_adv!$H87:$J87))</f>
        <v>11.039999999999997</v>
      </c>
      <c r="AO87" s="12">
        <v>11.039999999999997</v>
      </c>
      <c r="AQ87" s="12">
        <f t="shared" si="16"/>
        <v>1.8479929213197188</v>
      </c>
      <c r="AR87" s="12">
        <f t="shared" si="16"/>
        <v>1.8479929213197188</v>
      </c>
      <c r="AS87" s="12">
        <f t="shared" si="16"/>
        <v>1.8479929213197188</v>
      </c>
      <c r="AT87" s="12">
        <v>1.8479929213197188</v>
      </c>
      <c r="AU87" s="12">
        <v>1.73542</v>
      </c>
      <c r="AV87" s="12">
        <f t="shared" si="17"/>
        <v>1.9568723213197186</v>
      </c>
      <c r="AW87" s="12">
        <f t="shared" si="17"/>
        <v>1.9568723213197186</v>
      </c>
      <c r="AX87" s="12">
        <f t="shared" si="17"/>
        <v>1.9568723213197186</v>
      </c>
      <c r="AY87" s="12">
        <f t="shared" si="17"/>
        <v>1.9568723213197186</v>
      </c>
      <c r="BA87" s="12">
        <f t="shared" si="18"/>
        <v>1.6859061705782732</v>
      </c>
      <c r="BB87" s="12">
        <f t="shared" si="18"/>
        <v>1.6859061705782732</v>
      </c>
      <c r="BC87" s="12">
        <f t="shared" si="18"/>
        <v>1.6859061705782732</v>
      </c>
      <c r="BD87" s="12">
        <f t="shared" si="18"/>
        <v>1.6859061705782732</v>
      </c>
    </row>
    <row r="88" spans="1:56" x14ac:dyDescent="0.25">
      <c r="A88" s="12" t="str">
        <f>Pub_national_scen_base!A88</f>
        <v>Q3 1997</v>
      </c>
      <c r="B88" s="12">
        <f>Pub_national_scen_base!F88</f>
        <v>4.9000000000000004</v>
      </c>
      <c r="C88" s="12">
        <f>Pub_national_scen_adv!F88</f>
        <v>4.9000000000000004</v>
      </c>
      <c r="D88" s="12">
        <f>Pub_national_scen_sev!F88</f>
        <v>4.9000000000000004</v>
      </c>
      <c r="E88" s="12">
        <v>4.9000000000000004</v>
      </c>
      <c r="F88" s="12">
        <f t="shared" si="20"/>
        <v>5.2</v>
      </c>
      <c r="G88" s="12">
        <f t="shared" si="20"/>
        <v>5.2</v>
      </c>
      <c r="H88" s="12">
        <f t="shared" si="20"/>
        <v>5.2</v>
      </c>
      <c r="I88" s="12">
        <f t="shared" si="20"/>
        <v>5.2</v>
      </c>
      <c r="J88" s="12">
        <f t="shared" si="21"/>
        <v>5.2</v>
      </c>
      <c r="K88" s="12">
        <f t="shared" si="21"/>
        <v>5.2</v>
      </c>
      <c r="L88" s="12">
        <f t="shared" si="21"/>
        <v>5.2</v>
      </c>
      <c r="M88" s="12">
        <v>5.2</v>
      </c>
      <c r="N88" s="12">
        <f>Pub_national_scen_base!N88</f>
        <v>9180.2000000000007</v>
      </c>
      <c r="O88" s="12">
        <f>Pub_national_scen_adv!N88</f>
        <v>9180.2000000000007</v>
      </c>
      <c r="P88" s="12">
        <f>Pub_national_scen_sev!N88</f>
        <v>9180.2000000000007</v>
      </c>
      <c r="Q88">
        <v>9180.2000000000007</v>
      </c>
      <c r="R88" s="12">
        <f t="shared" si="22"/>
        <v>35.687364204738614</v>
      </c>
      <c r="S88" s="12">
        <f t="shared" si="22"/>
        <v>35.687364204738614</v>
      </c>
      <c r="T88" s="12">
        <f t="shared" si="22"/>
        <v>35.687364204738614</v>
      </c>
      <c r="U88" s="12">
        <f t="shared" si="22"/>
        <v>35.687364204738614</v>
      </c>
      <c r="V88" s="12">
        <f t="shared" si="23"/>
        <v>18.912583812831127</v>
      </c>
      <c r="W88" s="12">
        <f t="shared" si="23"/>
        <v>18.912583812831127</v>
      </c>
      <c r="X88" s="12">
        <f t="shared" si="23"/>
        <v>18.912583812831127</v>
      </c>
      <c r="Y88" s="12">
        <f t="shared" si="23"/>
        <v>18.912583812831127</v>
      </c>
      <c r="Z88" s="12">
        <f>Pub_national_scen_base!H88</f>
        <v>5</v>
      </c>
      <c r="AA88" s="12">
        <f>Pub_national_scen_adv!H88</f>
        <v>5</v>
      </c>
      <c r="AB88" s="12">
        <f>Pub_national_scen_sev!H88</f>
        <v>5</v>
      </c>
      <c r="AC88">
        <v>5</v>
      </c>
      <c r="AD88" s="12">
        <f t="shared" si="19"/>
        <v>5</v>
      </c>
      <c r="AE88" s="12">
        <f t="shared" si="19"/>
        <v>5</v>
      </c>
      <c r="AF88" s="12">
        <f t="shared" si="19"/>
        <v>5</v>
      </c>
      <c r="AG88" s="12">
        <f t="shared" si="19"/>
        <v>5</v>
      </c>
      <c r="AH88" s="12">
        <f>Pub_national_scen_base!J88-Pub_national_scen_base!H88</f>
        <v>1.4000000000000004</v>
      </c>
      <c r="AI88" s="12">
        <f>Pub_national_scen_adv!J88-Pub_national_scen_adv!H88</f>
        <v>1.4000000000000004</v>
      </c>
      <c r="AJ88" s="12">
        <f>Pub_national_scen_sev!J88-Pub_national_scen_sev!H88</f>
        <v>1.4000000000000004</v>
      </c>
      <c r="AK88" s="12">
        <v>1.4000000000000004</v>
      </c>
      <c r="AL88" s="12">
        <f>AH88*(AVERAGE(Pub_national_scen_base!$H88:$J88))</f>
        <v>8.1666666666666679</v>
      </c>
      <c r="AM88" s="12">
        <f>AI88*(AVERAGE(Pub_national_scen_adv!$H88:$J88))</f>
        <v>8.1666666666666679</v>
      </c>
      <c r="AN88" s="12">
        <f>AJ88*(AVERAGE(Pub_national_scen_adv!$H88:$J88))</f>
        <v>8.1666666666666679</v>
      </c>
      <c r="AO88" s="12">
        <v>8.1666666666666679</v>
      </c>
      <c r="AQ88" s="12">
        <f t="shared" si="16"/>
        <v>1.809477038181373</v>
      </c>
      <c r="AR88" s="12">
        <f t="shared" si="16"/>
        <v>1.809477038181373</v>
      </c>
      <c r="AS88" s="12">
        <f t="shared" si="16"/>
        <v>1.809477038181373</v>
      </c>
      <c r="AT88" s="12">
        <v>1.809477038181373</v>
      </c>
      <c r="AU88" s="12">
        <v>2.5437699999999999</v>
      </c>
      <c r="AV88" s="12">
        <f t="shared" si="17"/>
        <v>1.8713303715147058</v>
      </c>
      <c r="AW88" s="12">
        <f t="shared" si="17"/>
        <v>1.8713303715147058</v>
      </c>
      <c r="AX88" s="12">
        <f t="shared" si="17"/>
        <v>1.8713303715147058</v>
      </c>
      <c r="AY88" s="12">
        <f t="shared" si="17"/>
        <v>1.8713303715147058</v>
      </c>
      <c r="BA88" s="12">
        <f t="shared" si="18"/>
        <v>1.4221700738578416</v>
      </c>
      <c r="BB88" s="12">
        <f t="shared" si="18"/>
        <v>1.4221700738578416</v>
      </c>
      <c r="BC88" s="12">
        <f t="shared" si="18"/>
        <v>1.4221700738578416</v>
      </c>
      <c r="BD88" s="12">
        <f t="shared" si="18"/>
        <v>1.4221700738578416</v>
      </c>
    </row>
    <row r="89" spans="1:56" x14ac:dyDescent="0.25">
      <c r="A89" s="12" t="str">
        <f>Pub_national_scen_base!A89</f>
        <v>Q4 1997</v>
      </c>
      <c r="B89" s="12">
        <f>Pub_national_scen_base!F89</f>
        <v>4.7</v>
      </c>
      <c r="C89" s="12">
        <f>Pub_national_scen_adv!F89</f>
        <v>4.7</v>
      </c>
      <c r="D89" s="12">
        <f>Pub_national_scen_sev!F89</f>
        <v>4.7</v>
      </c>
      <c r="E89" s="12">
        <v>4.7</v>
      </c>
      <c r="F89" s="12">
        <f t="shared" si="20"/>
        <v>5</v>
      </c>
      <c r="G89" s="12">
        <f t="shared" si="20"/>
        <v>5</v>
      </c>
      <c r="H89" s="12">
        <f t="shared" si="20"/>
        <v>5</v>
      </c>
      <c r="I89" s="12">
        <f t="shared" si="20"/>
        <v>5</v>
      </c>
      <c r="J89" s="12">
        <f t="shared" si="21"/>
        <v>5.0999999999999996</v>
      </c>
      <c r="K89" s="12">
        <f t="shared" si="21"/>
        <v>5.0999999999999996</v>
      </c>
      <c r="L89" s="12">
        <f t="shared" si="21"/>
        <v>5.0999999999999996</v>
      </c>
      <c r="M89" s="12">
        <v>5.0999999999999996</v>
      </c>
      <c r="N89" s="12">
        <f>Pub_national_scen_base!N89</f>
        <v>9298.2000000000007</v>
      </c>
      <c r="O89" s="12">
        <f>Pub_national_scen_adv!N89</f>
        <v>9298.2000000000007</v>
      </c>
      <c r="P89" s="12">
        <f>Pub_national_scen_sev!N89</f>
        <v>9298.2000000000007</v>
      </c>
      <c r="Q89">
        <v>9298.2000000000007</v>
      </c>
      <c r="R89" s="12">
        <f t="shared" si="22"/>
        <v>29.172165650222979</v>
      </c>
      <c r="S89" s="12">
        <f t="shared" si="22"/>
        <v>29.172165650222979</v>
      </c>
      <c r="T89" s="12">
        <f t="shared" si="22"/>
        <v>29.172165650222979</v>
      </c>
      <c r="U89" s="12">
        <f t="shared" si="22"/>
        <v>29.172165650222979</v>
      </c>
      <c r="V89" s="12">
        <f t="shared" si="23"/>
        <v>23.705072058587472</v>
      </c>
      <c r="W89" s="12">
        <f t="shared" si="23"/>
        <v>23.705072058587472</v>
      </c>
      <c r="X89" s="12">
        <f t="shared" si="23"/>
        <v>23.705072058587472</v>
      </c>
      <c r="Y89" s="12">
        <f t="shared" si="23"/>
        <v>23.705072058587472</v>
      </c>
      <c r="Z89" s="12">
        <f>Pub_national_scen_base!H89</f>
        <v>5.0999999999999996</v>
      </c>
      <c r="AA89" s="12">
        <f>Pub_national_scen_adv!H89</f>
        <v>5.0999999999999996</v>
      </c>
      <c r="AB89" s="12">
        <f>Pub_national_scen_sev!H89</f>
        <v>5.0999999999999996</v>
      </c>
      <c r="AC89">
        <v>5.0999999999999996</v>
      </c>
      <c r="AD89" s="12">
        <f t="shared" si="19"/>
        <v>5</v>
      </c>
      <c r="AE89" s="12">
        <f t="shared" si="19"/>
        <v>5</v>
      </c>
      <c r="AF89" s="12">
        <f t="shared" si="19"/>
        <v>5</v>
      </c>
      <c r="AG89" s="12">
        <f t="shared" si="19"/>
        <v>5</v>
      </c>
      <c r="AH89" s="12">
        <f>Pub_national_scen_base!J89-Pub_national_scen_base!H89</f>
        <v>0.90000000000000036</v>
      </c>
      <c r="AI89" s="12">
        <f>Pub_national_scen_adv!J89-Pub_national_scen_adv!H89</f>
        <v>0.90000000000000036</v>
      </c>
      <c r="AJ89" s="12">
        <f>Pub_national_scen_sev!J89-Pub_national_scen_sev!H89</f>
        <v>0.90000000000000036</v>
      </c>
      <c r="AK89" s="12">
        <v>0.90000000000000036</v>
      </c>
      <c r="AL89" s="12">
        <f>AH89*(AVERAGE(Pub_national_scen_base!$H89:$J89))</f>
        <v>5.1000000000000023</v>
      </c>
      <c r="AM89" s="12">
        <f>AI89*(AVERAGE(Pub_national_scen_adv!$H89:$J89))</f>
        <v>5.1000000000000023</v>
      </c>
      <c r="AN89" s="12">
        <f>AJ89*(AVERAGE(Pub_national_scen_adv!$H89:$J89))</f>
        <v>5.1000000000000023</v>
      </c>
      <c r="AO89" s="12">
        <v>5.1000000000000023</v>
      </c>
      <c r="AQ89" s="12">
        <f t="shared" si="16"/>
        <v>1.6137387991377612</v>
      </c>
      <c r="AR89" s="12">
        <f t="shared" si="16"/>
        <v>1.6137387991377612</v>
      </c>
      <c r="AS89" s="12">
        <f t="shared" si="16"/>
        <v>1.6137387991377612</v>
      </c>
      <c r="AT89" s="12">
        <v>1.6137387991377612</v>
      </c>
      <c r="AU89" s="12">
        <v>2.8162799999999999</v>
      </c>
      <c r="AV89" s="12">
        <f t="shared" si="17"/>
        <v>1.5777057991377614</v>
      </c>
      <c r="AW89" s="12">
        <f t="shared" si="17"/>
        <v>1.5777057991377614</v>
      </c>
      <c r="AX89" s="12">
        <f t="shared" si="17"/>
        <v>1.5777057991377614</v>
      </c>
      <c r="AY89" s="12">
        <f t="shared" si="17"/>
        <v>1.5777057991377614</v>
      </c>
      <c r="BA89" s="12">
        <f t="shared" si="18"/>
        <v>1.6076260304933108</v>
      </c>
      <c r="BB89" s="12">
        <f t="shared" si="18"/>
        <v>1.6076260304933108</v>
      </c>
      <c r="BC89" s="12">
        <f t="shared" si="18"/>
        <v>1.6076260304933108</v>
      </c>
      <c r="BD89" s="12">
        <f t="shared" si="18"/>
        <v>1.6076260304933108</v>
      </c>
    </row>
    <row r="90" spans="1:56" x14ac:dyDescent="0.25">
      <c r="A90" s="12" t="str">
        <f>Pub_national_scen_base!A90</f>
        <v>Q1 1998</v>
      </c>
      <c r="B90" s="12">
        <f>Pub_national_scen_base!F90</f>
        <v>4.5999999999999996</v>
      </c>
      <c r="C90" s="12">
        <f>Pub_national_scen_adv!F90</f>
        <v>4.5999999999999996</v>
      </c>
      <c r="D90" s="12">
        <f>Pub_national_scen_sev!F90</f>
        <v>4.5999999999999996</v>
      </c>
      <c r="E90" s="12">
        <v>4.5999999999999996</v>
      </c>
      <c r="F90" s="12">
        <f t="shared" si="20"/>
        <v>4.9000000000000004</v>
      </c>
      <c r="G90" s="12">
        <f t="shared" si="20"/>
        <v>4.9000000000000004</v>
      </c>
      <c r="H90" s="12">
        <f t="shared" si="20"/>
        <v>4.9000000000000004</v>
      </c>
      <c r="I90" s="12">
        <f t="shared" si="20"/>
        <v>4.9000000000000004</v>
      </c>
      <c r="J90" s="12">
        <f t="shared" si="21"/>
        <v>4.95</v>
      </c>
      <c r="K90" s="12">
        <f t="shared" si="21"/>
        <v>4.95</v>
      </c>
      <c r="L90" s="12">
        <f t="shared" si="21"/>
        <v>4.95</v>
      </c>
      <c r="M90" s="12">
        <v>4.95</v>
      </c>
      <c r="N90" s="12">
        <f>Pub_national_scen_base!N90</f>
        <v>10494.7</v>
      </c>
      <c r="O90" s="12">
        <f>Pub_national_scen_adv!N90</f>
        <v>10494.7</v>
      </c>
      <c r="P90" s="12">
        <f>Pub_national_scen_sev!N90</f>
        <v>10494.7</v>
      </c>
      <c r="Q90">
        <v>10494.7</v>
      </c>
      <c r="R90" s="12">
        <f t="shared" si="22"/>
        <v>45.486934220558695</v>
      </c>
      <c r="S90" s="12">
        <f t="shared" si="22"/>
        <v>45.486934220558695</v>
      </c>
      <c r="T90" s="12">
        <f t="shared" si="22"/>
        <v>45.486934220558695</v>
      </c>
      <c r="U90" s="12">
        <f t="shared" si="22"/>
        <v>45.486934220558695</v>
      </c>
      <c r="V90" s="12">
        <f t="shared" si="23"/>
        <v>26.288429128542674</v>
      </c>
      <c r="W90" s="12">
        <f t="shared" si="23"/>
        <v>26.288429128542674</v>
      </c>
      <c r="X90" s="12">
        <f t="shared" si="23"/>
        <v>26.288429128542674</v>
      </c>
      <c r="Y90" s="12">
        <f t="shared" si="23"/>
        <v>26.288429128542674</v>
      </c>
      <c r="Z90" s="12">
        <f>Pub_national_scen_base!H90</f>
        <v>5.0999999999999996</v>
      </c>
      <c r="AA90" s="12">
        <f>Pub_national_scen_adv!H90</f>
        <v>5.0999999999999996</v>
      </c>
      <c r="AB90" s="12">
        <f>Pub_national_scen_sev!H90</f>
        <v>5.0999999999999996</v>
      </c>
      <c r="AC90">
        <v>5.0999999999999996</v>
      </c>
      <c r="AD90" s="12">
        <f t="shared" si="19"/>
        <v>5.0999999999999996</v>
      </c>
      <c r="AE90" s="12">
        <f t="shared" si="19"/>
        <v>5.0999999999999996</v>
      </c>
      <c r="AF90" s="12">
        <f t="shared" si="19"/>
        <v>5.0999999999999996</v>
      </c>
      <c r="AG90" s="12">
        <f t="shared" si="19"/>
        <v>5.0999999999999996</v>
      </c>
      <c r="AH90" s="12">
        <f>Pub_national_scen_base!J90-Pub_national_scen_base!H90</f>
        <v>0.60000000000000053</v>
      </c>
      <c r="AI90" s="12">
        <f>Pub_national_scen_adv!J90-Pub_national_scen_adv!H90</f>
        <v>0.60000000000000053</v>
      </c>
      <c r="AJ90" s="12">
        <f>Pub_national_scen_sev!J90-Pub_national_scen_sev!H90</f>
        <v>0.60000000000000053</v>
      </c>
      <c r="AK90" s="12">
        <v>0.60000000000000053</v>
      </c>
      <c r="AL90" s="12">
        <f>AH90*(AVERAGE(Pub_national_scen_base!$H90:$J90))</f>
        <v>3.2800000000000025</v>
      </c>
      <c r="AM90" s="12">
        <f>AI90*(AVERAGE(Pub_national_scen_adv!$H90:$J90))</f>
        <v>3.2800000000000025</v>
      </c>
      <c r="AN90" s="12">
        <f>AJ90*(AVERAGE(Pub_national_scen_adv!$H90:$J90))</f>
        <v>3.2800000000000025</v>
      </c>
      <c r="AO90" s="12">
        <v>3.2800000000000025</v>
      </c>
      <c r="AQ90" s="12">
        <f t="shared" si="16"/>
        <v>1.5311708886650877</v>
      </c>
      <c r="AR90" s="12">
        <f t="shared" si="16"/>
        <v>1.5311708886650877</v>
      </c>
      <c r="AS90" s="12">
        <f t="shared" si="16"/>
        <v>1.5311708886650877</v>
      </c>
      <c r="AT90" s="12">
        <v>1.5311708886650877</v>
      </c>
      <c r="AU90" s="12">
        <v>3.3210299999999999</v>
      </c>
      <c r="AV90" s="12">
        <f t="shared" si="17"/>
        <v>1.4651516886650873</v>
      </c>
      <c r="AW90" s="12">
        <f t="shared" si="17"/>
        <v>1.4651516886650873</v>
      </c>
      <c r="AX90" s="12">
        <f t="shared" si="17"/>
        <v>1.4651516886650873</v>
      </c>
      <c r="AY90" s="12">
        <f t="shared" si="17"/>
        <v>1.4651516886650873</v>
      </c>
      <c r="BA90" s="12">
        <f t="shared" si="18"/>
        <v>1.0931829733832392</v>
      </c>
      <c r="BB90" s="12">
        <f t="shared" si="18"/>
        <v>1.0931829733832392</v>
      </c>
      <c r="BC90" s="12">
        <f t="shared" si="18"/>
        <v>1.0931829733832392</v>
      </c>
      <c r="BD90" s="12">
        <f t="shared" si="18"/>
        <v>1.0931829733832392</v>
      </c>
    </row>
    <row r="91" spans="1:56" x14ac:dyDescent="0.25">
      <c r="A91" s="12" t="str">
        <f>Pub_national_scen_base!A91</f>
        <v>Q2 1998</v>
      </c>
      <c r="B91" s="12">
        <f>Pub_national_scen_base!F91</f>
        <v>4.4000000000000004</v>
      </c>
      <c r="C91" s="12">
        <f>Pub_national_scen_adv!F91</f>
        <v>4.4000000000000004</v>
      </c>
      <c r="D91" s="12">
        <f>Pub_national_scen_sev!F91</f>
        <v>4.4000000000000004</v>
      </c>
      <c r="E91" s="12">
        <v>4.4000000000000004</v>
      </c>
      <c r="F91" s="12">
        <f t="shared" si="20"/>
        <v>4.7</v>
      </c>
      <c r="G91" s="12">
        <f t="shared" si="20"/>
        <v>4.7</v>
      </c>
      <c r="H91" s="12">
        <f t="shared" si="20"/>
        <v>4.7</v>
      </c>
      <c r="I91" s="12">
        <f t="shared" si="20"/>
        <v>4.7</v>
      </c>
      <c r="J91" s="12">
        <f t="shared" si="21"/>
        <v>4.8000000000000007</v>
      </c>
      <c r="K91" s="12">
        <f t="shared" si="21"/>
        <v>4.8000000000000007</v>
      </c>
      <c r="L91" s="12">
        <f t="shared" si="21"/>
        <v>4.8000000000000007</v>
      </c>
      <c r="M91" s="12">
        <v>4.8000000000000007</v>
      </c>
      <c r="N91" s="12">
        <f>Pub_national_scen_base!N91</f>
        <v>10663.6</v>
      </c>
      <c r="O91" s="12">
        <f>Pub_national_scen_adv!N91</f>
        <v>10663.6</v>
      </c>
      <c r="P91" s="12">
        <f>Pub_national_scen_sev!N91</f>
        <v>10663.6</v>
      </c>
      <c r="Q91">
        <v>10663.6</v>
      </c>
      <c r="R91" s="12">
        <f t="shared" si="22"/>
        <v>26.994486060331791</v>
      </c>
      <c r="S91" s="12">
        <f t="shared" si="22"/>
        <v>26.994486060331791</v>
      </c>
      <c r="T91" s="12">
        <f t="shared" si="22"/>
        <v>26.994486060331791</v>
      </c>
      <c r="U91" s="12">
        <f t="shared" si="22"/>
        <v>26.994486060331791</v>
      </c>
      <c r="V91" s="12">
        <f t="shared" si="23"/>
        <v>34.331489597394466</v>
      </c>
      <c r="W91" s="12">
        <f t="shared" si="23"/>
        <v>34.331489597394466</v>
      </c>
      <c r="X91" s="12">
        <f t="shared" si="23"/>
        <v>34.331489597394466</v>
      </c>
      <c r="Y91" s="12">
        <f t="shared" si="23"/>
        <v>34.331489597394466</v>
      </c>
      <c r="Z91" s="12">
        <f>Pub_national_scen_base!H91</f>
        <v>5</v>
      </c>
      <c r="AA91" s="12">
        <f>Pub_national_scen_adv!H91</f>
        <v>5</v>
      </c>
      <c r="AB91" s="12">
        <f>Pub_national_scen_sev!H91</f>
        <v>5</v>
      </c>
      <c r="AC91">
        <v>5</v>
      </c>
      <c r="AD91" s="12">
        <f t="shared" si="19"/>
        <v>5.0999999999999996</v>
      </c>
      <c r="AE91" s="12">
        <f t="shared" si="19"/>
        <v>5.0999999999999996</v>
      </c>
      <c r="AF91" s="12">
        <f t="shared" si="19"/>
        <v>5.0999999999999996</v>
      </c>
      <c r="AG91" s="12">
        <f t="shared" si="19"/>
        <v>5.0999999999999996</v>
      </c>
      <c r="AH91" s="12">
        <f>Pub_national_scen_base!J91-Pub_national_scen_base!H91</f>
        <v>0.79999999999999982</v>
      </c>
      <c r="AI91" s="12">
        <f>Pub_national_scen_adv!J91-Pub_national_scen_adv!H91</f>
        <v>0.79999999999999982</v>
      </c>
      <c r="AJ91" s="12">
        <f>Pub_national_scen_sev!J91-Pub_national_scen_sev!H91</f>
        <v>0.79999999999999982</v>
      </c>
      <c r="AK91" s="12">
        <v>0.79999999999999982</v>
      </c>
      <c r="AL91" s="12">
        <f>AH91*(AVERAGE(Pub_national_scen_base!$H91:$J91))</f>
        <v>4.3733333333333322</v>
      </c>
      <c r="AM91" s="12">
        <f>AI91*(AVERAGE(Pub_national_scen_adv!$H91:$J91))</f>
        <v>4.3733333333333322</v>
      </c>
      <c r="AN91" s="12">
        <f>AJ91*(AVERAGE(Pub_national_scen_adv!$H91:$J91))</f>
        <v>4.3733333333333322</v>
      </c>
      <c r="AO91" s="12">
        <v>4.3733333333333322</v>
      </c>
      <c r="AQ91" s="12">
        <f t="shared" si="16"/>
        <v>1.4071466399903594</v>
      </c>
      <c r="AR91" s="12">
        <f t="shared" si="16"/>
        <v>1.4071466399903594</v>
      </c>
      <c r="AS91" s="12">
        <f t="shared" si="16"/>
        <v>1.4071466399903594</v>
      </c>
      <c r="AT91" s="12">
        <v>1.4071466399903594</v>
      </c>
      <c r="AU91" s="12">
        <v>2.84341</v>
      </c>
      <c r="AV91" s="12">
        <f t="shared" si="17"/>
        <v>1.4494117066570262</v>
      </c>
      <c r="AW91" s="12">
        <f t="shared" si="17"/>
        <v>1.4494117066570262</v>
      </c>
      <c r="AX91" s="12">
        <f t="shared" si="17"/>
        <v>1.4494117066570262</v>
      </c>
      <c r="AY91" s="12">
        <f t="shared" si="17"/>
        <v>1.4494117066570262</v>
      </c>
      <c r="BA91" s="12">
        <f t="shared" si="18"/>
        <v>1.6329564181900464</v>
      </c>
      <c r="BB91" s="12">
        <f t="shared" si="18"/>
        <v>1.6329564181900464</v>
      </c>
      <c r="BC91" s="12">
        <f t="shared" si="18"/>
        <v>1.6329564181900464</v>
      </c>
      <c r="BD91" s="12">
        <f t="shared" si="18"/>
        <v>1.6329564181900464</v>
      </c>
    </row>
    <row r="92" spans="1:56" x14ac:dyDescent="0.25">
      <c r="A92" s="12" t="str">
        <f>Pub_national_scen_base!A92</f>
        <v>Q3 1998</v>
      </c>
      <c r="B92" s="12">
        <f>Pub_national_scen_base!F92</f>
        <v>4.5</v>
      </c>
      <c r="C92" s="12">
        <f>Pub_national_scen_adv!F92</f>
        <v>4.5</v>
      </c>
      <c r="D92" s="12">
        <f>Pub_national_scen_sev!F92</f>
        <v>4.5</v>
      </c>
      <c r="E92" s="12">
        <v>4.5</v>
      </c>
      <c r="F92" s="12">
        <f t="shared" si="20"/>
        <v>4.5999999999999996</v>
      </c>
      <c r="G92" s="12">
        <f t="shared" si="20"/>
        <v>4.5999999999999996</v>
      </c>
      <c r="H92" s="12">
        <f t="shared" si="20"/>
        <v>4.5999999999999996</v>
      </c>
      <c r="I92" s="12">
        <f t="shared" si="20"/>
        <v>4.5999999999999996</v>
      </c>
      <c r="J92" s="12">
        <f t="shared" si="21"/>
        <v>4.6500000000000004</v>
      </c>
      <c r="K92" s="12">
        <f t="shared" si="21"/>
        <v>4.6500000000000004</v>
      </c>
      <c r="L92" s="12">
        <f t="shared" si="21"/>
        <v>4.6500000000000004</v>
      </c>
      <c r="M92" s="12">
        <v>4.6500000000000004</v>
      </c>
      <c r="N92" s="12">
        <f>Pub_national_scen_base!N92</f>
        <v>9346.7999999999993</v>
      </c>
      <c r="O92" s="12">
        <f>Pub_national_scen_adv!N92</f>
        <v>9346.7999999999993</v>
      </c>
      <c r="P92" s="12">
        <f>Pub_national_scen_sev!N92</f>
        <v>9346.7999999999993</v>
      </c>
      <c r="Q92">
        <v>9346.7999999999993</v>
      </c>
      <c r="R92" s="12">
        <f t="shared" si="22"/>
        <v>1.8147752772270653</v>
      </c>
      <c r="S92" s="12">
        <f t="shared" si="22"/>
        <v>1.8147752772270653</v>
      </c>
      <c r="T92" s="12">
        <f t="shared" si="22"/>
        <v>1.8147752772270653</v>
      </c>
      <c r="U92" s="12">
        <f t="shared" si="22"/>
        <v>1.8147752772270653</v>
      </c>
      <c r="V92" s="12">
        <f t="shared" si="23"/>
        <v>34.335237533963017</v>
      </c>
      <c r="W92" s="12">
        <f t="shared" si="23"/>
        <v>34.335237533963017</v>
      </c>
      <c r="X92" s="12">
        <f t="shared" si="23"/>
        <v>34.335237533963017</v>
      </c>
      <c r="Y92" s="12">
        <f t="shared" si="23"/>
        <v>34.335237533963017</v>
      </c>
      <c r="Z92" s="12">
        <f>Pub_national_scen_base!H92</f>
        <v>4.8</v>
      </c>
      <c r="AA92" s="12">
        <f>Pub_national_scen_adv!H92</f>
        <v>4.8</v>
      </c>
      <c r="AB92" s="12">
        <f>Pub_national_scen_sev!H92</f>
        <v>4.8</v>
      </c>
      <c r="AC92">
        <v>4.8</v>
      </c>
      <c r="AD92" s="12">
        <f t="shared" si="19"/>
        <v>5</v>
      </c>
      <c r="AE92" s="12">
        <f t="shared" si="19"/>
        <v>5</v>
      </c>
      <c r="AF92" s="12">
        <f t="shared" si="19"/>
        <v>5</v>
      </c>
      <c r="AG92" s="12">
        <f t="shared" si="19"/>
        <v>5</v>
      </c>
      <c r="AH92" s="12">
        <f>Pub_national_scen_base!J92-Pub_national_scen_base!H92</f>
        <v>0.60000000000000053</v>
      </c>
      <c r="AI92" s="12">
        <f>Pub_national_scen_adv!J92-Pub_national_scen_adv!H92</f>
        <v>0.60000000000000053</v>
      </c>
      <c r="AJ92" s="12">
        <f>Pub_national_scen_sev!J92-Pub_national_scen_sev!H92</f>
        <v>0.60000000000000053</v>
      </c>
      <c r="AK92" s="12">
        <v>0.60000000000000053</v>
      </c>
      <c r="AL92" s="12">
        <f>AH92*(AVERAGE(Pub_national_scen_base!$H92:$J92))</f>
        <v>3.0800000000000032</v>
      </c>
      <c r="AM92" s="12">
        <f>AI92*(AVERAGE(Pub_national_scen_adv!$H92:$J92))</f>
        <v>3.0800000000000032</v>
      </c>
      <c r="AN92" s="12">
        <f>AJ92*(AVERAGE(Pub_national_scen_adv!$H92:$J92))</f>
        <v>3.0800000000000032</v>
      </c>
      <c r="AO92" s="12">
        <v>3.0800000000000032</v>
      </c>
      <c r="AQ92" s="12">
        <f t="shared" si="16"/>
        <v>1.3535545080969076</v>
      </c>
      <c r="AR92" s="12">
        <f t="shared" si="16"/>
        <v>1.3535545080969076</v>
      </c>
      <c r="AS92" s="12">
        <f t="shared" si="16"/>
        <v>1.3535545080969076</v>
      </c>
      <c r="AT92" s="12">
        <v>1.3535545080969076</v>
      </c>
      <c r="AU92" s="12">
        <v>3.0987</v>
      </c>
      <c r="AV92" s="12">
        <f t="shared" si="17"/>
        <v>1.3973393080969074</v>
      </c>
      <c r="AW92" s="12">
        <f t="shared" si="17"/>
        <v>1.3973393080969074</v>
      </c>
      <c r="AX92" s="12">
        <f t="shared" si="17"/>
        <v>1.3973393080969074</v>
      </c>
      <c r="AY92" s="12">
        <f t="shared" si="17"/>
        <v>1.3973393080969074</v>
      </c>
      <c r="BA92" s="12">
        <f t="shared" si="18"/>
        <v>2.3833477416831883</v>
      </c>
      <c r="BB92" s="12">
        <f t="shared" si="18"/>
        <v>2.3833477416831883</v>
      </c>
      <c r="BC92" s="12">
        <f t="shared" si="18"/>
        <v>2.3833477416831883</v>
      </c>
      <c r="BD92" s="12">
        <f t="shared" si="18"/>
        <v>2.3833477416831883</v>
      </c>
    </row>
    <row r="93" spans="1:56" x14ac:dyDescent="0.25">
      <c r="A93" s="12" t="str">
        <f>Pub_national_scen_base!A93</f>
        <v>Q4 1998</v>
      </c>
      <c r="B93" s="12">
        <f>Pub_national_scen_base!F93</f>
        <v>4.4000000000000004</v>
      </c>
      <c r="C93" s="12">
        <f>Pub_national_scen_adv!F93</f>
        <v>4.4000000000000004</v>
      </c>
      <c r="D93" s="12">
        <f>Pub_national_scen_sev!F93</f>
        <v>4.4000000000000004</v>
      </c>
      <c r="E93" s="12">
        <v>4.4000000000000004</v>
      </c>
      <c r="F93" s="12">
        <f t="shared" si="20"/>
        <v>4.4000000000000004</v>
      </c>
      <c r="G93" s="12">
        <f t="shared" si="20"/>
        <v>4.4000000000000004</v>
      </c>
      <c r="H93" s="12">
        <f t="shared" si="20"/>
        <v>4.4000000000000004</v>
      </c>
      <c r="I93" s="12">
        <f t="shared" si="20"/>
        <v>4.4000000000000004</v>
      </c>
      <c r="J93" s="12">
        <f t="shared" si="21"/>
        <v>4.5500000000000007</v>
      </c>
      <c r="K93" s="12">
        <f t="shared" si="21"/>
        <v>4.5500000000000007</v>
      </c>
      <c r="L93" s="12">
        <f t="shared" si="21"/>
        <v>4.5500000000000007</v>
      </c>
      <c r="M93" s="12">
        <v>4.5500000000000007</v>
      </c>
      <c r="N93" s="12">
        <f>Pub_national_scen_base!N93</f>
        <v>11317.6</v>
      </c>
      <c r="O93" s="12">
        <f>Pub_national_scen_adv!N93</f>
        <v>11317.6</v>
      </c>
      <c r="P93" s="12">
        <f>Pub_national_scen_sev!N93</f>
        <v>11317.6</v>
      </c>
      <c r="Q93">
        <v>11317.6</v>
      </c>
      <c r="R93" s="12">
        <f t="shared" si="22"/>
        <v>21.718182013723087</v>
      </c>
      <c r="S93" s="12">
        <f t="shared" si="22"/>
        <v>21.718182013723087</v>
      </c>
      <c r="T93" s="12">
        <f t="shared" si="22"/>
        <v>21.718182013723087</v>
      </c>
      <c r="U93" s="12">
        <f t="shared" si="22"/>
        <v>21.718182013723087</v>
      </c>
      <c r="V93" s="12">
        <f t="shared" si="23"/>
        <v>25.867090302085135</v>
      </c>
      <c r="W93" s="12">
        <f t="shared" si="23"/>
        <v>25.867090302085135</v>
      </c>
      <c r="X93" s="12">
        <f t="shared" si="23"/>
        <v>25.867090302085135</v>
      </c>
      <c r="Y93" s="12">
        <f t="shared" si="23"/>
        <v>25.867090302085135</v>
      </c>
      <c r="Z93" s="12">
        <f>Pub_national_scen_base!H93</f>
        <v>4.3</v>
      </c>
      <c r="AA93" s="12">
        <f>Pub_national_scen_adv!H93</f>
        <v>4.3</v>
      </c>
      <c r="AB93" s="12">
        <f>Pub_national_scen_sev!H93</f>
        <v>4.3</v>
      </c>
      <c r="AC93">
        <v>4.3</v>
      </c>
      <c r="AD93" s="12">
        <f t="shared" si="19"/>
        <v>4.8</v>
      </c>
      <c r="AE93" s="12">
        <f t="shared" si="19"/>
        <v>4.8</v>
      </c>
      <c r="AF93" s="12">
        <f t="shared" si="19"/>
        <v>4.8</v>
      </c>
      <c r="AG93" s="12">
        <f t="shared" si="19"/>
        <v>4.8</v>
      </c>
      <c r="AH93" s="12">
        <f>Pub_national_scen_base!J93-Pub_national_scen_base!H93</f>
        <v>0.60000000000000053</v>
      </c>
      <c r="AI93" s="12">
        <f>Pub_national_scen_adv!J93-Pub_national_scen_adv!H93</f>
        <v>0.60000000000000053</v>
      </c>
      <c r="AJ93" s="12">
        <f>Pub_national_scen_sev!J93-Pub_national_scen_sev!H93</f>
        <v>0.60000000000000053</v>
      </c>
      <c r="AK93" s="12">
        <v>0.60000000000000053</v>
      </c>
      <c r="AL93" s="12">
        <f>AH93*(AVERAGE(Pub_national_scen_base!$H93:$J93))</f>
        <v>2.7600000000000025</v>
      </c>
      <c r="AM93" s="12">
        <f>AI93*(AVERAGE(Pub_national_scen_adv!$H93:$J93))</f>
        <v>2.7600000000000025</v>
      </c>
      <c r="AN93" s="12">
        <f>AJ93*(AVERAGE(Pub_national_scen_adv!$H93:$J93))</f>
        <v>2.7600000000000025</v>
      </c>
      <c r="AO93" s="12">
        <v>2.7600000000000025</v>
      </c>
      <c r="AQ93" s="12">
        <f t="shared" si="16"/>
        <v>1.54551256117923</v>
      </c>
      <c r="AR93" s="12">
        <f t="shared" si="16"/>
        <v>1.54551256117923</v>
      </c>
      <c r="AS93" s="12">
        <f t="shared" si="16"/>
        <v>1.54551256117923</v>
      </c>
      <c r="AT93" s="12">
        <v>1.54551256117923</v>
      </c>
      <c r="AU93" s="12">
        <v>4.2686900000000003</v>
      </c>
      <c r="AV93" s="12">
        <f t="shared" si="17"/>
        <v>1.6366661611792297</v>
      </c>
      <c r="AW93" s="12">
        <f t="shared" si="17"/>
        <v>1.6366661611792297</v>
      </c>
      <c r="AX93" s="12">
        <f t="shared" si="17"/>
        <v>1.6366661611792297</v>
      </c>
      <c r="AY93" s="12">
        <f t="shared" si="17"/>
        <v>1.6366661611792297</v>
      </c>
      <c r="BA93" s="12">
        <f t="shared" si="18"/>
        <v>1.7962455395883077</v>
      </c>
      <c r="BB93" s="12">
        <f t="shared" si="18"/>
        <v>1.7962455395883077</v>
      </c>
      <c r="BC93" s="12">
        <f t="shared" si="18"/>
        <v>1.7962455395883077</v>
      </c>
      <c r="BD93" s="12">
        <f t="shared" si="18"/>
        <v>1.7962455395883077</v>
      </c>
    </row>
    <row r="94" spans="1:56" x14ac:dyDescent="0.25">
      <c r="A94" s="12" t="str">
        <f>Pub_national_scen_base!A94</f>
        <v>Q1 1999</v>
      </c>
      <c r="B94" s="12">
        <f>Pub_national_scen_base!F94</f>
        <v>4.3</v>
      </c>
      <c r="C94" s="12">
        <f>Pub_national_scen_adv!F94</f>
        <v>4.3</v>
      </c>
      <c r="D94" s="12">
        <f>Pub_national_scen_sev!F94</f>
        <v>4.3</v>
      </c>
      <c r="E94" s="12">
        <v>4.3</v>
      </c>
      <c r="F94" s="12">
        <f t="shared" si="20"/>
        <v>4.5</v>
      </c>
      <c r="G94" s="12">
        <f t="shared" si="20"/>
        <v>4.5</v>
      </c>
      <c r="H94" s="12">
        <f t="shared" si="20"/>
        <v>4.5</v>
      </c>
      <c r="I94" s="12">
        <f t="shared" si="20"/>
        <v>4.5</v>
      </c>
      <c r="J94" s="12">
        <f t="shared" si="21"/>
        <v>4.4749999999999996</v>
      </c>
      <c r="K94" s="12">
        <f t="shared" si="21"/>
        <v>4.4749999999999996</v>
      </c>
      <c r="L94" s="12">
        <f t="shared" si="21"/>
        <v>4.4749999999999996</v>
      </c>
      <c r="M94" s="12">
        <v>4.4749999999999996</v>
      </c>
      <c r="N94" s="12">
        <f>Pub_national_scen_base!N94</f>
        <v>11707.7</v>
      </c>
      <c r="O94" s="12">
        <f>Pub_national_scen_adv!N94</f>
        <v>11707.7</v>
      </c>
      <c r="P94" s="12">
        <f>Pub_national_scen_sev!N94</f>
        <v>11707.7</v>
      </c>
      <c r="Q94">
        <v>11707.7</v>
      </c>
      <c r="R94" s="12">
        <f t="shared" si="22"/>
        <v>11.558215099049995</v>
      </c>
      <c r="S94" s="12">
        <f t="shared" si="22"/>
        <v>11.558215099049995</v>
      </c>
      <c r="T94" s="12">
        <f t="shared" si="22"/>
        <v>11.558215099049995</v>
      </c>
      <c r="U94" s="12">
        <f t="shared" si="22"/>
        <v>11.558215099049995</v>
      </c>
      <c r="V94" s="12">
        <f t="shared" si="23"/>
        <v>24.00359439296016</v>
      </c>
      <c r="W94" s="12">
        <f t="shared" si="23"/>
        <v>24.00359439296016</v>
      </c>
      <c r="X94" s="12">
        <f t="shared" si="23"/>
        <v>24.00359439296016</v>
      </c>
      <c r="Y94" s="12">
        <f t="shared" si="23"/>
        <v>24.00359439296016</v>
      </c>
      <c r="Z94" s="12">
        <f>Pub_national_scen_base!H94</f>
        <v>4.4000000000000004</v>
      </c>
      <c r="AA94" s="12">
        <f>Pub_national_scen_adv!H94</f>
        <v>4.4000000000000004</v>
      </c>
      <c r="AB94" s="12">
        <f>Pub_national_scen_sev!H94</f>
        <v>4.4000000000000004</v>
      </c>
      <c r="AC94">
        <v>4.4000000000000004</v>
      </c>
      <c r="AD94" s="12">
        <f t="shared" si="19"/>
        <v>4.3</v>
      </c>
      <c r="AE94" s="12">
        <f t="shared" si="19"/>
        <v>4.3</v>
      </c>
      <c r="AF94" s="12">
        <f t="shared" si="19"/>
        <v>4.3</v>
      </c>
      <c r="AG94" s="12">
        <f t="shared" si="19"/>
        <v>4.3</v>
      </c>
      <c r="AH94" s="12">
        <f>Pub_national_scen_base!J94-Pub_national_scen_base!H94</f>
        <v>1</v>
      </c>
      <c r="AI94" s="12">
        <f>Pub_national_scen_adv!J94-Pub_national_scen_adv!H94</f>
        <v>1</v>
      </c>
      <c r="AJ94" s="12">
        <f>Pub_national_scen_sev!J94-Pub_national_scen_sev!H94</f>
        <v>1</v>
      </c>
      <c r="AK94" s="12">
        <v>1</v>
      </c>
      <c r="AL94" s="12">
        <f>AH94*(AVERAGE(Pub_national_scen_base!$H94:$J94))</f>
        <v>4.9333333333333336</v>
      </c>
      <c r="AM94" s="12">
        <f>AI94*(AVERAGE(Pub_national_scen_adv!$H94:$J94))</f>
        <v>4.9333333333333336</v>
      </c>
      <c r="AN94" s="12">
        <f>AJ94*(AVERAGE(Pub_national_scen_adv!$H94:$J94))</f>
        <v>4.9333333333333336</v>
      </c>
      <c r="AO94" s="12">
        <v>4.9333333333333336</v>
      </c>
      <c r="AQ94" s="12">
        <f t="shared" si="16"/>
        <v>1.5509663191239493</v>
      </c>
      <c r="AR94" s="12">
        <f t="shared" si="16"/>
        <v>1.5509663191239493</v>
      </c>
      <c r="AS94" s="12">
        <f t="shared" si="16"/>
        <v>1.5509663191239493</v>
      </c>
      <c r="AT94" s="12">
        <v>1.5509663191239493</v>
      </c>
      <c r="AU94" s="12">
        <v>2.7520699999999998</v>
      </c>
      <c r="AV94" s="12">
        <f t="shared" si="17"/>
        <v>1.7880839857906163</v>
      </c>
      <c r="AW94" s="12">
        <f t="shared" si="17"/>
        <v>1.7880839857906163</v>
      </c>
      <c r="AX94" s="12">
        <f t="shared" si="17"/>
        <v>1.7880839857906163</v>
      </c>
      <c r="AY94" s="12">
        <f t="shared" si="17"/>
        <v>1.7880839857906163</v>
      </c>
      <c r="BA94" s="12">
        <f t="shared" si="18"/>
        <v>2.1435445470284997</v>
      </c>
      <c r="BB94" s="12">
        <f t="shared" si="18"/>
        <v>2.1435445470284997</v>
      </c>
      <c r="BC94" s="12">
        <f t="shared" si="18"/>
        <v>2.1435445470284997</v>
      </c>
      <c r="BD94" s="12">
        <f t="shared" si="18"/>
        <v>2.1435445470284997</v>
      </c>
    </row>
    <row r="95" spans="1:56" x14ac:dyDescent="0.25">
      <c r="A95" s="12" t="str">
        <f>Pub_national_scen_base!A95</f>
        <v>Q2 1999</v>
      </c>
      <c r="B95" s="12">
        <f>Pub_national_scen_base!F95</f>
        <v>4.3</v>
      </c>
      <c r="C95" s="12">
        <f>Pub_national_scen_adv!F95</f>
        <v>4.3</v>
      </c>
      <c r="D95" s="12">
        <f>Pub_national_scen_sev!F95</f>
        <v>4.3</v>
      </c>
      <c r="E95" s="12">
        <v>4.3</v>
      </c>
      <c r="F95" s="12">
        <f t="shared" si="20"/>
        <v>4.4000000000000004</v>
      </c>
      <c r="G95" s="12">
        <f t="shared" si="20"/>
        <v>4.4000000000000004</v>
      </c>
      <c r="H95" s="12">
        <f t="shared" si="20"/>
        <v>4.4000000000000004</v>
      </c>
      <c r="I95" s="12">
        <f t="shared" si="20"/>
        <v>4.4000000000000004</v>
      </c>
      <c r="J95" s="12">
        <f t="shared" si="21"/>
        <v>4.4000000000000004</v>
      </c>
      <c r="K95" s="12">
        <f t="shared" si="21"/>
        <v>4.4000000000000004</v>
      </c>
      <c r="L95" s="12">
        <f t="shared" si="21"/>
        <v>4.4000000000000004</v>
      </c>
      <c r="M95" s="12">
        <v>4.4000000000000004</v>
      </c>
      <c r="N95" s="12">
        <f>Pub_national_scen_base!N95</f>
        <v>12583.6</v>
      </c>
      <c r="O95" s="12">
        <f>Pub_national_scen_adv!N95</f>
        <v>12583.6</v>
      </c>
      <c r="P95" s="12">
        <f>Pub_national_scen_sev!N95</f>
        <v>12583.6</v>
      </c>
      <c r="Q95">
        <v>12583.6</v>
      </c>
      <c r="R95" s="12">
        <f t="shared" si="22"/>
        <v>18.005176488240359</v>
      </c>
      <c r="S95" s="12">
        <f t="shared" si="22"/>
        <v>18.005176488240359</v>
      </c>
      <c r="T95" s="12">
        <f t="shared" si="22"/>
        <v>18.005176488240359</v>
      </c>
      <c r="U95" s="12">
        <f t="shared" si="22"/>
        <v>18.005176488240359</v>
      </c>
      <c r="V95" s="12">
        <f t="shared" si="23"/>
        <v>15.521414612582985</v>
      </c>
      <c r="W95" s="12">
        <f t="shared" si="23"/>
        <v>15.521414612582985</v>
      </c>
      <c r="X95" s="12">
        <f t="shared" si="23"/>
        <v>15.521414612582985</v>
      </c>
      <c r="Y95" s="12">
        <f t="shared" si="23"/>
        <v>15.521414612582985</v>
      </c>
      <c r="Z95" s="12">
        <f>Pub_national_scen_base!H95</f>
        <v>4.5</v>
      </c>
      <c r="AA95" s="12">
        <f>Pub_national_scen_adv!H95</f>
        <v>4.5</v>
      </c>
      <c r="AB95" s="12">
        <f>Pub_national_scen_sev!H95</f>
        <v>4.5</v>
      </c>
      <c r="AC95">
        <v>4.5</v>
      </c>
      <c r="AD95" s="12">
        <f t="shared" si="19"/>
        <v>4.4000000000000004</v>
      </c>
      <c r="AE95" s="12">
        <f t="shared" si="19"/>
        <v>4.4000000000000004</v>
      </c>
      <c r="AF95" s="12">
        <f t="shared" si="19"/>
        <v>4.4000000000000004</v>
      </c>
      <c r="AG95" s="12">
        <f t="shared" si="19"/>
        <v>4.4000000000000004</v>
      </c>
      <c r="AH95" s="12">
        <f>Pub_national_scen_base!J95-Pub_national_scen_base!H95</f>
        <v>1.2999999999999998</v>
      </c>
      <c r="AI95" s="12">
        <f>Pub_national_scen_adv!J95-Pub_national_scen_adv!H95</f>
        <v>1.2999999999999998</v>
      </c>
      <c r="AJ95" s="12">
        <f>Pub_national_scen_sev!J95-Pub_national_scen_sev!H95</f>
        <v>1.2999999999999998</v>
      </c>
      <c r="AK95" s="12">
        <v>1.2999999999999998</v>
      </c>
      <c r="AL95" s="12">
        <f>AH95*(AVERAGE(Pub_national_scen_base!$H95:$J95))</f>
        <v>6.8466666666666658</v>
      </c>
      <c r="AM95" s="12">
        <f>AI95*(AVERAGE(Pub_national_scen_adv!$H95:$J95))</f>
        <v>6.8466666666666658</v>
      </c>
      <c r="AN95" s="12">
        <f>AJ95*(AVERAGE(Pub_national_scen_adv!$H95:$J95))</f>
        <v>6.8466666666666658</v>
      </c>
      <c r="AO95" s="12">
        <v>6.8466666666666658</v>
      </c>
      <c r="AQ95" s="12">
        <f t="shared" si="16"/>
        <v>1.8146945245590571</v>
      </c>
      <c r="AR95" s="12">
        <f t="shared" si="16"/>
        <v>1.8146945245590571</v>
      </c>
      <c r="AS95" s="12">
        <f t="shared" si="16"/>
        <v>1.8146945245590571</v>
      </c>
      <c r="AT95" s="12">
        <v>1.8146945245590571</v>
      </c>
      <c r="AU95" s="12">
        <v>3.1620300000000001</v>
      </c>
      <c r="AV95" s="12">
        <f t="shared" si="17"/>
        <v>2.1526276578923902</v>
      </c>
      <c r="AW95" s="12">
        <f t="shared" si="17"/>
        <v>2.1526276578923902</v>
      </c>
      <c r="AX95" s="12">
        <f t="shared" si="17"/>
        <v>2.1526276578923902</v>
      </c>
      <c r="AY95" s="12">
        <f t="shared" si="17"/>
        <v>2.1526276578923902</v>
      </c>
      <c r="BA95" s="12">
        <f t="shared" si="18"/>
        <v>1.9326357053527894</v>
      </c>
      <c r="BB95" s="12">
        <f t="shared" si="18"/>
        <v>1.9326357053527894</v>
      </c>
      <c r="BC95" s="12">
        <f t="shared" si="18"/>
        <v>1.9326357053527894</v>
      </c>
      <c r="BD95" s="12">
        <f t="shared" si="18"/>
        <v>1.9326357053527894</v>
      </c>
    </row>
    <row r="96" spans="1:56" x14ac:dyDescent="0.25">
      <c r="A96" s="12" t="str">
        <f>Pub_national_scen_base!A96</f>
        <v>Q3 1999</v>
      </c>
      <c r="B96" s="12">
        <f>Pub_national_scen_base!F96</f>
        <v>4.2</v>
      </c>
      <c r="C96" s="12">
        <f>Pub_national_scen_adv!F96</f>
        <v>4.2</v>
      </c>
      <c r="D96" s="12">
        <f>Pub_national_scen_sev!F96</f>
        <v>4.2</v>
      </c>
      <c r="E96" s="12">
        <v>4.2</v>
      </c>
      <c r="F96" s="12">
        <f t="shared" si="20"/>
        <v>4.3</v>
      </c>
      <c r="G96" s="12">
        <f t="shared" si="20"/>
        <v>4.3</v>
      </c>
      <c r="H96" s="12">
        <f t="shared" si="20"/>
        <v>4.3</v>
      </c>
      <c r="I96" s="12">
        <f t="shared" si="20"/>
        <v>4.3</v>
      </c>
      <c r="J96" s="12">
        <f t="shared" si="21"/>
        <v>4.375</v>
      </c>
      <c r="K96" s="12">
        <f t="shared" si="21"/>
        <v>4.375</v>
      </c>
      <c r="L96" s="12">
        <f t="shared" si="21"/>
        <v>4.375</v>
      </c>
      <c r="M96" s="12">
        <v>4.375</v>
      </c>
      <c r="N96" s="12">
        <f>Pub_national_scen_base!N96</f>
        <v>11713.8</v>
      </c>
      <c r="O96" s="12">
        <f>Pub_national_scen_adv!N96</f>
        <v>11713.8</v>
      </c>
      <c r="P96" s="12">
        <f>Pub_national_scen_sev!N96</f>
        <v>11713.8</v>
      </c>
      <c r="Q96">
        <v>11713.8</v>
      </c>
      <c r="R96" s="12">
        <f t="shared" si="22"/>
        <v>25.324175118757218</v>
      </c>
      <c r="S96" s="12">
        <f t="shared" si="22"/>
        <v>25.324175118757218</v>
      </c>
      <c r="T96" s="12">
        <f t="shared" si="22"/>
        <v>25.324175118757218</v>
      </c>
      <c r="U96" s="12">
        <f t="shared" si="22"/>
        <v>25.324175118757218</v>
      </c>
      <c r="V96" s="12">
        <f t="shared" si="23"/>
        <v>13.274087219560126</v>
      </c>
      <c r="W96" s="12">
        <f t="shared" si="23"/>
        <v>13.274087219560126</v>
      </c>
      <c r="X96" s="12">
        <f t="shared" si="23"/>
        <v>13.274087219560126</v>
      </c>
      <c r="Y96" s="12">
        <f t="shared" si="23"/>
        <v>13.274087219560126</v>
      </c>
      <c r="Z96" s="12">
        <f>Pub_national_scen_base!H96</f>
        <v>4.7</v>
      </c>
      <c r="AA96" s="12">
        <f>Pub_national_scen_adv!H96</f>
        <v>4.7</v>
      </c>
      <c r="AB96" s="12">
        <f>Pub_national_scen_sev!H96</f>
        <v>4.7</v>
      </c>
      <c r="AC96">
        <v>4.7</v>
      </c>
      <c r="AD96" s="12">
        <f t="shared" si="19"/>
        <v>4.5</v>
      </c>
      <c r="AE96" s="12">
        <f t="shared" si="19"/>
        <v>4.5</v>
      </c>
      <c r="AF96" s="12">
        <f t="shared" si="19"/>
        <v>4.5</v>
      </c>
      <c r="AG96" s="12">
        <f t="shared" si="19"/>
        <v>4.5</v>
      </c>
      <c r="AH96" s="12">
        <f>Pub_national_scen_base!J96-Pub_national_scen_base!H96</f>
        <v>1.5</v>
      </c>
      <c r="AI96" s="12">
        <f>Pub_national_scen_adv!J96-Pub_national_scen_adv!H96</f>
        <v>1.5</v>
      </c>
      <c r="AJ96" s="12">
        <f>Pub_national_scen_sev!J96-Pub_national_scen_sev!H96</f>
        <v>1.5</v>
      </c>
      <c r="AK96" s="12">
        <v>1.5</v>
      </c>
      <c r="AL96" s="12">
        <f>AH96*(AVERAGE(Pub_national_scen_base!$H96:$J96))</f>
        <v>8.4</v>
      </c>
      <c r="AM96" s="12">
        <f>AI96*(AVERAGE(Pub_national_scen_adv!$H96:$J96))</f>
        <v>8.4</v>
      </c>
      <c r="AN96" s="12">
        <f>AJ96*(AVERAGE(Pub_national_scen_adv!$H96:$J96))</f>
        <v>8.4</v>
      </c>
      <c r="AO96" s="12">
        <v>8.4</v>
      </c>
      <c r="AQ96" s="12">
        <f t="shared" si="16"/>
        <v>1.8692496617998777</v>
      </c>
      <c r="AR96" s="12">
        <f t="shared" si="16"/>
        <v>1.8692496617998777</v>
      </c>
      <c r="AS96" s="12">
        <f t="shared" si="16"/>
        <v>1.8692496617998777</v>
      </c>
      <c r="AT96" s="12">
        <v>1.8692496617998777</v>
      </c>
      <c r="AU96" s="12">
        <v>2.12155</v>
      </c>
      <c r="AV96" s="12">
        <f t="shared" si="17"/>
        <v>2.2556536617998773</v>
      </c>
      <c r="AW96" s="12">
        <f t="shared" si="17"/>
        <v>2.2556536617998773</v>
      </c>
      <c r="AX96" s="12">
        <f t="shared" si="17"/>
        <v>2.2556536617998773</v>
      </c>
      <c r="AY96" s="12">
        <f t="shared" si="17"/>
        <v>2.2556536617998773</v>
      </c>
      <c r="BA96" s="12">
        <f t="shared" si="18"/>
        <v>1.7005657464372834</v>
      </c>
      <c r="BB96" s="12">
        <f t="shared" si="18"/>
        <v>1.7005657464372834</v>
      </c>
      <c r="BC96" s="12">
        <f t="shared" si="18"/>
        <v>1.7005657464372834</v>
      </c>
      <c r="BD96" s="12">
        <f t="shared" si="18"/>
        <v>1.7005657464372834</v>
      </c>
    </row>
    <row r="97" spans="1:56" x14ac:dyDescent="0.25">
      <c r="A97" s="12" t="str">
        <f>Pub_national_scen_base!A97</f>
        <v>Q4 1999</v>
      </c>
      <c r="B97" s="12">
        <f>Pub_national_scen_base!F97</f>
        <v>4.0999999999999996</v>
      </c>
      <c r="C97" s="12">
        <f>Pub_national_scen_adv!F97</f>
        <v>4.0999999999999996</v>
      </c>
      <c r="D97" s="12">
        <f>Pub_national_scen_sev!F97</f>
        <v>4.0999999999999996</v>
      </c>
      <c r="E97" s="12">
        <v>4.0999999999999996</v>
      </c>
      <c r="F97" s="12">
        <f t="shared" si="20"/>
        <v>4.3</v>
      </c>
      <c r="G97" s="12">
        <f t="shared" si="20"/>
        <v>4.3</v>
      </c>
      <c r="H97" s="12">
        <f t="shared" si="20"/>
        <v>4.3</v>
      </c>
      <c r="I97" s="12">
        <f t="shared" si="20"/>
        <v>4.3</v>
      </c>
      <c r="J97" s="12">
        <f t="shared" si="21"/>
        <v>4.3</v>
      </c>
      <c r="K97" s="12">
        <f t="shared" si="21"/>
        <v>4.3</v>
      </c>
      <c r="L97" s="12">
        <f t="shared" si="21"/>
        <v>4.3</v>
      </c>
      <c r="M97" s="12">
        <v>4.3</v>
      </c>
      <c r="N97" s="12">
        <f>Pub_national_scen_base!N97</f>
        <v>13812.7</v>
      </c>
      <c r="O97" s="12">
        <f>Pub_national_scen_adv!N97</f>
        <v>13812.7</v>
      </c>
      <c r="P97" s="12">
        <f>Pub_national_scen_sev!N97</f>
        <v>13812.7</v>
      </c>
      <c r="Q97">
        <v>13812.7</v>
      </c>
      <c r="R97" s="12">
        <f t="shared" si="22"/>
        <v>22.04619353926627</v>
      </c>
      <c r="S97" s="12">
        <f t="shared" si="22"/>
        <v>22.04619353926627</v>
      </c>
      <c r="T97" s="12">
        <f t="shared" si="22"/>
        <v>22.04619353926627</v>
      </c>
      <c r="U97" s="12">
        <f t="shared" si="22"/>
        <v>22.04619353926627</v>
      </c>
      <c r="V97" s="12">
        <f t="shared" si="23"/>
        <v>19.151437179942665</v>
      </c>
      <c r="W97" s="12">
        <f t="shared" si="23"/>
        <v>19.151437179942665</v>
      </c>
      <c r="X97" s="12">
        <f t="shared" si="23"/>
        <v>19.151437179942665</v>
      </c>
      <c r="Y97" s="12">
        <f t="shared" si="23"/>
        <v>19.151437179942665</v>
      </c>
      <c r="Z97" s="12">
        <f>Pub_national_scen_base!H97</f>
        <v>5</v>
      </c>
      <c r="AA97" s="12">
        <f>Pub_national_scen_adv!H97</f>
        <v>5</v>
      </c>
      <c r="AB97" s="12">
        <f>Pub_national_scen_sev!H97</f>
        <v>5</v>
      </c>
      <c r="AC97">
        <v>5</v>
      </c>
      <c r="AD97" s="12">
        <f t="shared" si="19"/>
        <v>4.7</v>
      </c>
      <c r="AE97" s="12">
        <f t="shared" si="19"/>
        <v>4.7</v>
      </c>
      <c r="AF97" s="12">
        <f t="shared" si="19"/>
        <v>4.7</v>
      </c>
      <c r="AG97" s="12">
        <f t="shared" si="19"/>
        <v>4.7</v>
      </c>
      <c r="AH97" s="12">
        <f>Pub_national_scen_base!J97-Pub_national_scen_base!H97</f>
        <v>1.5</v>
      </c>
      <c r="AI97" s="12">
        <f>Pub_national_scen_adv!J97-Pub_national_scen_adv!H97</f>
        <v>1.5</v>
      </c>
      <c r="AJ97" s="12">
        <f>Pub_national_scen_sev!J97-Pub_national_scen_sev!H97</f>
        <v>1.5</v>
      </c>
      <c r="AK97" s="12">
        <v>1.5</v>
      </c>
      <c r="AL97" s="12">
        <f>AH97*(AVERAGE(Pub_national_scen_base!$H97:$J97))</f>
        <v>8.8000000000000007</v>
      </c>
      <c r="AM97" s="12">
        <f>AI97*(AVERAGE(Pub_national_scen_adv!$H97:$J97))</f>
        <v>8.8000000000000007</v>
      </c>
      <c r="AN97" s="12">
        <f>AJ97*(AVERAGE(Pub_national_scen_adv!$H97:$J97))</f>
        <v>8.8000000000000007</v>
      </c>
      <c r="AO97" s="12">
        <v>8.8000000000000007</v>
      </c>
      <c r="AQ97" s="12">
        <f t="shared" si="16"/>
        <v>1.7211275742075134</v>
      </c>
      <c r="AR97" s="12">
        <f t="shared" si="16"/>
        <v>1.7211275742075134</v>
      </c>
      <c r="AS97" s="12">
        <f t="shared" si="16"/>
        <v>1.7211275742075134</v>
      </c>
      <c r="AT97" s="12">
        <v>1.7211275742075134</v>
      </c>
      <c r="AU97" s="12">
        <v>-4.0169999999999997E-2</v>
      </c>
      <c r="AV97" s="12">
        <f t="shared" si="17"/>
        <v>2.1165865742075134</v>
      </c>
      <c r="AW97" s="12">
        <f t="shared" si="17"/>
        <v>2.1165865742075134</v>
      </c>
      <c r="AX97" s="12">
        <f t="shared" si="17"/>
        <v>2.1165865742075134</v>
      </c>
      <c r="AY97" s="12">
        <f t="shared" si="17"/>
        <v>2.1165865742075134</v>
      </c>
      <c r="BA97" s="12">
        <f t="shared" si="18"/>
        <v>1.7714051938220121</v>
      </c>
      <c r="BB97" s="12">
        <f t="shared" si="18"/>
        <v>1.7714051938220121</v>
      </c>
      <c r="BC97" s="12">
        <f t="shared" si="18"/>
        <v>1.7714051938220121</v>
      </c>
      <c r="BD97" s="12">
        <f t="shared" si="18"/>
        <v>1.7714051938220121</v>
      </c>
    </row>
    <row r="98" spans="1:56" x14ac:dyDescent="0.25">
      <c r="A98" s="12" t="str">
        <f>Pub_national_scen_base!A98</f>
        <v>Q1 2000</v>
      </c>
      <c r="B98" s="12">
        <f>Pub_national_scen_base!F98</f>
        <v>4</v>
      </c>
      <c r="C98" s="12">
        <f>Pub_national_scen_adv!F98</f>
        <v>4</v>
      </c>
      <c r="D98" s="12">
        <f>Pub_national_scen_sev!F98</f>
        <v>4</v>
      </c>
      <c r="E98" s="12">
        <v>4</v>
      </c>
      <c r="F98" s="12">
        <f t="shared" si="20"/>
        <v>4.2</v>
      </c>
      <c r="G98" s="12">
        <f t="shared" si="20"/>
        <v>4.2</v>
      </c>
      <c r="H98" s="12">
        <f t="shared" si="20"/>
        <v>4.2</v>
      </c>
      <c r="I98" s="12">
        <f t="shared" si="20"/>
        <v>4.2</v>
      </c>
      <c r="J98" s="12">
        <f t="shared" si="21"/>
        <v>4.2249999999999996</v>
      </c>
      <c r="K98" s="12">
        <f t="shared" si="21"/>
        <v>4.2249999999999996</v>
      </c>
      <c r="L98" s="12">
        <f t="shared" si="21"/>
        <v>4.2249999999999996</v>
      </c>
      <c r="M98" s="12">
        <v>4.2249999999999996</v>
      </c>
      <c r="N98" s="12">
        <f>Pub_national_scen_base!N98</f>
        <v>14296.2</v>
      </c>
      <c r="O98" s="12">
        <f>Pub_national_scen_adv!N98</f>
        <v>14296.2</v>
      </c>
      <c r="P98" s="12">
        <f>Pub_national_scen_sev!N98</f>
        <v>14296.2</v>
      </c>
      <c r="Q98">
        <v>14296.2</v>
      </c>
      <c r="R98" s="12">
        <f t="shared" si="22"/>
        <v>22.109381005662932</v>
      </c>
      <c r="S98" s="12">
        <f t="shared" si="22"/>
        <v>22.109381005662932</v>
      </c>
      <c r="T98" s="12">
        <f t="shared" si="22"/>
        <v>22.109381005662932</v>
      </c>
      <c r="U98" s="12">
        <f t="shared" si="22"/>
        <v>22.109381005662932</v>
      </c>
      <c r="V98" s="12">
        <f t="shared" si="23"/>
        <v>19.233440061328459</v>
      </c>
      <c r="W98" s="12">
        <f t="shared" si="23"/>
        <v>19.233440061328459</v>
      </c>
      <c r="X98" s="12">
        <f t="shared" si="23"/>
        <v>19.233440061328459</v>
      </c>
      <c r="Y98" s="12">
        <f t="shared" si="23"/>
        <v>19.233440061328459</v>
      </c>
      <c r="Z98" s="12">
        <f>Pub_national_scen_base!H98</f>
        <v>5.5</v>
      </c>
      <c r="AA98" s="12">
        <f>Pub_national_scen_adv!H98</f>
        <v>5.5</v>
      </c>
      <c r="AB98" s="12">
        <f>Pub_national_scen_sev!H98</f>
        <v>5.5</v>
      </c>
      <c r="AC98">
        <v>5.5</v>
      </c>
      <c r="AD98" s="12">
        <f t="shared" si="19"/>
        <v>5</v>
      </c>
      <c r="AE98" s="12">
        <f t="shared" si="19"/>
        <v>5</v>
      </c>
      <c r="AF98" s="12">
        <f t="shared" si="19"/>
        <v>5</v>
      </c>
      <c r="AG98" s="12">
        <f t="shared" si="19"/>
        <v>5</v>
      </c>
      <c r="AH98" s="12">
        <f>Pub_national_scen_base!J98-Pub_national_scen_base!H98</f>
        <v>1.2000000000000002</v>
      </c>
      <c r="AI98" s="12">
        <f>Pub_national_scen_adv!J98-Pub_national_scen_adv!H98</f>
        <v>1.2000000000000002</v>
      </c>
      <c r="AJ98" s="12">
        <f>Pub_national_scen_sev!J98-Pub_national_scen_sev!H98</f>
        <v>1.2000000000000002</v>
      </c>
      <c r="AK98" s="12">
        <v>1.2000000000000002</v>
      </c>
      <c r="AL98" s="12">
        <f>AH98*(AVERAGE(Pub_national_scen_base!$H98:$J98))</f>
        <v>7.5200000000000014</v>
      </c>
      <c r="AM98" s="12">
        <f>AI98*(AVERAGE(Pub_national_scen_adv!$H98:$J98))</f>
        <v>7.5200000000000014</v>
      </c>
      <c r="AN98" s="12">
        <f>AJ98*(AVERAGE(Pub_national_scen_adv!$H98:$J98))</f>
        <v>7.5200000000000014</v>
      </c>
      <c r="AO98" s="12">
        <v>7.5200000000000014</v>
      </c>
      <c r="AQ98" s="12">
        <f t="shared" si="16"/>
        <v>1.6552350881949649</v>
      </c>
      <c r="AR98" s="12">
        <f t="shared" si="16"/>
        <v>1.6552350881949649</v>
      </c>
      <c r="AS98" s="12">
        <f t="shared" si="16"/>
        <v>1.6552350881949649</v>
      </c>
      <c r="AT98" s="12">
        <v>1.6552350881949649</v>
      </c>
      <c r="AU98" s="12">
        <v>1.6592</v>
      </c>
      <c r="AV98" s="12">
        <f t="shared" si="17"/>
        <v>1.9739452881949653</v>
      </c>
      <c r="AW98" s="12">
        <f t="shared" si="17"/>
        <v>1.9739452881949653</v>
      </c>
      <c r="AX98" s="12">
        <f t="shared" si="17"/>
        <v>1.9739452881949653</v>
      </c>
      <c r="AY98" s="12">
        <f t="shared" si="17"/>
        <v>1.9739452881949653</v>
      </c>
      <c r="BA98" s="12">
        <f t="shared" si="18"/>
        <v>1.7320095698301121</v>
      </c>
      <c r="BB98" s="12">
        <f t="shared" si="18"/>
        <v>1.7320095698301121</v>
      </c>
      <c r="BC98" s="12">
        <f t="shared" si="18"/>
        <v>1.7320095698301121</v>
      </c>
      <c r="BD98" s="12">
        <f t="shared" si="18"/>
        <v>1.7320095698301121</v>
      </c>
    </row>
    <row r="99" spans="1:56" x14ac:dyDescent="0.25">
      <c r="A99" s="12" t="str">
        <f>Pub_national_scen_base!A99</f>
        <v>Q2 2000</v>
      </c>
      <c r="B99" s="12">
        <f>Pub_national_scen_base!F99</f>
        <v>3.9</v>
      </c>
      <c r="C99" s="12">
        <f>Pub_national_scen_adv!F99</f>
        <v>3.9</v>
      </c>
      <c r="D99" s="12">
        <f>Pub_national_scen_sev!F99</f>
        <v>3.9</v>
      </c>
      <c r="E99" s="12">
        <v>3.9</v>
      </c>
      <c r="F99" s="12">
        <f t="shared" si="20"/>
        <v>4.0999999999999996</v>
      </c>
      <c r="G99" s="12">
        <f t="shared" si="20"/>
        <v>4.0999999999999996</v>
      </c>
      <c r="H99" s="12">
        <f t="shared" si="20"/>
        <v>4.0999999999999996</v>
      </c>
      <c r="I99" s="12">
        <f t="shared" si="20"/>
        <v>4.0999999999999996</v>
      </c>
      <c r="J99" s="12">
        <f t="shared" si="21"/>
        <v>4.1500000000000004</v>
      </c>
      <c r="K99" s="12">
        <f t="shared" si="21"/>
        <v>4.1500000000000004</v>
      </c>
      <c r="L99" s="12">
        <f t="shared" si="21"/>
        <v>4.1500000000000004</v>
      </c>
      <c r="M99" s="12">
        <v>4.1500000000000004</v>
      </c>
      <c r="N99" s="12">
        <f>Pub_national_scen_base!N99</f>
        <v>13618.5</v>
      </c>
      <c r="O99" s="12">
        <f>Pub_national_scen_adv!N99</f>
        <v>13618.5</v>
      </c>
      <c r="P99" s="12">
        <f>Pub_national_scen_sev!N99</f>
        <v>13618.5</v>
      </c>
      <c r="Q99">
        <v>13618.5</v>
      </c>
      <c r="R99" s="12">
        <f t="shared" si="22"/>
        <v>8.2241965733176556</v>
      </c>
      <c r="S99" s="12">
        <f t="shared" si="22"/>
        <v>8.2241965733176556</v>
      </c>
      <c r="T99" s="12">
        <f t="shared" si="22"/>
        <v>8.2241965733176556</v>
      </c>
      <c r="U99" s="12">
        <f t="shared" si="22"/>
        <v>8.2241965733176556</v>
      </c>
      <c r="V99" s="12">
        <f t="shared" si="23"/>
        <v>21.871231537981693</v>
      </c>
      <c r="W99" s="12">
        <f t="shared" si="23"/>
        <v>21.871231537981693</v>
      </c>
      <c r="X99" s="12">
        <f t="shared" si="23"/>
        <v>21.871231537981693</v>
      </c>
      <c r="Y99" s="12">
        <f t="shared" si="23"/>
        <v>21.871231537981693</v>
      </c>
      <c r="Z99" s="12">
        <f>Pub_national_scen_base!H99</f>
        <v>5.7</v>
      </c>
      <c r="AA99" s="12">
        <f>Pub_national_scen_adv!H99</f>
        <v>5.7</v>
      </c>
      <c r="AB99" s="12">
        <f>Pub_national_scen_sev!H99</f>
        <v>5.7</v>
      </c>
      <c r="AC99">
        <v>5.7</v>
      </c>
      <c r="AD99" s="12">
        <f t="shared" si="19"/>
        <v>5.5</v>
      </c>
      <c r="AE99" s="12">
        <f t="shared" si="19"/>
        <v>5.5</v>
      </c>
      <c r="AF99" s="12">
        <f t="shared" si="19"/>
        <v>5.5</v>
      </c>
      <c r="AG99" s="12">
        <f t="shared" si="19"/>
        <v>5.5</v>
      </c>
      <c r="AH99" s="12">
        <f>Pub_national_scen_base!J99-Pub_national_scen_base!H99</f>
        <v>0.70000000000000018</v>
      </c>
      <c r="AI99" s="12">
        <f>Pub_national_scen_adv!J99-Pub_national_scen_adv!H99</f>
        <v>0.70000000000000018</v>
      </c>
      <c r="AJ99" s="12">
        <f>Pub_national_scen_sev!J99-Pub_national_scen_sev!H99</f>
        <v>0.70000000000000018</v>
      </c>
      <c r="AK99" s="12">
        <v>0.70000000000000018</v>
      </c>
      <c r="AL99" s="12">
        <f>AH99*(AVERAGE(Pub_national_scen_base!$H99:$J99))</f>
        <v>4.3400000000000016</v>
      </c>
      <c r="AM99" s="12">
        <f>AI99*(AVERAGE(Pub_national_scen_adv!$H99:$J99))</f>
        <v>4.3400000000000016</v>
      </c>
      <c r="AN99" s="12">
        <f>AJ99*(AVERAGE(Pub_national_scen_adv!$H99:$J99))</f>
        <v>4.3400000000000016</v>
      </c>
      <c r="AO99" s="12">
        <v>4.3400000000000016</v>
      </c>
      <c r="AQ99" s="12">
        <f t="shared" si="16"/>
        <v>1.6911564854648393</v>
      </c>
      <c r="AR99" s="12">
        <f t="shared" si="16"/>
        <v>1.6911564854648393</v>
      </c>
      <c r="AS99" s="12">
        <f t="shared" si="16"/>
        <v>1.6911564854648393</v>
      </c>
      <c r="AT99" s="12">
        <v>1.6911564854648393</v>
      </c>
      <c r="AU99" s="12">
        <v>1.1520900000000001</v>
      </c>
      <c r="AV99" s="12">
        <f t="shared" si="17"/>
        <v>1.9024218854648391</v>
      </c>
      <c r="AW99" s="12">
        <f t="shared" si="17"/>
        <v>1.9024218854648391</v>
      </c>
      <c r="AX99" s="12">
        <f t="shared" si="17"/>
        <v>1.9024218854648391</v>
      </c>
      <c r="AY99" s="12">
        <f t="shared" si="17"/>
        <v>1.9024218854648391</v>
      </c>
      <c r="BA99" s="12">
        <f t="shared" si="18"/>
        <v>2.0910651028004699</v>
      </c>
      <c r="BB99" s="12">
        <f t="shared" si="18"/>
        <v>2.0910651028004699</v>
      </c>
      <c r="BC99" s="12">
        <f t="shared" si="18"/>
        <v>2.0910651028004699</v>
      </c>
      <c r="BD99" s="12">
        <f t="shared" si="18"/>
        <v>2.0910651028004699</v>
      </c>
    </row>
    <row r="100" spans="1:56" x14ac:dyDescent="0.25">
      <c r="A100" s="12" t="str">
        <f>Pub_national_scen_base!A100</f>
        <v>Q3 2000</v>
      </c>
      <c r="B100" s="12">
        <f>Pub_national_scen_base!F100</f>
        <v>4</v>
      </c>
      <c r="C100" s="12">
        <f>Pub_national_scen_adv!F100</f>
        <v>4</v>
      </c>
      <c r="D100" s="12">
        <f>Pub_national_scen_sev!F100</f>
        <v>4</v>
      </c>
      <c r="E100" s="12">
        <v>4</v>
      </c>
      <c r="F100" s="12">
        <f t="shared" si="20"/>
        <v>4</v>
      </c>
      <c r="G100" s="12">
        <f t="shared" si="20"/>
        <v>4</v>
      </c>
      <c r="H100" s="12">
        <f t="shared" si="20"/>
        <v>4</v>
      </c>
      <c r="I100" s="12">
        <f t="shared" si="20"/>
        <v>4</v>
      </c>
      <c r="J100" s="12">
        <f t="shared" si="21"/>
        <v>4.05</v>
      </c>
      <c r="K100" s="12">
        <f t="shared" si="21"/>
        <v>4.05</v>
      </c>
      <c r="L100" s="12">
        <f t="shared" si="21"/>
        <v>4.05</v>
      </c>
      <c r="M100" s="12">
        <v>4.05</v>
      </c>
      <c r="N100" s="12">
        <f>Pub_national_scen_base!N100</f>
        <v>13613.3</v>
      </c>
      <c r="O100" s="12">
        <f>Pub_national_scen_adv!N100</f>
        <v>13613.3</v>
      </c>
      <c r="P100" s="12">
        <f>Pub_national_scen_sev!N100</f>
        <v>13613.3</v>
      </c>
      <c r="Q100">
        <v>13613.3</v>
      </c>
      <c r="R100" s="12">
        <f t="shared" si="22"/>
        <v>16.215916269698983</v>
      </c>
      <c r="S100" s="12">
        <f t="shared" si="22"/>
        <v>16.215916269698983</v>
      </c>
      <c r="T100" s="12">
        <f t="shared" si="22"/>
        <v>16.215916269698983</v>
      </c>
      <c r="U100" s="12">
        <f t="shared" si="22"/>
        <v>16.215916269698983</v>
      </c>
      <c r="V100" s="12">
        <f t="shared" si="23"/>
        <v>19.425986559251019</v>
      </c>
      <c r="W100" s="12">
        <f t="shared" si="23"/>
        <v>19.425986559251019</v>
      </c>
      <c r="X100" s="12">
        <f t="shared" si="23"/>
        <v>19.425986559251019</v>
      </c>
      <c r="Y100" s="12">
        <f t="shared" si="23"/>
        <v>19.425986559251019</v>
      </c>
      <c r="Z100" s="12">
        <f>Pub_national_scen_base!H100</f>
        <v>6</v>
      </c>
      <c r="AA100" s="12">
        <f>Pub_national_scen_adv!H100</f>
        <v>6</v>
      </c>
      <c r="AB100" s="12">
        <f>Pub_national_scen_sev!H100</f>
        <v>6</v>
      </c>
      <c r="AC100">
        <v>6</v>
      </c>
      <c r="AD100" s="12">
        <f t="shared" si="19"/>
        <v>5.7</v>
      </c>
      <c r="AE100" s="12">
        <f t="shared" si="19"/>
        <v>5.7</v>
      </c>
      <c r="AF100" s="12">
        <f t="shared" si="19"/>
        <v>5.7</v>
      </c>
      <c r="AG100" s="12">
        <f t="shared" si="19"/>
        <v>5.7</v>
      </c>
      <c r="AH100" s="12">
        <f>Pub_national_scen_base!J100-Pub_national_scen_base!H100</f>
        <v>9.9999999999999645E-2</v>
      </c>
      <c r="AI100" s="12">
        <f>Pub_national_scen_adv!J100-Pub_national_scen_adv!H100</f>
        <v>9.9999999999999645E-2</v>
      </c>
      <c r="AJ100" s="12">
        <f>Pub_national_scen_sev!J100-Pub_national_scen_sev!H100</f>
        <v>9.9999999999999645E-2</v>
      </c>
      <c r="AK100" s="12">
        <v>9.9999999999999645E-2</v>
      </c>
      <c r="AL100" s="12">
        <f>AH100*(AVERAGE(Pub_national_scen_base!$H100:$J100))</f>
        <v>0.60666666666666447</v>
      </c>
      <c r="AM100" s="12">
        <f>AI100*(AVERAGE(Pub_national_scen_adv!$H100:$J100))</f>
        <v>0.60666666666666447</v>
      </c>
      <c r="AN100" s="12">
        <f>AJ100*(AVERAGE(Pub_national_scen_adv!$H100:$J100))</f>
        <v>0.60666666666666447</v>
      </c>
      <c r="AO100" s="12">
        <v>0.60666666666666447</v>
      </c>
      <c r="AQ100" s="12">
        <f t="shared" si="16"/>
        <v>1.7185163812608928</v>
      </c>
      <c r="AR100" s="12">
        <f t="shared" si="16"/>
        <v>1.7185163812608928</v>
      </c>
      <c r="AS100" s="12">
        <f t="shared" si="16"/>
        <v>1.7185163812608928</v>
      </c>
      <c r="AT100" s="12">
        <v>1.7185163812608928</v>
      </c>
      <c r="AU100" s="12">
        <v>2.5570900000000001</v>
      </c>
      <c r="AV100" s="12">
        <f t="shared" si="17"/>
        <v>1.8053931145942259</v>
      </c>
      <c r="AW100" s="12">
        <f t="shared" si="17"/>
        <v>1.8053931145942259</v>
      </c>
      <c r="AX100" s="12">
        <f t="shared" si="17"/>
        <v>1.8053931145942259</v>
      </c>
      <c r="AY100" s="12">
        <f t="shared" si="17"/>
        <v>1.8053931145942259</v>
      </c>
      <c r="BA100" s="12">
        <f t="shared" si="18"/>
        <v>1.8213135119090305</v>
      </c>
      <c r="BB100" s="12">
        <f t="shared" si="18"/>
        <v>1.8213135119090305</v>
      </c>
      <c r="BC100" s="12">
        <f t="shared" si="18"/>
        <v>1.8213135119090305</v>
      </c>
      <c r="BD100" s="12">
        <f t="shared" si="18"/>
        <v>1.8213135119090305</v>
      </c>
    </row>
    <row r="101" spans="1:56" x14ac:dyDescent="0.25">
      <c r="A101" s="12" t="str">
        <f>Pub_national_scen_base!A101</f>
        <v>Q4 2000</v>
      </c>
      <c r="B101" s="12">
        <f>Pub_national_scen_base!F101</f>
        <v>3.9</v>
      </c>
      <c r="C101" s="12">
        <f>Pub_national_scen_adv!F101</f>
        <v>3.9</v>
      </c>
      <c r="D101" s="12">
        <f>Pub_national_scen_sev!F101</f>
        <v>3.9</v>
      </c>
      <c r="E101" s="12">
        <v>3.9</v>
      </c>
      <c r="F101" s="12">
        <f t="shared" si="20"/>
        <v>3.9</v>
      </c>
      <c r="G101" s="12">
        <f t="shared" si="20"/>
        <v>3.9</v>
      </c>
      <c r="H101" s="12">
        <f t="shared" si="20"/>
        <v>3.9</v>
      </c>
      <c r="I101" s="12">
        <f t="shared" si="20"/>
        <v>3.9</v>
      </c>
      <c r="J101" s="12">
        <f t="shared" si="21"/>
        <v>4</v>
      </c>
      <c r="K101" s="12">
        <f t="shared" si="21"/>
        <v>4</v>
      </c>
      <c r="L101" s="12">
        <f t="shared" si="21"/>
        <v>4</v>
      </c>
      <c r="M101" s="12">
        <v>4</v>
      </c>
      <c r="N101" s="12">
        <f>Pub_national_scen_base!N101</f>
        <v>12175.9</v>
      </c>
      <c r="O101" s="12">
        <f>Pub_national_scen_adv!N101</f>
        <v>12175.9</v>
      </c>
      <c r="P101" s="12">
        <f>Pub_national_scen_sev!N101</f>
        <v>12175.9</v>
      </c>
      <c r="Q101">
        <v>12175.9</v>
      </c>
      <c r="R101" s="12">
        <f t="shared" si="22"/>
        <v>-11.849964163414839</v>
      </c>
      <c r="S101" s="12">
        <f t="shared" si="22"/>
        <v>-11.849964163414839</v>
      </c>
      <c r="T101" s="12">
        <f t="shared" si="22"/>
        <v>-11.849964163414839</v>
      </c>
      <c r="U101" s="12">
        <f t="shared" si="22"/>
        <v>-11.849964163414839</v>
      </c>
      <c r="V101" s="12">
        <f t="shared" si="23"/>
        <v>17.148921846986461</v>
      </c>
      <c r="W101" s="12">
        <f t="shared" si="23"/>
        <v>17.148921846986461</v>
      </c>
      <c r="X101" s="12">
        <f t="shared" si="23"/>
        <v>17.148921846986461</v>
      </c>
      <c r="Y101" s="12">
        <f t="shared" si="23"/>
        <v>17.148921846986461</v>
      </c>
      <c r="Z101" s="12">
        <f>Pub_national_scen_base!H101</f>
        <v>6</v>
      </c>
      <c r="AA101" s="12">
        <f>Pub_national_scen_adv!H101</f>
        <v>6</v>
      </c>
      <c r="AB101" s="12">
        <f>Pub_national_scen_sev!H101</f>
        <v>6</v>
      </c>
      <c r="AC101">
        <v>6</v>
      </c>
      <c r="AD101" s="12">
        <f t="shared" si="19"/>
        <v>6</v>
      </c>
      <c r="AE101" s="12">
        <f t="shared" si="19"/>
        <v>6</v>
      </c>
      <c r="AF101" s="12">
        <f t="shared" si="19"/>
        <v>6</v>
      </c>
      <c r="AG101" s="12">
        <f t="shared" si="19"/>
        <v>6</v>
      </c>
      <c r="AH101" s="12">
        <f>Pub_national_scen_base!J101-Pub_national_scen_base!H101</f>
        <v>-0.20000000000000018</v>
      </c>
      <c r="AI101" s="12">
        <f>Pub_national_scen_adv!J101-Pub_national_scen_adv!H101</f>
        <v>-0.20000000000000018</v>
      </c>
      <c r="AJ101" s="12">
        <f>Pub_national_scen_sev!J101-Pub_national_scen_sev!H101</f>
        <v>-0.20000000000000018</v>
      </c>
      <c r="AK101" s="12">
        <v>-0.20000000000000018</v>
      </c>
      <c r="AL101" s="12">
        <f>AH101*(AVERAGE(Pub_national_scen_base!$H101:$J101))</f>
        <v>-1.160000000000001</v>
      </c>
      <c r="AM101" s="12">
        <f>AI101*(AVERAGE(Pub_national_scen_adv!$H101:$J101))</f>
        <v>-1.160000000000001</v>
      </c>
      <c r="AN101" s="12">
        <f>AJ101*(AVERAGE(Pub_national_scen_adv!$H101:$J101))</f>
        <v>-1.160000000000001</v>
      </c>
      <c r="AO101" s="12">
        <v>-1.160000000000001</v>
      </c>
      <c r="AQ101" s="12">
        <f t="shared" si="16"/>
        <v>1.8010786004855404</v>
      </c>
      <c r="AR101" s="12">
        <f t="shared" si="16"/>
        <v>1.8010786004855404</v>
      </c>
      <c r="AS101" s="12">
        <f t="shared" si="16"/>
        <v>1.8010786004855404</v>
      </c>
      <c r="AT101" s="12">
        <v>1.8010786004855404</v>
      </c>
      <c r="AU101" s="12">
        <v>2.5096599999999998</v>
      </c>
      <c r="AV101" s="12">
        <f t="shared" si="17"/>
        <v>1.8201310004855402</v>
      </c>
      <c r="AW101" s="12">
        <f t="shared" si="17"/>
        <v>1.8201310004855402</v>
      </c>
      <c r="AX101" s="12">
        <f t="shared" si="17"/>
        <v>1.8201310004855402</v>
      </c>
      <c r="AY101" s="12">
        <f t="shared" si="17"/>
        <v>1.8201310004855402</v>
      </c>
      <c r="BA101" s="12">
        <f t="shared" si="18"/>
        <v>2.628289924902445</v>
      </c>
      <c r="BB101" s="12">
        <f t="shared" si="18"/>
        <v>2.628289924902445</v>
      </c>
      <c r="BC101" s="12">
        <f t="shared" si="18"/>
        <v>2.628289924902445</v>
      </c>
      <c r="BD101" s="12">
        <f t="shared" si="18"/>
        <v>2.628289924902445</v>
      </c>
    </row>
    <row r="102" spans="1:56" x14ac:dyDescent="0.25">
      <c r="A102" s="12" t="str">
        <f>Pub_national_scen_base!A102</f>
        <v>Q1 2001</v>
      </c>
      <c r="B102" s="12">
        <f>Pub_national_scen_base!F102</f>
        <v>4.2</v>
      </c>
      <c r="C102" s="12">
        <f>Pub_national_scen_adv!F102</f>
        <v>4.2</v>
      </c>
      <c r="D102" s="12">
        <f>Pub_national_scen_sev!F102</f>
        <v>4.2</v>
      </c>
      <c r="E102" s="12">
        <v>4.2</v>
      </c>
      <c r="F102" s="12">
        <f t="shared" si="20"/>
        <v>4</v>
      </c>
      <c r="G102" s="12">
        <f t="shared" si="20"/>
        <v>4</v>
      </c>
      <c r="H102" s="12">
        <f t="shared" si="20"/>
        <v>4</v>
      </c>
      <c r="I102" s="12">
        <f t="shared" si="20"/>
        <v>4</v>
      </c>
      <c r="J102" s="12">
        <f t="shared" si="21"/>
        <v>3.95</v>
      </c>
      <c r="K102" s="12">
        <f t="shared" si="21"/>
        <v>3.95</v>
      </c>
      <c r="L102" s="12">
        <f t="shared" si="21"/>
        <v>3.95</v>
      </c>
      <c r="M102" s="12">
        <v>3.95</v>
      </c>
      <c r="N102" s="12">
        <f>Pub_national_scen_base!N102</f>
        <v>10645.9</v>
      </c>
      <c r="O102" s="12">
        <f>Pub_national_scen_adv!N102</f>
        <v>10645.9</v>
      </c>
      <c r="P102" s="12">
        <f>Pub_national_scen_sev!N102</f>
        <v>10645.9</v>
      </c>
      <c r="Q102">
        <v>10645.9</v>
      </c>
      <c r="R102" s="12">
        <f t="shared" si="22"/>
        <v>-25.5333585148501</v>
      </c>
      <c r="S102" s="12">
        <f t="shared" si="22"/>
        <v>-25.5333585148501</v>
      </c>
      <c r="T102" s="12">
        <f t="shared" si="22"/>
        <v>-25.5333585148501</v>
      </c>
      <c r="U102" s="12">
        <f t="shared" si="22"/>
        <v>-25.5333585148501</v>
      </c>
      <c r="V102" s="12">
        <f t="shared" si="23"/>
        <v>8.6748824213161839</v>
      </c>
      <c r="W102" s="12">
        <f t="shared" si="23"/>
        <v>8.6748824213161839</v>
      </c>
      <c r="X102" s="12">
        <f t="shared" si="23"/>
        <v>8.6748824213161839</v>
      </c>
      <c r="Y102" s="12">
        <f t="shared" si="23"/>
        <v>8.6748824213161839</v>
      </c>
      <c r="Z102" s="12">
        <f>Pub_national_scen_base!H102</f>
        <v>4.8</v>
      </c>
      <c r="AA102" s="12">
        <f>Pub_national_scen_adv!H102</f>
        <v>4.8</v>
      </c>
      <c r="AB102" s="12">
        <f>Pub_national_scen_sev!H102</f>
        <v>4.8</v>
      </c>
      <c r="AC102">
        <v>4.8</v>
      </c>
      <c r="AD102" s="12">
        <f t="shared" si="19"/>
        <v>6</v>
      </c>
      <c r="AE102" s="12">
        <f t="shared" si="19"/>
        <v>6</v>
      </c>
      <c r="AF102" s="12">
        <f t="shared" si="19"/>
        <v>6</v>
      </c>
      <c r="AG102" s="12">
        <f t="shared" si="19"/>
        <v>6</v>
      </c>
      <c r="AH102" s="12">
        <f>Pub_national_scen_base!J102-Pub_national_scen_base!H102</f>
        <v>0.5</v>
      </c>
      <c r="AI102" s="12">
        <f>Pub_national_scen_adv!J102-Pub_national_scen_adv!H102</f>
        <v>0.5</v>
      </c>
      <c r="AJ102" s="12">
        <f>Pub_national_scen_sev!J102-Pub_national_scen_sev!H102</f>
        <v>0.5</v>
      </c>
      <c r="AK102" s="12">
        <v>0.5</v>
      </c>
      <c r="AL102" s="12">
        <f>AH102*(AVERAGE(Pub_national_scen_base!$H102:$J102))</f>
        <v>2.5</v>
      </c>
      <c r="AM102" s="12">
        <f>AI102*(AVERAGE(Pub_national_scen_adv!$H102:$J102))</f>
        <v>2.5</v>
      </c>
      <c r="AN102" s="12">
        <f>AJ102*(AVERAGE(Pub_national_scen_adv!$H102:$J102))</f>
        <v>2.5</v>
      </c>
      <c r="AO102" s="12">
        <v>2.5</v>
      </c>
      <c r="AQ102" s="12">
        <f t="shared" si="16"/>
        <v>2.2383984437276467</v>
      </c>
      <c r="AR102" s="12">
        <f t="shared" si="16"/>
        <v>2.2383984437276467</v>
      </c>
      <c r="AS102" s="12">
        <f t="shared" si="16"/>
        <v>2.2383984437276467</v>
      </c>
      <c r="AT102" s="12">
        <v>2.2383984437276467</v>
      </c>
      <c r="AU102" s="12">
        <v>4.9601699999999997</v>
      </c>
      <c r="AV102" s="12">
        <f t="shared" si="17"/>
        <v>2.4814914437276459</v>
      </c>
      <c r="AW102" s="12">
        <f t="shared" si="17"/>
        <v>2.4814914437276459</v>
      </c>
      <c r="AX102" s="12">
        <f t="shared" si="17"/>
        <v>2.4814914437276459</v>
      </c>
      <c r="AY102" s="12">
        <f t="shared" si="17"/>
        <v>2.4814914437276459</v>
      </c>
      <c r="BA102" s="12">
        <f t="shared" si="18"/>
        <v>3.0337917554455029</v>
      </c>
      <c r="BB102" s="12">
        <f t="shared" si="18"/>
        <v>3.0337917554455029</v>
      </c>
      <c r="BC102" s="12">
        <f t="shared" si="18"/>
        <v>3.0337917554455029</v>
      </c>
      <c r="BD102" s="12">
        <f t="shared" si="18"/>
        <v>3.0337917554455029</v>
      </c>
    </row>
    <row r="103" spans="1:56" x14ac:dyDescent="0.25">
      <c r="A103" s="12" t="str">
        <f>Pub_national_scen_base!A103</f>
        <v>Q2 2001</v>
      </c>
      <c r="B103" s="12">
        <f>Pub_national_scen_base!F103</f>
        <v>4.4000000000000004</v>
      </c>
      <c r="C103" s="12">
        <f>Pub_national_scen_adv!F103</f>
        <v>4.4000000000000004</v>
      </c>
      <c r="D103" s="12">
        <f>Pub_national_scen_sev!F103</f>
        <v>4.4000000000000004</v>
      </c>
      <c r="E103" s="12">
        <v>4.4000000000000004</v>
      </c>
      <c r="F103" s="12">
        <f t="shared" si="20"/>
        <v>3.9</v>
      </c>
      <c r="G103" s="12">
        <f t="shared" si="20"/>
        <v>3.9</v>
      </c>
      <c r="H103" s="12">
        <f t="shared" si="20"/>
        <v>3.9</v>
      </c>
      <c r="I103" s="12">
        <f t="shared" si="20"/>
        <v>3.9</v>
      </c>
      <c r="J103" s="12">
        <f t="shared" si="21"/>
        <v>4</v>
      </c>
      <c r="K103" s="12">
        <f t="shared" si="21"/>
        <v>4</v>
      </c>
      <c r="L103" s="12">
        <f t="shared" si="21"/>
        <v>4</v>
      </c>
      <c r="M103" s="12">
        <v>4</v>
      </c>
      <c r="N103" s="12">
        <f>Pub_national_scen_base!N103</f>
        <v>11407.2</v>
      </c>
      <c r="O103" s="12">
        <f>Pub_national_scen_adv!N103</f>
        <v>11407.2</v>
      </c>
      <c r="P103" s="12">
        <f>Pub_national_scen_sev!N103</f>
        <v>11407.2</v>
      </c>
      <c r="Q103">
        <v>11407.2</v>
      </c>
      <c r="R103" s="12">
        <f t="shared" si="22"/>
        <v>-16.237471087124121</v>
      </c>
      <c r="S103" s="12">
        <f t="shared" si="22"/>
        <v>-16.237471087124121</v>
      </c>
      <c r="T103" s="12">
        <f t="shared" si="22"/>
        <v>-16.237471087124121</v>
      </c>
      <c r="U103" s="12">
        <f t="shared" si="22"/>
        <v>-16.237471087124121</v>
      </c>
      <c r="V103" s="12">
        <f t="shared" si="23"/>
        <v>-3.2358024588120751</v>
      </c>
      <c r="W103" s="12">
        <f t="shared" si="23"/>
        <v>-3.2358024588120751</v>
      </c>
      <c r="X103" s="12">
        <f t="shared" si="23"/>
        <v>-3.2358024588120751</v>
      </c>
      <c r="Y103" s="12">
        <f t="shared" si="23"/>
        <v>-3.2358024588120751</v>
      </c>
      <c r="Z103" s="12">
        <f>Pub_national_scen_base!H103</f>
        <v>3.7</v>
      </c>
      <c r="AA103" s="12">
        <f>Pub_national_scen_adv!H103</f>
        <v>3.7</v>
      </c>
      <c r="AB103" s="12">
        <f>Pub_national_scen_sev!H103</f>
        <v>3.7</v>
      </c>
      <c r="AC103">
        <v>3.7</v>
      </c>
      <c r="AD103" s="12">
        <f t="shared" si="19"/>
        <v>4.8</v>
      </c>
      <c r="AE103" s="12">
        <f t="shared" si="19"/>
        <v>4.8</v>
      </c>
      <c r="AF103" s="12">
        <f t="shared" si="19"/>
        <v>4.8</v>
      </c>
      <c r="AG103" s="12">
        <f t="shared" si="19"/>
        <v>4.8</v>
      </c>
      <c r="AH103" s="12">
        <f>Pub_national_scen_base!J103-Pub_national_scen_base!H103</f>
        <v>1.7999999999999998</v>
      </c>
      <c r="AI103" s="12">
        <f>Pub_national_scen_adv!J103-Pub_national_scen_adv!H103</f>
        <v>1.7999999999999998</v>
      </c>
      <c r="AJ103" s="12">
        <f>Pub_national_scen_sev!J103-Pub_national_scen_sev!H103</f>
        <v>1.7999999999999998</v>
      </c>
      <c r="AK103" s="12">
        <v>1.7999999999999998</v>
      </c>
      <c r="AL103" s="12">
        <f>AH103*(AVERAGE(Pub_national_scen_base!$H103:$J103))</f>
        <v>8.4599999999999991</v>
      </c>
      <c r="AM103" s="12">
        <f>AI103*(AVERAGE(Pub_national_scen_adv!$H103:$J103))</f>
        <v>8.4599999999999991</v>
      </c>
      <c r="AN103" s="12">
        <f>AJ103*(AVERAGE(Pub_national_scen_adv!$H103:$J103))</f>
        <v>8.4599999999999991</v>
      </c>
      <c r="AO103" s="12">
        <v>8.4599999999999991</v>
      </c>
      <c r="AQ103" s="12">
        <f t="shared" si="16"/>
        <v>2.7405448343313852</v>
      </c>
      <c r="AR103" s="12">
        <f t="shared" si="16"/>
        <v>2.7405448343313852</v>
      </c>
      <c r="AS103" s="12">
        <f t="shared" si="16"/>
        <v>2.7405448343313852</v>
      </c>
      <c r="AT103" s="12">
        <v>2.7405448343313852</v>
      </c>
      <c r="AU103" s="12">
        <v>4.7257600000000002</v>
      </c>
      <c r="AV103" s="12">
        <f t="shared" si="17"/>
        <v>3.3935744343313847</v>
      </c>
      <c r="AW103" s="12">
        <f t="shared" si="17"/>
        <v>3.3935744343313847</v>
      </c>
      <c r="AX103" s="12">
        <f t="shared" si="17"/>
        <v>3.3935744343313847</v>
      </c>
      <c r="AY103" s="12">
        <f t="shared" si="17"/>
        <v>3.3935744343313847</v>
      </c>
      <c r="BA103" s="12">
        <f t="shared" si="18"/>
        <v>2.8799151326137236</v>
      </c>
      <c r="BB103" s="12">
        <f t="shared" si="18"/>
        <v>2.8799151326137236</v>
      </c>
      <c r="BC103" s="12">
        <f t="shared" si="18"/>
        <v>2.8799151326137236</v>
      </c>
      <c r="BD103" s="12">
        <f t="shared" si="18"/>
        <v>2.8799151326137236</v>
      </c>
    </row>
    <row r="104" spans="1:56" x14ac:dyDescent="0.25">
      <c r="A104" s="12" t="str">
        <f>Pub_national_scen_base!A104</f>
        <v>Q3 2001</v>
      </c>
      <c r="B104" s="12">
        <f>Pub_national_scen_base!F104</f>
        <v>4.8</v>
      </c>
      <c r="C104" s="12">
        <f>Pub_national_scen_adv!F104</f>
        <v>4.8</v>
      </c>
      <c r="D104" s="12">
        <f>Pub_national_scen_sev!F104</f>
        <v>4.8</v>
      </c>
      <c r="E104" s="12">
        <v>4.8</v>
      </c>
      <c r="F104" s="12">
        <f t="shared" si="20"/>
        <v>4.2</v>
      </c>
      <c r="G104" s="12">
        <f t="shared" si="20"/>
        <v>4.2</v>
      </c>
      <c r="H104" s="12">
        <f t="shared" si="20"/>
        <v>4.2</v>
      </c>
      <c r="I104" s="12">
        <f t="shared" si="20"/>
        <v>4.2</v>
      </c>
      <c r="J104" s="12">
        <f t="shared" si="21"/>
        <v>4.125</v>
      </c>
      <c r="K104" s="12">
        <f t="shared" si="21"/>
        <v>4.125</v>
      </c>
      <c r="L104" s="12">
        <f t="shared" si="21"/>
        <v>4.125</v>
      </c>
      <c r="M104" s="12">
        <v>4.125</v>
      </c>
      <c r="N104" s="12">
        <f>Pub_national_scen_base!N104</f>
        <v>9563</v>
      </c>
      <c r="O104" s="12">
        <f>Pub_national_scen_adv!N104</f>
        <v>9563</v>
      </c>
      <c r="P104" s="12">
        <f>Pub_national_scen_sev!N104</f>
        <v>9563</v>
      </c>
      <c r="Q104">
        <v>9563</v>
      </c>
      <c r="R104" s="12">
        <f t="shared" si="22"/>
        <v>-29.752521431247381</v>
      </c>
      <c r="S104" s="12">
        <f t="shared" si="22"/>
        <v>-29.752521431247381</v>
      </c>
      <c r="T104" s="12">
        <f t="shared" si="22"/>
        <v>-29.752521431247381</v>
      </c>
      <c r="U104" s="12">
        <f t="shared" si="22"/>
        <v>-29.752521431247381</v>
      </c>
      <c r="V104" s="12">
        <f t="shared" si="23"/>
        <v>-9.3512193739225182</v>
      </c>
      <c r="W104" s="12">
        <f t="shared" si="23"/>
        <v>-9.3512193739225182</v>
      </c>
      <c r="X104" s="12">
        <f t="shared" si="23"/>
        <v>-9.3512193739225182</v>
      </c>
      <c r="Y104" s="12">
        <f t="shared" si="23"/>
        <v>-9.3512193739225182</v>
      </c>
      <c r="Z104" s="12">
        <f>Pub_national_scen_base!H104</f>
        <v>3.2</v>
      </c>
      <c r="AA104" s="12">
        <f>Pub_national_scen_adv!H104</f>
        <v>3.2</v>
      </c>
      <c r="AB104" s="12">
        <f>Pub_national_scen_sev!H104</f>
        <v>3.2</v>
      </c>
      <c r="AC104">
        <v>3.2</v>
      </c>
      <c r="AD104" s="12">
        <f t="shared" si="19"/>
        <v>3.7</v>
      </c>
      <c r="AE104" s="12">
        <f t="shared" si="19"/>
        <v>3.7</v>
      </c>
      <c r="AF104" s="12">
        <f t="shared" si="19"/>
        <v>3.7</v>
      </c>
      <c r="AG104" s="12">
        <f t="shared" si="19"/>
        <v>3.7</v>
      </c>
      <c r="AH104" s="12">
        <f>Pub_national_scen_base!J104-Pub_national_scen_base!H104</f>
        <v>2.0999999999999996</v>
      </c>
      <c r="AI104" s="12">
        <f>Pub_national_scen_adv!J104-Pub_national_scen_adv!H104</f>
        <v>2.0999999999999996</v>
      </c>
      <c r="AJ104" s="12">
        <f>Pub_national_scen_sev!J104-Pub_national_scen_sev!H104</f>
        <v>2.0999999999999996</v>
      </c>
      <c r="AK104" s="12">
        <v>2.0999999999999996</v>
      </c>
      <c r="AL104" s="12">
        <f>AH104*(AVERAGE(Pub_national_scen_base!$H104:$J104))</f>
        <v>9.1699999999999982</v>
      </c>
      <c r="AM104" s="12">
        <f>AI104*(AVERAGE(Pub_national_scen_adv!$H104:$J104))</f>
        <v>9.1699999999999982</v>
      </c>
      <c r="AN104" s="12">
        <f>AJ104*(AVERAGE(Pub_national_scen_adv!$H104:$J104))</f>
        <v>9.1699999999999982</v>
      </c>
      <c r="AO104" s="12">
        <v>9.1699999999999982</v>
      </c>
      <c r="AQ104" s="12">
        <f t="shared" si="16"/>
        <v>2.7987411358565657</v>
      </c>
      <c r="AR104" s="12">
        <f t="shared" si="16"/>
        <v>2.7987411358565657</v>
      </c>
      <c r="AS104" s="12">
        <f t="shared" si="16"/>
        <v>2.7987411358565657</v>
      </c>
      <c r="AT104" s="12">
        <v>2.7987411358565657</v>
      </c>
      <c r="AU104" s="12">
        <v>5.83148</v>
      </c>
      <c r="AV104" s="12">
        <f t="shared" si="17"/>
        <v>3.5401773358565647</v>
      </c>
      <c r="AW104" s="12">
        <f t="shared" si="17"/>
        <v>3.5401773358565647</v>
      </c>
      <c r="AX104" s="12">
        <f t="shared" si="17"/>
        <v>3.5401773358565647</v>
      </c>
      <c r="AY104" s="12">
        <f t="shared" si="17"/>
        <v>3.5401773358565647</v>
      </c>
      <c r="BA104" s="12">
        <f t="shared" si="18"/>
        <v>3.4078666429374214</v>
      </c>
      <c r="BB104" s="12">
        <f t="shared" si="18"/>
        <v>3.4078666429374214</v>
      </c>
      <c r="BC104" s="12">
        <f t="shared" si="18"/>
        <v>3.4078666429374214</v>
      </c>
      <c r="BD104" s="12">
        <f t="shared" si="18"/>
        <v>3.4078666429374214</v>
      </c>
    </row>
    <row r="105" spans="1:56" x14ac:dyDescent="0.25">
      <c r="A105" s="12" t="str">
        <f>Pub_national_scen_base!A105</f>
        <v>Q4 2001</v>
      </c>
      <c r="B105" s="12">
        <f>Pub_national_scen_base!F105</f>
        <v>5.5</v>
      </c>
      <c r="C105" s="12">
        <f>Pub_national_scen_adv!F105</f>
        <v>5.5</v>
      </c>
      <c r="D105" s="12">
        <f>Pub_national_scen_sev!F105</f>
        <v>5.5</v>
      </c>
      <c r="E105" s="12">
        <v>5.5</v>
      </c>
      <c r="F105" s="12">
        <f t="shared" si="20"/>
        <v>4.4000000000000004</v>
      </c>
      <c r="G105" s="12">
        <f t="shared" si="20"/>
        <v>4.4000000000000004</v>
      </c>
      <c r="H105" s="12">
        <f t="shared" si="20"/>
        <v>4.4000000000000004</v>
      </c>
      <c r="I105" s="12">
        <f t="shared" si="20"/>
        <v>4.4000000000000004</v>
      </c>
      <c r="J105" s="12">
        <f t="shared" si="21"/>
        <v>4.3250000000000002</v>
      </c>
      <c r="K105" s="12">
        <f t="shared" si="21"/>
        <v>4.3250000000000002</v>
      </c>
      <c r="L105" s="12">
        <f t="shared" si="21"/>
        <v>4.3250000000000002</v>
      </c>
      <c r="M105" s="12">
        <v>4.3250000000000002</v>
      </c>
      <c r="N105" s="12">
        <f>Pub_national_scen_base!N105</f>
        <v>10707.7</v>
      </c>
      <c r="O105" s="12">
        <f>Pub_national_scen_adv!N105</f>
        <v>10707.7</v>
      </c>
      <c r="P105" s="12">
        <f>Pub_national_scen_sev!N105</f>
        <v>10707.7</v>
      </c>
      <c r="Q105">
        <v>10707.7</v>
      </c>
      <c r="R105" s="12">
        <f t="shared" si="22"/>
        <v>-12.058246207672529</v>
      </c>
      <c r="S105" s="12">
        <f t="shared" si="22"/>
        <v>-12.058246207672529</v>
      </c>
      <c r="T105" s="12">
        <f t="shared" si="22"/>
        <v>-12.058246207672529</v>
      </c>
      <c r="U105" s="12">
        <f t="shared" si="22"/>
        <v>-12.058246207672529</v>
      </c>
      <c r="V105" s="12">
        <f t="shared" si="23"/>
        <v>-20.84332879915911</v>
      </c>
      <c r="W105" s="12">
        <f t="shared" si="23"/>
        <v>-20.84332879915911</v>
      </c>
      <c r="X105" s="12">
        <f t="shared" si="23"/>
        <v>-20.84332879915911</v>
      </c>
      <c r="Y105" s="12">
        <f t="shared" si="23"/>
        <v>-20.84332879915911</v>
      </c>
      <c r="Z105" s="12">
        <f>Pub_national_scen_base!H105</f>
        <v>1.9</v>
      </c>
      <c r="AA105" s="12">
        <f>Pub_national_scen_adv!H105</f>
        <v>1.9</v>
      </c>
      <c r="AB105" s="12">
        <f>Pub_national_scen_sev!H105</f>
        <v>1.9</v>
      </c>
      <c r="AC105">
        <v>1.9</v>
      </c>
      <c r="AD105" s="12">
        <f t="shared" si="19"/>
        <v>3.2</v>
      </c>
      <c r="AE105" s="12">
        <f t="shared" si="19"/>
        <v>3.2</v>
      </c>
      <c r="AF105" s="12">
        <f t="shared" si="19"/>
        <v>3.2</v>
      </c>
      <c r="AG105" s="12">
        <f t="shared" si="19"/>
        <v>3.2</v>
      </c>
      <c r="AH105" s="12">
        <f>Pub_national_scen_base!J105-Pub_national_scen_base!H105</f>
        <v>3.1999999999999997</v>
      </c>
      <c r="AI105" s="12">
        <f>Pub_national_scen_adv!J105-Pub_national_scen_adv!H105</f>
        <v>3.1999999999999997</v>
      </c>
      <c r="AJ105" s="12">
        <f>Pub_national_scen_sev!J105-Pub_national_scen_sev!H105</f>
        <v>3.1999999999999997</v>
      </c>
      <c r="AK105" s="12">
        <v>3.1999999999999997</v>
      </c>
      <c r="AL105" s="12">
        <f>AH105*(AVERAGE(Pub_national_scen_base!$H105:$J105))</f>
        <v>11.946666666666664</v>
      </c>
      <c r="AM105" s="12">
        <f>AI105*(AVERAGE(Pub_national_scen_adv!$H105:$J105))</f>
        <v>11.946666666666664</v>
      </c>
      <c r="AN105" s="12">
        <f>AJ105*(AVERAGE(Pub_national_scen_adv!$H105:$J105))</f>
        <v>11.946666666666664</v>
      </c>
      <c r="AO105" s="12">
        <v>11.946666666666664</v>
      </c>
      <c r="AQ105" s="12">
        <f t="shared" si="16"/>
        <v>3.8609287961220686</v>
      </c>
      <c r="AR105" s="12">
        <f t="shared" si="16"/>
        <v>3.8609287961220686</v>
      </c>
      <c r="AS105" s="12">
        <f t="shared" si="16"/>
        <v>3.8609287961220686</v>
      </c>
      <c r="AT105" s="12">
        <v>3.8609287961220686</v>
      </c>
      <c r="AU105" s="12">
        <v>6.4551499999999997</v>
      </c>
      <c r="AV105" s="12">
        <f t="shared" si="17"/>
        <v>4.9715179294554019</v>
      </c>
      <c r="AW105" s="12">
        <f t="shared" si="17"/>
        <v>4.9715179294554019</v>
      </c>
      <c r="AX105" s="12">
        <f t="shared" si="17"/>
        <v>4.9715179294554019</v>
      </c>
      <c r="AY105" s="12">
        <f t="shared" si="17"/>
        <v>4.9715179294554019</v>
      </c>
      <c r="BA105" s="12">
        <f t="shared" si="18"/>
        <v>2.9470383862301759</v>
      </c>
      <c r="BB105" s="12">
        <f t="shared" si="18"/>
        <v>2.9470383862301759</v>
      </c>
      <c r="BC105" s="12">
        <f t="shared" si="18"/>
        <v>2.9470383862301759</v>
      </c>
      <c r="BD105" s="12">
        <f t="shared" si="18"/>
        <v>2.9470383862301759</v>
      </c>
    </row>
    <row r="106" spans="1:56" x14ac:dyDescent="0.25">
      <c r="A106" s="12" t="str">
        <f>Pub_national_scen_base!A106</f>
        <v>Q1 2002</v>
      </c>
      <c r="B106" s="12">
        <f>Pub_national_scen_base!F106</f>
        <v>5.7</v>
      </c>
      <c r="C106" s="12">
        <f>Pub_national_scen_adv!F106</f>
        <v>5.7</v>
      </c>
      <c r="D106" s="12">
        <f>Pub_national_scen_sev!F106</f>
        <v>5.7</v>
      </c>
      <c r="E106" s="12">
        <v>5.7</v>
      </c>
      <c r="F106" s="12">
        <f t="shared" si="20"/>
        <v>4.8</v>
      </c>
      <c r="G106" s="12">
        <f t="shared" si="20"/>
        <v>4.8</v>
      </c>
      <c r="H106" s="12">
        <f t="shared" si="20"/>
        <v>4.8</v>
      </c>
      <c r="I106" s="12">
        <f t="shared" si="20"/>
        <v>4.8</v>
      </c>
      <c r="J106" s="12">
        <f t="shared" si="21"/>
        <v>4.7250000000000005</v>
      </c>
      <c r="K106" s="12">
        <f t="shared" si="21"/>
        <v>4.7250000000000005</v>
      </c>
      <c r="L106" s="12">
        <f t="shared" si="21"/>
        <v>4.7250000000000005</v>
      </c>
      <c r="M106" s="12">
        <v>4.7250000000000005</v>
      </c>
      <c r="N106" s="12">
        <f>Pub_national_scen_base!N106</f>
        <v>10775.7</v>
      </c>
      <c r="O106" s="12">
        <f>Pub_national_scen_adv!N106</f>
        <v>10775.7</v>
      </c>
      <c r="P106" s="12">
        <f>Pub_national_scen_sev!N106</f>
        <v>10775.7</v>
      </c>
      <c r="Q106">
        <v>10775.7</v>
      </c>
      <c r="R106" s="12">
        <f t="shared" si="22"/>
        <v>1.2192487248612327</v>
      </c>
      <c r="S106" s="12">
        <f t="shared" si="22"/>
        <v>1.2192487248612327</v>
      </c>
      <c r="T106" s="12">
        <f t="shared" si="22"/>
        <v>1.2192487248612327</v>
      </c>
      <c r="U106" s="12">
        <f t="shared" si="22"/>
        <v>1.2192487248612327</v>
      </c>
      <c r="V106" s="12">
        <f t="shared" si="23"/>
        <v>-20.895399310223532</v>
      </c>
      <c r="W106" s="12">
        <f t="shared" si="23"/>
        <v>-20.895399310223532</v>
      </c>
      <c r="X106" s="12">
        <f t="shared" si="23"/>
        <v>-20.895399310223532</v>
      </c>
      <c r="Y106" s="12">
        <f t="shared" si="23"/>
        <v>-20.895399310223532</v>
      </c>
      <c r="Z106" s="12">
        <f>Pub_national_scen_base!H106</f>
        <v>1.7</v>
      </c>
      <c r="AA106" s="12">
        <f>Pub_national_scen_adv!H106</f>
        <v>1.7</v>
      </c>
      <c r="AB106" s="12">
        <f>Pub_national_scen_sev!H106</f>
        <v>1.7</v>
      </c>
      <c r="AC106">
        <v>1.7</v>
      </c>
      <c r="AD106" s="12">
        <f t="shared" si="19"/>
        <v>1.9</v>
      </c>
      <c r="AE106" s="12">
        <f t="shared" si="19"/>
        <v>1.9</v>
      </c>
      <c r="AF106" s="12">
        <f t="shared" si="19"/>
        <v>1.9</v>
      </c>
      <c r="AG106" s="12">
        <f t="shared" si="19"/>
        <v>1.9</v>
      </c>
      <c r="AH106" s="12">
        <f>Pub_national_scen_base!J106-Pub_national_scen_base!H106</f>
        <v>3.7</v>
      </c>
      <c r="AI106" s="12">
        <f>Pub_national_scen_adv!J106-Pub_national_scen_adv!H106</f>
        <v>3.7</v>
      </c>
      <c r="AJ106" s="12">
        <f>Pub_national_scen_sev!J106-Pub_national_scen_sev!H106</f>
        <v>3.7</v>
      </c>
      <c r="AK106" s="12">
        <v>3.7</v>
      </c>
      <c r="AL106" s="12">
        <f>AH106*(AVERAGE(Pub_national_scen_base!$H106:$J106))</f>
        <v>14.306666666666668</v>
      </c>
      <c r="AM106" s="12">
        <f>AI106*(AVERAGE(Pub_national_scen_adv!$H106:$J106))</f>
        <v>14.306666666666668</v>
      </c>
      <c r="AN106" s="12">
        <f>AJ106*(AVERAGE(Pub_national_scen_adv!$H106:$J106))</f>
        <v>14.306666666666668</v>
      </c>
      <c r="AO106" s="12">
        <v>14.306666666666668</v>
      </c>
      <c r="AQ106" s="12">
        <f t="shared" si="16"/>
        <v>3.6683443315305544</v>
      </c>
      <c r="AR106" s="12">
        <f t="shared" si="16"/>
        <v>3.6683443315305544</v>
      </c>
      <c r="AS106" s="12">
        <f t="shared" si="16"/>
        <v>3.6683443315305544</v>
      </c>
      <c r="AT106" s="12">
        <v>3.6683443315305544</v>
      </c>
      <c r="AU106" s="12">
        <v>4.2626200000000001</v>
      </c>
      <c r="AV106" s="12">
        <f t="shared" si="17"/>
        <v>4.8138120648638871</v>
      </c>
      <c r="AW106" s="12">
        <f t="shared" si="17"/>
        <v>4.8138120648638871</v>
      </c>
      <c r="AX106" s="12">
        <f t="shared" si="17"/>
        <v>4.8138120648638871</v>
      </c>
      <c r="AY106" s="12">
        <f t="shared" si="17"/>
        <v>4.8138120648638871</v>
      </c>
      <c r="BA106" s="12">
        <f t="shared" si="18"/>
        <v>2.7187135382541632</v>
      </c>
      <c r="BB106" s="12">
        <f t="shared" si="18"/>
        <v>2.7187135382541632</v>
      </c>
      <c r="BC106" s="12">
        <f t="shared" si="18"/>
        <v>2.7187135382541632</v>
      </c>
      <c r="BD106" s="12">
        <f t="shared" si="18"/>
        <v>2.7187135382541632</v>
      </c>
    </row>
    <row r="107" spans="1:56" x14ac:dyDescent="0.25">
      <c r="A107" s="12" t="str">
        <f>Pub_national_scen_base!A107</f>
        <v>Q2 2002</v>
      </c>
      <c r="B107" s="12">
        <f>Pub_national_scen_base!F107</f>
        <v>5.8</v>
      </c>
      <c r="C107" s="12">
        <f>Pub_national_scen_adv!F107</f>
        <v>5.8</v>
      </c>
      <c r="D107" s="12">
        <f>Pub_national_scen_sev!F107</f>
        <v>5.8</v>
      </c>
      <c r="E107" s="12">
        <v>5.8</v>
      </c>
      <c r="F107" s="12">
        <f t="shared" si="20"/>
        <v>5.5</v>
      </c>
      <c r="G107" s="12">
        <f t="shared" si="20"/>
        <v>5.5</v>
      </c>
      <c r="H107" s="12">
        <f t="shared" si="20"/>
        <v>5.5</v>
      </c>
      <c r="I107" s="12">
        <f t="shared" si="20"/>
        <v>5.5</v>
      </c>
      <c r="J107" s="12">
        <f t="shared" si="21"/>
        <v>5.0999999999999996</v>
      </c>
      <c r="K107" s="12">
        <f t="shared" si="21"/>
        <v>5.0999999999999996</v>
      </c>
      <c r="L107" s="12">
        <f t="shared" si="21"/>
        <v>5.0999999999999996</v>
      </c>
      <c r="M107" s="12">
        <v>5.0999999999999996</v>
      </c>
      <c r="N107" s="12">
        <f>Pub_national_scen_base!N107</f>
        <v>9384</v>
      </c>
      <c r="O107" s="12">
        <f>Pub_national_scen_adv!N107</f>
        <v>9384</v>
      </c>
      <c r="P107" s="12">
        <f>Pub_national_scen_sev!N107</f>
        <v>9384</v>
      </c>
      <c r="Q107">
        <v>9384</v>
      </c>
      <c r="R107" s="12">
        <f t="shared" si="22"/>
        <v>-17.736166631601101</v>
      </c>
      <c r="S107" s="12">
        <f t="shared" si="22"/>
        <v>-17.736166631601101</v>
      </c>
      <c r="T107" s="12">
        <f t="shared" si="22"/>
        <v>-17.736166631601101</v>
      </c>
      <c r="U107" s="12">
        <f t="shared" si="22"/>
        <v>-17.736166631601101</v>
      </c>
      <c r="V107" s="12">
        <f t="shared" si="23"/>
        <v>-14.207247500295701</v>
      </c>
      <c r="W107" s="12">
        <f t="shared" si="23"/>
        <v>-14.207247500295701</v>
      </c>
      <c r="X107" s="12">
        <f t="shared" si="23"/>
        <v>-14.207247500295701</v>
      </c>
      <c r="Y107" s="12">
        <f t="shared" si="23"/>
        <v>-14.207247500295701</v>
      </c>
      <c r="Z107" s="12">
        <f>Pub_national_scen_base!H107</f>
        <v>1.7</v>
      </c>
      <c r="AA107" s="12">
        <f>Pub_national_scen_adv!H107</f>
        <v>1.7</v>
      </c>
      <c r="AB107" s="12">
        <f>Pub_national_scen_sev!H107</f>
        <v>1.7</v>
      </c>
      <c r="AC107">
        <v>1.7</v>
      </c>
      <c r="AD107" s="12">
        <f t="shared" si="19"/>
        <v>1.7</v>
      </c>
      <c r="AE107" s="12">
        <f t="shared" si="19"/>
        <v>1.7</v>
      </c>
      <c r="AF107" s="12">
        <f t="shared" si="19"/>
        <v>1.7</v>
      </c>
      <c r="AG107" s="12">
        <f t="shared" si="19"/>
        <v>1.7</v>
      </c>
      <c r="AH107" s="12">
        <f>Pub_national_scen_base!J107-Pub_national_scen_base!H107</f>
        <v>3.7</v>
      </c>
      <c r="AI107" s="12">
        <f>Pub_national_scen_adv!J107-Pub_national_scen_adv!H107</f>
        <v>3.7</v>
      </c>
      <c r="AJ107" s="12">
        <f>Pub_national_scen_sev!J107-Pub_national_scen_sev!H107</f>
        <v>3.7</v>
      </c>
      <c r="AK107" s="12">
        <v>3.7</v>
      </c>
      <c r="AL107" s="12">
        <f>AH107*(AVERAGE(Pub_national_scen_base!$H107:$J107))</f>
        <v>14.306666666666668</v>
      </c>
      <c r="AM107" s="12">
        <f>AI107*(AVERAGE(Pub_national_scen_adv!$H107:$J107))</f>
        <v>14.306666666666668</v>
      </c>
      <c r="AN107" s="12">
        <f>AJ107*(AVERAGE(Pub_national_scen_adv!$H107:$J107))</f>
        <v>14.306666666666668</v>
      </c>
      <c r="AO107" s="12">
        <v>14.306666666666668</v>
      </c>
      <c r="AQ107" s="12">
        <f t="shared" si="16"/>
        <v>3.4509947735651076</v>
      </c>
      <c r="AR107" s="12">
        <f t="shared" si="16"/>
        <v>3.4509947735651076</v>
      </c>
      <c r="AS107" s="12">
        <f t="shared" si="16"/>
        <v>3.4509947735651076</v>
      </c>
      <c r="AT107" s="12">
        <v>3.4509947735651076</v>
      </c>
      <c r="AU107" s="12">
        <v>3.8868100000000001</v>
      </c>
      <c r="AV107" s="12">
        <f t="shared" si="17"/>
        <v>4.4714835068984407</v>
      </c>
      <c r="AW107" s="12">
        <f t="shared" si="17"/>
        <v>4.4714835068984407</v>
      </c>
      <c r="AX107" s="12">
        <f t="shared" si="17"/>
        <v>4.4714835068984407</v>
      </c>
      <c r="AY107" s="12">
        <f t="shared" si="17"/>
        <v>4.4714835068984407</v>
      </c>
      <c r="BA107" s="12">
        <f t="shared" si="18"/>
        <v>3.3448759989480328</v>
      </c>
      <c r="BB107" s="12">
        <f t="shared" si="18"/>
        <v>3.3448759989480328</v>
      </c>
      <c r="BC107" s="12">
        <f t="shared" si="18"/>
        <v>3.3448759989480328</v>
      </c>
      <c r="BD107" s="12">
        <f t="shared" si="18"/>
        <v>3.3448759989480328</v>
      </c>
    </row>
    <row r="108" spans="1:56" x14ac:dyDescent="0.25">
      <c r="A108" s="12" t="str">
        <f>Pub_national_scen_base!A108</f>
        <v>Q3 2002</v>
      </c>
      <c r="B108" s="12">
        <f>Pub_national_scen_base!F108</f>
        <v>5.7</v>
      </c>
      <c r="C108" s="12">
        <f>Pub_national_scen_adv!F108</f>
        <v>5.7</v>
      </c>
      <c r="D108" s="12">
        <f>Pub_national_scen_sev!F108</f>
        <v>5.7</v>
      </c>
      <c r="E108" s="12">
        <v>5.7</v>
      </c>
      <c r="F108" s="12">
        <f t="shared" si="20"/>
        <v>5.7</v>
      </c>
      <c r="G108" s="12">
        <f t="shared" si="20"/>
        <v>5.7</v>
      </c>
      <c r="H108" s="12">
        <f t="shared" si="20"/>
        <v>5.7</v>
      </c>
      <c r="I108" s="12">
        <f t="shared" si="20"/>
        <v>5.7</v>
      </c>
      <c r="J108" s="12">
        <f t="shared" si="21"/>
        <v>5.45</v>
      </c>
      <c r="K108" s="12">
        <f t="shared" si="21"/>
        <v>5.45</v>
      </c>
      <c r="L108" s="12">
        <f t="shared" si="21"/>
        <v>5.45</v>
      </c>
      <c r="M108" s="12">
        <v>5.45</v>
      </c>
      <c r="N108" s="12">
        <f>Pub_national_scen_base!N108</f>
        <v>7773.6</v>
      </c>
      <c r="O108" s="12">
        <f>Pub_national_scen_adv!N108</f>
        <v>7773.6</v>
      </c>
      <c r="P108" s="12">
        <f>Pub_national_scen_sev!N108</f>
        <v>7773.6</v>
      </c>
      <c r="Q108">
        <v>7773.6</v>
      </c>
      <c r="R108" s="12">
        <f t="shared" si="22"/>
        <v>-18.711701348949074</v>
      </c>
      <c r="S108" s="12">
        <f t="shared" si="22"/>
        <v>-18.711701348949074</v>
      </c>
      <c r="T108" s="12">
        <f t="shared" si="22"/>
        <v>-18.711701348949074</v>
      </c>
      <c r="U108" s="12">
        <f t="shared" si="22"/>
        <v>-18.711701348949074</v>
      </c>
      <c r="V108" s="12">
        <f t="shared" si="23"/>
        <v>-14.581921386414946</v>
      </c>
      <c r="W108" s="12">
        <f t="shared" si="23"/>
        <v>-14.581921386414946</v>
      </c>
      <c r="X108" s="12">
        <f t="shared" si="23"/>
        <v>-14.581921386414946</v>
      </c>
      <c r="Y108" s="12">
        <f t="shared" si="23"/>
        <v>-14.581921386414946</v>
      </c>
      <c r="Z108" s="12">
        <f>Pub_national_scen_base!H108</f>
        <v>1.6</v>
      </c>
      <c r="AA108" s="12">
        <f>Pub_national_scen_adv!H108</f>
        <v>1.6</v>
      </c>
      <c r="AB108" s="12">
        <f>Pub_national_scen_sev!H108</f>
        <v>1.6</v>
      </c>
      <c r="AC108">
        <v>1.6</v>
      </c>
      <c r="AD108" s="12">
        <f t="shared" si="19"/>
        <v>1.7</v>
      </c>
      <c r="AE108" s="12">
        <f t="shared" si="19"/>
        <v>1.7</v>
      </c>
      <c r="AF108" s="12">
        <f t="shared" si="19"/>
        <v>1.7</v>
      </c>
      <c r="AG108" s="12">
        <f t="shared" si="19"/>
        <v>1.7</v>
      </c>
      <c r="AH108" s="12">
        <f>Pub_national_scen_base!J108-Pub_national_scen_base!H108</f>
        <v>2.9</v>
      </c>
      <c r="AI108" s="12">
        <f>Pub_national_scen_adv!J108-Pub_national_scen_adv!H108</f>
        <v>2.9</v>
      </c>
      <c r="AJ108" s="12">
        <f>Pub_national_scen_sev!J108-Pub_national_scen_sev!H108</f>
        <v>2.9</v>
      </c>
      <c r="AK108" s="12">
        <v>2.9</v>
      </c>
      <c r="AL108" s="12">
        <f>AH108*(AVERAGE(Pub_national_scen_base!$H108:$J108))</f>
        <v>9.1833333333333318</v>
      </c>
      <c r="AM108" s="12">
        <f>AI108*(AVERAGE(Pub_national_scen_adv!$H108:$J108))</f>
        <v>9.1833333333333318</v>
      </c>
      <c r="AN108" s="12">
        <f>AJ108*(AVERAGE(Pub_national_scen_adv!$H108:$J108))</f>
        <v>9.1833333333333318</v>
      </c>
      <c r="AO108" s="12">
        <v>9.1833333333333318</v>
      </c>
      <c r="AQ108" s="12">
        <f t="shared" si="16"/>
        <v>3.364101985629433</v>
      </c>
      <c r="AR108" s="12">
        <f t="shared" si="16"/>
        <v>3.364101985629433</v>
      </c>
      <c r="AS108" s="12">
        <f t="shared" si="16"/>
        <v>3.364101985629433</v>
      </c>
      <c r="AT108" s="12">
        <v>3.364101985629433</v>
      </c>
      <c r="AU108" s="12">
        <v>5.1389699999999996</v>
      </c>
      <c r="AV108" s="12">
        <f t="shared" si="17"/>
        <v>4.0629486522960994</v>
      </c>
      <c r="AW108" s="12">
        <f t="shared" si="17"/>
        <v>4.0629486522960994</v>
      </c>
      <c r="AX108" s="12">
        <f t="shared" si="17"/>
        <v>4.0629486522960994</v>
      </c>
      <c r="AY108" s="12">
        <f t="shared" si="17"/>
        <v>4.0629486522960994</v>
      </c>
      <c r="BA108" s="12">
        <f t="shared" si="18"/>
        <v>3.4091420404684722</v>
      </c>
      <c r="BB108" s="12">
        <f t="shared" si="18"/>
        <v>3.4091420404684722</v>
      </c>
      <c r="BC108" s="12">
        <f t="shared" si="18"/>
        <v>3.4091420404684722</v>
      </c>
      <c r="BD108" s="12">
        <f t="shared" si="18"/>
        <v>3.4091420404684722</v>
      </c>
    </row>
    <row r="109" spans="1:56" x14ac:dyDescent="0.25">
      <c r="A109" s="12" t="str">
        <f>Pub_national_scen_base!A109</f>
        <v>Q4 2002</v>
      </c>
      <c r="B109" s="12">
        <f>Pub_national_scen_base!F109</f>
        <v>5.9</v>
      </c>
      <c r="C109" s="12">
        <f>Pub_national_scen_adv!F109</f>
        <v>5.9</v>
      </c>
      <c r="D109" s="12">
        <f>Pub_national_scen_sev!F109</f>
        <v>5.9</v>
      </c>
      <c r="E109" s="12">
        <v>5.9</v>
      </c>
      <c r="F109" s="12">
        <f t="shared" si="20"/>
        <v>5.8</v>
      </c>
      <c r="G109" s="12">
        <f t="shared" si="20"/>
        <v>5.8</v>
      </c>
      <c r="H109" s="12">
        <f t="shared" si="20"/>
        <v>5.8</v>
      </c>
      <c r="I109" s="12">
        <f t="shared" si="20"/>
        <v>5.8</v>
      </c>
      <c r="J109" s="12">
        <f t="shared" si="21"/>
        <v>5.6749999999999998</v>
      </c>
      <c r="K109" s="12">
        <f t="shared" si="21"/>
        <v>5.6749999999999998</v>
      </c>
      <c r="L109" s="12">
        <f t="shared" si="21"/>
        <v>5.6749999999999998</v>
      </c>
      <c r="M109" s="12">
        <v>5.6749999999999998</v>
      </c>
      <c r="N109" s="12">
        <f>Pub_national_scen_base!N109</f>
        <v>8343.2000000000007</v>
      </c>
      <c r="O109" s="12">
        <f>Pub_national_scen_adv!N109</f>
        <v>8343.2000000000007</v>
      </c>
      <c r="P109" s="12">
        <f>Pub_national_scen_sev!N109</f>
        <v>8343.2000000000007</v>
      </c>
      <c r="Q109">
        <v>8343.2000000000007</v>
      </c>
      <c r="R109" s="12">
        <f t="shared" si="22"/>
        <v>-22.082239883448363</v>
      </c>
      <c r="S109" s="12">
        <f t="shared" si="22"/>
        <v>-22.082239883448363</v>
      </c>
      <c r="T109" s="12">
        <f t="shared" si="22"/>
        <v>-22.082239883448363</v>
      </c>
      <c r="U109" s="12">
        <f t="shared" si="22"/>
        <v>-22.082239883448363</v>
      </c>
      <c r="V109" s="12">
        <f t="shared" si="23"/>
        <v>-11.821716365840366</v>
      </c>
      <c r="W109" s="12">
        <f t="shared" si="23"/>
        <v>-11.821716365840366</v>
      </c>
      <c r="X109" s="12">
        <f t="shared" si="23"/>
        <v>-11.821716365840366</v>
      </c>
      <c r="Y109" s="12">
        <f t="shared" si="23"/>
        <v>-11.821716365840366</v>
      </c>
      <c r="Z109" s="12">
        <f>Pub_national_scen_base!H109</f>
        <v>1.3</v>
      </c>
      <c r="AA109" s="12">
        <f>Pub_national_scen_adv!H109</f>
        <v>1.3</v>
      </c>
      <c r="AB109" s="12">
        <f>Pub_national_scen_sev!H109</f>
        <v>1.3</v>
      </c>
      <c r="AC109">
        <v>1.3</v>
      </c>
      <c r="AD109" s="12">
        <f t="shared" si="19"/>
        <v>1.6</v>
      </c>
      <c r="AE109" s="12">
        <f t="shared" si="19"/>
        <v>1.6</v>
      </c>
      <c r="AF109" s="12">
        <f t="shared" si="19"/>
        <v>1.6</v>
      </c>
      <c r="AG109" s="12">
        <f t="shared" si="19"/>
        <v>1.6</v>
      </c>
      <c r="AH109" s="12">
        <f>Pub_national_scen_base!J109-Pub_national_scen_base!H109</f>
        <v>3</v>
      </c>
      <c r="AI109" s="12">
        <f>Pub_national_scen_adv!J109-Pub_national_scen_adv!H109</f>
        <v>3</v>
      </c>
      <c r="AJ109" s="12">
        <f>Pub_national_scen_sev!J109-Pub_national_scen_sev!H109</f>
        <v>3</v>
      </c>
      <c r="AK109" s="12">
        <v>3</v>
      </c>
      <c r="AL109" s="12">
        <f>AH109*(AVERAGE(Pub_national_scen_base!$H109:$J109))</f>
        <v>8.6999999999999993</v>
      </c>
      <c r="AM109" s="12">
        <f>AI109*(AVERAGE(Pub_national_scen_adv!$H109:$J109))</f>
        <v>8.6999999999999993</v>
      </c>
      <c r="AN109" s="12">
        <f>AJ109*(AVERAGE(Pub_national_scen_adv!$H109:$J109))</f>
        <v>8.6999999999999993</v>
      </c>
      <c r="AO109" s="12">
        <v>8.6999999999999993</v>
      </c>
      <c r="AQ109" s="12">
        <f t="shared" si="16"/>
        <v>3.4987345219414037</v>
      </c>
      <c r="AR109" s="12">
        <f t="shared" si="16"/>
        <v>3.4987345219414037</v>
      </c>
      <c r="AS109" s="12">
        <f t="shared" si="16"/>
        <v>3.4987345219414037</v>
      </c>
      <c r="AT109" s="12">
        <v>3.4987345219414037</v>
      </c>
      <c r="AU109" s="12">
        <v>4.6806700000000001</v>
      </c>
      <c r="AV109" s="12">
        <f t="shared" si="17"/>
        <v>4.1879355219414034</v>
      </c>
      <c r="AW109" s="12">
        <f t="shared" si="17"/>
        <v>4.1879355219414034</v>
      </c>
      <c r="AX109" s="12">
        <f t="shared" si="17"/>
        <v>4.1879355219414034</v>
      </c>
      <c r="AY109" s="12">
        <f t="shared" si="17"/>
        <v>4.1879355219414034</v>
      </c>
      <c r="BA109" s="12">
        <f t="shared" si="18"/>
        <v>3.5427581965034505</v>
      </c>
      <c r="BB109" s="12">
        <f t="shared" si="18"/>
        <v>3.5427581965034505</v>
      </c>
      <c r="BC109" s="12">
        <f t="shared" si="18"/>
        <v>3.5427581965034505</v>
      </c>
      <c r="BD109" s="12">
        <f t="shared" si="18"/>
        <v>3.5427581965034505</v>
      </c>
    </row>
    <row r="110" spans="1:56" x14ac:dyDescent="0.25">
      <c r="A110" s="12" t="str">
        <f>Pub_national_scen_base!A110</f>
        <v>Q1 2003</v>
      </c>
      <c r="B110" s="12">
        <f>Pub_national_scen_base!F110</f>
        <v>5.9</v>
      </c>
      <c r="C110" s="12">
        <f>Pub_national_scen_adv!F110</f>
        <v>5.9</v>
      </c>
      <c r="D110" s="12">
        <f>Pub_national_scen_sev!F110</f>
        <v>5.9</v>
      </c>
      <c r="E110" s="12">
        <v>5.9</v>
      </c>
      <c r="F110" s="12">
        <f t="shared" si="20"/>
        <v>5.7</v>
      </c>
      <c r="G110" s="12">
        <f t="shared" si="20"/>
        <v>5.7</v>
      </c>
      <c r="H110" s="12">
        <f t="shared" si="20"/>
        <v>5.7</v>
      </c>
      <c r="I110" s="12">
        <f t="shared" si="20"/>
        <v>5.7</v>
      </c>
      <c r="J110" s="12">
        <f t="shared" si="21"/>
        <v>5.7750000000000004</v>
      </c>
      <c r="K110" s="12">
        <f t="shared" si="21"/>
        <v>5.7750000000000004</v>
      </c>
      <c r="L110" s="12">
        <f t="shared" si="21"/>
        <v>5.7750000000000004</v>
      </c>
      <c r="M110" s="12">
        <v>5.7750000000000004</v>
      </c>
      <c r="N110" s="12">
        <f>Pub_national_scen_base!N110</f>
        <v>8051.9</v>
      </c>
      <c r="O110" s="12">
        <f>Pub_national_scen_adv!N110</f>
        <v>8051.9</v>
      </c>
      <c r="P110" s="12">
        <f>Pub_national_scen_sev!N110</f>
        <v>8051.9</v>
      </c>
      <c r="Q110">
        <v>8051.9</v>
      </c>
      <c r="R110" s="12">
        <f t="shared" si="22"/>
        <v>-25.277244169752322</v>
      </c>
      <c r="S110" s="12">
        <f t="shared" si="22"/>
        <v>-25.277244169752322</v>
      </c>
      <c r="T110" s="12">
        <f t="shared" si="22"/>
        <v>-25.277244169752322</v>
      </c>
      <c r="U110" s="12">
        <f t="shared" si="22"/>
        <v>-25.277244169752322</v>
      </c>
      <c r="V110" s="12">
        <f t="shared" si="23"/>
        <v>-14.327714784784327</v>
      </c>
      <c r="W110" s="12">
        <f t="shared" si="23"/>
        <v>-14.327714784784327</v>
      </c>
      <c r="X110" s="12">
        <f t="shared" si="23"/>
        <v>-14.327714784784327</v>
      </c>
      <c r="Y110" s="12">
        <f t="shared" si="23"/>
        <v>-14.327714784784327</v>
      </c>
      <c r="Z110" s="12">
        <f>Pub_national_scen_base!H110</f>
        <v>1.2</v>
      </c>
      <c r="AA110" s="12">
        <f>Pub_national_scen_adv!H110</f>
        <v>1.2</v>
      </c>
      <c r="AB110" s="12">
        <f>Pub_national_scen_sev!H110</f>
        <v>1.2</v>
      </c>
      <c r="AC110">
        <v>1.2</v>
      </c>
      <c r="AD110" s="12">
        <f t="shared" si="19"/>
        <v>1.3</v>
      </c>
      <c r="AE110" s="12">
        <f t="shared" si="19"/>
        <v>1.3</v>
      </c>
      <c r="AF110" s="12">
        <f t="shared" si="19"/>
        <v>1.3</v>
      </c>
      <c r="AG110" s="12">
        <f t="shared" si="19"/>
        <v>1.3</v>
      </c>
      <c r="AH110" s="12">
        <f>Pub_national_scen_base!J110-Pub_national_scen_base!H110</f>
        <v>3</v>
      </c>
      <c r="AI110" s="12">
        <f>Pub_national_scen_adv!J110-Pub_national_scen_adv!H110</f>
        <v>3</v>
      </c>
      <c r="AJ110" s="12">
        <f>Pub_national_scen_sev!J110-Pub_national_scen_sev!H110</f>
        <v>3</v>
      </c>
      <c r="AK110" s="12">
        <v>3</v>
      </c>
      <c r="AL110" s="12">
        <f>AH110*(AVERAGE(Pub_national_scen_base!$H110:$J110))</f>
        <v>8.3000000000000007</v>
      </c>
      <c r="AM110" s="12">
        <f>AI110*(AVERAGE(Pub_national_scen_adv!$H110:$J110))</f>
        <v>8.3000000000000007</v>
      </c>
      <c r="AN110" s="12">
        <f>AJ110*(AVERAGE(Pub_national_scen_adv!$H110:$J110))</f>
        <v>8.3000000000000007</v>
      </c>
      <c r="AO110" s="12">
        <v>8.3000000000000007</v>
      </c>
      <c r="AQ110" s="12">
        <f t="shared" si="16"/>
        <v>3.5375569457194089</v>
      </c>
      <c r="AR110" s="12">
        <f t="shared" si="16"/>
        <v>3.5375569457194089</v>
      </c>
      <c r="AS110" s="12">
        <f t="shared" si="16"/>
        <v>3.5375569457194089</v>
      </c>
      <c r="AT110" s="12">
        <v>3.5375569457194089</v>
      </c>
      <c r="AU110" s="12">
        <v>3.8454600000000001</v>
      </c>
      <c r="AV110" s="12">
        <f t="shared" si="17"/>
        <v>4.2102619457194095</v>
      </c>
      <c r="AW110" s="12">
        <f t="shared" si="17"/>
        <v>4.2102619457194095</v>
      </c>
      <c r="AX110" s="12">
        <f t="shared" si="17"/>
        <v>4.2102619457194095</v>
      </c>
      <c r="AY110" s="12">
        <f t="shared" si="17"/>
        <v>4.2102619457194095</v>
      </c>
      <c r="BA110" s="12">
        <f t="shared" si="18"/>
        <v>3.6786083250925699</v>
      </c>
      <c r="BB110" s="12">
        <f t="shared" si="18"/>
        <v>3.6786083250925699</v>
      </c>
      <c r="BC110" s="12">
        <f t="shared" si="18"/>
        <v>3.6786083250925699</v>
      </c>
      <c r="BD110" s="12">
        <f t="shared" si="18"/>
        <v>3.6786083250925699</v>
      </c>
    </row>
    <row r="111" spans="1:56" x14ac:dyDescent="0.25">
      <c r="A111" s="12" t="str">
        <f>Pub_national_scen_base!A111</f>
        <v>Q2 2003</v>
      </c>
      <c r="B111" s="12">
        <f>Pub_national_scen_base!F111</f>
        <v>6.1</v>
      </c>
      <c r="C111" s="12">
        <f>Pub_national_scen_adv!F111</f>
        <v>6.1</v>
      </c>
      <c r="D111" s="12">
        <f>Pub_national_scen_sev!F111</f>
        <v>6.1</v>
      </c>
      <c r="E111" s="12">
        <v>6.1</v>
      </c>
      <c r="F111" s="12">
        <f t="shared" si="20"/>
        <v>5.9</v>
      </c>
      <c r="G111" s="12">
        <f t="shared" si="20"/>
        <v>5.9</v>
      </c>
      <c r="H111" s="12">
        <f t="shared" si="20"/>
        <v>5.9</v>
      </c>
      <c r="I111" s="12">
        <f t="shared" si="20"/>
        <v>5.9</v>
      </c>
      <c r="J111" s="12">
        <f t="shared" si="21"/>
        <v>5.8249999999999993</v>
      </c>
      <c r="K111" s="12">
        <f t="shared" si="21"/>
        <v>5.8249999999999993</v>
      </c>
      <c r="L111" s="12">
        <f t="shared" si="21"/>
        <v>5.8249999999999993</v>
      </c>
      <c r="M111" s="12">
        <v>5.8249999999999993</v>
      </c>
      <c r="N111" s="12">
        <f>Pub_national_scen_base!N111</f>
        <v>9342.4</v>
      </c>
      <c r="O111" s="12">
        <f>Pub_national_scen_adv!N111</f>
        <v>9342.4</v>
      </c>
      <c r="P111" s="12">
        <f>Pub_national_scen_sev!N111</f>
        <v>9342.4</v>
      </c>
      <c r="Q111">
        <v>9342.4</v>
      </c>
      <c r="R111" s="12">
        <f t="shared" si="22"/>
        <v>-0.44330775788576915</v>
      </c>
      <c r="S111" s="12">
        <f t="shared" si="22"/>
        <v>-0.44330775788576915</v>
      </c>
      <c r="T111" s="12">
        <f t="shared" si="22"/>
        <v>-0.44330775788576915</v>
      </c>
      <c r="U111" s="12">
        <f t="shared" si="22"/>
        <v>-0.44330775788576915</v>
      </c>
      <c r="V111" s="12">
        <f t="shared" si="23"/>
        <v>-20.951838008437715</v>
      </c>
      <c r="W111" s="12">
        <f t="shared" si="23"/>
        <v>-20.951838008437715</v>
      </c>
      <c r="X111" s="12">
        <f t="shared" si="23"/>
        <v>-20.951838008437715</v>
      </c>
      <c r="Y111" s="12">
        <f t="shared" si="23"/>
        <v>-20.951838008437715</v>
      </c>
      <c r="Z111" s="12">
        <f>Pub_national_scen_base!H111</f>
        <v>1</v>
      </c>
      <c r="AA111" s="12">
        <f>Pub_national_scen_adv!H111</f>
        <v>1</v>
      </c>
      <c r="AB111" s="12">
        <f>Pub_national_scen_sev!H111</f>
        <v>1</v>
      </c>
      <c r="AC111">
        <v>1</v>
      </c>
      <c r="AD111" s="12">
        <f t="shared" si="19"/>
        <v>1.2</v>
      </c>
      <c r="AE111" s="12">
        <f t="shared" si="19"/>
        <v>1.2</v>
      </c>
      <c r="AF111" s="12">
        <f t="shared" si="19"/>
        <v>1.2</v>
      </c>
      <c r="AG111" s="12">
        <f t="shared" si="19"/>
        <v>1.2</v>
      </c>
      <c r="AH111" s="12">
        <f>Pub_national_scen_base!J111-Pub_national_scen_base!H111</f>
        <v>2.8</v>
      </c>
      <c r="AI111" s="12">
        <f>Pub_national_scen_adv!J111-Pub_national_scen_adv!H111</f>
        <v>2.8</v>
      </c>
      <c r="AJ111" s="12">
        <f>Pub_national_scen_sev!J111-Pub_national_scen_sev!H111</f>
        <v>2.8</v>
      </c>
      <c r="AK111" s="12">
        <v>2.8</v>
      </c>
      <c r="AL111" s="12">
        <f>AH111*(AVERAGE(Pub_national_scen_base!$H111:$J111))</f>
        <v>6.9066666666666663</v>
      </c>
      <c r="AM111" s="12">
        <f>AI111*(AVERAGE(Pub_national_scen_adv!$H111:$J111))</f>
        <v>6.9066666666666663</v>
      </c>
      <c r="AN111" s="12">
        <f>AJ111*(AVERAGE(Pub_national_scen_adv!$H111:$J111))</f>
        <v>6.9066666666666663</v>
      </c>
      <c r="AO111" s="12">
        <v>6.9066666666666663</v>
      </c>
      <c r="AQ111" s="12">
        <f t="shared" si="16"/>
        <v>3.6552083421066417</v>
      </c>
      <c r="AR111" s="12">
        <f t="shared" si="16"/>
        <v>3.6552083421066417</v>
      </c>
      <c r="AS111" s="12">
        <f t="shared" si="16"/>
        <v>3.6552083421066417</v>
      </c>
      <c r="AT111" s="12">
        <v>3.6552083421066417</v>
      </c>
      <c r="AU111" s="12">
        <v>4.7873099999999997</v>
      </c>
      <c r="AV111" s="12">
        <f t="shared" si="17"/>
        <v>4.265255075439975</v>
      </c>
      <c r="AW111" s="12">
        <f t="shared" si="17"/>
        <v>4.265255075439975</v>
      </c>
      <c r="AX111" s="12">
        <f t="shared" si="17"/>
        <v>4.265255075439975</v>
      </c>
      <c r="AY111" s="12">
        <f t="shared" si="17"/>
        <v>4.265255075439975</v>
      </c>
      <c r="BA111" s="12">
        <f t="shared" si="18"/>
        <v>2.9485902327365729</v>
      </c>
      <c r="BB111" s="12">
        <f t="shared" si="18"/>
        <v>2.9485902327365729</v>
      </c>
      <c r="BC111" s="12">
        <f t="shared" si="18"/>
        <v>2.9485902327365729</v>
      </c>
      <c r="BD111" s="12">
        <f t="shared" si="18"/>
        <v>2.9485902327365729</v>
      </c>
    </row>
    <row r="112" spans="1:56" x14ac:dyDescent="0.25">
      <c r="A112" s="12" t="str">
        <f>Pub_national_scen_base!A112</f>
        <v>Q3 2003</v>
      </c>
      <c r="B112" s="12">
        <f>Pub_national_scen_base!F112</f>
        <v>6.1</v>
      </c>
      <c r="C112" s="12">
        <f>Pub_national_scen_adv!F112</f>
        <v>6.1</v>
      </c>
      <c r="D112" s="12">
        <f>Pub_national_scen_sev!F112</f>
        <v>6.1</v>
      </c>
      <c r="E112" s="12">
        <v>6.1</v>
      </c>
      <c r="F112" s="12">
        <f t="shared" si="20"/>
        <v>5.9</v>
      </c>
      <c r="G112" s="12">
        <f t="shared" si="20"/>
        <v>5.9</v>
      </c>
      <c r="H112" s="12">
        <f t="shared" si="20"/>
        <v>5.9</v>
      </c>
      <c r="I112" s="12">
        <f t="shared" si="20"/>
        <v>5.9</v>
      </c>
      <c r="J112" s="12">
        <f t="shared" si="21"/>
        <v>5.9</v>
      </c>
      <c r="K112" s="12">
        <f t="shared" si="21"/>
        <v>5.9</v>
      </c>
      <c r="L112" s="12">
        <f t="shared" si="21"/>
        <v>5.9</v>
      </c>
      <c r="M112" s="12">
        <v>5.9</v>
      </c>
      <c r="N112" s="12">
        <f>Pub_national_scen_base!N112</f>
        <v>9649.7000000000007</v>
      </c>
      <c r="O112" s="12">
        <f>Pub_national_scen_adv!N112</f>
        <v>9649.7000000000007</v>
      </c>
      <c r="P112" s="12">
        <f>Pub_national_scen_sev!N112</f>
        <v>9649.7000000000007</v>
      </c>
      <c r="Q112">
        <v>9649.7000000000007</v>
      </c>
      <c r="R112" s="12">
        <f t="shared" si="22"/>
        <v>24.134249253884942</v>
      </c>
      <c r="S112" s="12">
        <f t="shared" si="22"/>
        <v>24.134249253884942</v>
      </c>
      <c r="T112" s="12">
        <f t="shared" si="22"/>
        <v>24.134249253884942</v>
      </c>
      <c r="U112" s="12">
        <f t="shared" si="22"/>
        <v>24.134249253884942</v>
      </c>
      <c r="V112" s="12">
        <f t="shared" si="23"/>
        <v>-16.628623290008882</v>
      </c>
      <c r="W112" s="12">
        <f t="shared" si="23"/>
        <v>-16.628623290008882</v>
      </c>
      <c r="X112" s="12">
        <f t="shared" si="23"/>
        <v>-16.628623290008882</v>
      </c>
      <c r="Y112" s="12">
        <f t="shared" si="23"/>
        <v>-16.628623290008882</v>
      </c>
      <c r="Z112" s="12">
        <f>Pub_national_scen_base!H112</f>
        <v>0.9</v>
      </c>
      <c r="AA112" s="12">
        <f>Pub_national_scen_adv!H112</f>
        <v>0.9</v>
      </c>
      <c r="AB112" s="12">
        <f>Pub_national_scen_sev!H112</f>
        <v>0.9</v>
      </c>
      <c r="AC112">
        <v>0.9</v>
      </c>
      <c r="AD112" s="12">
        <f t="shared" si="19"/>
        <v>1</v>
      </c>
      <c r="AE112" s="12">
        <f t="shared" si="19"/>
        <v>1</v>
      </c>
      <c r="AF112" s="12">
        <f t="shared" si="19"/>
        <v>1</v>
      </c>
      <c r="AG112" s="12">
        <f t="shared" si="19"/>
        <v>1</v>
      </c>
      <c r="AH112" s="12">
        <f>Pub_national_scen_base!J112-Pub_national_scen_base!H112</f>
        <v>3.5000000000000004</v>
      </c>
      <c r="AI112" s="12">
        <f>Pub_national_scen_adv!J112-Pub_national_scen_adv!H112</f>
        <v>3.5000000000000004</v>
      </c>
      <c r="AJ112" s="12">
        <f>Pub_national_scen_sev!J112-Pub_national_scen_sev!H112</f>
        <v>3.5000000000000004</v>
      </c>
      <c r="AK112" s="12">
        <v>3.5000000000000004</v>
      </c>
      <c r="AL112" s="12">
        <f>AH112*(AVERAGE(Pub_national_scen_base!$H112:$J112))</f>
        <v>9.8000000000000025</v>
      </c>
      <c r="AM112" s="12">
        <f>AI112*(AVERAGE(Pub_national_scen_adv!$H112:$J112))</f>
        <v>9.8000000000000025</v>
      </c>
      <c r="AN112" s="12">
        <f>AJ112*(AVERAGE(Pub_national_scen_adv!$H112:$J112))</f>
        <v>9.8000000000000025</v>
      </c>
      <c r="AO112" s="12">
        <v>9.8000000000000025</v>
      </c>
      <c r="AQ112" s="12">
        <f t="shared" si="16"/>
        <v>3.8839447595741037</v>
      </c>
      <c r="AR112" s="12">
        <f t="shared" si="16"/>
        <v>3.8839447595741037</v>
      </c>
      <c r="AS112" s="12">
        <f t="shared" si="16"/>
        <v>3.8839447595741037</v>
      </c>
      <c r="AT112" s="12">
        <v>3.8839447595741037</v>
      </c>
      <c r="AU112" s="12">
        <v>2.7702499999999999</v>
      </c>
      <c r="AV112" s="12">
        <f t="shared" si="17"/>
        <v>4.7051437595741046</v>
      </c>
      <c r="AW112" s="12">
        <f t="shared" si="17"/>
        <v>4.7051437595741046</v>
      </c>
      <c r="AX112" s="12">
        <f t="shared" si="17"/>
        <v>4.7051437595741046</v>
      </c>
      <c r="AY112" s="12">
        <f t="shared" si="17"/>
        <v>4.7051437595741046</v>
      </c>
      <c r="BA112" s="12">
        <f t="shared" si="18"/>
        <v>2.2387635223834517</v>
      </c>
      <c r="BB112" s="12">
        <f t="shared" si="18"/>
        <v>2.2387635223834517</v>
      </c>
      <c r="BC112" s="12">
        <f t="shared" si="18"/>
        <v>2.2387635223834517</v>
      </c>
      <c r="BD112" s="12">
        <f t="shared" si="18"/>
        <v>2.2387635223834517</v>
      </c>
    </row>
    <row r="113" spans="1:56" x14ac:dyDescent="0.25">
      <c r="A113" s="12" t="str">
        <f>Pub_national_scen_base!A113</f>
        <v>Q4 2003</v>
      </c>
      <c r="B113" s="12">
        <f>Pub_national_scen_base!F113</f>
        <v>5.8</v>
      </c>
      <c r="C113" s="12">
        <f>Pub_national_scen_adv!F113</f>
        <v>5.8</v>
      </c>
      <c r="D113" s="12">
        <f>Pub_national_scen_sev!F113</f>
        <v>5.8</v>
      </c>
      <c r="E113" s="12">
        <v>5.8</v>
      </c>
      <c r="F113" s="12">
        <f t="shared" si="20"/>
        <v>6.1</v>
      </c>
      <c r="G113" s="12">
        <f t="shared" si="20"/>
        <v>6.1</v>
      </c>
      <c r="H113" s="12">
        <f t="shared" si="20"/>
        <v>6.1</v>
      </c>
      <c r="I113" s="12">
        <f t="shared" si="20"/>
        <v>6.1</v>
      </c>
      <c r="J113" s="12">
        <f t="shared" si="21"/>
        <v>6</v>
      </c>
      <c r="K113" s="12">
        <f t="shared" si="21"/>
        <v>6</v>
      </c>
      <c r="L113" s="12">
        <f t="shared" si="21"/>
        <v>6</v>
      </c>
      <c r="M113" s="12">
        <v>6</v>
      </c>
      <c r="N113" s="12">
        <f>Pub_national_scen_base!N113</f>
        <v>10799.6</v>
      </c>
      <c r="O113" s="12">
        <f>Pub_national_scen_adv!N113</f>
        <v>10799.6</v>
      </c>
      <c r="P113" s="12">
        <f>Pub_national_scen_sev!N113</f>
        <v>10799.6</v>
      </c>
      <c r="Q113">
        <v>10799.6</v>
      </c>
      <c r="R113" s="12">
        <f t="shared" si="22"/>
        <v>29.441940742161265</v>
      </c>
      <c r="S113" s="12">
        <f t="shared" si="22"/>
        <v>29.441940742161265</v>
      </c>
      <c r="T113" s="12">
        <f t="shared" si="22"/>
        <v>29.441940742161265</v>
      </c>
      <c r="U113" s="12">
        <f t="shared" si="22"/>
        <v>29.441940742161265</v>
      </c>
      <c r="V113" s="12">
        <f t="shared" si="23"/>
        <v>-5.9171356393003789</v>
      </c>
      <c r="W113" s="12">
        <f t="shared" si="23"/>
        <v>-5.9171356393003789</v>
      </c>
      <c r="X113" s="12">
        <f t="shared" si="23"/>
        <v>-5.9171356393003789</v>
      </c>
      <c r="Y113" s="12">
        <f t="shared" si="23"/>
        <v>-5.9171356393003789</v>
      </c>
      <c r="Z113" s="12">
        <f>Pub_national_scen_base!H113</f>
        <v>0.9</v>
      </c>
      <c r="AA113" s="12">
        <f>Pub_national_scen_adv!H113</f>
        <v>0.9</v>
      </c>
      <c r="AB113" s="12">
        <f>Pub_national_scen_sev!H113</f>
        <v>0.9</v>
      </c>
      <c r="AC113">
        <v>0.9</v>
      </c>
      <c r="AD113" s="12">
        <f t="shared" si="19"/>
        <v>0.9</v>
      </c>
      <c r="AE113" s="12">
        <f t="shared" si="19"/>
        <v>0.9</v>
      </c>
      <c r="AF113" s="12">
        <f t="shared" si="19"/>
        <v>0.9</v>
      </c>
      <c r="AG113" s="12">
        <f t="shared" si="19"/>
        <v>0.9</v>
      </c>
      <c r="AH113" s="12">
        <f>Pub_national_scen_base!J113-Pub_national_scen_base!H113</f>
        <v>3.5000000000000004</v>
      </c>
      <c r="AI113" s="12">
        <f>Pub_national_scen_adv!J113-Pub_national_scen_adv!H113</f>
        <v>3.5000000000000004</v>
      </c>
      <c r="AJ113" s="12">
        <f>Pub_national_scen_sev!J113-Pub_national_scen_sev!H113</f>
        <v>3.5000000000000004</v>
      </c>
      <c r="AK113" s="12">
        <v>3.5000000000000004</v>
      </c>
      <c r="AL113" s="12">
        <f>AH113*(AVERAGE(Pub_national_scen_base!$H113:$J113))</f>
        <v>9.9166666666666679</v>
      </c>
      <c r="AM113" s="12">
        <f>AI113*(AVERAGE(Pub_national_scen_adv!$H113:$J113))</f>
        <v>9.9166666666666679</v>
      </c>
      <c r="AN113" s="12">
        <f>AJ113*(AVERAGE(Pub_national_scen_adv!$H113:$J113))</f>
        <v>9.9166666666666679</v>
      </c>
      <c r="AO113" s="12">
        <v>9.9166666666666679</v>
      </c>
      <c r="AQ113" s="12">
        <f t="shared" si="16"/>
        <v>3.5838504108297053</v>
      </c>
      <c r="AR113" s="12">
        <f t="shared" si="16"/>
        <v>3.5838504108297053</v>
      </c>
      <c r="AS113" s="12">
        <f t="shared" si="16"/>
        <v>3.5838504108297053</v>
      </c>
      <c r="AT113" s="12">
        <v>3.5838504108297053</v>
      </c>
      <c r="AU113" s="12">
        <v>1.90106</v>
      </c>
      <c r="AV113" s="12">
        <f t="shared" si="17"/>
        <v>4.368031744163039</v>
      </c>
      <c r="AW113" s="12">
        <f t="shared" si="17"/>
        <v>4.368031744163039</v>
      </c>
      <c r="AX113" s="12">
        <f t="shared" si="17"/>
        <v>4.368031744163039</v>
      </c>
      <c r="AY113" s="12">
        <f t="shared" si="17"/>
        <v>4.368031744163039</v>
      </c>
      <c r="BA113" s="12">
        <f t="shared" si="18"/>
        <v>2.0995327777351624</v>
      </c>
      <c r="BB113" s="12">
        <f t="shared" si="18"/>
        <v>2.0995327777351624</v>
      </c>
      <c r="BC113" s="12">
        <f t="shared" si="18"/>
        <v>2.0995327777351624</v>
      </c>
      <c r="BD113" s="12">
        <f t="shared" si="18"/>
        <v>2.0995327777351624</v>
      </c>
    </row>
    <row r="114" spans="1:56" x14ac:dyDescent="0.25">
      <c r="A114" s="12" t="str">
        <f>Pub_national_scen_base!A114</f>
        <v>Q1 2004</v>
      </c>
      <c r="B114" s="12">
        <f>Pub_national_scen_base!F114</f>
        <v>5.7</v>
      </c>
      <c r="C114" s="12">
        <f>Pub_national_scen_adv!F114</f>
        <v>5.7</v>
      </c>
      <c r="D114" s="12">
        <f>Pub_national_scen_sev!F114</f>
        <v>5.7</v>
      </c>
      <c r="E114" s="12">
        <v>5.7</v>
      </c>
      <c r="F114" s="12">
        <f t="shared" si="20"/>
        <v>6.1</v>
      </c>
      <c r="G114" s="12">
        <f t="shared" si="20"/>
        <v>6.1</v>
      </c>
      <c r="H114" s="12">
        <f t="shared" si="20"/>
        <v>6.1</v>
      </c>
      <c r="I114" s="12">
        <f t="shared" si="20"/>
        <v>6.1</v>
      </c>
      <c r="J114" s="12">
        <f t="shared" si="21"/>
        <v>5.9750000000000005</v>
      </c>
      <c r="K114" s="12">
        <f t="shared" si="21"/>
        <v>5.9750000000000005</v>
      </c>
      <c r="L114" s="12">
        <f t="shared" si="21"/>
        <v>5.9750000000000005</v>
      </c>
      <c r="M114" s="12">
        <v>5.9750000000000005</v>
      </c>
      <c r="N114" s="12">
        <f>Pub_national_scen_base!N114</f>
        <v>11039.4</v>
      </c>
      <c r="O114" s="12">
        <f>Pub_national_scen_adv!N114</f>
        <v>11039.4</v>
      </c>
      <c r="P114" s="12">
        <f>Pub_national_scen_sev!N114</f>
        <v>11039.4</v>
      </c>
      <c r="Q114">
        <v>11039.4</v>
      </c>
      <c r="R114" s="12">
        <f t="shared" si="22"/>
        <v>37.103044002036789</v>
      </c>
      <c r="S114" s="12">
        <f t="shared" si="22"/>
        <v>37.103044002036789</v>
      </c>
      <c r="T114" s="12">
        <f t="shared" si="22"/>
        <v>37.103044002036789</v>
      </c>
      <c r="U114" s="12">
        <f t="shared" si="22"/>
        <v>37.103044002036789</v>
      </c>
      <c r="V114" s="12">
        <f t="shared" si="23"/>
        <v>6.9639095171020289</v>
      </c>
      <c r="W114" s="12">
        <f t="shared" si="23"/>
        <v>6.9639095171020289</v>
      </c>
      <c r="X114" s="12">
        <f t="shared" si="23"/>
        <v>6.9639095171020289</v>
      </c>
      <c r="Y114" s="12">
        <f t="shared" si="23"/>
        <v>6.9639095171020289</v>
      </c>
      <c r="Z114" s="12">
        <f>Pub_national_scen_base!H114</f>
        <v>0.9</v>
      </c>
      <c r="AA114" s="12">
        <f>Pub_national_scen_adv!H114</f>
        <v>0.9</v>
      </c>
      <c r="AB114" s="12">
        <f>Pub_national_scen_sev!H114</f>
        <v>0.9</v>
      </c>
      <c r="AC114">
        <v>0.9</v>
      </c>
      <c r="AD114" s="12">
        <f t="shared" si="19"/>
        <v>0.9</v>
      </c>
      <c r="AE114" s="12">
        <f t="shared" si="19"/>
        <v>0.9</v>
      </c>
      <c r="AF114" s="12">
        <f t="shared" si="19"/>
        <v>0.9</v>
      </c>
      <c r="AG114" s="12">
        <f t="shared" si="19"/>
        <v>0.9</v>
      </c>
      <c r="AH114" s="12">
        <f>Pub_national_scen_base!J114-Pub_national_scen_base!H114</f>
        <v>3.1999999999999997</v>
      </c>
      <c r="AI114" s="12">
        <f>Pub_national_scen_adv!J114-Pub_national_scen_adv!H114</f>
        <v>3.1999999999999997</v>
      </c>
      <c r="AJ114" s="12">
        <f>Pub_national_scen_sev!J114-Pub_national_scen_sev!H114</f>
        <v>3.1999999999999997</v>
      </c>
      <c r="AK114" s="12">
        <v>3.1999999999999997</v>
      </c>
      <c r="AL114" s="12">
        <f>AH114*(AVERAGE(Pub_national_scen_base!$H114:$J114))</f>
        <v>8.5333333333333314</v>
      </c>
      <c r="AM114" s="12">
        <f>AI114*(AVERAGE(Pub_national_scen_adv!$H114:$J114))</f>
        <v>8.5333333333333314</v>
      </c>
      <c r="AN114" s="12">
        <f>AJ114*(AVERAGE(Pub_national_scen_adv!$H114:$J114))</f>
        <v>8.5333333333333314</v>
      </c>
      <c r="AO114" s="12">
        <v>8.5333333333333314</v>
      </c>
      <c r="AQ114" s="12">
        <f t="shared" si="16"/>
        <v>3.148591499629859</v>
      </c>
      <c r="AR114" s="12">
        <f t="shared" si="16"/>
        <v>3.148591499629859</v>
      </c>
      <c r="AS114" s="12">
        <f t="shared" si="16"/>
        <v>3.148591499629859</v>
      </c>
      <c r="AT114" s="12">
        <v>3.148591499629859</v>
      </c>
      <c r="AU114" s="12">
        <v>3.4091999999999998</v>
      </c>
      <c r="AV114" s="12">
        <f t="shared" si="17"/>
        <v>3.845863166296525</v>
      </c>
      <c r="AW114" s="12">
        <f t="shared" si="17"/>
        <v>3.845863166296525</v>
      </c>
      <c r="AX114" s="12">
        <f t="shared" si="17"/>
        <v>3.845863166296525</v>
      </c>
      <c r="AY114" s="12">
        <f t="shared" si="17"/>
        <v>3.845863166296525</v>
      </c>
      <c r="BA114" s="12">
        <f t="shared" si="18"/>
        <v>1.8671996799388964</v>
      </c>
      <c r="BB114" s="12">
        <f t="shared" si="18"/>
        <v>1.8671996799388964</v>
      </c>
      <c r="BC114" s="12">
        <f t="shared" si="18"/>
        <v>1.8671996799388964</v>
      </c>
      <c r="BD114" s="12">
        <f t="shared" si="18"/>
        <v>1.8671996799388964</v>
      </c>
    </row>
    <row r="115" spans="1:56" x14ac:dyDescent="0.25">
      <c r="A115" s="12" t="str">
        <f>Pub_national_scen_base!A115</f>
        <v>Q2 2004</v>
      </c>
      <c r="B115" s="12">
        <f>Pub_national_scen_base!F115</f>
        <v>5.6</v>
      </c>
      <c r="C115" s="12">
        <f>Pub_national_scen_adv!F115</f>
        <v>5.6</v>
      </c>
      <c r="D115" s="12">
        <f>Pub_national_scen_sev!F115</f>
        <v>5.6</v>
      </c>
      <c r="E115" s="12">
        <v>5.6</v>
      </c>
      <c r="F115" s="12">
        <f t="shared" si="20"/>
        <v>5.8</v>
      </c>
      <c r="G115" s="12">
        <f t="shared" si="20"/>
        <v>5.8</v>
      </c>
      <c r="H115" s="12">
        <f t="shared" si="20"/>
        <v>5.8</v>
      </c>
      <c r="I115" s="12">
        <f t="shared" si="20"/>
        <v>5.8</v>
      </c>
      <c r="J115" s="12">
        <f t="shared" si="21"/>
        <v>5.9249999999999998</v>
      </c>
      <c r="K115" s="12">
        <f t="shared" si="21"/>
        <v>5.9249999999999998</v>
      </c>
      <c r="L115" s="12">
        <f t="shared" si="21"/>
        <v>5.9249999999999998</v>
      </c>
      <c r="M115" s="12">
        <v>5.9249999999999998</v>
      </c>
      <c r="N115" s="12">
        <f>Pub_national_scen_base!N115</f>
        <v>11144.6</v>
      </c>
      <c r="O115" s="12">
        <f>Pub_national_scen_adv!N115</f>
        <v>11144.6</v>
      </c>
      <c r="P115" s="12">
        <f>Pub_national_scen_sev!N115</f>
        <v>11144.6</v>
      </c>
      <c r="Q115">
        <v>11144.6</v>
      </c>
      <c r="R115" s="12">
        <f t="shared" si="22"/>
        <v>19.290546326425773</v>
      </c>
      <c r="S115" s="12">
        <f t="shared" si="22"/>
        <v>19.290546326425773</v>
      </c>
      <c r="T115" s="12">
        <f t="shared" si="22"/>
        <v>19.290546326425773</v>
      </c>
      <c r="U115" s="12">
        <f t="shared" si="22"/>
        <v>19.290546326425773</v>
      </c>
      <c r="V115" s="12">
        <f t="shared" si="23"/>
        <v>22.558981560049304</v>
      </c>
      <c r="W115" s="12">
        <f t="shared" si="23"/>
        <v>22.558981560049304</v>
      </c>
      <c r="X115" s="12">
        <f t="shared" si="23"/>
        <v>22.558981560049304</v>
      </c>
      <c r="Y115" s="12">
        <f t="shared" si="23"/>
        <v>22.558981560049304</v>
      </c>
      <c r="Z115" s="12">
        <f>Pub_national_scen_base!H115</f>
        <v>1.1000000000000001</v>
      </c>
      <c r="AA115" s="12">
        <f>Pub_national_scen_adv!H115</f>
        <v>1.1000000000000001</v>
      </c>
      <c r="AB115" s="12">
        <f>Pub_national_scen_sev!H115</f>
        <v>1.1000000000000001</v>
      </c>
      <c r="AC115">
        <v>1.1000000000000001</v>
      </c>
      <c r="AD115" s="12">
        <f t="shared" si="19"/>
        <v>0.9</v>
      </c>
      <c r="AE115" s="12">
        <f t="shared" si="19"/>
        <v>0.9</v>
      </c>
      <c r="AF115" s="12">
        <f t="shared" si="19"/>
        <v>0.9</v>
      </c>
      <c r="AG115" s="12">
        <f t="shared" si="19"/>
        <v>0.9</v>
      </c>
      <c r="AH115" s="12">
        <f>Pub_national_scen_base!J115-Pub_national_scen_base!H115</f>
        <v>3.6</v>
      </c>
      <c r="AI115" s="12">
        <f>Pub_national_scen_adv!J115-Pub_national_scen_adv!H115</f>
        <v>3.6</v>
      </c>
      <c r="AJ115" s="12">
        <f>Pub_national_scen_sev!J115-Pub_national_scen_sev!H115</f>
        <v>3.6</v>
      </c>
      <c r="AK115" s="12">
        <v>3.6</v>
      </c>
      <c r="AL115" s="12">
        <f>AH115*(AVERAGE(Pub_national_scen_base!$H115:$J115))</f>
        <v>11.4</v>
      </c>
      <c r="AM115" s="12">
        <f>AI115*(AVERAGE(Pub_national_scen_adv!$H115:$J115))</f>
        <v>11.4</v>
      </c>
      <c r="AN115" s="12">
        <f>AJ115*(AVERAGE(Pub_national_scen_adv!$H115:$J115))</f>
        <v>11.4</v>
      </c>
      <c r="AO115" s="12">
        <v>11.4</v>
      </c>
      <c r="AQ115" s="12">
        <f t="shared" si="16"/>
        <v>2.7798797324592712</v>
      </c>
      <c r="AR115" s="12">
        <f t="shared" si="16"/>
        <v>2.7798797324592712</v>
      </c>
      <c r="AS115" s="12">
        <f t="shared" si="16"/>
        <v>2.7798797324592712</v>
      </c>
      <c r="AT115" s="12">
        <v>2.7798797324592712</v>
      </c>
      <c r="AU115" s="12">
        <v>3.1166999999999998</v>
      </c>
      <c r="AV115" s="12">
        <f t="shared" si="17"/>
        <v>3.5847267324592704</v>
      </c>
      <c r="AW115" s="12">
        <f t="shared" si="17"/>
        <v>3.5847267324592704</v>
      </c>
      <c r="AX115" s="12">
        <f t="shared" si="17"/>
        <v>3.5847267324592704</v>
      </c>
      <c r="AY115" s="12">
        <f t="shared" si="17"/>
        <v>3.5847267324592704</v>
      </c>
      <c r="BA115" s="12">
        <f t="shared" si="18"/>
        <v>2.3965746102072272</v>
      </c>
      <c r="BB115" s="12">
        <f t="shared" si="18"/>
        <v>2.3965746102072272</v>
      </c>
      <c r="BC115" s="12">
        <f t="shared" si="18"/>
        <v>2.3965746102072272</v>
      </c>
      <c r="BD115" s="12">
        <f t="shared" si="18"/>
        <v>2.3965746102072272</v>
      </c>
    </row>
    <row r="116" spans="1:56" x14ac:dyDescent="0.25">
      <c r="A116" s="12" t="str">
        <f>Pub_national_scen_base!A116</f>
        <v>Q3 2004</v>
      </c>
      <c r="B116" s="12">
        <f>Pub_national_scen_base!F116</f>
        <v>5.4</v>
      </c>
      <c r="C116" s="12">
        <f>Pub_national_scen_adv!F116</f>
        <v>5.4</v>
      </c>
      <c r="D116" s="12">
        <f>Pub_national_scen_sev!F116</f>
        <v>5.4</v>
      </c>
      <c r="E116" s="12">
        <v>5.4</v>
      </c>
      <c r="F116" s="12">
        <f t="shared" si="20"/>
        <v>5.7</v>
      </c>
      <c r="G116" s="12">
        <f t="shared" si="20"/>
        <v>5.7</v>
      </c>
      <c r="H116" s="12">
        <f t="shared" si="20"/>
        <v>5.7</v>
      </c>
      <c r="I116" s="12">
        <f t="shared" si="20"/>
        <v>5.7</v>
      </c>
      <c r="J116" s="12">
        <f t="shared" si="21"/>
        <v>5.7999999999999989</v>
      </c>
      <c r="K116" s="12">
        <f t="shared" si="21"/>
        <v>5.7999999999999989</v>
      </c>
      <c r="L116" s="12">
        <f t="shared" si="21"/>
        <v>5.7999999999999989</v>
      </c>
      <c r="M116" s="12">
        <v>5.7999999999999989</v>
      </c>
      <c r="N116" s="12">
        <f>Pub_national_scen_base!N116</f>
        <v>10893.8</v>
      </c>
      <c r="O116" s="12">
        <f>Pub_national_scen_adv!N116</f>
        <v>10893.8</v>
      </c>
      <c r="P116" s="12">
        <f>Pub_national_scen_sev!N116</f>
        <v>10893.8</v>
      </c>
      <c r="Q116">
        <v>10893.8</v>
      </c>
      <c r="R116" s="12">
        <f t="shared" si="22"/>
        <v>12.892628786387128</v>
      </c>
      <c r="S116" s="12">
        <f t="shared" si="22"/>
        <v>12.892628786387128</v>
      </c>
      <c r="T116" s="12">
        <f t="shared" si="22"/>
        <v>12.892628786387128</v>
      </c>
      <c r="U116" s="12">
        <f t="shared" si="22"/>
        <v>12.892628786387128</v>
      </c>
      <c r="V116" s="12">
        <f t="shared" si="23"/>
        <v>27.49244508112719</v>
      </c>
      <c r="W116" s="12">
        <f t="shared" si="23"/>
        <v>27.49244508112719</v>
      </c>
      <c r="X116" s="12">
        <f t="shared" si="23"/>
        <v>27.49244508112719</v>
      </c>
      <c r="Y116" s="12">
        <f t="shared" si="23"/>
        <v>27.49244508112719</v>
      </c>
      <c r="Z116" s="12">
        <f>Pub_national_scen_base!H116</f>
        <v>1.5</v>
      </c>
      <c r="AA116" s="12">
        <f>Pub_national_scen_adv!H116</f>
        <v>1.5</v>
      </c>
      <c r="AB116" s="12">
        <f>Pub_national_scen_sev!H116</f>
        <v>1.5</v>
      </c>
      <c r="AC116">
        <v>1.5</v>
      </c>
      <c r="AD116" s="12">
        <f t="shared" si="19"/>
        <v>1.1000000000000001</v>
      </c>
      <c r="AE116" s="12">
        <f t="shared" si="19"/>
        <v>1.1000000000000001</v>
      </c>
      <c r="AF116" s="12">
        <f t="shared" si="19"/>
        <v>1.1000000000000001</v>
      </c>
      <c r="AG116" s="12">
        <f t="shared" si="19"/>
        <v>1.1000000000000001</v>
      </c>
      <c r="AH116" s="12">
        <f>Pub_national_scen_base!J116-Pub_national_scen_base!H116</f>
        <v>2.9000000000000004</v>
      </c>
      <c r="AI116" s="12">
        <f>Pub_national_scen_adv!J116-Pub_national_scen_adv!H116</f>
        <v>2.9000000000000004</v>
      </c>
      <c r="AJ116" s="12">
        <f>Pub_national_scen_sev!J116-Pub_national_scen_sev!H116</f>
        <v>2.9000000000000004</v>
      </c>
      <c r="AK116" s="12">
        <v>2.9000000000000004</v>
      </c>
      <c r="AL116" s="12">
        <f>AH116*(AVERAGE(Pub_national_scen_base!$H116:$J116))</f>
        <v>9.0866666666666678</v>
      </c>
      <c r="AM116" s="12">
        <f>AI116*(AVERAGE(Pub_national_scen_adv!$H116:$J116))</f>
        <v>9.0866666666666678</v>
      </c>
      <c r="AN116" s="12">
        <f>AJ116*(AVERAGE(Pub_national_scen_adv!$H116:$J116))</f>
        <v>9.0866666666666678</v>
      </c>
      <c r="AO116" s="12">
        <v>9.0866666666666678</v>
      </c>
      <c r="AQ116" s="12">
        <f t="shared" si="16"/>
        <v>2.2265586165247098</v>
      </c>
      <c r="AR116" s="12">
        <f t="shared" si="16"/>
        <v>2.2265586165247098</v>
      </c>
      <c r="AS116" s="12">
        <f t="shared" si="16"/>
        <v>2.2265586165247098</v>
      </c>
      <c r="AT116" s="12">
        <v>2.2265586165247098</v>
      </c>
      <c r="AU116" s="12">
        <v>2.44523</v>
      </c>
      <c r="AV116" s="12">
        <f t="shared" si="17"/>
        <v>2.8164621498580438</v>
      </c>
      <c r="AW116" s="12">
        <f t="shared" si="17"/>
        <v>2.8164621498580438</v>
      </c>
      <c r="AX116" s="12">
        <f t="shared" si="17"/>
        <v>2.8164621498580438</v>
      </c>
      <c r="AY116" s="12">
        <f t="shared" si="17"/>
        <v>2.8164621498580438</v>
      </c>
      <c r="BA116" s="12">
        <f t="shared" si="18"/>
        <v>2.5560121364083863</v>
      </c>
      <c r="BB116" s="12">
        <f t="shared" si="18"/>
        <v>2.5560121364083863</v>
      </c>
      <c r="BC116" s="12">
        <f t="shared" si="18"/>
        <v>2.5560121364083863</v>
      </c>
      <c r="BD116" s="12">
        <f t="shared" si="18"/>
        <v>2.5560121364083863</v>
      </c>
    </row>
    <row r="117" spans="1:56" x14ac:dyDescent="0.25">
      <c r="A117" s="12" t="str">
        <f>Pub_national_scen_base!A117</f>
        <v>Q4 2004</v>
      </c>
      <c r="B117" s="12">
        <f>Pub_national_scen_base!F117</f>
        <v>5.4</v>
      </c>
      <c r="C117" s="12">
        <f>Pub_national_scen_adv!F117</f>
        <v>5.4</v>
      </c>
      <c r="D117" s="12">
        <f>Pub_national_scen_sev!F117</f>
        <v>5.4</v>
      </c>
      <c r="E117" s="12">
        <v>5.4</v>
      </c>
      <c r="F117" s="12">
        <f t="shared" si="20"/>
        <v>5.6</v>
      </c>
      <c r="G117" s="12">
        <f t="shared" si="20"/>
        <v>5.6</v>
      </c>
      <c r="H117" s="12">
        <f t="shared" si="20"/>
        <v>5.6</v>
      </c>
      <c r="I117" s="12">
        <f t="shared" si="20"/>
        <v>5.6</v>
      </c>
      <c r="J117" s="12">
        <f t="shared" si="21"/>
        <v>5.625</v>
      </c>
      <c r="K117" s="12">
        <f t="shared" si="21"/>
        <v>5.625</v>
      </c>
      <c r="L117" s="12">
        <f t="shared" si="21"/>
        <v>5.625</v>
      </c>
      <c r="M117" s="12">
        <v>5.625</v>
      </c>
      <c r="N117" s="12">
        <f>Pub_national_scen_base!N117</f>
        <v>11951.5</v>
      </c>
      <c r="O117" s="12">
        <f>Pub_national_scen_adv!N117</f>
        <v>11951.5</v>
      </c>
      <c r="P117" s="12">
        <f>Pub_national_scen_sev!N117</f>
        <v>11951.5</v>
      </c>
      <c r="Q117">
        <v>11951.5</v>
      </c>
      <c r="R117" s="12">
        <f t="shared" si="22"/>
        <v>10.666135782806773</v>
      </c>
      <c r="S117" s="12">
        <f t="shared" si="22"/>
        <v>10.666135782806773</v>
      </c>
      <c r="T117" s="12">
        <f t="shared" si="22"/>
        <v>10.666135782806773</v>
      </c>
      <c r="U117" s="12">
        <f t="shared" si="22"/>
        <v>10.666135782806773</v>
      </c>
      <c r="V117" s="12">
        <f t="shared" si="23"/>
        <v>24.682039964252738</v>
      </c>
      <c r="W117" s="12">
        <f t="shared" si="23"/>
        <v>24.682039964252738</v>
      </c>
      <c r="X117" s="12">
        <f t="shared" si="23"/>
        <v>24.682039964252738</v>
      </c>
      <c r="Y117" s="12">
        <f t="shared" si="23"/>
        <v>24.682039964252738</v>
      </c>
      <c r="Z117" s="12">
        <f>Pub_national_scen_base!H117</f>
        <v>2</v>
      </c>
      <c r="AA117" s="12">
        <f>Pub_national_scen_adv!H117</f>
        <v>2</v>
      </c>
      <c r="AB117" s="12">
        <f>Pub_national_scen_sev!H117</f>
        <v>2</v>
      </c>
      <c r="AC117">
        <v>2</v>
      </c>
      <c r="AD117" s="12">
        <f t="shared" si="19"/>
        <v>1.5</v>
      </c>
      <c r="AE117" s="12">
        <f t="shared" si="19"/>
        <v>1.5</v>
      </c>
      <c r="AF117" s="12">
        <f t="shared" si="19"/>
        <v>1.5</v>
      </c>
      <c r="AG117" s="12">
        <f t="shared" si="19"/>
        <v>1.5</v>
      </c>
      <c r="AH117" s="12">
        <f>Pub_national_scen_base!J117-Pub_national_scen_base!H117</f>
        <v>2.2999999999999998</v>
      </c>
      <c r="AI117" s="12">
        <f>Pub_national_scen_adv!J117-Pub_national_scen_adv!H117</f>
        <v>2.2999999999999998</v>
      </c>
      <c r="AJ117" s="12">
        <f>Pub_national_scen_sev!J117-Pub_national_scen_sev!H117</f>
        <v>2.2999999999999998</v>
      </c>
      <c r="AK117" s="12">
        <v>2.2999999999999998</v>
      </c>
      <c r="AL117" s="12">
        <f>AH117*(AVERAGE(Pub_national_scen_base!$H117:$J117))</f>
        <v>7.5133333333333336</v>
      </c>
      <c r="AM117" s="12">
        <f>AI117*(AVERAGE(Pub_national_scen_adv!$H117:$J117))</f>
        <v>7.5133333333333336</v>
      </c>
      <c r="AN117" s="12">
        <f>AJ117*(AVERAGE(Pub_national_scen_adv!$H117:$J117))</f>
        <v>7.5133333333333336</v>
      </c>
      <c r="AO117" s="12">
        <v>7.5133333333333336</v>
      </c>
      <c r="AQ117" s="12">
        <f t="shared" si="16"/>
        <v>1.9073899310856364</v>
      </c>
      <c r="AR117" s="12">
        <f t="shared" si="16"/>
        <v>1.9073899310856364</v>
      </c>
      <c r="AS117" s="12">
        <f t="shared" si="16"/>
        <v>1.9073899310856364</v>
      </c>
      <c r="AT117" s="12">
        <v>1.9073899310856364</v>
      </c>
      <c r="AU117" s="12">
        <v>1.3436999999999999</v>
      </c>
      <c r="AV117" s="12">
        <f t="shared" si="17"/>
        <v>2.3190573977523021</v>
      </c>
      <c r="AW117" s="12">
        <f t="shared" si="17"/>
        <v>2.3190573977523021</v>
      </c>
      <c r="AX117" s="12">
        <f t="shared" si="17"/>
        <v>2.3190573977523021</v>
      </c>
      <c r="AY117" s="12">
        <f t="shared" si="17"/>
        <v>2.3190573977523021</v>
      </c>
      <c r="BA117" s="12">
        <f t="shared" si="18"/>
        <v>2.5653069265157971</v>
      </c>
      <c r="BB117" s="12">
        <f t="shared" si="18"/>
        <v>2.5653069265157971</v>
      </c>
      <c r="BC117" s="12">
        <f t="shared" si="18"/>
        <v>2.5653069265157971</v>
      </c>
      <c r="BD117" s="12">
        <f t="shared" si="18"/>
        <v>2.5653069265157971</v>
      </c>
    </row>
    <row r="118" spans="1:56" x14ac:dyDescent="0.25">
      <c r="A118" s="12" t="str">
        <f>Pub_national_scen_base!A118</f>
        <v>Q1 2005</v>
      </c>
      <c r="B118" s="12">
        <f>Pub_national_scen_base!F118</f>
        <v>5.3</v>
      </c>
      <c r="C118" s="12">
        <f>Pub_national_scen_adv!F118</f>
        <v>5.3</v>
      </c>
      <c r="D118" s="12">
        <f>Pub_national_scen_sev!F118</f>
        <v>5.3</v>
      </c>
      <c r="E118" s="12">
        <v>5.3</v>
      </c>
      <c r="F118" s="12">
        <f t="shared" si="20"/>
        <v>5.4</v>
      </c>
      <c r="G118" s="12">
        <f t="shared" si="20"/>
        <v>5.4</v>
      </c>
      <c r="H118" s="12">
        <f t="shared" si="20"/>
        <v>5.4</v>
      </c>
      <c r="I118" s="12">
        <f t="shared" si="20"/>
        <v>5.4</v>
      </c>
      <c r="J118" s="12">
        <f t="shared" si="21"/>
        <v>5.5250000000000004</v>
      </c>
      <c r="K118" s="12">
        <f t="shared" si="21"/>
        <v>5.5250000000000004</v>
      </c>
      <c r="L118" s="12">
        <f t="shared" si="21"/>
        <v>5.5250000000000004</v>
      </c>
      <c r="M118" s="12">
        <v>5.5250000000000004</v>
      </c>
      <c r="N118" s="12">
        <f>Pub_national_scen_base!N118</f>
        <v>11637.3</v>
      </c>
      <c r="O118" s="12">
        <f>Pub_national_scen_adv!N118</f>
        <v>11637.3</v>
      </c>
      <c r="P118" s="12">
        <f>Pub_national_scen_sev!N118</f>
        <v>11637.3</v>
      </c>
      <c r="Q118">
        <v>11637.3</v>
      </c>
      <c r="R118" s="12">
        <f t="shared" si="22"/>
        <v>5.4160552203924128</v>
      </c>
      <c r="S118" s="12">
        <f t="shared" si="22"/>
        <v>5.4160552203924128</v>
      </c>
      <c r="T118" s="12">
        <f t="shared" si="22"/>
        <v>5.4160552203924128</v>
      </c>
      <c r="U118" s="12">
        <f t="shared" si="22"/>
        <v>5.4160552203924128</v>
      </c>
      <c r="V118" s="12">
        <f t="shared" si="23"/>
        <v>19.988088724414119</v>
      </c>
      <c r="W118" s="12">
        <f t="shared" si="23"/>
        <v>19.988088724414119</v>
      </c>
      <c r="X118" s="12">
        <f t="shared" si="23"/>
        <v>19.988088724414119</v>
      </c>
      <c r="Y118" s="12">
        <f t="shared" si="23"/>
        <v>19.988088724414119</v>
      </c>
      <c r="Z118" s="12">
        <f>Pub_national_scen_base!H118</f>
        <v>2.5</v>
      </c>
      <c r="AA118" s="12">
        <f>Pub_national_scen_adv!H118</f>
        <v>2.5</v>
      </c>
      <c r="AB118" s="12">
        <f>Pub_national_scen_sev!H118</f>
        <v>2.5</v>
      </c>
      <c r="AC118">
        <v>2.5</v>
      </c>
      <c r="AD118" s="12">
        <f t="shared" si="19"/>
        <v>2</v>
      </c>
      <c r="AE118" s="12">
        <f t="shared" si="19"/>
        <v>2</v>
      </c>
      <c r="AF118" s="12">
        <f t="shared" si="19"/>
        <v>2</v>
      </c>
      <c r="AG118" s="12">
        <f t="shared" si="19"/>
        <v>2</v>
      </c>
      <c r="AH118" s="12">
        <f>Pub_national_scen_base!J118-Pub_national_scen_base!H118</f>
        <v>1.9000000000000004</v>
      </c>
      <c r="AI118" s="12">
        <f>Pub_national_scen_adv!J118-Pub_national_scen_adv!H118</f>
        <v>1.9000000000000004</v>
      </c>
      <c r="AJ118" s="12">
        <f>Pub_national_scen_sev!J118-Pub_national_scen_sev!H118</f>
        <v>1.9000000000000004</v>
      </c>
      <c r="AK118" s="12">
        <v>1.9000000000000004</v>
      </c>
      <c r="AL118" s="12">
        <f>AH118*(AVERAGE(Pub_national_scen_base!$H118:$J118))</f>
        <v>6.8400000000000016</v>
      </c>
      <c r="AM118" s="12">
        <f>AI118*(AVERAGE(Pub_national_scen_adv!$H118:$J118))</f>
        <v>6.8400000000000016</v>
      </c>
      <c r="AN118" s="12">
        <f>AJ118*(AVERAGE(Pub_national_scen_adv!$H118:$J118))</f>
        <v>6.8400000000000016</v>
      </c>
      <c r="AO118" s="12">
        <v>6.8400000000000016</v>
      </c>
      <c r="AQ118" s="12">
        <f t="shared" si="16"/>
        <v>1.7611822873236729</v>
      </c>
      <c r="AR118" s="12">
        <f t="shared" si="16"/>
        <v>1.7611822873236729</v>
      </c>
      <c r="AS118" s="12">
        <f t="shared" si="16"/>
        <v>1.7611822873236729</v>
      </c>
      <c r="AT118" s="12">
        <v>1.7611822873236729</v>
      </c>
      <c r="AU118" s="12">
        <v>5.7000000000000002E-3</v>
      </c>
      <c r="AV118" s="12">
        <f t="shared" si="17"/>
        <v>2.032558687323673</v>
      </c>
      <c r="AW118" s="12">
        <f t="shared" si="17"/>
        <v>2.032558687323673</v>
      </c>
      <c r="AX118" s="12">
        <f t="shared" si="17"/>
        <v>2.032558687323673</v>
      </c>
      <c r="AY118" s="12">
        <f t="shared" si="17"/>
        <v>2.032558687323673</v>
      </c>
      <c r="BA118" s="12">
        <f t="shared" si="18"/>
        <v>2.6628093433882274</v>
      </c>
      <c r="BB118" s="12">
        <f t="shared" si="18"/>
        <v>2.6628093433882274</v>
      </c>
      <c r="BC118" s="12">
        <f t="shared" si="18"/>
        <v>2.6628093433882274</v>
      </c>
      <c r="BD118" s="12">
        <f t="shared" si="18"/>
        <v>2.6628093433882274</v>
      </c>
    </row>
    <row r="119" spans="1:56" x14ac:dyDescent="0.25">
      <c r="A119" s="12" t="str">
        <f>Pub_national_scen_base!A119</f>
        <v>Q2 2005</v>
      </c>
      <c r="B119" s="12">
        <f>Pub_national_scen_base!F119</f>
        <v>5.0999999999999996</v>
      </c>
      <c r="C119" s="12">
        <f>Pub_national_scen_adv!F119</f>
        <v>5.0999999999999996</v>
      </c>
      <c r="D119" s="12">
        <f>Pub_national_scen_sev!F119</f>
        <v>5.0999999999999996</v>
      </c>
      <c r="E119" s="12">
        <v>5.0999999999999996</v>
      </c>
      <c r="F119" s="12">
        <f t="shared" si="20"/>
        <v>5.4</v>
      </c>
      <c r="G119" s="12">
        <f t="shared" si="20"/>
        <v>5.4</v>
      </c>
      <c r="H119" s="12">
        <f t="shared" si="20"/>
        <v>5.4</v>
      </c>
      <c r="I119" s="12">
        <f t="shared" si="20"/>
        <v>5.4</v>
      </c>
      <c r="J119" s="12">
        <f t="shared" si="21"/>
        <v>5.4249999999999998</v>
      </c>
      <c r="K119" s="12">
        <f t="shared" si="21"/>
        <v>5.4249999999999998</v>
      </c>
      <c r="L119" s="12">
        <f t="shared" si="21"/>
        <v>5.4249999999999998</v>
      </c>
      <c r="M119" s="12">
        <v>5.4249999999999998</v>
      </c>
      <c r="N119" s="12">
        <f>Pub_national_scen_base!N119</f>
        <v>11856.7</v>
      </c>
      <c r="O119" s="12">
        <f>Pub_national_scen_adv!N119</f>
        <v>11856.7</v>
      </c>
      <c r="P119" s="12">
        <f>Pub_national_scen_sev!N119</f>
        <v>11856.7</v>
      </c>
      <c r="Q119">
        <v>11856.7</v>
      </c>
      <c r="R119" s="12">
        <f t="shared" si="22"/>
        <v>6.3896416201568496</v>
      </c>
      <c r="S119" s="12">
        <f t="shared" si="22"/>
        <v>6.3896416201568496</v>
      </c>
      <c r="T119" s="12">
        <f t="shared" si="22"/>
        <v>6.3896416201568496</v>
      </c>
      <c r="U119" s="12">
        <f t="shared" si="22"/>
        <v>6.3896416201568496</v>
      </c>
      <c r="V119" s="12">
        <f t="shared" si="23"/>
        <v>12.066341529003024</v>
      </c>
      <c r="W119" s="12">
        <f t="shared" si="23"/>
        <v>12.066341529003024</v>
      </c>
      <c r="X119" s="12">
        <f t="shared" si="23"/>
        <v>12.066341529003024</v>
      </c>
      <c r="Y119" s="12">
        <f t="shared" si="23"/>
        <v>12.066341529003024</v>
      </c>
      <c r="Z119" s="12">
        <f>Pub_national_scen_base!H119</f>
        <v>2.9</v>
      </c>
      <c r="AA119" s="12">
        <f>Pub_national_scen_adv!H119</f>
        <v>2.9</v>
      </c>
      <c r="AB119" s="12">
        <f>Pub_national_scen_sev!H119</f>
        <v>2.9</v>
      </c>
      <c r="AC119">
        <v>2.9</v>
      </c>
      <c r="AD119" s="12">
        <f t="shared" si="19"/>
        <v>2.5</v>
      </c>
      <c r="AE119" s="12">
        <f t="shared" si="19"/>
        <v>2.5</v>
      </c>
      <c r="AF119" s="12">
        <f t="shared" si="19"/>
        <v>2.5</v>
      </c>
      <c r="AG119" s="12">
        <f t="shared" si="19"/>
        <v>2.5</v>
      </c>
      <c r="AH119" s="12">
        <f>Pub_national_scen_base!J119-Pub_national_scen_base!H119</f>
        <v>1.3000000000000003</v>
      </c>
      <c r="AI119" s="12">
        <f>Pub_national_scen_adv!J119-Pub_national_scen_adv!H119</f>
        <v>1.3000000000000003</v>
      </c>
      <c r="AJ119" s="12">
        <f>Pub_national_scen_sev!J119-Pub_national_scen_sev!H119</f>
        <v>1.3000000000000003</v>
      </c>
      <c r="AK119" s="12">
        <v>1.3000000000000003</v>
      </c>
      <c r="AL119" s="12">
        <f>AH119*(AVERAGE(Pub_national_scen_base!$H119:$J119))</f>
        <v>4.7666666666666675</v>
      </c>
      <c r="AM119" s="12">
        <f>AI119*(AVERAGE(Pub_national_scen_adv!$H119:$J119))</f>
        <v>4.7666666666666675</v>
      </c>
      <c r="AN119" s="12">
        <f>AJ119*(AVERAGE(Pub_national_scen_adv!$H119:$J119))</f>
        <v>4.7666666666666675</v>
      </c>
      <c r="AO119" s="12">
        <v>4.7666666666666675</v>
      </c>
      <c r="AQ119" s="12">
        <f t="shared" si="16"/>
        <v>1.6881714489038742</v>
      </c>
      <c r="AR119" s="12">
        <f t="shared" si="16"/>
        <v>1.6881714489038742</v>
      </c>
      <c r="AS119" s="12">
        <f t="shared" si="16"/>
        <v>1.6881714489038742</v>
      </c>
      <c r="AT119" s="12">
        <v>1.6881714489038742</v>
      </c>
      <c r="AU119" s="12">
        <v>2.281E-2</v>
      </c>
      <c r="AV119" s="12">
        <f t="shared" si="17"/>
        <v>1.7727467822372078</v>
      </c>
      <c r="AW119" s="12">
        <f t="shared" si="17"/>
        <v>1.7727467822372078</v>
      </c>
      <c r="AX119" s="12">
        <f t="shared" si="17"/>
        <v>1.7727467822372078</v>
      </c>
      <c r="AY119" s="12">
        <f t="shared" si="17"/>
        <v>1.7727467822372078</v>
      </c>
      <c r="BA119" s="12">
        <f t="shared" si="18"/>
        <v>2.5736017513952945</v>
      </c>
      <c r="BB119" s="12">
        <f t="shared" si="18"/>
        <v>2.5736017513952945</v>
      </c>
      <c r="BC119" s="12">
        <f t="shared" si="18"/>
        <v>2.5736017513952945</v>
      </c>
      <c r="BD119" s="12">
        <f t="shared" si="18"/>
        <v>2.5736017513952945</v>
      </c>
    </row>
    <row r="120" spans="1:56" x14ac:dyDescent="0.25">
      <c r="A120" s="12" t="str">
        <f>Pub_national_scen_base!A120</f>
        <v>Q3 2005</v>
      </c>
      <c r="B120" s="12">
        <f>Pub_national_scen_base!F120</f>
        <v>5</v>
      </c>
      <c r="C120" s="12">
        <f>Pub_national_scen_adv!F120</f>
        <v>5</v>
      </c>
      <c r="D120" s="12">
        <f>Pub_national_scen_sev!F120</f>
        <v>5</v>
      </c>
      <c r="E120" s="12">
        <v>5</v>
      </c>
      <c r="F120" s="12">
        <f t="shared" si="20"/>
        <v>5.3</v>
      </c>
      <c r="G120" s="12">
        <f t="shared" si="20"/>
        <v>5.3</v>
      </c>
      <c r="H120" s="12">
        <f t="shared" si="20"/>
        <v>5.3</v>
      </c>
      <c r="I120" s="12">
        <f t="shared" si="20"/>
        <v>5.3</v>
      </c>
      <c r="J120" s="12">
        <f t="shared" si="21"/>
        <v>5.3000000000000007</v>
      </c>
      <c r="K120" s="12">
        <f t="shared" si="21"/>
        <v>5.3000000000000007</v>
      </c>
      <c r="L120" s="12">
        <f t="shared" si="21"/>
        <v>5.3000000000000007</v>
      </c>
      <c r="M120" s="12">
        <v>5.3000000000000007</v>
      </c>
      <c r="N120" s="12">
        <f>Pub_national_scen_base!N120</f>
        <v>12282.9</v>
      </c>
      <c r="O120" s="12">
        <f>Pub_national_scen_adv!N120</f>
        <v>12282.9</v>
      </c>
      <c r="P120" s="12">
        <f>Pub_national_scen_sev!N120</f>
        <v>12282.9</v>
      </c>
      <c r="Q120">
        <v>12282.9</v>
      </c>
      <c r="R120" s="12">
        <f t="shared" si="22"/>
        <v>12.751289724430404</v>
      </c>
      <c r="S120" s="12">
        <f t="shared" si="22"/>
        <v>12.751289724430404</v>
      </c>
      <c r="T120" s="12">
        <f t="shared" si="22"/>
        <v>12.751289724430404</v>
      </c>
      <c r="U120" s="12">
        <f t="shared" si="22"/>
        <v>12.751289724430404</v>
      </c>
      <c r="V120" s="12">
        <f t="shared" si="23"/>
        <v>8.8411153524357911</v>
      </c>
      <c r="W120" s="12">
        <f t="shared" si="23"/>
        <v>8.8411153524357911</v>
      </c>
      <c r="X120" s="12">
        <f t="shared" si="23"/>
        <v>8.8411153524357911</v>
      </c>
      <c r="Y120" s="12">
        <f t="shared" si="23"/>
        <v>8.8411153524357911</v>
      </c>
      <c r="Z120" s="12">
        <f>Pub_national_scen_base!H120</f>
        <v>3.4</v>
      </c>
      <c r="AA120" s="12">
        <f>Pub_national_scen_adv!H120</f>
        <v>3.4</v>
      </c>
      <c r="AB120" s="12">
        <f>Pub_national_scen_sev!H120</f>
        <v>3.4</v>
      </c>
      <c r="AC120">
        <v>3.4</v>
      </c>
      <c r="AD120" s="12">
        <f t="shared" si="19"/>
        <v>2.9</v>
      </c>
      <c r="AE120" s="12">
        <f t="shared" si="19"/>
        <v>2.9</v>
      </c>
      <c r="AF120" s="12">
        <f t="shared" si="19"/>
        <v>2.9</v>
      </c>
      <c r="AG120" s="12">
        <f t="shared" si="19"/>
        <v>2.9</v>
      </c>
      <c r="AH120" s="12">
        <f>Pub_national_scen_base!J120-Pub_national_scen_base!H120</f>
        <v>0.89999999999999991</v>
      </c>
      <c r="AI120" s="12">
        <f>Pub_national_scen_adv!J120-Pub_national_scen_adv!H120</f>
        <v>0.89999999999999991</v>
      </c>
      <c r="AJ120" s="12">
        <f>Pub_national_scen_sev!J120-Pub_national_scen_sev!H120</f>
        <v>0.89999999999999991</v>
      </c>
      <c r="AK120" s="12">
        <v>0.89999999999999991</v>
      </c>
      <c r="AL120" s="12">
        <f>AH120*(AVERAGE(Pub_national_scen_base!$H120:$J120))</f>
        <v>3.51</v>
      </c>
      <c r="AM120" s="12">
        <f>AI120*(AVERAGE(Pub_national_scen_adv!$H120:$J120))</f>
        <v>3.51</v>
      </c>
      <c r="AN120" s="12">
        <f>AJ120*(AVERAGE(Pub_national_scen_adv!$H120:$J120))</f>
        <v>3.51</v>
      </c>
      <c r="AO120" s="12">
        <v>3.51</v>
      </c>
      <c r="AQ120" s="12">
        <f t="shared" si="16"/>
        <v>1.5894141472756962</v>
      </c>
      <c r="AR120" s="12">
        <f t="shared" si="16"/>
        <v>1.5894141472756962</v>
      </c>
      <c r="AS120" s="12">
        <f t="shared" si="16"/>
        <v>1.5894141472756962</v>
      </c>
      <c r="AT120" s="12">
        <v>1.5894141472756962</v>
      </c>
      <c r="AU120" s="12">
        <v>1.5734999999999999</v>
      </c>
      <c r="AV120" s="12">
        <f t="shared" si="17"/>
        <v>1.5640437472756958</v>
      </c>
      <c r="AW120" s="12">
        <f t="shared" si="17"/>
        <v>1.5640437472756958</v>
      </c>
      <c r="AX120" s="12">
        <f t="shared" si="17"/>
        <v>1.5640437472756958</v>
      </c>
      <c r="AY120" s="12">
        <f t="shared" si="17"/>
        <v>1.5640437472756958</v>
      </c>
      <c r="BA120" s="12">
        <f t="shared" si="18"/>
        <v>2.3302523082670881</v>
      </c>
      <c r="BB120" s="12">
        <f t="shared" si="18"/>
        <v>2.3302523082670881</v>
      </c>
      <c r="BC120" s="12">
        <f t="shared" si="18"/>
        <v>2.3302523082670881</v>
      </c>
      <c r="BD120" s="12">
        <f t="shared" si="18"/>
        <v>2.3302523082670881</v>
      </c>
    </row>
    <row r="121" spans="1:56" x14ac:dyDescent="0.25">
      <c r="A121" s="12" t="str">
        <f>Pub_national_scen_base!A121</f>
        <v>Q4 2005</v>
      </c>
      <c r="B121" s="12">
        <f>Pub_national_scen_base!F121</f>
        <v>5</v>
      </c>
      <c r="C121" s="12">
        <f>Pub_national_scen_adv!F121</f>
        <v>5</v>
      </c>
      <c r="D121" s="12">
        <f>Pub_national_scen_sev!F121</f>
        <v>5</v>
      </c>
      <c r="E121" s="12">
        <v>5</v>
      </c>
      <c r="F121" s="12">
        <f t="shared" si="20"/>
        <v>5.0999999999999996</v>
      </c>
      <c r="G121" s="12">
        <f t="shared" si="20"/>
        <v>5.0999999999999996</v>
      </c>
      <c r="H121" s="12">
        <f t="shared" si="20"/>
        <v>5.0999999999999996</v>
      </c>
      <c r="I121" s="12">
        <f t="shared" si="20"/>
        <v>5.0999999999999996</v>
      </c>
      <c r="J121" s="12">
        <f t="shared" si="21"/>
        <v>5.1999999999999993</v>
      </c>
      <c r="K121" s="12">
        <f t="shared" si="21"/>
        <v>5.1999999999999993</v>
      </c>
      <c r="L121" s="12">
        <f t="shared" si="21"/>
        <v>5.1999999999999993</v>
      </c>
      <c r="M121" s="12">
        <v>5.1999999999999993</v>
      </c>
      <c r="N121" s="12">
        <f>Pub_national_scen_base!N121</f>
        <v>12497.2</v>
      </c>
      <c r="O121" s="12">
        <f>Pub_national_scen_adv!N121</f>
        <v>12497.2</v>
      </c>
      <c r="P121" s="12">
        <f>Pub_national_scen_sev!N121</f>
        <v>12497.2</v>
      </c>
      <c r="Q121">
        <v>12497.2</v>
      </c>
      <c r="R121" s="12">
        <f t="shared" si="22"/>
        <v>4.5659540643433916</v>
      </c>
      <c r="S121" s="12">
        <f t="shared" si="22"/>
        <v>4.5659540643433916</v>
      </c>
      <c r="T121" s="12">
        <f t="shared" si="22"/>
        <v>4.5659540643433916</v>
      </c>
      <c r="U121" s="12">
        <f t="shared" si="22"/>
        <v>4.5659540643433916</v>
      </c>
      <c r="V121" s="12">
        <f t="shared" si="23"/>
        <v>8.8057805869466108</v>
      </c>
      <c r="W121" s="12">
        <f t="shared" si="23"/>
        <v>8.8057805869466108</v>
      </c>
      <c r="X121" s="12">
        <f t="shared" si="23"/>
        <v>8.8057805869466108</v>
      </c>
      <c r="Y121" s="12">
        <f t="shared" si="23"/>
        <v>8.8057805869466108</v>
      </c>
      <c r="Z121" s="12">
        <f>Pub_national_scen_base!H121</f>
        <v>3.8</v>
      </c>
      <c r="AA121" s="12">
        <f>Pub_national_scen_adv!H121</f>
        <v>3.8</v>
      </c>
      <c r="AB121" s="12">
        <f>Pub_national_scen_sev!H121</f>
        <v>3.8</v>
      </c>
      <c r="AC121">
        <v>3.8</v>
      </c>
      <c r="AD121" s="12">
        <f t="shared" si="19"/>
        <v>3.4</v>
      </c>
      <c r="AE121" s="12">
        <f t="shared" si="19"/>
        <v>3.4</v>
      </c>
      <c r="AF121" s="12">
        <f t="shared" si="19"/>
        <v>3.4</v>
      </c>
      <c r="AG121" s="12">
        <f t="shared" si="19"/>
        <v>3.4</v>
      </c>
      <c r="AH121" s="12">
        <f>Pub_national_scen_base!J121-Pub_national_scen_base!H121</f>
        <v>0.79999999999999982</v>
      </c>
      <c r="AI121" s="12">
        <f>Pub_national_scen_adv!J121-Pub_national_scen_adv!H121</f>
        <v>0.79999999999999982</v>
      </c>
      <c r="AJ121" s="12">
        <f>Pub_national_scen_sev!J121-Pub_national_scen_sev!H121</f>
        <v>0.79999999999999982</v>
      </c>
      <c r="AK121" s="12">
        <v>0.79999999999999982</v>
      </c>
      <c r="AL121" s="12">
        <f>AH121*(AVERAGE(Pub_national_scen_base!$H121:$J121))</f>
        <v>3.4133333333333327</v>
      </c>
      <c r="AM121" s="12">
        <f>AI121*(AVERAGE(Pub_national_scen_adv!$H121:$J121))</f>
        <v>3.4133333333333327</v>
      </c>
      <c r="AN121" s="12">
        <f>AJ121*(AVERAGE(Pub_national_scen_adv!$H121:$J121))</f>
        <v>3.4133333333333327</v>
      </c>
      <c r="AO121" s="12">
        <v>3.4133333333333327</v>
      </c>
      <c r="AQ121" s="12">
        <f t="shared" si="16"/>
        <v>1.6331170334197198</v>
      </c>
      <c r="AR121" s="12">
        <f t="shared" si="16"/>
        <v>1.6331170334197198</v>
      </c>
      <c r="AS121" s="12">
        <f t="shared" si="16"/>
        <v>1.6331170334197198</v>
      </c>
      <c r="AT121" s="12">
        <v>1.6331170334197198</v>
      </c>
      <c r="AU121" s="12">
        <v>0.95137000000000005</v>
      </c>
      <c r="AV121" s="12">
        <f t="shared" si="17"/>
        <v>1.5916645000863867</v>
      </c>
      <c r="AW121" s="12">
        <f t="shared" si="17"/>
        <v>1.5916645000863867</v>
      </c>
      <c r="AX121" s="12">
        <f t="shared" si="17"/>
        <v>1.5916645000863867</v>
      </c>
      <c r="AY121" s="12">
        <f t="shared" si="17"/>
        <v>1.5916645000863867</v>
      </c>
      <c r="BA121" s="12">
        <f t="shared" si="18"/>
        <v>2.5158123780696982</v>
      </c>
      <c r="BB121" s="12">
        <f t="shared" si="18"/>
        <v>2.5158123780696982</v>
      </c>
      <c r="BC121" s="12">
        <f t="shared" si="18"/>
        <v>2.5158123780696982</v>
      </c>
      <c r="BD121" s="12">
        <f t="shared" si="18"/>
        <v>2.5158123780696982</v>
      </c>
    </row>
    <row r="122" spans="1:56" x14ac:dyDescent="0.25">
      <c r="A122" s="12" t="str">
        <f>Pub_national_scen_base!A122</f>
        <v>Q1 2006</v>
      </c>
      <c r="B122" s="12">
        <f>Pub_national_scen_base!F122</f>
        <v>4.7</v>
      </c>
      <c r="C122" s="12">
        <f>Pub_national_scen_adv!F122</f>
        <v>4.7</v>
      </c>
      <c r="D122" s="12">
        <f>Pub_national_scen_sev!F122</f>
        <v>4.7</v>
      </c>
      <c r="E122" s="12">
        <v>4.7</v>
      </c>
      <c r="F122" s="12">
        <f t="shared" si="20"/>
        <v>5</v>
      </c>
      <c r="G122" s="12">
        <f t="shared" si="20"/>
        <v>5</v>
      </c>
      <c r="H122" s="12">
        <f t="shared" si="20"/>
        <v>5</v>
      </c>
      <c r="I122" s="12">
        <f t="shared" si="20"/>
        <v>5</v>
      </c>
      <c r="J122" s="12">
        <f t="shared" si="21"/>
        <v>5.0999999999999996</v>
      </c>
      <c r="K122" s="12">
        <f t="shared" si="21"/>
        <v>5.0999999999999996</v>
      </c>
      <c r="L122" s="12">
        <f t="shared" si="21"/>
        <v>5.0999999999999996</v>
      </c>
      <c r="M122" s="12">
        <v>5.0999999999999996</v>
      </c>
      <c r="N122" s="12">
        <f>Pub_national_scen_base!N122</f>
        <v>13121.6</v>
      </c>
      <c r="O122" s="12">
        <f>Pub_national_scen_adv!N122</f>
        <v>13121.6</v>
      </c>
      <c r="P122" s="12">
        <f>Pub_national_scen_sev!N122</f>
        <v>13121.6</v>
      </c>
      <c r="Q122">
        <v>13121.6</v>
      </c>
      <c r="R122" s="12">
        <f t="shared" si="22"/>
        <v>12.754676772103512</v>
      </c>
      <c r="S122" s="12">
        <f t="shared" si="22"/>
        <v>12.754676772103512</v>
      </c>
      <c r="T122" s="12">
        <f t="shared" si="22"/>
        <v>12.754676772103512</v>
      </c>
      <c r="U122" s="12">
        <f t="shared" si="22"/>
        <v>12.754676772103512</v>
      </c>
      <c r="V122" s="12">
        <f t="shared" si="23"/>
        <v>7.2807351573307644</v>
      </c>
      <c r="W122" s="12">
        <f t="shared" si="23"/>
        <v>7.2807351573307644</v>
      </c>
      <c r="X122" s="12">
        <f t="shared" si="23"/>
        <v>7.2807351573307644</v>
      </c>
      <c r="Y122" s="12">
        <f t="shared" si="23"/>
        <v>7.2807351573307644</v>
      </c>
      <c r="Z122" s="12">
        <f>Pub_national_scen_base!H122</f>
        <v>4.4000000000000004</v>
      </c>
      <c r="AA122" s="12">
        <f>Pub_national_scen_adv!H122</f>
        <v>4.4000000000000004</v>
      </c>
      <c r="AB122" s="12">
        <f>Pub_national_scen_sev!H122</f>
        <v>4.4000000000000004</v>
      </c>
      <c r="AC122">
        <v>4.4000000000000004</v>
      </c>
      <c r="AD122" s="12">
        <f t="shared" si="19"/>
        <v>3.8</v>
      </c>
      <c r="AE122" s="12">
        <f t="shared" si="19"/>
        <v>3.8</v>
      </c>
      <c r="AF122" s="12">
        <f t="shared" si="19"/>
        <v>3.8</v>
      </c>
      <c r="AG122" s="12">
        <f t="shared" si="19"/>
        <v>3.8</v>
      </c>
      <c r="AH122" s="12">
        <f>Pub_national_scen_base!J122-Pub_national_scen_base!H122</f>
        <v>0.29999999999999982</v>
      </c>
      <c r="AI122" s="12">
        <f>Pub_national_scen_adv!J122-Pub_national_scen_adv!H122</f>
        <v>0.29999999999999982</v>
      </c>
      <c r="AJ122" s="12">
        <f>Pub_national_scen_sev!J122-Pub_national_scen_sev!H122</f>
        <v>0.29999999999999982</v>
      </c>
      <c r="AK122" s="12">
        <v>0.29999999999999982</v>
      </c>
      <c r="AL122" s="12">
        <f>AH122*(AVERAGE(Pub_national_scen_base!$H122:$J122))</f>
        <v>1.3699999999999992</v>
      </c>
      <c r="AM122" s="12">
        <f>AI122*(AVERAGE(Pub_national_scen_adv!$H122:$J122))</f>
        <v>1.3699999999999992</v>
      </c>
      <c r="AN122" s="12">
        <f>AJ122*(AVERAGE(Pub_national_scen_adv!$H122:$J122))</f>
        <v>1.3699999999999992</v>
      </c>
      <c r="AO122" s="12">
        <v>1.3699999999999992</v>
      </c>
      <c r="AQ122" s="12">
        <f t="shared" si="16"/>
        <v>1.511845057545552</v>
      </c>
      <c r="AR122" s="12">
        <f t="shared" si="16"/>
        <v>1.511845057545552</v>
      </c>
      <c r="AS122" s="12">
        <f t="shared" si="16"/>
        <v>1.511845057545552</v>
      </c>
      <c r="AT122" s="12">
        <v>1.511845057545552</v>
      </c>
      <c r="AU122" s="12">
        <v>0.20571999999999999</v>
      </c>
      <c r="AV122" s="12">
        <f t="shared" si="17"/>
        <v>1.331820257545552</v>
      </c>
      <c r="AW122" s="12">
        <f t="shared" si="17"/>
        <v>1.331820257545552</v>
      </c>
      <c r="AX122" s="12">
        <f t="shared" si="17"/>
        <v>1.331820257545552</v>
      </c>
      <c r="AY122" s="12">
        <f t="shared" si="17"/>
        <v>1.331820257545552</v>
      </c>
      <c r="BA122" s="12">
        <f t="shared" si="18"/>
        <v>2.2201506968368951</v>
      </c>
      <c r="BB122" s="12">
        <f t="shared" si="18"/>
        <v>2.2201506968368951</v>
      </c>
      <c r="BC122" s="12">
        <f t="shared" si="18"/>
        <v>2.2201506968368951</v>
      </c>
      <c r="BD122" s="12">
        <f t="shared" si="18"/>
        <v>2.2201506968368951</v>
      </c>
    </row>
    <row r="123" spans="1:56" x14ac:dyDescent="0.25">
      <c r="A123" s="12" t="str">
        <f>Pub_national_scen_base!A123</f>
        <v>Q2 2006</v>
      </c>
      <c r="B123" s="12">
        <f>Pub_national_scen_base!F123</f>
        <v>4.5999999999999996</v>
      </c>
      <c r="C123" s="12">
        <f>Pub_national_scen_adv!F123</f>
        <v>4.5999999999999996</v>
      </c>
      <c r="D123" s="12">
        <f>Pub_national_scen_sev!F123</f>
        <v>4.5999999999999996</v>
      </c>
      <c r="E123" s="12">
        <v>4.5999999999999996</v>
      </c>
      <c r="F123" s="12">
        <f t="shared" si="20"/>
        <v>5</v>
      </c>
      <c r="G123" s="12">
        <f t="shared" si="20"/>
        <v>5</v>
      </c>
      <c r="H123" s="12">
        <f t="shared" si="20"/>
        <v>5</v>
      </c>
      <c r="I123" s="12">
        <f t="shared" si="20"/>
        <v>5</v>
      </c>
      <c r="J123" s="12">
        <f t="shared" si="21"/>
        <v>4.95</v>
      </c>
      <c r="K123" s="12">
        <f t="shared" si="21"/>
        <v>4.95</v>
      </c>
      <c r="L123" s="12">
        <f t="shared" si="21"/>
        <v>4.95</v>
      </c>
      <c r="M123" s="12">
        <v>4.95</v>
      </c>
      <c r="N123" s="12">
        <f>Pub_national_scen_base!N123</f>
        <v>12808.9</v>
      </c>
      <c r="O123" s="12">
        <f>Pub_national_scen_adv!N123</f>
        <v>12808.9</v>
      </c>
      <c r="P123" s="12">
        <f>Pub_national_scen_sev!N123</f>
        <v>12808.9</v>
      </c>
      <c r="Q123">
        <v>12808.9</v>
      </c>
      <c r="R123" s="12">
        <f t="shared" si="22"/>
        <v>8.0309023590037665</v>
      </c>
      <c r="S123" s="12">
        <f t="shared" si="22"/>
        <v>8.0309023590037665</v>
      </c>
      <c r="T123" s="12">
        <f t="shared" si="22"/>
        <v>8.0309023590037665</v>
      </c>
      <c r="U123" s="12">
        <f t="shared" si="22"/>
        <v>8.0309023590037665</v>
      </c>
      <c r="V123" s="12">
        <f t="shared" si="23"/>
        <v>9.1153905452585384</v>
      </c>
      <c r="W123" s="12">
        <f t="shared" si="23"/>
        <v>9.1153905452585384</v>
      </c>
      <c r="X123" s="12">
        <f t="shared" si="23"/>
        <v>9.1153905452585384</v>
      </c>
      <c r="Y123" s="12">
        <f t="shared" si="23"/>
        <v>9.1153905452585384</v>
      </c>
      <c r="Z123" s="12">
        <f>Pub_national_scen_base!H123</f>
        <v>4.7</v>
      </c>
      <c r="AA123" s="12">
        <f>Pub_national_scen_adv!H123</f>
        <v>4.7</v>
      </c>
      <c r="AB123" s="12">
        <f>Pub_national_scen_sev!H123</f>
        <v>4.7</v>
      </c>
      <c r="AC123">
        <v>4.7</v>
      </c>
      <c r="AD123" s="12">
        <f t="shared" si="19"/>
        <v>4.4000000000000004</v>
      </c>
      <c r="AE123" s="12">
        <f t="shared" si="19"/>
        <v>4.4000000000000004</v>
      </c>
      <c r="AF123" s="12">
        <f t="shared" si="19"/>
        <v>4.4000000000000004</v>
      </c>
      <c r="AG123" s="12">
        <f t="shared" si="19"/>
        <v>4.4000000000000004</v>
      </c>
      <c r="AH123" s="12">
        <f>Pub_national_scen_base!J123-Pub_national_scen_base!H123</f>
        <v>0.5</v>
      </c>
      <c r="AI123" s="12">
        <f>Pub_national_scen_adv!J123-Pub_national_scen_adv!H123</f>
        <v>0.5</v>
      </c>
      <c r="AJ123" s="12">
        <f>Pub_national_scen_sev!J123-Pub_national_scen_sev!H123</f>
        <v>0.5</v>
      </c>
      <c r="AK123" s="12">
        <v>0.5</v>
      </c>
      <c r="AL123" s="12">
        <f>AH123*(AVERAGE(Pub_national_scen_base!$H123:$J123))</f>
        <v>2.4833333333333329</v>
      </c>
      <c r="AM123" s="12">
        <f>AI123*(AVERAGE(Pub_national_scen_adv!$H123:$J123))</f>
        <v>2.4833333333333329</v>
      </c>
      <c r="AN123" s="12">
        <f>AJ123*(AVERAGE(Pub_national_scen_adv!$H123:$J123))</f>
        <v>2.4833333333333329</v>
      </c>
      <c r="AO123" s="12">
        <v>2.4833333333333329</v>
      </c>
      <c r="AQ123" s="12">
        <f t="shared" si="16"/>
        <v>1.7185475692747938</v>
      </c>
      <c r="AR123" s="12">
        <f t="shared" si="16"/>
        <v>1.7185475692747938</v>
      </c>
      <c r="AS123" s="12">
        <f t="shared" si="16"/>
        <v>1.7185475692747938</v>
      </c>
      <c r="AT123" s="12">
        <v>1.7185475692747938</v>
      </c>
      <c r="AU123" s="12">
        <v>0.39117000000000002</v>
      </c>
      <c r="AV123" s="12">
        <f t="shared" si="17"/>
        <v>1.6399242359414603</v>
      </c>
      <c r="AW123" s="12">
        <f t="shared" si="17"/>
        <v>1.6399242359414603</v>
      </c>
      <c r="AX123" s="12">
        <f t="shared" si="17"/>
        <v>1.6399242359414603</v>
      </c>
      <c r="AY123" s="12">
        <f t="shared" si="17"/>
        <v>1.6399242359414603</v>
      </c>
      <c r="BA123" s="12">
        <f t="shared" si="18"/>
        <v>2.2868639292298871</v>
      </c>
      <c r="BB123" s="12">
        <f t="shared" si="18"/>
        <v>2.2868639292298871</v>
      </c>
      <c r="BC123" s="12">
        <f t="shared" si="18"/>
        <v>2.2868639292298871</v>
      </c>
      <c r="BD123" s="12">
        <f t="shared" si="18"/>
        <v>2.2868639292298871</v>
      </c>
    </row>
    <row r="124" spans="1:56" x14ac:dyDescent="0.25">
      <c r="A124" s="12" t="str">
        <f>Pub_national_scen_base!A124</f>
        <v>Q3 2006</v>
      </c>
      <c r="B124" s="12">
        <f>Pub_national_scen_base!F124</f>
        <v>4.5999999999999996</v>
      </c>
      <c r="C124" s="12">
        <f>Pub_national_scen_adv!F124</f>
        <v>4.5999999999999996</v>
      </c>
      <c r="D124" s="12">
        <f>Pub_national_scen_sev!F124</f>
        <v>4.5999999999999996</v>
      </c>
      <c r="E124" s="12">
        <v>4.5999999999999996</v>
      </c>
      <c r="F124" s="12">
        <f t="shared" si="20"/>
        <v>4.7</v>
      </c>
      <c r="G124" s="12">
        <f t="shared" si="20"/>
        <v>4.7</v>
      </c>
      <c r="H124" s="12">
        <f t="shared" si="20"/>
        <v>4.7</v>
      </c>
      <c r="I124" s="12">
        <f t="shared" si="20"/>
        <v>4.7</v>
      </c>
      <c r="J124" s="12">
        <f t="shared" si="21"/>
        <v>4.8249999999999993</v>
      </c>
      <c r="K124" s="12">
        <f t="shared" si="21"/>
        <v>4.8249999999999993</v>
      </c>
      <c r="L124" s="12">
        <f t="shared" si="21"/>
        <v>4.8249999999999993</v>
      </c>
      <c r="M124" s="12">
        <v>4.8249999999999993</v>
      </c>
      <c r="N124" s="12">
        <f>Pub_national_scen_base!N124</f>
        <v>13322.5</v>
      </c>
      <c r="O124" s="12">
        <f>Pub_national_scen_adv!N124</f>
        <v>13322.5</v>
      </c>
      <c r="P124" s="12">
        <f>Pub_national_scen_sev!N124</f>
        <v>13322.5</v>
      </c>
      <c r="Q124">
        <v>13322.5</v>
      </c>
      <c r="R124" s="12">
        <f t="shared" si="22"/>
        <v>8.4637992656457328</v>
      </c>
      <c r="S124" s="12">
        <f t="shared" si="22"/>
        <v>8.4637992656457328</v>
      </c>
      <c r="T124" s="12">
        <f t="shared" si="22"/>
        <v>8.4637992656457328</v>
      </c>
      <c r="U124" s="12">
        <f t="shared" si="22"/>
        <v>8.4637992656457328</v>
      </c>
      <c r="V124" s="12">
        <f t="shared" si="23"/>
        <v>9.5257057299702677</v>
      </c>
      <c r="W124" s="12">
        <f t="shared" si="23"/>
        <v>9.5257057299702677</v>
      </c>
      <c r="X124" s="12">
        <f t="shared" si="23"/>
        <v>9.5257057299702677</v>
      </c>
      <c r="Y124" s="12">
        <f t="shared" si="23"/>
        <v>9.5257057299702677</v>
      </c>
      <c r="Z124" s="12">
        <f>Pub_national_scen_base!H124</f>
        <v>4.9000000000000004</v>
      </c>
      <c r="AA124" s="12">
        <f>Pub_national_scen_adv!H124</f>
        <v>4.9000000000000004</v>
      </c>
      <c r="AB124" s="12">
        <f>Pub_national_scen_sev!H124</f>
        <v>4.9000000000000004</v>
      </c>
      <c r="AC124">
        <v>4.9000000000000004</v>
      </c>
      <c r="AD124" s="12">
        <f t="shared" si="19"/>
        <v>4.7</v>
      </c>
      <c r="AE124" s="12">
        <f t="shared" si="19"/>
        <v>4.7</v>
      </c>
      <c r="AF124" s="12">
        <f t="shared" si="19"/>
        <v>4.7</v>
      </c>
      <c r="AG124" s="12">
        <f t="shared" si="19"/>
        <v>4.7</v>
      </c>
      <c r="AH124" s="12">
        <f>Pub_national_scen_base!J124-Pub_national_scen_base!H124</f>
        <v>9.9999999999999645E-2</v>
      </c>
      <c r="AI124" s="12">
        <f>Pub_national_scen_adv!J124-Pub_national_scen_adv!H124</f>
        <v>9.9999999999999645E-2</v>
      </c>
      <c r="AJ124" s="12">
        <f>Pub_national_scen_sev!J124-Pub_national_scen_sev!H124</f>
        <v>9.9999999999999645E-2</v>
      </c>
      <c r="AK124" s="12">
        <v>9.9999999999999645E-2</v>
      </c>
      <c r="AL124" s="12">
        <f>AH124*(AVERAGE(Pub_national_scen_base!$H124:$J124))</f>
        <v>0.48999999999999821</v>
      </c>
      <c r="AM124" s="12">
        <f>AI124*(AVERAGE(Pub_national_scen_adv!$H124:$J124))</f>
        <v>0.48999999999999821</v>
      </c>
      <c r="AN124" s="12">
        <f>AJ124*(AVERAGE(Pub_national_scen_adv!$H124:$J124))</f>
        <v>0.48999999999999821</v>
      </c>
      <c r="AO124" s="12">
        <v>0.48999999999999821</v>
      </c>
      <c r="AQ124" s="12">
        <f t="shared" si="16"/>
        <v>1.6473439817263811</v>
      </c>
      <c r="AR124" s="12">
        <f t="shared" si="16"/>
        <v>1.6473439817263811</v>
      </c>
      <c r="AS124" s="12">
        <f t="shared" si="16"/>
        <v>1.6473439817263811</v>
      </c>
      <c r="AT124" s="12">
        <v>1.6473439817263811</v>
      </c>
      <c r="AU124" s="12">
        <v>0.35648000000000002</v>
      </c>
      <c r="AV124" s="12">
        <f t="shared" si="17"/>
        <v>1.4861313817263813</v>
      </c>
      <c r="AW124" s="12">
        <f t="shared" si="17"/>
        <v>1.4861313817263813</v>
      </c>
      <c r="AX124" s="12">
        <f t="shared" si="17"/>
        <v>1.4861313817263813</v>
      </c>
      <c r="AY124" s="12">
        <f t="shared" si="17"/>
        <v>1.4861313817263813</v>
      </c>
      <c r="BA124" s="12">
        <f t="shared" si="18"/>
        <v>2.2313770220306277</v>
      </c>
      <c r="BB124" s="12">
        <f t="shared" si="18"/>
        <v>2.2313770220306277</v>
      </c>
      <c r="BC124" s="12">
        <f t="shared" si="18"/>
        <v>2.2313770220306277</v>
      </c>
      <c r="BD124" s="12">
        <f t="shared" si="18"/>
        <v>2.2313770220306277</v>
      </c>
    </row>
    <row r="125" spans="1:56" x14ac:dyDescent="0.25">
      <c r="A125" s="12" t="str">
        <f>Pub_national_scen_base!A125</f>
        <v>Q4 2006</v>
      </c>
      <c r="B125" s="12">
        <f>Pub_national_scen_base!F125</f>
        <v>4.4000000000000004</v>
      </c>
      <c r="C125" s="12">
        <f>Pub_national_scen_adv!F125</f>
        <v>4.4000000000000004</v>
      </c>
      <c r="D125" s="12">
        <f>Pub_national_scen_sev!F125</f>
        <v>4.4000000000000004</v>
      </c>
      <c r="E125" s="12">
        <v>4.4000000000000004</v>
      </c>
      <c r="F125" s="12">
        <f t="shared" si="20"/>
        <v>4.5999999999999996</v>
      </c>
      <c r="G125" s="12">
        <f t="shared" si="20"/>
        <v>4.5999999999999996</v>
      </c>
      <c r="H125" s="12">
        <f t="shared" si="20"/>
        <v>4.5999999999999996</v>
      </c>
      <c r="I125" s="12">
        <f t="shared" si="20"/>
        <v>4.5999999999999996</v>
      </c>
      <c r="J125" s="12">
        <f t="shared" si="21"/>
        <v>4.7249999999999996</v>
      </c>
      <c r="K125" s="12">
        <f t="shared" si="21"/>
        <v>4.7249999999999996</v>
      </c>
      <c r="L125" s="12">
        <f t="shared" si="21"/>
        <v>4.7249999999999996</v>
      </c>
      <c r="M125" s="12">
        <v>4.7249999999999996</v>
      </c>
      <c r="N125" s="12">
        <f>Pub_national_scen_base!N125</f>
        <v>14215.8</v>
      </c>
      <c r="O125" s="12">
        <f>Pub_national_scen_adv!N125</f>
        <v>14215.8</v>
      </c>
      <c r="P125" s="12">
        <f>Pub_national_scen_sev!N125</f>
        <v>14215.8</v>
      </c>
      <c r="Q125">
        <v>14215.8</v>
      </c>
      <c r="R125" s="12">
        <f t="shared" si="22"/>
        <v>13.751880421214334</v>
      </c>
      <c r="S125" s="12">
        <f t="shared" si="22"/>
        <v>13.751880421214334</v>
      </c>
      <c r="T125" s="12">
        <f t="shared" si="22"/>
        <v>13.751880421214334</v>
      </c>
      <c r="U125" s="12">
        <f t="shared" si="22"/>
        <v>13.751880421214334</v>
      </c>
      <c r="V125" s="12">
        <f t="shared" si="23"/>
        <v>8.4538331152741009</v>
      </c>
      <c r="W125" s="12">
        <f t="shared" si="23"/>
        <v>8.4538331152741009</v>
      </c>
      <c r="X125" s="12">
        <f t="shared" si="23"/>
        <v>8.4538331152741009</v>
      </c>
      <c r="Y125" s="12">
        <f t="shared" si="23"/>
        <v>8.4538331152741009</v>
      </c>
      <c r="Z125" s="12">
        <f>Pub_national_scen_base!H125</f>
        <v>4.9000000000000004</v>
      </c>
      <c r="AA125" s="12">
        <f>Pub_national_scen_adv!H125</f>
        <v>4.9000000000000004</v>
      </c>
      <c r="AB125" s="12">
        <f>Pub_national_scen_sev!H125</f>
        <v>4.9000000000000004</v>
      </c>
      <c r="AC125">
        <v>4.9000000000000004</v>
      </c>
      <c r="AD125" s="12">
        <f t="shared" si="19"/>
        <v>4.9000000000000004</v>
      </c>
      <c r="AE125" s="12">
        <f t="shared" si="19"/>
        <v>4.9000000000000004</v>
      </c>
      <c r="AF125" s="12">
        <f t="shared" si="19"/>
        <v>4.9000000000000004</v>
      </c>
      <c r="AG125" s="12">
        <f t="shared" si="19"/>
        <v>4.9000000000000004</v>
      </c>
      <c r="AH125" s="12">
        <f>Pub_national_scen_base!J125-Pub_national_scen_base!H125</f>
        <v>-0.20000000000000018</v>
      </c>
      <c r="AI125" s="12">
        <f>Pub_national_scen_adv!J125-Pub_national_scen_adv!H125</f>
        <v>-0.20000000000000018</v>
      </c>
      <c r="AJ125" s="12">
        <f>Pub_national_scen_sev!J125-Pub_national_scen_sev!H125</f>
        <v>-0.20000000000000018</v>
      </c>
      <c r="AK125" s="12">
        <v>-0.20000000000000018</v>
      </c>
      <c r="AL125" s="12">
        <f>AH125*(AVERAGE(Pub_national_scen_base!$H125:$J125))</f>
        <v>-0.94666666666666754</v>
      </c>
      <c r="AM125" s="12">
        <f>AI125*(AVERAGE(Pub_national_scen_adv!$H125:$J125))</f>
        <v>-0.94666666666666754</v>
      </c>
      <c r="AN125" s="12">
        <f>AJ125*(AVERAGE(Pub_national_scen_adv!$H125:$J125))</f>
        <v>-0.94666666666666754</v>
      </c>
      <c r="AO125" s="12">
        <v>-0.94666666666666754</v>
      </c>
      <c r="AQ125" s="12">
        <f t="shared" si="16"/>
        <v>1.6062165499957373</v>
      </c>
      <c r="AR125" s="12">
        <f t="shared" si="16"/>
        <v>1.6062165499957373</v>
      </c>
      <c r="AS125" s="12">
        <f t="shared" si="16"/>
        <v>1.6062165499957373</v>
      </c>
      <c r="AT125" s="12">
        <v>1.6062165499957373</v>
      </c>
      <c r="AU125" s="12">
        <v>1.70448</v>
      </c>
      <c r="AV125" s="12">
        <f t="shared" si="17"/>
        <v>1.3833514166624037</v>
      </c>
      <c r="AW125" s="12">
        <f t="shared" si="17"/>
        <v>1.3833514166624037</v>
      </c>
      <c r="AX125" s="12">
        <f t="shared" si="17"/>
        <v>1.3833514166624037</v>
      </c>
      <c r="AY125" s="12">
        <f t="shared" si="17"/>
        <v>1.3833514166624037</v>
      </c>
      <c r="BA125" s="12">
        <f t="shared" si="18"/>
        <v>2.0427345873635701</v>
      </c>
      <c r="BB125" s="12">
        <f t="shared" si="18"/>
        <v>2.0427345873635701</v>
      </c>
      <c r="BC125" s="12">
        <f t="shared" si="18"/>
        <v>2.0427345873635701</v>
      </c>
      <c r="BD125" s="12">
        <f t="shared" si="18"/>
        <v>2.0427345873635701</v>
      </c>
    </row>
    <row r="126" spans="1:56" x14ac:dyDescent="0.25">
      <c r="A126" s="12" t="str">
        <f>Pub_national_scen_base!A126</f>
        <v>Q1 2007</v>
      </c>
      <c r="B126" s="12">
        <f>Pub_national_scen_base!F126</f>
        <v>4.5</v>
      </c>
      <c r="C126" s="12">
        <f>Pub_national_scen_adv!F126</f>
        <v>4.5</v>
      </c>
      <c r="D126" s="12">
        <f>Pub_national_scen_sev!F126</f>
        <v>4.5</v>
      </c>
      <c r="E126" s="12">
        <v>4.5</v>
      </c>
      <c r="F126" s="12">
        <f t="shared" si="20"/>
        <v>4.5999999999999996</v>
      </c>
      <c r="G126" s="12">
        <f t="shared" si="20"/>
        <v>4.5999999999999996</v>
      </c>
      <c r="H126" s="12">
        <f t="shared" si="20"/>
        <v>4.5999999999999996</v>
      </c>
      <c r="I126" s="12">
        <f t="shared" si="20"/>
        <v>4.5999999999999996</v>
      </c>
      <c r="J126" s="12">
        <f t="shared" si="21"/>
        <v>4.5750000000000002</v>
      </c>
      <c r="K126" s="12">
        <f t="shared" si="21"/>
        <v>4.5750000000000002</v>
      </c>
      <c r="L126" s="12">
        <f t="shared" si="21"/>
        <v>4.5750000000000002</v>
      </c>
      <c r="M126" s="12">
        <v>4.5750000000000002</v>
      </c>
      <c r="N126" s="12">
        <f>Pub_national_scen_base!N126</f>
        <v>14354</v>
      </c>
      <c r="O126" s="12">
        <f>Pub_national_scen_adv!N126</f>
        <v>14354</v>
      </c>
      <c r="P126" s="12">
        <f>Pub_national_scen_sev!N126</f>
        <v>14354</v>
      </c>
      <c r="Q126">
        <v>14354</v>
      </c>
      <c r="R126" s="12">
        <f t="shared" si="22"/>
        <v>9.3921472991098653</v>
      </c>
      <c r="S126" s="12">
        <f t="shared" si="22"/>
        <v>9.3921472991098653</v>
      </c>
      <c r="T126" s="12">
        <f t="shared" si="22"/>
        <v>9.3921472991098653</v>
      </c>
      <c r="U126" s="12">
        <f t="shared" si="22"/>
        <v>9.3921472991098653</v>
      </c>
      <c r="V126" s="12">
        <f t="shared" si="23"/>
        <v>10.750314704491835</v>
      </c>
      <c r="W126" s="12">
        <f t="shared" si="23"/>
        <v>10.750314704491835</v>
      </c>
      <c r="X126" s="12">
        <f t="shared" si="23"/>
        <v>10.750314704491835</v>
      </c>
      <c r="Y126" s="12">
        <f t="shared" si="23"/>
        <v>10.750314704491835</v>
      </c>
      <c r="Z126" s="12">
        <f>Pub_national_scen_base!H126</f>
        <v>5</v>
      </c>
      <c r="AA126" s="12">
        <f>Pub_national_scen_adv!H126</f>
        <v>5</v>
      </c>
      <c r="AB126" s="12">
        <f>Pub_national_scen_sev!H126</f>
        <v>5</v>
      </c>
      <c r="AC126">
        <v>5</v>
      </c>
      <c r="AD126" s="12">
        <f t="shared" si="19"/>
        <v>4.9000000000000004</v>
      </c>
      <c r="AE126" s="12">
        <f t="shared" si="19"/>
        <v>4.9000000000000004</v>
      </c>
      <c r="AF126" s="12">
        <f t="shared" si="19"/>
        <v>4.9000000000000004</v>
      </c>
      <c r="AG126" s="12">
        <f t="shared" si="19"/>
        <v>4.9000000000000004</v>
      </c>
      <c r="AH126" s="12">
        <f>Pub_national_scen_base!J126-Pub_national_scen_base!H126</f>
        <v>-0.20000000000000018</v>
      </c>
      <c r="AI126" s="12">
        <f>Pub_national_scen_adv!J126-Pub_national_scen_adv!H126</f>
        <v>-0.20000000000000018</v>
      </c>
      <c r="AJ126" s="12">
        <f>Pub_national_scen_sev!J126-Pub_national_scen_sev!H126</f>
        <v>-0.20000000000000018</v>
      </c>
      <c r="AK126" s="12">
        <v>-0.20000000000000018</v>
      </c>
      <c r="AL126" s="12">
        <f>AH126*(AVERAGE(Pub_national_scen_base!$H126:$J126))</f>
        <v>-0.96000000000000085</v>
      </c>
      <c r="AM126" s="12">
        <f>AI126*(AVERAGE(Pub_national_scen_adv!$H126:$J126))</f>
        <v>-0.96000000000000085</v>
      </c>
      <c r="AN126" s="12">
        <f>AJ126*(AVERAGE(Pub_national_scen_adv!$H126:$J126))</f>
        <v>-0.96000000000000085</v>
      </c>
      <c r="AO126" s="12">
        <v>-0.96000000000000085</v>
      </c>
      <c r="AQ126" s="12">
        <f t="shared" si="16"/>
        <v>1.5561906901200921</v>
      </c>
      <c r="AR126" s="12">
        <f t="shared" si="16"/>
        <v>1.5561906901200921</v>
      </c>
      <c r="AS126" s="12">
        <f t="shared" si="16"/>
        <v>1.5561906901200921</v>
      </c>
      <c r="AT126" s="12">
        <v>1.5561906901200921</v>
      </c>
      <c r="AU126" s="12">
        <v>1.43225</v>
      </c>
      <c r="AV126" s="12">
        <f t="shared" si="17"/>
        <v>1.3846160901200921</v>
      </c>
      <c r="AW126" s="12">
        <f t="shared" si="17"/>
        <v>1.3846160901200921</v>
      </c>
      <c r="AX126" s="12">
        <f t="shared" si="17"/>
        <v>1.3846160901200921</v>
      </c>
      <c r="AY126" s="12">
        <f t="shared" si="17"/>
        <v>1.3846160901200921</v>
      </c>
      <c r="BA126" s="12">
        <f t="shared" si="18"/>
        <v>2.1585265810267038</v>
      </c>
      <c r="BB126" s="12">
        <f t="shared" si="18"/>
        <v>2.1585265810267038</v>
      </c>
      <c r="BC126" s="12">
        <f t="shared" si="18"/>
        <v>2.1585265810267038</v>
      </c>
      <c r="BD126" s="12">
        <f t="shared" si="18"/>
        <v>2.1585265810267038</v>
      </c>
    </row>
    <row r="127" spans="1:56" x14ac:dyDescent="0.25">
      <c r="A127" s="12" t="str">
        <f>Pub_national_scen_base!A127</f>
        <v>Q2 2007</v>
      </c>
      <c r="B127" s="12">
        <f>Pub_national_scen_base!F127</f>
        <v>4.5</v>
      </c>
      <c r="C127" s="12">
        <f>Pub_national_scen_adv!F127</f>
        <v>4.5</v>
      </c>
      <c r="D127" s="12">
        <f>Pub_national_scen_sev!F127</f>
        <v>4.5</v>
      </c>
      <c r="E127" s="12">
        <v>4.5</v>
      </c>
      <c r="F127" s="12">
        <f t="shared" si="20"/>
        <v>4.4000000000000004</v>
      </c>
      <c r="G127" s="12">
        <f t="shared" si="20"/>
        <v>4.4000000000000004</v>
      </c>
      <c r="H127" s="12">
        <f t="shared" si="20"/>
        <v>4.4000000000000004</v>
      </c>
      <c r="I127" s="12">
        <f t="shared" si="20"/>
        <v>4.4000000000000004</v>
      </c>
      <c r="J127" s="12">
        <f t="shared" si="21"/>
        <v>4.5250000000000004</v>
      </c>
      <c r="K127" s="12">
        <f t="shared" si="21"/>
        <v>4.5250000000000004</v>
      </c>
      <c r="L127" s="12">
        <f t="shared" si="21"/>
        <v>4.5250000000000004</v>
      </c>
      <c r="M127" s="12">
        <v>4.5250000000000004</v>
      </c>
      <c r="N127" s="12">
        <f>Pub_national_scen_base!N127</f>
        <v>15163.1</v>
      </c>
      <c r="O127" s="12">
        <f>Pub_national_scen_adv!N127</f>
        <v>15163.1</v>
      </c>
      <c r="P127" s="12">
        <f>Pub_national_scen_sev!N127</f>
        <v>15163.1</v>
      </c>
      <c r="Q127">
        <v>15163.1</v>
      </c>
      <c r="R127" s="12">
        <f t="shared" si="22"/>
        <v>18.379408067827853</v>
      </c>
      <c r="S127" s="12">
        <f t="shared" si="22"/>
        <v>18.379408067827853</v>
      </c>
      <c r="T127" s="12">
        <f t="shared" si="22"/>
        <v>18.379408067827853</v>
      </c>
      <c r="U127" s="12">
        <f t="shared" si="22"/>
        <v>18.379408067827853</v>
      </c>
      <c r="V127" s="12">
        <f t="shared" si="23"/>
        <v>9.9096823362434243</v>
      </c>
      <c r="W127" s="12">
        <f t="shared" si="23"/>
        <v>9.9096823362434243</v>
      </c>
      <c r="X127" s="12">
        <f t="shared" si="23"/>
        <v>9.9096823362434243</v>
      </c>
      <c r="Y127" s="12">
        <f t="shared" si="23"/>
        <v>9.9096823362434243</v>
      </c>
      <c r="Z127" s="12">
        <f>Pub_national_scen_base!H127</f>
        <v>4.7</v>
      </c>
      <c r="AA127" s="12">
        <f>Pub_national_scen_adv!H127</f>
        <v>4.7</v>
      </c>
      <c r="AB127" s="12">
        <f>Pub_national_scen_sev!H127</f>
        <v>4.7</v>
      </c>
      <c r="AC127">
        <v>4.7</v>
      </c>
      <c r="AD127" s="12">
        <f t="shared" si="19"/>
        <v>5</v>
      </c>
      <c r="AE127" s="12">
        <f t="shared" si="19"/>
        <v>5</v>
      </c>
      <c r="AF127" s="12">
        <f t="shared" si="19"/>
        <v>5</v>
      </c>
      <c r="AG127" s="12">
        <f t="shared" si="19"/>
        <v>5</v>
      </c>
      <c r="AH127" s="12">
        <f>Pub_national_scen_base!J127-Pub_national_scen_base!H127</f>
        <v>0.20000000000000018</v>
      </c>
      <c r="AI127" s="12">
        <f>Pub_national_scen_adv!J127-Pub_national_scen_adv!H127</f>
        <v>0.20000000000000018</v>
      </c>
      <c r="AJ127" s="12">
        <f>Pub_national_scen_sev!J127-Pub_national_scen_sev!H127</f>
        <v>0.20000000000000018</v>
      </c>
      <c r="AK127" s="12">
        <v>0.20000000000000018</v>
      </c>
      <c r="AL127" s="12">
        <f>AH127*(AVERAGE(Pub_national_scen_base!$H127:$J127))</f>
        <v>0.95333333333333414</v>
      </c>
      <c r="AM127" s="12">
        <f>AI127*(AVERAGE(Pub_national_scen_adv!$H127:$J127))</f>
        <v>0.95333333333333414</v>
      </c>
      <c r="AN127" s="12">
        <f>AJ127*(AVERAGE(Pub_national_scen_adv!$H127:$J127))</f>
        <v>0.95333333333333414</v>
      </c>
      <c r="AO127" s="12">
        <v>0.95333333333333414</v>
      </c>
      <c r="AQ127" s="12">
        <f t="shared" si="16"/>
        <v>1.7810200443433299</v>
      </c>
      <c r="AR127" s="12">
        <f t="shared" si="16"/>
        <v>1.7810200443433299</v>
      </c>
      <c r="AS127" s="12">
        <f t="shared" si="16"/>
        <v>1.7810200443433299</v>
      </c>
      <c r="AT127" s="12">
        <v>1.7810200443433299</v>
      </c>
      <c r="AU127" s="12">
        <v>1.7136499999999999</v>
      </c>
      <c r="AV127" s="12">
        <f t="shared" si="17"/>
        <v>1.7500649110099968</v>
      </c>
      <c r="AW127" s="12">
        <f t="shared" si="17"/>
        <v>1.7500649110099968</v>
      </c>
      <c r="AX127" s="12">
        <f t="shared" si="17"/>
        <v>1.7500649110099968</v>
      </c>
      <c r="AY127" s="12">
        <f t="shared" si="17"/>
        <v>1.7500649110099968</v>
      </c>
      <c r="BA127" s="12">
        <f t="shared" si="18"/>
        <v>1.8739087579651645</v>
      </c>
      <c r="BB127" s="12">
        <f t="shared" si="18"/>
        <v>1.8739087579651645</v>
      </c>
      <c r="BC127" s="12">
        <f t="shared" si="18"/>
        <v>1.8739087579651645</v>
      </c>
      <c r="BD127" s="12">
        <f t="shared" si="18"/>
        <v>1.8739087579651645</v>
      </c>
    </row>
    <row r="128" spans="1:56" x14ac:dyDescent="0.25">
      <c r="A128" s="12" t="str">
        <f>Pub_national_scen_base!A128</f>
        <v>Q3 2007</v>
      </c>
      <c r="B128" s="12">
        <f>Pub_national_scen_base!F128</f>
        <v>4.7</v>
      </c>
      <c r="C128" s="12">
        <f>Pub_national_scen_adv!F128</f>
        <v>4.7</v>
      </c>
      <c r="D128" s="12">
        <f>Pub_national_scen_sev!F128</f>
        <v>4.7</v>
      </c>
      <c r="E128" s="12">
        <v>4.7</v>
      </c>
      <c r="F128" s="12">
        <f t="shared" si="20"/>
        <v>4.5</v>
      </c>
      <c r="G128" s="12">
        <f t="shared" si="20"/>
        <v>4.5</v>
      </c>
      <c r="H128" s="12">
        <f t="shared" si="20"/>
        <v>4.5</v>
      </c>
      <c r="I128" s="12">
        <f t="shared" si="20"/>
        <v>4.5</v>
      </c>
      <c r="J128" s="12">
        <f t="shared" si="21"/>
        <v>4.5</v>
      </c>
      <c r="K128" s="12">
        <f t="shared" si="21"/>
        <v>4.5</v>
      </c>
      <c r="L128" s="12">
        <f t="shared" si="21"/>
        <v>4.5</v>
      </c>
      <c r="M128" s="12">
        <v>4.5</v>
      </c>
      <c r="N128" s="12">
        <f>Pub_national_scen_base!N128</f>
        <v>15317.8</v>
      </c>
      <c r="O128" s="12">
        <f>Pub_national_scen_adv!N128</f>
        <v>15317.8</v>
      </c>
      <c r="P128" s="12">
        <f>Pub_national_scen_sev!N128</f>
        <v>15317.8</v>
      </c>
      <c r="Q128">
        <v>15317.8</v>
      </c>
      <c r="R128" s="12">
        <f t="shared" si="22"/>
        <v>14.976918746481505</v>
      </c>
      <c r="S128" s="12">
        <f t="shared" si="22"/>
        <v>14.976918746481505</v>
      </c>
      <c r="T128" s="12">
        <f t="shared" si="22"/>
        <v>14.976918746481505</v>
      </c>
      <c r="U128" s="12">
        <f t="shared" si="22"/>
        <v>14.976918746481505</v>
      </c>
      <c r="V128" s="12">
        <f t="shared" si="23"/>
        <v>12.496808763449447</v>
      </c>
      <c r="W128" s="12">
        <f t="shared" si="23"/>
        <v>12.496808763449447</v>
      </c>
      <c r="X128" s="12">
        <f t="shared" si="23"/>
        <v>12.496808763449447</v>
      </c>
      <c r="Y128" s="12">
        <f t="shared" si="23"/>
        <v>12.496808763449447</v>
      </c>
      <c r="Z128" s="12">
        <f>Pub_national_scen_base!H128</f>
        <v>4.3</v>
      </c>
      <c r="AA128" s="12">
        <f>Pub_national_scen_adv!H128</f>
        <v>4.3</v>
      </c>
      <c r="AB128" s="12">
        <f>Pub_national_scen_sev!H128</f>
        <v>4.3</v>
      </c>
      <c r="AC128">
        <v>4.3</v>
      </c>
      <c r="AD128" s="12">
        <f t="shared" si="19"/>
        <v>4.7</v>
      </c>
      <c r="AE128" s="12">
        <f t="shared" si="19"/>
        <v>4.7</v>
      </c>
      <c r="AF128" s="12">
        <f t="shared" si="19"/>
        <v>4.7</v>
      </c>
      <c r="AG128" s="12">
        <f t="shared" si="19"/>
        <v>4.7</v>
      </c>
      <c r="AH128" s="12">
        <f>Pub_national_scen_base!J128-Pub_national_scen_base!H128</f>
        <v>0.5</v>
      </c>
      <c r="AI128" s="12">
        <f>Pub_national_scen_adv!J128-Pub_national_scen_adv!H128</f>
        <v>0.5</v>
      </c>
      <c r="AJ128" s="12">
        <f>Pub_national_scen_sev!J128-Pub_national_scen_sev!H128</f>
        <v>0.5</v>
      </c>
      <c r="AK128" s="12">
        <v>0.5</v>
      </c>
      <c r="AL128" s="12">
        <f>AH128*(AVERAGE(Pub_national_scen_base!$H128:$J128))</f>
        <v>2.2666666666666671</v>
      </c>
      <c r="AM128" s="12">
        <f>AI128*(AVERAGE(Pub_national_scen_adv!$H128:$J128))</f>
        <v>2.2666666666666671</v>
      </c>
      <c r="AN128" s="12">
        <f>AJ128*(AVERAGE(Pub_national_scen_adv!$H128:$J128))</f>
        <v>2.2666666666666671</v>
      </c>
      <c r="AO128" s="12">
        <v>2.2666666666666671</v>
      </c>
      <c r="AQ128" s="12">
        <f t="shared" si="16"/>
        <v>1.7792964445627064</v>
      </c>
      <c r="AR128" s="12">
        <f t="shared" si="16"/>
        <v>1.7792964445627064</v>
      </c>
      <c r="AS128" s="12">
        <f t="shared" si="16"/>
        <v>1.7792964445627064</v>
      </c>
      <c r="AT128" s="12">
        <v>1.7792964445627064</v>
      </c>
      <c r="AU128" s="12">
        <v>1.26227</v>
      </c>
      <c r="AV128" s="12">
        <f t="shared" si="17"/>
        <v>1.8577747778960401</v>
      </c>
      <c r="AW128" s="12">
        <f t="shared" si="17"/>
        <v>1.8577747778960401</v>
      </c>
      <c r="AX128" s="12">
        <f t="shared" si="17"/>
        <v>1.8577747778960401</v>
      </c>
      <c r="AY128" s="12">
        <f t="shared" si="17"/>
        <v>1.8577747778960401</v>
      </c>
      <c r="BA128" s="12">
        <f t="shared" si="18"/>
        <v>2.003483437605555</v>
      </c>
      <c r="BB128" s="12">
        <f t="shared" si="18"/>
        <v>2.003483437605555</v>
      </c>
      <c r="BC128" s="12">
        <f t="shared" si="18"/>
        <v>2.003483437605555</v>
      </c>
      <c r="BD128" s="12">
        <f t="shared" si="18"/>
        <v>2.003483437605555</v>
      </c>
    </row>
    <row r="129" spans="1:56" x14ac:dyDescent="0.25">
      <c r="A129" s="12" t="str">
        <f>Pub_national_scen_base!A129</f>
        <v>Q4 2007</v>
      </c>
      <c r="B129" s="12">
        <f>Pub_national_scen_base!F129</f>
        <v>4.8</v>
      </c>
      <c r="C129" s="12">
        <f>Pub_national_scen_adv!F129</f>
        <v>4.8</v>
      </c>
      <c r="D129" s="12">
        <f>Pub_national_scen_sev!F129</f>
        <v>4.8</v>
      </c>
      <c r="E129" s="12">
        <v>4.8</v>
      </c>
      <c r="F129" s="12">
        <f t="shared" si="20"/>
        <v>4.5</v>
      </c>
      <c r="G129" s="12">
        <f t="shared" si="20"/>
        <v>4.5</v>
      </c>
      <c r="H129" s="12">
        <f t="shared" si="20"/>
        <v>4.5</v>
      </c>
      <c r="I129" s="12">
        <f t="shared" si="20"/>
        <v>4.5</v>
      </c>
      <c r="J129" s="12">
        <f t="shared" si="21"/>
        <v>4.5250000000000004</v>
      </c>
      <c r="K129" s="12">
        <f t="shared" si="21"/>
        <v>4.5250000000000004</v>
      </c>
      <c r="L129" s="12">
        <f t="shared" si="21"/>
        <v>4.5250000000000004</v>
      </c>
      <c r="M129" s="12">
        <v>4.5250000000000004</v>
      </c>
      <c r="N129" s="12">
        <f>Pub_national_scen_base!N129</f>
        <v>14753.6</v>
      </c>
      <c r="O129" s="12">
        <f>Pub_national_scen_adv!N129</f>
        <v>14753.6</v>
      </c>
      <c r="P129" s="12">
        <f>Pub_national_scen_sev!N129</f>
        <v>14753.6</v>
      </c>
      <c r="Q129">
        <v>14753.6</v>
      </c>
      <c r="R129" s="12">
        <f t="shared" si="22"/>
        <v>3.7831145626697094</v>
      </c>
      <c r="S129" s="12">
        <f t="shared" si="22"/>
        <v>3.7831145626697094</v>
      </c>
      <c r="T129" s="12">
        <f t="shared" si="22"/>
        <v>3.7831145626697094</v>
      </c>
      <c r="U129" s="12">
        <f t="shared" si="22"/>
        <v>3.7831145626697094</v>
      </c>
      <c r="V129" s="12">
        <f t="shared" si="23"/>
        <v>14.12508863365839</v>
      </c>
      <c r="W129" s="12">
        <f t="shared" si="23"/>
        <v>14.12508863365839</v>
      </c>
      <c r="X129" s="12">
        <f t="shared" si="23"/>
        <v>14.12508863365839</v>
      </c>
      <c r="Y129" s="12">
        <f t="shared" si="23"/>
        <v>14.12508863365839</v>
      </c>
      <c r="Z129" s="12">
        <f>Pub_national_scen_base!H129</f>
        <v>3.4</v>
      </c>
      <c r="AA129" s="12">
        <f>Pub_national_scen_adv!H129</f>
        <v>3.4</v>
      </c>
      <c r="AB129" s="12">
        <f>Pub_national_scen_sev!H129</f>
        <v>3.4</v>
      </c>
      <c r="AC129">
        <v>3.4</v>
      </c>
      <c r="AD129" s="12">
        <f t="shared" si="19"/>
        <v>4.3</v>
      </c>
      <c r="AE129" s="12">
        <f t="shared" si="19"/>
        <v>4.3</v>
      </c>
      <c r="AF129" s="12">
        <f t="shared" si="19"/>
        <v>4.3</v>
      </c>
      <c r="AG129" s="12">
        <f t="shared" si="19"/>
        <v>4.3</v>
      </c>
      <c r="AH129" s="12">
        <f>Pub_national_scen_base!J129-Pub_national_scen_base!H129</f>
        <v>1.0000000000000004</v>
      </c>
      <c r="AI129" s="12">
        <f>Pub_national_scen_adv!J129-Pub_national_scen_adv!H129</f>
        <v>1.0000000000000004</v>
      </c>
      <c r="AJ129" s="12">
        <f>Pub_national_scen_sev!J129-Pub_national_scen_sev!H129</f>
        <v>1.0000000000000004</v>
      </c>
      <c r="AK129" s="12">
        <v>1.0000000000000004</v>
      </c>
      <c r="AL129" s="12">
        <f>AH129*(AVERAGE(Pub_national_scen_base!$H129:$J129))</f>
        <v>3.8666666666666685</v>
      </c>
      <c r="AM129" s="12">
        <f>AI129*(AVERAGE(Pub_national_scen_adv!$H129:$J129))</f>
        <v>3.8666666666666685</v>
      </c>
      <c r="AN129" s="12">
        <f>AJ129*(AVERAGE(Pub_national_scen_adv!$H129:$J129))</f>
        <v>3.8666666666666685</v>
      </c>
      <c r="AO129" s="12">
        <v>3.8666666666666685</v>
      </c>
      <c r="AQ129" s="12">
        <f t="shared" si="16"/>
        <v>1.9842055527362201</v>
      </c>
      <c r="AR129" s="12">
        <f t="shared" si="16"/>
        <v>1.9842055527362201</v>
      </c>
      <c r="AS129" s="12">
        <f t="shared" si="16"/>
        <v>1.9842055527362201</v>
      </c>
      <c r="AT129" s="12">
        <v>1.9842055527362201</v>
      </c>
      <c r="AU129" s="12">
        <v>0.37318000000000001</v>
      </c>
      <c r="AV129" s="12">
        <f t="shared" si="17"/>
        <v>2.2425078860695535</v>
      </c>
      <c r="AW129" s="12">
        <f t="shared" si="17"/>
        <v>2.2425078860695535</v>
      </c>
      <c r="AX129" s="12">
        <f t="shared" si="17"/>
        <v>2.2425078860695535</v>
      </c>
      <c r="AY129" s="12">
        <f t="shared" si="17"/>
        <v>2.2425078860695535</v>
      </c>
      <c r="BA129" s="12">
        <f t="shared" si="18"/>
        <v>2.3817975631199086</v>
      </c>
      <c r="BB129" s="12">
        <f t="shared" si="18"/>
        <v>2.3817975631199086</v>
      </c>
      <c r="BC129" s="12">
        <f t="shared" si="18"/>
        <v>2.3817975631199086</v>
      </c>
      <c r="BD129" s="12">
        <f t="shared" si="18"/>
        <v>2.3817975631199086</v>
      </c>
    </row>
    <row r="130" spans="1:56" x14ac:dyDescent="0.25">
      <c r="A130" s="12" t="str">
        <f>Pub_national_scen_base!A130</f>
        <v>Q1 2008</v>
      </c>
      <c r="B130" s="12">
        <f>Pub_national_scen_base!F130</f>
        <v>5</v>
      </c>
      <c r="C130" s="12">
        <f>Pub_national_scen_adv!F130</f>
        <v>5</v>
      </c>
      <c r="D130" s="12">
        <f>Pub_national_scen_sev!F130</f>
        <v>5</v>
      </c>
      <c r="E130" s="12">
        <v>5</v>
      </c>
      <c r="F130" s="12">
        <f t="shared" si="20"/>
        <v>4.7</v>
      </c>
      <c r="G130" s="12">
        <f t="shared" si="20"/>
        <v>4.7</v>
      </c>
      <c r="H130" s="12">
        <f t="shared" si="20"/>
        <v>4.7</v>
      </c>
      <c r="I130" s="12">
        <f t="shared" si="20"/>
        <v>4.7</v>
      </c>
      <c r="J130" s="12">
        <f t="shared" si="21"/>
        <v>4.625</v>
      </c>
      <c r="K130" s="12">
        <f t="shared" si="21"/>
        <v>4.625</v>
      </c>
      <c r="L130" s="12">
        <f t="shared" si="21"/>
        <v>4.625</v>
      </c>
      <c r="M130" s="12">
        <v>4.625</v>
      </c>
      <c r="N130" s="12">
        <f>Pub_national_scen_base!N130</f>
        <v>13284.1</v>
      </c>
      <c r="O130" s="12">
        <f>Pub_national_scen_adv!N130</f>
        <v>13284.1</v>
      </c>
      <c r="P130" s="12">
        <f>Pub_national_scen_sev!N130</f>
        <v>13284.1</v>
      </c>
      <c r="Q130">
        <v>13284.1</v>
      </c>
      <c r="R130" s="12">
        <f t="shared" si="22"/>
        <v>-7.4536714504667696</v>
      </c>
      <c r="S130" s="12">
        <f t="shared" si="22"/>
        <v>-7.4536714504667696</v>
      </c>
      <c r="T130" s="12">
        <f t="shared" si="22"/>
        <v>-7.4536714504667696</v>
      </c>
      <c r="U130" s="12">
        <f t="shared" si="22"/>
        <v>-7.4536714504667696</v>
      </c>
      <c r="V130" s="12">
        <f t="shared" si="23"/>
        <v>11.632897169022232</v>
      </c>
      <c r="W130" s="12">
        <f t="shared" si="23"/>
        <v>11.632897169022232</v>
      </c>
      <c r="X130" s="12">
        <f t="shared" si="23"/>
        <v>11.632897169022232</v>
      </c>
      <c r="Y130" s="12">
        <f t="shared" si="23"/>
        <v>11.632897169022232</v>
      </c>
      <c r="Z130" s="12">
        <f>Pub_national_scen_base!H130</f>
        <v>2.1</v>
      </c>
      <c r="AA130" s="12">
        <f>Pub_national_scen_adv!H130</f>
        <v>2.1</v>
      </c>
      <c r="AB130" s="12">
        <f>Pub_national_scen_sev!H130</f>
        <v>2.1</v>
      </c>
      <c r="AC130">
        <v>2.1</v>
      </c>
      <c r="AD130" s="12">
        <f t="shared" si="19"/>
        <v>3.4</v>
      </c>
      <c r="AE130" s="12">
        <f t="shared" si="19"/>
        <v>3.4</v>
      </c>
      <c r="AF130" s="12">
        <f t="shared" si="19"/>
        <v>3.4</v>
      </c>
      <c r="AG130" s="12">
        <f t="shared" si="19"/>
        <v>3.4</v>
      </c>
      <c r="AH130" s="12">
        <f>Pub_national_scen_base!J130-Pub_national_scen_base!H130</f>
        <v>1.7999999999999998</v>
      </c>
      <c r="AI130" s="12">
        <f>Pub_national_scen_adv!J130-Pub_national_scen_adv!H130</f>
        <v>1.7999999999999998</v>
      </c>
      <c r="AJ130" s="12">
        <f>Pub_national_scen_sev!J130-Pub_national_scen_sev!H130</f>
        <v>1.7999999999999998</v>
      </c>
      <c r="AK130" s="12">
        <v>1.7999999999999998</v>
      </c>
      <c r="AL130" s="12">
        <f>AH130*(AVERAGE(Pub_national_scen_base!$H130:$J130))</f>
        <v>5.28</v>
      </c>
      <c r="AM130" s="12">
        <f>AI130*(AVERAGE(Pub_national_scen_adv!$H130:$J130))</f>
        <v>5.28</v>
      </c>
      <c r="AN130" s="12">
        <f>AJ130*(AVERAGE(Pub_national_scen_adv!$H130:$J130))</f>
        <v>5.28</v>
      </c>
      <c r="AO130" s="12">
        <v>5.28</v>
      </c>
      <c r="AQ130" s="12">
        <f t="shared" si="16"/>
        <v>2.5679231258577007</v>
      </c>
      <c r="AR130" s="12">
        <f t="shared" si="16"/>
        <v>2.5679231258577007</v>
      </c>
      <c r="AS130" s="12">
        <f t="shared" si="16"/>
        <v>2.5679231258577007</v>
      </c>
      <c r="AT130" s="12">
        <v>2.5679231258577007</v>
      </c>
      <c r="AU130" s="12">
        <v>2.5070399999999999</v>
      </c>
      <c r="AV130" s="12">
        <f t="shared" si="17"/>
        <v>3.1372729258577001</v>
      </c>
      <c r="AW130" s="12">
        <f t="shared" si="17"/>
        <v>3.1372729258577001</v>
      </c>
      <c r="AX130" s="12">
        <f t="shared" si="17"/>
        <v>3.1372729258577001</v>
      </c>
      <c r="AY130" s="12">
        <f t="shared" ref="AY130:AY165" si="24">1.80841+(-0.33876*M130)+(-0.02291*Y130)+(0.31034*AG130)+(1.84442*AK130)+(-0.22973*AO130)</f>
        <v>3.1372729258577001</v>
      </c>
      <c r="BA130" s="12">
        <f t="shared" si="18"/>
        <v>2.8189011435140032</v>
      </c>
      <c r="BB130" s="12">
        <f t="shared" si="18"/>
        <v>2.8189011435140032</v>
      </c>
      <c r="BC130" s="12">
        <f t="shared" si="18"/>
        <v>2.8189011435140032</v>
      </c>
      <c r="BD130" s="12">
        <f t="shared" ref="BD130:BD165" si="25">2.472791+(-0.03*U130) +(0.1*M130)+(-0.1*AG130)</f>
        <v>2.8189011435140032</v>
      </c>
    </row>
    <row r="131" spans="1:56" x14ac:dyDescent="0.25">
      <c r="A131" s="12" t="str">
        <f>Pub_national_scen_base!A131</f>
        <v>Q2 2008</v>
      </c>
      <c r="B131" s="12">
        <f>Pub_national_scen_base!F131</f>
        <v>5.3</v>
      </c>
      <c r="C131" s="12">
        <f>Pub_national_scen_adv!F131</f>
        <v>5.3</v>
      </c>
      <c r="D131" s="12">
        <f>Pub_national_scen_sev!F131</f>
        <v>5.3</v>
      </c>
      <c r="E131" s="12">
        <v>5.3</v>
      </c>
      <c r="F131" s="12">
        <f t="shared" si="20"/>
        <v>4.8</v>
      </c>
      <c r="G131" s="12">
        <f t="shared" si="20"/>
        <v>4.8</v>
      </c>
      <c r="H131" s="12">
        <f t="shared" si="20"/>
        <v>4.8</v>
      </c>
      <c r="I131" s="12">
        <f t="shared" si="20"/>
        <v>4.8</v>
      </c>
      <c r="J131" s="12">
        <f t="shared" si="21"/>
        <v>4.75</v>
      </c>
      <c r="K131" s="12">
        <f t="shared" si="21"/>
        <v>4.75</v>
      </c>
      <c r="L131" s="12">
        <f t="shared" si="21"/>
        <v>4.75</v>
      </c>
      <c r="M131" s="12">
        <v>4.75</v>
      </c>
      <c r="N131" s="12">
        <f>Pub_national_scen_base!N131</f>
        <v>13016.4</v>
      </c>
      <c r="O131" s="12">
        <f>Pub_national_scen_adv!N131</f>
        <v>13016.4</v>
      </c>
      <c r="P131" s="12">
        <f>Pub_national_scen_sev!N131</f>
        <v>13016.4</v>
      </c>
      <c r="Q131">
        <v>13016.4</v>
      </c>
      <c r="R131" s="12">
        <f t="shared" si="22"/>
        <v>-14.157395255587579</v>
      </c>
      <c r="S131" s="12">
        <f t="shared" si="22"/>
        <v>-14.157395255587579</v>
      </c>
      <c r="T131" s="12">
        <f t="shared" si="22"/>
        <v>-14.157395255587579</v>
      </c>
      <c r="U131" s="12">
        <f t="shared" si="22"/>
        <v>-14.157395255587579</v>
      </c>
      <c r="V131" s="12">
        <f t="shared" si="23"/>
        <v>7.4214424816280733</v>
      </c>
      <c r="W131" s="12">
        <f t="shared" si="23"/>
        <v>7.4214424816280733</v>
      </c>
      <c r="X131" s="12">
        <f t="shared" si="23"/>
        <v>7.4214424816280733</v>
      </c>
      <c r="Y131" s="12">
        <f t="shared" si="23"/>
        <v>7.4214424816280733</v>
      </c>
      <c r="Z131" s="12">
        <f>Pub_national_scen_base!H131</f>
        <v>1.6</v>
      </c>
      <c r="AA131" s="12">
        <f>Pub_national_scen_adv!H131</f>
        <v>1.6</v>
      </c>
      <c r="AB131" s="12">
        <f>Pub_national_scen_sev!H131</f>
        <v>1.6</v>
      </c>
      <c r="AC131">
        <v>1.6</v>
      </c>
      <c r="AD131" s="12">
        <f t="shared" si="19"/>
        <v>2.1</v>
      </c>
      <c r="AE131" s="12">
        <f t="shared" si="19"/>
        <v>2.1</v>
      </c>
      <c r="AF131" s="12">
        <f t="shared" si="19"/>
        <v>2.1</v>
      </c>
      <c r="AG131" s="12">
        <f t="shared" ref="AG131:AG166" si="26">AC130</f>
        <v>2.1</v>
      </c>
      <c r="AH131" s="12">
        <f>Pub_national_scen_base!J131-Pub_national_scen_base!H131</f>
        <v>2.4999999999999996</v>
      </c>
      <c r="AI131" s="12">
        <f>Pub_national_scen_adv!J131-Pub_national_scen_adv!H131</f>
        <v>2.4999999999999996</v>
      </c>
      <c r="AJ131" s="12">
        <f>Pub_national_scen_sev!J131-Pub_national_scen_sev!H131</f>
        <v>2.4999999999999996</v>
      </c>
      <c r="AK131" s="12">
        <v>2.4999999999999996</v>
      </c>
      <c r="AL131" s="12">
        <f>AH131*(AVERAGE(Pub_national_scen_base!$H131:$J131))</f>
        <v>7.4166666666666661</v>
      </c>
      <c r="AM131" s="12">
        <f>AI131*(AVERAGE(Pub_national_scen_adv!$H131:$J131))</f>
        <v>7.4166666666666661</v>
      </c>
      <c r="AN131" s="12">
        <f>AJ131*(AVERAGE(Pub_national_scen_adv!$H131:$J131))</f>
        <v>7.4166666666666661</v>
      </c>
      <c r="AO131" s="12">
        <v>7.4166666666666661</v>
      </c>
      <c r="AQ131" s="12">
        <f t="shared" ref="AQ131:AS178" si="27">0.31755+(V131*-0.02291)+(0.32062*AD131)+(AH131*1.36169)+-0.19399*AL131</f>
        <v>2.7862925860792336</v>
      </c>
      <c r="AR131" s="12">
        <f t="shared" si="27"/>
        <v>2.7862925860792336</v>
      </c>
      <c r="AS131" s="12">
        <f t="shared" si="27"/>
        <v>2.7862925860792336</v>
      </c>
      <c r="AT131" s="12">
        <v>2.7862925860792336</v>
      </c>
      <c r="AU131" s="12">
        <v>1.57423</v>
      </c>
      <c r="AV131" s="12">
        <f t="shared" ref="AV131:AX178" si="28">1.80841+(-0.33876*J131)+(-0.02291*V131)+(0.31034*AD131)+(1.84442*AH131)+(-0.22973*AL131)</f>
        <v>3.5882079194125662</v>
      </c>
      <c r="AW131" s="12">
        <f t="shared" si="28"/>
        <v>3.5882079194125662</v>
      </c>
      <c r="AX131" s="12">
        <f t="shared" si="28"/>
        <v>3.5882079194125662</v>
      </c>
      <c r="AY131" s="12">
        <f t="shared" si="24"/>
        <v>3.5882079194125662</v>
      </c>
      <c r="BA131" s="12">
        <f t="shared" ref="BA131:BC178" si="29">2.472791+(-0.03*R131) +(0.1*J131)+(-0.1*AD131)</f>
        <v>3.1625128576676276</v>
      </c>
      <c r="BB131" s="12">
        <f t="shared" si="29"/>
        <v>3.1625128576676276</v>
      </c>
      <c r="BC131" s="12">
        <f t="shared" si="29"/>
        <v>3.1625128576676276</v>
      </c>
      <c r="BD131" s="12">
        <f t="shared" si="25"/>
        <v>3.1625128576676276</v>
      </c>
    </row>
    <row r="132" spans="1:56" x14ac:dyDescent="0.25">
      <c r="A132" s="12" t="str">
        <f>Pub_national_scen_base!A132</f>
        <v>Q3 2008</v>
      </c>
      <c r="B132" s="12">
        <f>Pub_national_scen_base!F132</f>
        <v>6</v>
      </c>
      <c r="C132" s="12">
        <f>Pub_national_scen_adv!F132</f>
        <v>6</v>
      </c>
      <c r="D132" s="12">
        <f>Pub_national_scen_sev!F132</f>
        <v>6</v>
      </c>
      <c r="E132" s="12">
        <v>6</v>
      </c>
      <c r="F132" s="12">
        <f t="shared" si="20"/>
        <v>5</v>
      </c>
      <c r="G132" s="12">
        <f t="shared" si="20"/>
        <v>5</v>
      </c>
      <c r="H132" s="12">
        <f t="shared" si="20"/>
        <v>5</v>
      </c>
      <c r="I132" s="12">
        <f t="shared" ref="I132:I167" si="30">E130</f>
        <v>5</v>
      </c>
      <c r="J132" s="12">
        <f t="shared" si="21"/>
        <v>4.95</v>
      </c>
      <c r="K132" s="12">
        <f t="shared" si="21"/>
        <v>4.95</v>
      </c>
      <c r="L132" s="12">
        <f t="shared" si="21"/>
        <v>4.95</v>
      </c>
      <c r="M132" s="12">
        <v>4.95</v>
      </c>
      <c r="N132" s="12">
        <f>Pub_national_scen_base!N132</f>
        <v>11826</v>
      </c>
      <c r="O132" s="12">
        <f>Pub_national_scen_adv!N132</f>
        <v>11826</v>
      </c>
      <c r="P132" s="12">
        <f>Pub_national_scen_sev!N132</f>
        <v>11826</v>
      </c>
      <c r="Q132">
        <v>11826</v>
      </c>
      <c r="R132" s="12">
        <f t="shared" si="22"/>
        <v>-22.795701732624785</v>
      </c>
      <c r="S132" s="12">
        <f t="shared" si="22"/>
        <v>-22.795701732624785</v>
      </c>
      <c r="T132" s="12">
        <f t="shared" si="22"/>
        <v>-22.795701732624785</v>
      </c>
      <c r="U132" s="12">
        <f t="shared" si="22"/>
        <v>-22.795701732624785</v>
      </c>
      <c r="V132" s="12">
        <f t="shared" si="23"/>
        <v>-0.71275834922578341</v>
      </c>
      <c r="W132" s="12">
        <f t="shared" si="23"/>
        <v>-0.71275834922578341</v>
      </c>
      <c r="X132" s="12">
        <f t="shared" si="23"/>
        <v>-0.71275834922578341</v>
      </c>
      <c r="Y132" s="12">
        <f t="shared" si="23"/>
        <v>-0.71275834922578341</v>
      </c>
      <c r="Z132" s="12">
        <f>Pub_national_scen_base!H132</f>
        <v>1.5</v>
      </c>
      <c r="AA132" s="12">
        <f>Pub_national_scen_adv!H132</f>
        <v>1.5</v>
      </c>
      <c r="AB132" s="12">
        <f>Pub_national_scen_sev!H132</f>
        <v>1.5</v>
      </c>
      <c r="AC132">
        <v>1.5</v>
      </c>
      <c r="AD132" s="12">
        <f t="shared" ref="AD132:AF178" si="31">Z131</f>
        <v>1.6</v>
      </c>
      <c r="AE132" s="12">
        <f t="shared" si="31"/>
        <v>1.6</v>
      </c>
      <c r="AF132" s="12">
        <f t="shared" si="31"/>
        <v>1.6</v>
      </c>
      <c r="AG132" s="12">
        <f t="shared" si="26"/>
        <v>1.6</v>
      </c>
      <c r="AH132" s="12">
        <f>Pub_national_scen_base!J132-Pub_national_scen_base!H132</f>
        <v>2.5999999999999996</v>
      </c>
      <c r="AI132" s="12">
        <f>Pub_national_scen_adv!J132-Pub_national_scen_adv!H132</f>
        <v>2.5999999999999996</v>
      </c>
      <c r="AJ132" s="12">
        <f>Pub_national_scen_sev!J132-Pub_national_scen_sev!H132</f>
        <v>2.5999999999999996</v>
      </c>
      <c r="AK132" s="12">
        <v>2.5999999999999996</v>
      </c>
      <c r="AL132" s="12">
        <f>AH132*(AVERAGE(Pub_national_scen_base!$H132:$J132))</f>
        <v>7.5399999999999991</v>
      </c>
      <c r="AM132" s="12">
        <f>AI132*(AVERAGE(Pub_national_scen_adv!$H132:$J132))</f>
        <v>7.5399999999999991</v>
      </c>
      <c r="AN132" s="12">
        <f>AJ132*(AVERAGE(Pub_national_scen_adv!$H132:$J132))</f>
        <v>7.5399999999999991</v>
      </c>
      <c r="AO132" s="12">
        <v>7.5399999999999991</v>
      </c>
      <c r="AQ132" s="12">
        <f t="shared" si="27"/>
        <v>2.9245806937807628</v>
      </c>
      <c r="AR132" s="12">
        <f t="shared" si="27"/>
        <v>2.9245806937807628</v>
      </c>
      <c r="AS132" s="12">
        <f t="shared" si="27"/>
        <v>2.9245806937807628</v>
      </c>
      <c r="AT132" s="12">
        <v>2.9245806937807628</v>
      </c>
      <c r="AU132" s="12">
        <v>0.93981999999999999</v>
      </c>
      <c r="AV132" s="12">
        <f t="shared" si="28"/>
        <v>3.7077490937807625</v>
      </c>
      <c r="AW132" s="12">
        <f t="shared" si="28"/>
        <v>3.7077490937807625</v>
      </c>
      <c r="AX132" s="12">
        <f t="shared" si="28"/>
        <v>3.7077490937807625</v>
      </c>
      <c r="AY132" s="12">
        <f t="shared" si="24"/>
        <v>3.7077490937807625</v>
      </c>
      <c r="BA132" s="12">
        <f t="shared" si="29"/>
        <v>3.4916620519787434</v>
      </c>
      <c r="BB132" s="12">
        <f t="shared" si="29"/>
        <v>3.4916620519787434</v>
      </c>
      <c r="BC132" s="12">
        <f t="shared" si="29"/>
        <v>3.4916620519787434</v>
      </c>
      <c r="BD132" s="12">
        <f t="shared" si="25"/>
        <v>3.4916620519787434</v>
      </c>
    </row>
    <row r="133" spans="1:56" x14ac:dyDescent="0.25">
      <c r="A133" s="12" t="str">
        <f>Pub_national_scen_base!A133</f>
        <v>Q4 2008</v>
      </c>
      <c r="B133" s="12">
        <f>Pub_national_scen_base!F133</f>
        <v>6.9</v>
      </c>
      <c r="C133" s="12">
        <f>Pub_national_scen_adv!F133</f>
        <v>6.9</v>
      </c>
      <c r="D133" s="12">
        <f>Pub_national_scen_sev!F133</f>
        <v>6.9</v>
      </c>
      <c r="E133" s="12">
        <v>6.9</v>
      </c>
      <c r="F133" s="12">
        <f t="shared" ref="F133:H178" si="32">B131</f>
        <v>5.3</v>
      </c>
      <c r="G133" s="12">
        <f t="shared" si="32"/>
        <v>5.3</v>
      </c>
      <c r="H133" s="12">
        <f t="shared" si="32"/>
        <v>5.3</v>
      </c>
      <c r="I133" s="12">
        <f t="shared" si="30"/>
        <v>5.3</v>
      </c>
      <c r="J133" s="12">
        <f t="shared" si="21"/>
        <v>5.2750000000000004</v>
      </c>
      <c r="K133" s="12">
        <f t="shared" si="21"/>
        <v>5.2750000000000004</v>
      </c>
      <c r="L133" s="12">
        <f t="shared" si="21"/>
        <v>5.2750000000000004</v>
      </c>
      <c r="M133" s="12">
        <v>5.2750000000000004</v>
      </c>
      <c r="N133" s="12">
        <f>Pub_national_scen_base!N133</f>
        <v>9056.7000000000007</v>
      </c>
      <c r="O133" s="12">
        <f>Pub_national_scen_adv!N133</f>
        <v>9056.7000000000007</v>
      </c>
      <c r="P133" s="12">
        <f>Pub_national_scen_sev!N133</f>
        <v>9056.7000000000007</v>
      </c>
      <c r="Q133">
        <v>9056.7000000000007</v>
      </c>
      <c r="R133" s="12">
        <f t="shared" si="22"/>
        <v>-38.613626504717487</v>
      </c>
      <c r="S133" s="12">
        <f t="shared" si="22"/>
        <v>-38.613626504717487</v>
      </c>
      <c r="T133" s="12">
        <f t="shared" si="22"/>
        <v>-38.613626504717487</v>
      </c>
      <c r="U133" s="12">
        <f t="shared" si="22"/>
        <v>-38.613626504717487</v>
      </c>
      <c r="V133" s="12">
        <f t="shared" si="23"/>
        <v>-10.155913469002357</v>
      </c>
      <c r="W133" s="12">
        <f t="shared" si="23"/>
        <v>-10.155913469002357</v>
      </c>
      <c r="X133" s="12">
        <f t="shared" si="23"/>
        <v>-10.155913469002357</v>
      </c>
      <c r="Y133" s="12">
        <f t="shared" si="23"/>
        <v>-10.155913469002357</v>
      </c>
      <c r="Z133" s="12">
        <f>Pub_national_scen_base!H133</f>
        <v>0.3</v>
      </c>
      <c r="AA133" s="12">
        <f>Pub_national_scen_adv!H133</f>
        <v>0.3</v>
      </c>
      <c r="AB133" s="12">
        <f>Pub_national_scen_sev!H133</f>
        <v>0.3</v>
      </c>
      <c r="AC133">
        <v>0.3</v>
      </c>
      <c r="AD133" s="12">
        <f t="shared" si="31"/>
        <v>1.5</v>
      </c>
      <c r="AE133" s="12">
        <f t="shared" si="31"/>
        <v>1.5</v>
      </c>
      <c r="AF133" s="12">
        <f t="shared" si="31"/>
        <v>1.5</v>
      </c>
      <c r="AG133" s="12">
        <f t="shared" si="26"/>
        <v>1.5</v>
      </c>
      <c r="AH133" s="12">
        <f>Pub_national_scen_base!J133-Pub_national_scen_base!H133</f>
        <v>3.4000000000000004</v>
      </c>
      <c r="AI133" s="12">
        <f>Pub_national_scen_adv!J133-Pub_national_scen_adv!H133</f>
        <v>3.4000000000000004</v>
      </c>
      <c r="AJ133" s="12">
        <f>Pub_national_scen_sev!J133-Pub_national_scen_sev!H133</f>
        <v>3.4000000000000004</v>
      </c>
      <c r="AK133" s="12">
        <v>3.4000000000000004</v>
      </c>
      <c r="AL133" s="12">
        <f>AH133*(AVERAGE(Pub_national_scen_base!$H133:$J133))</f>
        <v>7.0266666666666682</v>
      </c>
      <c r="AM133" s="12">
        <f>AI133*(AVERAGE(Pub_national_scen_adv!$H133:$J133))</f>
        <v>7.0266666666666682</v>
      </c>
      <c r="AN133" s="12">
        <f>AJ133*(AVERAGE(Pub_national_scen_adv!$H133:$J133))</f>
        <v>7.0266666666666682</v>
      </c>
      <c r="AO133" s="12">
        <v>7.0266666666666682</v>
      </c>
      <c r="AQ133" s="12">
        <f t="shared" si="27"/>
        <v>4.297794910908177</v>
      </c>
      <c r="AR133" s="12">
        <f t="shared" si="27"/>
        <v>4.297794910908177</v>
      </c>
      <c r="AS133" s="12">
        <f t="shared" si="27"/>
        <v>4.297794910908177</v>
      </c>
      <c r="AT133" s="12">
        <v>4.297794910908177</v>
      </c>
      <c r="AU133" s="12">
        <v>1.39537</v>
      </c>
      <c r="AV133" s="12">
        <f t="shared" si="28"/>
        <v>5.3764248442415106</v>
      </c>
      <c r="AW133" s="12">
        <f t="shared" si="28"/>
        <v>5.3764248442415106</v>
      </c>
      <c r="AX133" s="12">
        <f t="shared" si="28"/>
        <v>5.3764248442415106</v>
      </c>
      <c r="AY133" s="12">
        <f t="shared" si="24"/>
        <v>5.3764248442415106</v>
      </c>
      <c r="BA133" s="12">
        <f t="shared" si="29"/>
        <v>4.0086997951415242</v>
      </c>
      <c r="BB133" s="12">
        <f t="shared" si="29"/>
        <v>4.0086997951415242</v>
      </c>
      <c r="BC133" s="12">
        <f t="shared" si="29"/>
        <v>4.0086997951415242</v>
      </c>
      <c r="BD133" s="12">
        <f t="shared" si="25"/>
        <v>4.0086997951415242</v>
      </c>
    </row>
    <row r="134" spans="1:56" x14ac:dyDescent="0.25">
      <c r="A134" s="12" t="str">
        <f>Pub_national_scen_base!A134</f>
        <v>Q1 2009</v>
      </c>
      <c r="B134" s="12">
        <f>Pub_national_scen_base!F134</f>
        <v>8.3000000000000007</v>
      </c>
      <c r="C134" s="12">
        <f>Pub_national_scen_adv!F134</f>
        <v>8.3000000000000007</v>
      </c>
      <c r="D134" s="12">
        <f>Pub_national_scen_sev!F134</f>
        <v>8.3000000000000007</v>
      </c>
      <c r="E134" s="12">
        <v>8.3000000000000007</v>
      </c>
      <c r="F134" s="12">
        <f t="shared" si="32"/>
        <v>6</v>
      </c>
      <c r="G134" s="12">
        <f t="shared" si="32"/>
        <v>6</v>
      </c>
      <c r="H134" s="12">
        <f t="shared" si="32"/>
        <v>6</v>
      </c>
      <c r="I134" s="12">
        <f t="shared" si="30"/>
        <v>6</v>
      </c>
      <c r="J134" s="12">
        <f t="shared" si="21"/>
        <v>5.8000000000000007</v>
      </c>
      <c r="K134" s="12">
        <f t="shared" si="21"/>
        <v>5.8000000000000007</v>
      </c>
      <c r="L134" s="12">
        <f t="shared" si="21"/>
        <v>5.8000000000000007</v>
      </c>
      <c r="M134" s="12">
        <v>5.8000000000000007</v>
      </c>
      <c r="N134" s="12">
        <f>Pub_national_scen_base!N134</f>
        <v>8044.2</v>
      </c>
      <c r="O134" s="12">
        <f>Pub_national_scen_adv!N134</f>
        <v>8044.2</v>
      </c>
      <c r="P134" s="12">
        <f>Pub_national_scen_sev!N134</f>
        <v>8044.2</v>
      </c>
      <c r="Q134">
        <v>8044.2</v>
      </c>
      <c r="R134" s="12">
        <f t="shared" si="22"/>
        <v>-39.44490029433684</v>
      </c>
      <c r="S134" s="12">
        <f t="shared" si="22"/>
        <v>-39.44490029433684</v>
      </c>
      <c r="T134" s="12">
        <f t="shared" si="22"/>
        <v>-39.44490029433684</v>
      </c>
      <c r="U134" s="12">
        <f t="shared" ref="U134:U178" si="33">(Q134/Q130-1)*100</f>
        <v>-39.44490029433684</v>
      </c>
      <c r="V134" s="12">
        <f t="shared" si="23"/>
        <v>-20.755098735849156</v>
      </c>
      <c r="W134" s="12">
        <f t="shared" si="23"/>
        <v>-20.755098735849156</v>
      </c>
      <c r="X134" s="12">
        <f t="shared" si="23"/>
        <v>-20.755098735849156</v>
      </c>
      <c r="Y134" s="12">
        <f t="shared" si="23"/>
        <v>-20.755098735849156</v>
      </c>
      <c r="Z134" s="12">
        <f>Pub_national_scen_base!H134</f>
        <v>0.2</v>
      </c>
      <c r="AA134" s="12">
        <f>Pub_national_scen_adv!H134</f>
        <v>0.2</v>
      </c>
      <c r="AB134" s="12">
        <f>Pub_national_scen_sev!H134</f>
        <v>0.2</v>
      </c>
      <c r="AC134">
        <v>0.2</v>
      </c>
      <c r="AD134" s="12">
        <f t="shared" si="31"/>
        <v>0.3</v>
      </c>
      <c r="AE134" s="12">
        <f t="shared" si="31"/>
        <v>0.3</v>
      </c>
      <c r="AF134" s="12">
        <f t="shared" si="31"/>
        <v>0.3</v>
      </c>
      <c r="AG134" s="12">
        <f t="shared" si="26"/>
        <v>0.3</v>
      </c>
      <c r="AH134" s="12">
        <f>Pub_national_scen_base!J134-Pub_national_scen_base!H134</f>
        <v>3</v>
      </c>
      <c r="AI134" s="12">
        <f>Pub_national_scen_adv!J134-Pub_national_scen_adv!H134</f>
        <v>3</v>
      </c>
      <c r="AJ134" s="12">
        <f>Pub_national_scen_sev!J134-Pub_national_scen_sev!H134</f>
        <v>3</v>
      </c>
      <c r="AK134" s="12">
        <v>3</v>
      </c>
      <c r="AL134" s="12">
        <f>AH134*(AVERAGE(Pub_national_scen_base!$H134:$J134))</f>
        <v>5.3000000000000007</v>
      </c>
      <c r="AM134" s="12">
        <f>AI134*(AVERAGE(Pub_national_scen_adv!$H134:$J134))</f>
        <v>5.3000000000000007</v>
      </c>
      <c r="AN134" s="12">
        <f>AJ134*(AVERAGE(Pub_national_scen_adv!$H134:$J134))</f>
        <v>5.3000000000000007</v>
      </c>
      <c r="AO134" s="12">
        <v>5.3000000000000007</v>
      </c>
      <c r="AQ134" s="12">
        <f t="shared" si="27"/>
        <v>3.9461583120383037</v>
      </c>
      <c r="AR134" s="12">
        <f t="shared" si="27"/>
        <v>3.9461583120383037</v>
      </c>
      <c r="AS134" s="12">
        <f t="shared" si="27"/>
        <v>3.9461583120383037</v>
      </c>
      <c r="AT134" s="12">
        <v>3.9461583120383037</v>
      </c>
      <c r="AU134" s="12">
        <v>5.2987399999999996</v>
      </c>
      <c r="AV134" s="12">
        <f t="shared" si="28"/>
        <v>4.7278943120383037</v>
      </c>
      <c r="AW134" s="12">
        <f t="shared" si="28"/>
        <v>4.7278943120383037</v>
      </c>
      <c r="AX134" s="12">
        <f t="shared" si="28"/>
        <v>4.7278943120383037</v>
      </c>
      <c r="AY134" s="12">
        <f t="shared" si="24"/>
        <v>4.7278943120383037</v>
      </c>
      <c r="BA134" s="12">
        <f t="shared" si="29"/>
        <v>4.2061380088301048</v>
      </c>
      <c r="BB134" s="12">
        <f t="shared" si="29"/>
        <v>4.2061380088301048</v>
      </c>
      <c r="BC134" s="12">
        <f t="shared" si="29"/>
        <v>4.2061380088301048</v>
      </c>
      <c r="BD134" s="12">
        <f t="shared" si="25"/>
        <v>4.2061380088301048</v>
      </c>
    </row>
    <row r="135" spans="1:56" x14ac:dyDescent="0.25">
      <c r="A135" s="12" t="str">
        <f>Pub_national_scen_base!A135</f>
        <v>Q2 2009</v>
      </c>
      <c r="B135" s="12">
        <f>Pub_national_scen_base!F135</f>
        <v>9.3000000000000007</v>
      </c>
      <c r="C135" s="12">
        <f>Pub_national_scen_adv!F135</f>
        <v>9.3000000000000007</v>
      </c>
      <c r="D135" s="12">
        <f>Pub_national_scen_sev!F135</f>
        <v>9.3000000000000007</v>
      </c>
      <c r="E135" s="12">
        <v>9.3000000000000007</v>
      </c>
      <c r="F135" s="12">
        <f t="shared" si="32"/>
        <v>6.9</v>
      </c>
      <c r="G135" s="12">
        <f t="shared" si="32"/>
        <v>6.9</v>
      </c>
      <c r="H135" s="12">
        <f t="shared" si="32"/>
        <v>6.9</v>
      </c>
      <c r="I135" s="12">
        <f t="shared" si="30"/>
        <v>6.9</v>
      </c>
      <c r="J135" s="12">
        <f t="shared" ref="J135:L178" si="34">AVERAGE(B131:B134)</f>
        <v>6.6250000000000009</v>
      </c>
      <c r="K135" s="12">
        <f t="shared" si="34"/>
        <v>6.6250000000000009</v>
      </c>
      <c r="L135" s="12">
        <f t="shared" si="34"/>
        <v>6.6250000000000009</v>
      </c>
      <c r="M135" s="12">
        <v>6.6250000000000009</v>
      </c>
      <c r="N135" s="12">
        <f>Pub_national_scen_base!N135</f>
        <v>9342.7999999999993</v>
      </c>
      <c r="O135" s="12">
        <f>Pub_national_scen_adv!N135</f>
        <v>9342.7999999999993</v>
      </c>
      <c r="P135" s="12">
        <f>Pub_national_scen_sev!N135</f>
        <v>9342.7999999999993</v>
      </c>
      <c r="Q135">
        <v>9342.7999999999993</v>
      </c>
      <c r="R135" s="12">
        <f t="shared" ref="R135:T178" si="35">(N135/N131-1)*100</f>
        <v>-28.222857318459795</v>
      </c>
      <c r="S135" s="12">
        <f t="shared" si="35"/>
        <v>-28.222857318459795</v>
      </c>
      <c r="T135" s="12">
        <f t="shared" si="35"/>
        <v>-28.222857318459795</v>
      </c>
      <c r="U135" s="12">
        <f t="shared" si="33"/>
        <v>-28.222857318459795</v>
      </c>
      <c r="V135" s="12">
        <f t="shared" si="23"/>
        <v>-28.752905946816675</v>
      </c>
      <c r="W135" s="12">
        <f t="shared" si="23"/>
        <v>-28.752905946816675</v>
      </c>
      <c r="X135" s="12">
        <f t="shared" si="23"/>
        <v>-28.752905946816675</v>
      </c>
      <c r="Y135" s="12">
        <f t="shared" si="23"/>
        <v>-28.752905946816675</v>
      </c>
      <c r="Z135" s="12">
        <f>Pub_national_scen_base!H135</f>
        <v>0.2</v>
      </c>
      <c r="AA135" s="12">
        <f>Pub_national_scen_adv!H135</f>
        <v>0.2</v>
      </c>
      <c r="AB135" s="12">
        <f>Pub_national_scen_sev!H135</f>
        <v>0.2</v>
      </c>
      <c r="AC135">
        <v>0.2</v>
      </c>
      <c r="AD135" s="12">
        <f t="shared" si="31"/>
        <v>0.2</v>
      </c>
      <c r="AE135" s="12">
        <f t="shared" si="31"/>
        <v>0.2</v>
      </c>
      <c r="AF135" s="12">
        <f t="shared" si="31"/>
        <v>0.2</v>
      </c>
      <c r="AG135" s="12">
        <f t="shared" si="26"/>
        <v>0.2</v>
      </c>
      <c r="AH135" s="12">
        <f>Pub_national_scen_base!J135-Pub_national_scen_base!H135</f>
        <v>3.5</v>
      </c>
      <c r="AI135" s="12">
        <f>Pub_national_scen_adv!J135-Pub_national_scen_adv!H135</f>
        <v>3.5</v>
      </c>
      <c r="AJ135" s="12">
        <f>Pub_national_scen_sev!J135-Pub_national_scen_sev!H135</f>
        <v>3.5</v>
      </c>
      <c r="AK135" s="12">
        <v>3.5</v>
      </c>
      <c r="AL135" s="12">
        <f>AH135*(AVERAGE(Pub_national_scen_base!$H135:$J135))</f>
        <v>7.2333333333333343</v>
      </c>
      <c r="AM135" s="12">
        <f>AI135*(AVERAGE(Pub_national_scen_adv!$H135:$J135))</f>
        <v>7.2333333333333343</v>
      </c>
      <c r="AN135" s="12">
        <f>AJ135*(AVERAGE(Pub_national_scen_adv!$H135:$J135))</f>
        <v>7.2333333333333343</v>
      </c>
      <c r="AO135" s="12">
        <v>7.2333333333333343</v>
      </c>
      <c r="AQ135" s="12">
        <f t="shared" si="27"/>
        <v>4.403123741908237</v>
      </c>
      <c r="AR135" s="12">
        <f t="shared" si="27"/>
        <v>4.403123741908237</v>
      </c>
      <c r="AS135" s="12">
        <f t="shared" si="27"/>
        <v>4.403123741908237</v>
      </c>
      <c r="AT135" s="12">
        <v>4.403123741908237</v>
      </c>
      <c r="AU135" s="12">
        <v>2.59083</v>
      </c>
      <c r="AV135" s="12">
        <f t="shared" si="28"/>
        <v>5.0786784085749028</v>
      </c>
      <c r="AW135" s="12">
        <f t="shared" si="28"/>
        <v>5.0786784085749028</v>
      </c>
      <c r="AX135" s="12">
        <f t="shared" si="28"/>
        <v>5.0786784085749028</v>
      </c>
      <c r="AY135" s="12">
        <f t="shared" si="24"/>
        <v>5.0786784085749028</v>
      </c>
      <c r="BA135" s="12">
        <f t="shared" si="29"/>
        <v>3.9619767195537938</v>
      </c>
      <c r="BB135" s="12">
        <f t="shared" si="29"/>
        <v>3.9619767195537938</v>
      </c>
      <c r="BC135" s="12">
        <f t="shared" si="29"/>
        <v>3.9619767195537938</v>
      </c>
      <c r="BD135" s="12">
        <f t="shared" si="25"/>
        <v>3.9619767195537938</v>
      </c>
    </row>
    <row r="136" spans="1:56" x14ac:dyDescent="0.25">
      <c r="A136" s="12" t="str">
        <f>Pub_national_scen_base!A136</f>
        <v>Q3 2009</v>
      </c>
      <c r="B136" s="12">
        <f>Pub_national_scen_base!F136</f>
        <v>9.6</v>
      </c>
      <c r="C136" s="12">
        <f>Pub_national_scen_adv!F136</f>
        <v>9.6</v>
      </c>
      <c r="D136" s="12">
        <f>Pub_national_scen_sev!F136</f>
        <v>9.6</v>
      </c>
      <c r="E136" s="12">
        <v>9.6</v>
      </c>
      <c r="F136" s="12">
        <f t="shared" si="32"/>
        <v>8.3000000000000007</v>
      </c>
      <c r="G136" s="12">
        <f t="shared" si="32"/>
        <v>8.3000000000000007</v>
      </c>
      <c r="H136" s="12">
        <f t="shared" si="32"/>
        <v>8.3000000000000007</v>
      </c>
      <c r="I136" s="12">
        <f t="shared" si="30"/>
        <v>8.3000000000000007</v>
      </c>
      <c r="J136" s="12">
        <f t="shared" si="34"/>
        <v>7.6250000000000009</v>
      </c>
      <c r="K136" s="12">
        <f t="shared" si="34"/>
        <v>7.6250000000000009</v>
      </c>
      <c r="L136" s="12">
        <f t="shared" si="34"/>
        <v>7.6250000000000009</v>
      </c>
      <c r="M136" s="12">
        <v>7.6250000000000009</v>
      </c>
      <c r="N136" s="12">
        <f>Pub_national_scen_base!N136</f>
        <v>10812.8</v>
      </c>
      <c r="O136" s="12">
        <f>Pub_national_scen_adv!N136</f>
        <v>10812.8</v>
      </c>
      <c r="P136" s="12">
        <f>Pub_national_scen_sev!N136</f>
        <v>10812.8</v>
      </c>
      <c r="Q136">
        <v>10812.8</v>
      </c>
      <c r="R136" s="12">
        <f t="shared" si="35"/>
        <v>-8.5675629967867479</v>
      </c>
      <c r="S136" s="12">
        <f t="shared" si="35"/>
        <v>-8.5675629967867479</v>
      </c>
      <c r="T136" s="12">
        <f t="shared" si="35"/>
        <v>-8.5675629967867479</v>
      </c>
      <c r="U136" s="12">
        <f t="shared" si="33"/>
        <v>-8.5675629967867479</v>
      </c>
      <c r="V136" s="12">
        <f t="shared" si="23"/>
        <v>-32.269271462534725</v>
      </c>
      <c r="W136" s="12">
        <f t="shared" si="23"/>
        <v>-32.269271462534725</v>
      </c>
      <c r="X136" s="12">
        <f t="shared" si="23"/>
        <v>-32.269271462534725</v>
      </c>
      <c r="Y136" s="12">
        <f t="shared" si="23"/>
        <v>-32.269271462534725</v>
      </c>
      <c r="Z136" s="12">
        <f>Pub_national_scen_base!H136</f>
        <v>0.2</v>
      </c>
      <c r="AA136" s="12">
        <f>Pub_national_scen_adv!H136</f>
        <v>0.2</v>
      </c>
      <c r="AB136" s="12">
        <f>Pub_national_scen_sev!H136</f>
        <v>0.2</v>
      </c>
      <c r="AC136">
        <v>0.2</v>
      </c>
      <c r="AD136" s="12">
        <f t="shared" si="31"/>
        <v>0.2</v>
      </c>
      <c r="AE136" s="12">
        <f t="shared" si="31"/>
        <v>0.2</v>
      </c>
      <c r="AF136" s="12">
        <f t="shared" si="31"/>
        <v>0.2</v>
      </c>
      <c r="AG136" s="12">
        <f t="shared" si="26"/>
        <v>0.2</v>
      </c>
      <c r="AH136" s="12">
        <f>Pub_national_scen_base!J136-Pub_national_scen_base!H136</f>
        <v>3.5999999999999996</v>
      </c>
      <c r="AI136" s="12">
        <f>Pub_national_scen_adv!J136-Pub_national_scen_adv!H136</f>
        <v>3.5999999999999996</v>
      </c>
      <c r="AJ136" s="12">
        <f>Pub_national_scen_sev!J136-Pub_national_scen_sev!H136</f>
        <v>3.5999999999999996</v>
      </c>
      <c r="AK136" s="12">
        <v>3.5999999999999996</v>
      </c>
      <c r="AL136" s="12">
        <f>AH136*(AVERAGE(Pub_national_scen_base!$H136:$J136))</f>
        <v>7.7999999999999989</v>
      </c>
      <c r="AM136" s="12">
        <f>AI136*(AVERAGE(Pub_national_scen_adv!$H136:$J136))</f>
        <v>7.7999999999999989</v>
      </c>
      <c r="AN136" s="12">
        <f>AJ136*(AVERAGE(Pub_national_scen_adv!$H136:$J136))</f>
        <v>7.7999999999999989</v>
      </c>
      <c r="AO136" s="12">
        <v>7.7999999999999989</v>
      </c>
      <c r="AQ136" s="12">
        <f t="shared" si="27"/>
        <v>4.5099250092066701</v>
      </c>
      <c r="AR136" s="12">
        <f t="shared" si="27"/>
        <v>4.5099250092066701</v>
      </c>
      <c r="AS136" s="12">
        <f t="shared" si="27"/>
        <v>4.5099250092066701</v>
      </c>
      <c r="AT136" s="12">
        <v>4.5099250092066701</v>
      </c>
      <c r="AU136" s="12">
        <v>4.36226</v>
      </c>
      <c r="AV136" s="12">
        <f t="shared" si="28"/>
        <v>4.8747400092066702</v>
      </c>
      <c r="AW136" s="12">
        <f t="shared" si="28"/>
        <v>4.8747400092066702</v>
      </c>
      <c r="AX136" s="12">
        <f t="shared" si="28"/>
        <v>4.8747400092066702</v>
      </c>
      <c r="AY136" s="12">
        <f t="shared" si="24"/>
        <v>4.8747400092066702</v>
      </c>
      <c r="BA136" s="12">
        <f t="shared" si="29"/>
        <v>3.4723178899036027</v>
      </c>
      <c r="BB136" s="12">
        <f t="shared" si="29"/>
        <v>3.4723178899036027</v>
      </c>
      <c r="BC136" s="12">
        <f t="shared" si="29"/>
        <v>3.4723178899036027</v>
      </c>
      <c r="BD136" s="12">
        <f t="shared" si="25"/>
        <v>3.4723178899036027</v>
      </c>
    </row>
    <row r="137" spans="1:56" x14ac:dyDescent="0.25">
      <c r="A137" s="12" t="str">
        <f>Pub_national_scen_base!A137</f>
        <v>Q4 2009</v>
      </c>
      <c r="B137" s="12">
        <f>Pub_national_scen_base!F137</f>
        <v>9.9</v>
      </c>
      <c r="C137" s="12">
        <f>Pub_national_scen_adv!F137</f>
        <v>9.9</v>
      </c>
      <c r="D137" s="12">
        <f>Pub_national_scen_sev!F137</f>
        <v>9.9</v>
      </c>
      <c r="E137" s="12">
        <v>9.9</v>
      </c>
      <c r="F137" s="12">
        <f t="shared" si="32"/>
        <v>9.3000000000000007</v>
      </c>
      <c r="G137" s="12">
        <f t="shared" si="32"/>
        <v>9.3000000000000007</v>
      </c>
      <c r="H137" s="12">
        <f t="shared" si="32"/>
        <v>9.3000000000000007</v>
      </c>
      <c r="I137" s="12">
        <f t="shared" si="30"/>
        <v>9.3000000000000007</v>
      </c>
      <c r="J137" s="12">
        <f t="shared" si="34"/>
        <v>8.5250000000000004</v>
      </c>
      <c r="K137" s="12">
        <f t="shared" si="34"/>
        <v>8.5250000000000004</v>
      </c>
      <c r="L137" s="12">
        <f t="shared" si="34"/>
        <v>8.5250000000000004</v>
      </c>
      <c r="M137" s="12">
        <v>8.5250000000000004</v>
      </c>
      <c r="N137" s="12">
        <f>Pub_national_scen_base!N137</f>
        <v>11385.1</v>
      </c>
      <c r="O137" s="12">
        <f>Pub_national_scen_adv!N137</f>
        <v>11385.1</v>
      </c>
      <c r="P137" s="12">
        <f>Pub_national_scen_sev!N137</f>
        <v>11385.1</v>
      </c>
      <c r="Q137">
        <v>11385.1</v>
      </c>
      <c r="R137" s="12">
        <f t="shared" si="35"/>
        <v>25.709143507016897</v>
      </c>
      <c r="S137" s="12">
        <f t="shared" si="35"/>
        <v>25.709143507016897</v>
      </c>
      <c r="T137" s="12">
        <f t="shared" si="35"/>
        <v>25.709143507016897</v>
      </c>
      <c r="U137" s="12">
        <f t="shared" si="33"/>
        <v>25.709143507016897</v>
      </c>
      <c r="V137" s="12">
        <f t="shared" si="23"/>
        <v>-28.712236778575221</v>
      </c>
      <c r="W137" s="12">
        <f t="shared" si="23"/>
        <v>-28.712236778575221</v>
      </c>
      <c r="X137" s="12">
        <f t="shared" si="23"/>
        <v>-28.712236778575221</v>
      </c>
      <c r="Y137" s="12">
        <f t="shared" si="23"/>
        <v>-28.712236778575221</v>
      </c>
      <c r="Z137" s="12">
        <f>Pub_national_scen_base!H137</f>
        <v>0.1</v>
      </c>
      <c r="AA137" s="12">
        <f>Pub_national_scen_adv!H137</f>
        <v>0.1</v>
      </c>
      <c r="AB137" s="12">
        <f>Pub_national_scen_sev!H137</f>
        <v>0.1</v>
      </c>
      <c r="AC137">
        <v>0.1</v>
      </c>
      <c r="AD137" s="12">
        <f t="shared" si="31"/>
        <v>0.2</v>
      </c>
      <c r="AE137" s="12">
        <f t="shared" si="31"/>
        <v>0.2</v>
      </c>
      <c r="AF137" s="12">
        <f t="shared" si="31"/>
        <v>0.2</v>
      </c>
      <c r="AG137" s="12">
        <f t="shared" si="26"/>
        <v>0.2</v>
      </c>
      <c r="AH137" s="12">
        <f>Pub_national_scen_base!J137-Pub_national_scen_base!H137</f>
        <v>3.6</v>
      </c>
      <c r="AI137" s="12">
        <f>Pub_national_scen_adv!J137-Pub_national_scen_adv!H137</f>
        <v>3.6</v>
      </c>
      <c r="AJ137" s="12">
        <f>Pub_national_scen_sev!J137-Pub_national_scen_sev!H137</f>
        <v>3.6</v>
      </c>
      <c r="AK137" s="12">
        <v>3.6</v>
      </c>
      <c r="AL137" s="12">
        <f>AH137*(AVERAGE(Pub_national_scen_base!$H137:$J137))</f>
        <v>7.3199999999999994</v>
      </c>
      <c r="AM137" s="12">
        <f>AI137*(AVERAGE(Pub_national_scen_adv!$H137:$J137))</f>
        <v>7.3199999999999994</v>
      </c>
      <c r="AN137" s="12">
        <f>AJ137*(AVERAGE(Pub_national_scen_adv!$H137:$J137))</f>
        <v>7.3199999999999994</v>
      </c>
      <c r="AO137" s="12">
        <v>7.3199999999999994</v>
      </c>
      <c r="AQ137" s="12">
        <f t="shared" si="27"/>
        <v>4.5215485445971595</v>
      </c>
      <c r="AR137" s="12">
        <f t="shared" si="27"/>
        <v>4.5215485445971595</v>
      </c>
      <c r="AS137" s="12">
        <f t="shared" si="27"/>
        <v>4.5215485445971595</v>
      </c>
      <c r="AT137" s="12">
        <v>4.5215485445971595</v>
      </c>
      <c r="AU137" s="12">
        <v>3.4384899999999998</v>
      </c>
      <c r="AV137" s="12">
        <f t="shared" si="28"/>
        <v>4.5986347445971578</v>
      </c>
      <c r="AW137" s="12">
        <f t="shared" si="28"/>
        <v>4.5986347445971578</v>
      </c>
      <c r="AX137" s="12">
        <f t="shared" si="28"/>
        <v>4.5986347445971578</v>
      </c>
      <c r="AY137" s="12">
        <f t="shared" si="24"/>
        <v>4.5986347445971578</v>
      </c>
      <c r="BA137" s="12">
        <f t="shared" si="29"/>
        <v>2.5340166947894933</v>
      </c>
      <c r="BB137" s="12">
        <f t="shared" si="29"/>
        <v>2.5340166947894933</v>
      </c>
      <c r="BC137" s="12">
        <f t="shared" si="29"/>
        <v>2.5340166947894933</v>
      </c>
      <c r="BD137" s="12">
        <f t="shared" si="25"/>
        <v>2.5340166947894933</v>
      </c>
    </row>
    <row r="138" spans="1:56" x14ac:dyDescent="0.25">
      <c r="A138" s="12" t="str">
        <f>Pub_national_scen_base!A138</f>
        <v>Q1 2010</v>
      </c>
      <c r="B138" s="12">
        <f>Pub_national_scen_base!F138</f>
        <v>9.8000000000000007</v>
      </c>
      <c r="C138" s="12">
        <f>Pub_national_scen_adv!F138</f>
        <v>9.8000000000000007</v>
      </c>
      <c r="D138" s="12">
        <f>Pub_national_scen_sev!F138</f>
        <v>9.8000000000000007</v>
      </c>
      <c r="E138" s="12">
        <v>9.8000000000000007</v>
      </c>
      <c r="F138" s="12">
        <f t="shared" si="32"/>
        <v>9.6</v>
      </c>
      <c r="G138" s="12">
        <f t="shared" si="32"/>
        <v>9.6</v>
      </c>
      <c r="H138" s="12">
        <f t="shared" si="32"/>
        <v>9.6</v>
      </c>
      <c r="I138" s="12">
        <f t="shared" si="30"/>
        <v>9.6</v>
      </c>
      <c r="J138" s="12">
        <f t="shared" si="34"/>
        <v>9.2750000000000004</v>
      </c>
      <c r="K138" s="12">
        <f t="shared" si="34"/>
        <v>9.2750000000000004</v>
      </c>
      <c r="L138" s="12">
        <f t="shared" si="34"/>
        <v>9.2750000000000004</v>
      </c>
      <c r="M138" s="12">
        <v>9.2750000000000004</v>
      </c>
      <c r="N138" s="12">
        <f>Pub_national_scen_base!N138</f>
        <v>12032.5</v>
      </c>
      <c r="O138" s="12">
        <f>Pub_national_scen_adv!N138</f>
        <v>12032.5</v>
      </c>
      <c r="P138" s="12">
        <f>Pub_national_scen_sev!N138</f>
        <v>12032.5</v>
      </c>
      <c r="Q138">
        <v>12032.5</v>
      </c>
      <c r="R138" s="12">
        <f t="shared" si="35"/>
        <v>49.579821486288253</v>
      </c>
      <c r="S138" s="12">
        <f t="shared" si="35"/>
        <v>49.579821486288253</v>
      </c>
      <c r="T138" s="12">
        <f t="shared" si="35"/>
        <v>49.579821486288253</v>
      </c>
      <c r="U138" s="12">
        <f t="shared" si="33"/>
        <v>49.579821486288253</v>
      </c>
      <c r="V138" s="12">
        <f t="shared" si="23"/>
        <v>-12.631544275641621</v>
      </c>
      <c r="W138" s="12">
        <f t="shared" si="23"/>
        <v>-12.631544275641621</v>
      </c>
      <c r="X138" s="12">
        <f t="shared" si="23"/>
        <v>-12.631544275641621</v>
      </c>
      <c r="Y138" s="12">
        <f t="shared" ref="Y138:Y178" si="36">AVERAGE(U134:U137)</f>
        <v>-12.631544275641621</v>
      </c>
      <c r="Z138" s="12">
        <f>Pub_national_scen_base!H138</f>
        <v>0.1</v>
      </c>
      <c r="AA138" s="12">
        <f>Pub_national_scen_adv!H138</f>
        <v>0.1</v>
      </c>
      <c r="AB138" s="12">
        <f>Pub_national_scen_sev!H138</f>
        <v>0.1</v>
      </c>
      <c r="AC138">
        <v>0.1</v>
      </c>
      <c r="AD138" s="12">
        <f t="shared" si="31"/>
        <v>0.1</v>
      </c>
      <c r="AE138" s="12">
        <f t="shared" si="31"/>
        <v>0.1</v>
      </c>
      <c r="AF138" s="12">
        <f t="shared" si="31"/>
        <v>0.1</v>
      </c>
      <c r="AG138" s="12">
        <f t="shared" si="26"/>
        <v>0.1</v>
      </c>
      <c r="AH138" s="12">
        <f>Pub_national_scen_base!J138-Pub_national_scen_base!H138</f>
        <v>3.8</v>
      </c>
      <c r="AI138" s="12">
        <f>Pub_national_scen_adv!J138-Pub_national_scen_adv!H138</f>
        <v>3.8</v>
      </c>
      <c r="AJ138" s="12">
        <f>Pub_national_scen_sev!J138-Pub_national_scen_sev!H138</f>
        <v>3.8</v>
      </c>
      <c r="AK138" s="12">
        <v>3.8</v>
      </c>
      <c r="AL138" s="12">
        <f>AH138*(AVERAGE(Pub_national_scen_base!$H138:$J138))</f>
        <v>8.1066666666666656</v>
      </c>
      <c r="AM138" s="12">
        <f>AI138*(AVERAGE(Pub_national_scen_adv!$H138:$J138))</f>
        <v>8.1066666666666656</v>
      </c>
      <c r="AN138" s="12">
        <f>AJ138*(AVERAGE(Pub_national_scen_adv!$H138:$J138))</f>
        <v>8.1066666666666656</v>
      </c>
      <c r="AO138" s="12">
        <v>8.1066666666666656</v>
      </c>
      <c r="AQ138" s="12">
        <f t="shared" si="27"/>
        <v>4.2408104126882833</v>
      </c>
      <c r="AR138" s="12">
        <f t="shared" si="27"/>
        <v>4.2408104126882833</v>
      </c>
      <c r="AS138" s="12">
        <f t="shared" si="27"/>
        <v>4.2408104126882833</v>
      </c>
      <c r="AT138" s="12">
        <v>4.2408104126882833</v>
      </c>
      <c r="AU138" s="12">
        <v>2.6323400000000001</v>
      </c>
      <c r="AV138" s="12">
        <f t="shared" si="28"/>
        <v>4.1332851460216151</v>
      </c>
      <c r="AW138" s="12">
        <f t="shared" si="28"/>
        <v>4.1332851460216151</v>
      </c>
      <c r="AX138" s="12">
        <f t="shared" si="28"/>
        <v>4.1332851460216151</v>
      </c>
      <c r="AY138" s="12">
        <f t="shared" si="24"/>
        <v>4.1332851460216151</v>
      </c>
      <c r="BA138" s="12">
        <f t="shared" si="29"/>
        <v>1.9028963554113527</v>
      </c>
      <c r="BB138" s="12">
        <f t="shared" si="29"/>
        <v>1.9028963554113527</v>
      </c>
      <c r="BC138" s="12">
        <f t="shared" si="29"/>
        <v>1.9028963554113527</v>
      </c>
      <c r="BD138" s="12">
        <f t="shared" si="25"/>
        <v>1.9028963554113527</v>
      </c>
    </row>
    <row r="139" spans="1:56" x14ac:dyDescent="0.25">
      <c r="A139" s="12" t="str">
        <f>Pub_national_scen_base!A139</f>
        <v>Q2 2010</v>
      </c>
      <c r="B139" s="12">
        <f>Pub_national_scen_base!F139</f>
        <v>9.6</v>
      </c>
      <c r="C139" s="12">
        <f>Pub_national_scen_adv!F139</f>
        <v>9.6</v>
      </c>
      <c r="D139" s="12">
        <f>Pub_national_scen_sev!F139</f>
        <v>9.6</v>
      </c>
      <c r="E139" s="12">
        <v>9.6</v>
      </c>
      <c r="F139" s="12">
        <f t="shared" si="32"/>
        <v>9.9</v>
      </c>
      <c r="G139" s="12">
        <f t="shared" si="32"/>
        <v>9.9</v>
      </c>
      <c r="H139" s="12">
        <f t="shared" si="32"/>
        <v>9.9</v>
      </c>
      <c r="I139" s="12">
        <f t="shared" si="30"/>
        <v>9.9</v>
      </c>
      <c r="J139" s="12">
        <f t="shared" si="34"/>
        <v>9.6499999999999986</v>
      </c>
      <c r="K139" s="12">
        <f t="shared" si="34"/>
        <v>9.6499999999999986</v>
      </c>
      <c r="L139" s="12">
        <f t="shared" si="34"/>
        <v>9.6499999999999986</v>
      </c>
      <c r="M139" s="12">
        <v>9.6499999999999986</v>
      </c>
      <c r="N139" s="12">
        <f>Pub_national_scen_base!N139</f>
        <v>10645.8</v>
      </c>
      <c r="O139" s="12">
        <f>Pub_national_scen_adv!N139</f>
        <v>10645.8</v>
      </c>
      <c r="P139" s="12">
        <f>Pub_national_scen_sev!N139</f>
        <v>10645.8</v>
      </c>
      <c r="Q139">
        <v>10645.8</v>
      </c>
      <c r="R139" s="12">
        <f t="shared" si="35"/>
        <v>13.946568480541167</v>
      </c>
      <c r="S139" s="12">
        <f t="shared" si="35"/>
        <v>13.946568480541167</v>
      </c>
      <c r="T139" s="12">
        <f t="shared" si="35"/>
        <v>13.946568480541167</v>
      </c>
      <c r="U139" s="12">
        <f t="shared" si="33"/>
        <v>13.946568480541167</v>
      </c>
      <c r="V139" s="12">
        <f t="shared" ref="V139:X178" si="37">AVERAGE(R135:R138)</f>
        <v>9.6246361695146518</v>
      </c>
      <c r="W139" s="12">
        <f t="shared" si="37"/>
        <v>9.6246361695146518</v>
      </c>
      <c r="X139" s="12">
        <f t="shared" si="37"/>
        <v>9.6246361695146518</v>
      </c>
      <c r="Y139" s="12">
        <f t="shared" si="36"/>
        <v>9.6246361695146518</v>
      </c>
      <c r="Z139" s="12">
        <f>Pub_national_scen_base!H139</f>
        <v>0.1</v>
      </c>
      <c r="AA139" s="12">
        <f>Pub_national_scen_adv!H139</f>
        <v>0.1</v>
      </c>
      <c r="AB139" s="12">
        <f>Pub_national_scen_sev!H139</f>
        <v>0.1</v>
      </c>
      <c r="AC139">
        <v>0.1</v>
      </c>
      <c r="AD139" s="12">
        <f t="shared" si="31"/>
        <v>0.1</v>
      </c>
      <c r="AE139" s="12">
        <f t="shared" si="31"/>
        <v>0.1</v>
      </c>
      <c r="AF139" s="12">
        <f t="shared" si="31"/>
        <v>0.1</v>
      </c>
      <c r="AG139" s="12">
        <f t="shared" si="26"/>
        <v>0.1</v>
      </c>
      <c r="AH139" s="12">
        <f>Pub_national_scen_base!J139-Pub_national_scen_base!H139</f>
        <v>3.5</v>
      </c>
      <c r="AI139" s="12">
        <f>Pub_national_scen_adv!J139-Pub_national_scen_adv!H139</f>
        <v>3.5</v>
      </c>
      <c r="AJ139" s="12">
        <f>Pub_national_scen_sev!J139-Pub_national_scen_sev!H139</f>
        <v>3.5</v>
      </c>
      <c r="AK139" s="12">
        <v>3.5</v>
      </c>
      <c r="AL139" s="12">
        <f>AH139*(AVERAGE(Pub_national_scen_base!$H139:$J139))</f>
        <v>7</v>
      </c>
      <c r="AM139" s="12">
        <f>AI139*(AVERAGE(Pub_national_scen_adv!$H139:$J139))</f>
        <v>7</v>
      </c>
      <c r="AN139" s="12">
        <f>AJ139*(AVERAGE(Pub_national_scen_adv!$H139:$J139))</f>
        <v>7</v>
      </c>
      <c r="AO139" s="12">
        <v>7</v>
      </c>
      <c r="AQ139" s="12">
        <f t="shared" si="27"/>
        <v>3.5370965853564198</v>
      </c>
      <c r="AR139" s="12">
        <f t="shared" si="27"/>
        <v>3.5370965853564198</v>
      </c>
      <c r="AS139" s="12">
        <f t="shared" si="27"/>
        <v>3.5370965853564198</v>
      </c>
      <c r="AT139" s="12">
        <v>3.5370965853564198</v>
      </c>
      <c r="AU139" s="12">
        <v>2.8158500000000002</v>
      </c>
      <c r="AV139" s="12">
        <f t="shared" si="28"/>
        <v>3.1972695853564197</v>
      </c>
      <c r="AW139" s="12">
        <f t="shared" si="28"/>
        <v>3.1972695853564197</v>
      </c>
      <c r="AX139" s="12">
        <f t="shared" si="28"/>
        <v>3.1972695853564197</v>
      </c>
      <c r="AY139" s="12">
        <f t="shared" si="24"/>
        <v>3.1972695853564197</v>
      </c>
      <c r="BA139" s="12">
        <f t="shared" si="29"/>
        <v>3.0093939455837653</v>
      </c>
      <c r="BB139" s="12">
        <f t="shared" si="29"/>
        <v>3.0093939455837653</v>
      </c>
      <c r="BC139" s="12">
        <f t="shared" si="29"/>
        <v>3.0093939455837653</v>
      </c>
      <c r="BD139" s="12">
        <f t="shared" si="25"/>
        <v>3.0093939455837653</v>
      </c>
    </row>
    <row r="140" spans="1:56" x14ac:dyDescent="0.25">
      <c r="A140" s="12" t="str">
        <f>Pub_national_scen_base!A140</f>
        <v>Q3 2010</v>
      </c>
      <c r="B140" s="12">
        <f>Pub_national_scen_base!F140</f>
        <v>9.5</v>
      </c>
      <c r="C140" s="12">
        <f>Pub_national_scen_adv!F140</f>
        <v>9.5</v>
      </c>
      <c r="D140" s="12">
        <f>Pub_national_scen_sev!F140</f>
        <v>9.5</v>
      </c>
      <c r="E140" s="12">
        <v>9.5</v>
      </c>
      <c r="F140" s="12">
        <f t="shared" si="32"/>
        <v>9.8000000000000007</v>
      </c>
      <c r="G140" s="12">
        <f t="shared" si="32"/>
        <v>9.8000000000000007</v>
      </c>
      <c r="H140" s="12">
        <f t="shared" si="32"/>
        <v>9.8000000000000007</v>
      </c>
      <c r="I140" s="12">
        <f t="shared" si="30"/>
        <v>9.8000000000000007</v>
      </c>
      <c r="J140" s="12">
        <f t="shared" si="34"/>
        <v>9.7249999999999996</v>
      </c>
      <c r="K140" s="12">
        <f t="shared" si="34"/>
        <v>9.7249999999999996</v>
      </c>
      <c r="L140" s="12">
        <f t="shared" si="34"/>
        <v>9.7249999999999996</v>
      </c>
      <c r="M140" s="12">
        <v>9.7249999999999996</v>
      </c>
      <c r="N140" s="12">
        <f>Pub_national_scen_base!N140</f>
        <v>11814</v>
      </c>
      <c r="O140" s="12">
        <f>Pub_national_scen_adv!N140</f>
        <v>11814</v>
      </c>
      <c r="P140" s="12">
        <f>Pub_national_scen_sev!N140</f>
        <v>11814</v>
      </c>
      <c r="Q140">
        <v>11814</v>
      </c>
      <c r="R140" s="12">
        <f t="shared" si="35"/>
        <v>9.2593962710861177</v>
      </c>
      <c r="S140" s="12">
        <f t="shared" si="35"/>
        <v>9.2593962710861177</v>
      </c>
      <c r="T140" s="12">
        <f t="shared" si="35"/>
        <v>9.2593962710861177</v>
      </c>
      <c r="U140" s="12">
        <f t="shared" si="33"/>
        <v>9.2593962710861177</v>
      </c>
      <c r="V140" s="12">
        <f t="shared" si="37"/>
        <v>20.166992619264896</v>
      </c>
      <c r="W140" s="12">
        <f t="shared" si="37"/>
        <v>20.166992619264896</v>
      </c>
      <c r="X140" s="12">
        <f t="shared" si="37"/>
        <v>20.166992619264896</v>
      </c>
      <c r="Y140" s="12">
        <f t="shared" si="36"/>
        <v>20.166992619264896</v>
      </c>
      <c r="Z140" s="12">
        <f>Pub_national_scen_base!H140</f>
        <v>0.2</v>
      </c>
      <c r="AA140" s="12">
        <f>Pub_national_scen_adv!H140</f>
        <v>0.2</v>
      </c>
      <c r="AB140" s="12">
        <f>Pub_national_scen_sev!H140</f>
        <v>0.2</v>
      </c>
      <c r="AC140">
        <v>0.2</v>
      </c>
      <c r="AD140" s="12">
        <f t="shared" si="31"/>
        <v>0.1</v>
      </c>
      <c r="AE140" s="12">
        <f t="shared" si="31"/>
        <v>0.1</v>
      </c>
      <c r="AF140" s="12">
        <f t="shared" si="31"/>
        <v>0.1</v>
      </c>
      <c r="AG140" s="12">
        <f t="shared" si="26"/>
        <v>0.1</v>
      </c>
      <c r="AH140" s="12">
        <f>Pub_national_scen_base!J140-Pub_national_scen_base!H140</f>
        <v>2.6999999999999997</v>
      </c>
      <c r="AI140" s="12">
        <f>Pub_national_scen_adv!J140-Pub_national_scen_adv!H140</f>
        <v>2.6999999999999997</v>
      </c>
      <c r="AJ140" s="12">
        <f>Pub_national_scen_sev!J140-Pub_national_scen_sev!H140</f>
        <v>2.6999999999999997</v>
      </c>
      <c r="AK140" s="12">
        <v>2.6999999999999997</v>
      </c>
      <c r="AL140" s="12">
        <f>AH140*(AVERAGE(Pub_national_scen_base!$H140:$J140))</f>
        <v>4.2299999999999995</v>
      </c>
      <c r="AM140" s="12">
        <f>AI140*(AVERAGE(Pub_national_scen_adv!$H140:$J140))</f>
        <v>4.2299999999999995</v>
      </c>
      <c r="AN140" s="12">
        <f>AJ140*(AVERAGE(Pub_national_scen_adv!$H140:$J140))</f>
        <v>4.2299999999999995</v>
      </c>
      <c r="AO140" s="12">
        <v>4.2299999999999995</v>
      </c>
      <c r="AQ140" s="12">
        <f t="shared" si="27"/>
        <v>2.7435714990926412</v>
      </c>
      <c r="AR140" s="12">
        <f t="shared" si="27"/>
        <v>2.7435714990926412</v>
      </c>
      <c r="AS140" s="12">
        <f t="shared" si="27"/>
        <v>2.7435714990926412</v>
      </c>
      <c r="AT140" s="12">
        <v>2.7435714990926412</v>
      </c>
      <c r="AU140" s="12">
        <v>2.9375900000000001</v>
      </c>
      <c r="AV140" s="12">
        <f t="shared" si="28"/>
        <v>2.0911532990926407</v>
      </c>
      <c r="AW140" s="12">
        <f t="shared" si="28"/>
        <v>2.0911532990926407</v>
      </c>
      <c r="AX140" s="12">
        <f t="shared" si="28"/>
        <v>2.0911532990926407</v>
      </c>
      <c r="AY140" s="12">
        <f t="shared" si="24"/>
        <v>2.0911532990926407</v>
      </c>
      <c r="BA140" s="12">
        <f t="shared" si="29"/>
        <v>3.1575091118674168</v>
      </c>
      <c r="BB140" s="12">
        <f t="shared" si="29"/>
        <v>3.1575091118674168</v>
      </c>
      <c r="BC140" s="12">
        <f t="shared" si="29"/>
        <v>3.1575091118674168</v>
      </c>
      <c r="BD140" s="12">
        <f t="shared" si="25"/>
        <v>3.1575091118674168</v>
      </c>
    </row>
    <row r="141" spans="1:56" x14ac:dyDescent="0.25">
      <c r="A141" s="12" t="str">
        <f>Pub_national_scen_base!A141</f>
        <v>Q4 2010</v>
      </c>
      <c r="B141" s="12">
        <f>Pub_national_scen_base!F141</f>
        <v>9.5</v>
      </c>
      <c r="C141" s="12">
        <f>Pub_national_scen_adv!F141</f>
        <v>9.5</v>
      </c>
      <c r="D141" s="12">
        <f>Pub_national_scen_sev!F141</f>
        <v>9.5</v>
      </c>
      <c r="E141" s="12">
        <v>9.5</v>
      </c>
      <c r="F141" s="12">
        <f t="shared" si="32"/>
        <v>9.6</v>
      </c>
      <c r="G141" s="12">
        <f t="shared" si="32"/>
        <v>9.6</v>
      </c>
      <c r="H141" s="12">
        <f t="shared" si="32"/>
        <v>9.6</v>
      </c>
      <c r="I141" s="12">
        <f t="shared" si="30"/>
        <v>9.6</v>
      </c>
      <c r="J141" s="12">
        <f t="shared" si="34"/>
        <v>9.7000000000000011</v>
      </c>
      <c r="K141" s="12">
        <f t="shared" si="34"/>
        <v>9.7000000000000011</v>
      </c>
      <c r="L141" s="12">
        <f t="shared" si="34"/>
        <v>9.7000000000000011</v>
      </c>
      <c r="M141" s="12">
        <v>9.7000000000000011</v>
      </c>
      <c r="N141" s="12">
        <f>Pub_national_scen_base!N141</f>
        <v>13131.5</v>
      </c>
      <c r="O141" s="12">
        <f>Pub_national_scen_adv!N141</f>
        <v>13131.5</v>
      </c>
      <c r="P141" s="12">
        <f>Pub_national_scen_sev!N141</f>
        <v>13131.5</v>
      </c>
      <c r="Q141">
        <v>13131.5</v>
      </c>
      <c r="R141" s="12">
        <f t="shared" si="35"/>
        <v>15.339347041308372</v>
      </c>
      <c r="S141" s="12">
        <f t="shared" si="35"/>
        <v>15.339347041308372</v>
      </c>
      <c r="T141" s="12">
        <f t="shared" si="35"/>
        <v>15.339347041308372</v>
      </c>
      <c r="U141" s="12">
        <f t="shared" si="33"/>
        <v>15.339347041308372</v>
      </c>
      <c r="V141" s="12">
        <f t="shared" si="37"/>
        <v>24.623732436233109</v>
      </c>
      <c r="W141" s="12">
        <f t="shared" si="37"/>
        <v>24.623732436233109</v>
      </c>
      <c r="X141" s="12">
        <f t="shared" si="37"/>
        <v>24.623732436233109</v>
      </c>
      <c r="Y141" s="12">
        <f t="shared" si="36"/>
        <v>24.623732436233109</v>
      </c>
      <c r="Z141" s="12">
        <f>Pub_national_scen_base!H141</f>
        <v>0.1</v>
      </c>
      <c r="AA141" s="12">
        <f>Pub_national_scen_adv!H141</f>
        <v>0.1</v>
      </c>
      <c r="AB141" s="12">
        <f>Pub_national_scen_sev!H141</f>
        <v>0.1</v>
      </c>
      <c r="AC141">
        <v>0.1</v>
      </c>
      <c r="AD141" s="12">
        <f t="shared" si="31"/>
        <v>0.2</v>
      </c>
      <c r="AE141" s="12">
        <f t="shared" si="31"/>
        <v>0.2</v>
      </c>
      <c r="AF141" s="12">
        <f t="shared" si="31"/>
        <v>0.2</v>
      </c>
      <c r="AG141" s="12">
        <f t="shared" si="26"/>
        <v>0.2</v>
      </c>
      <c r="AH141" s="12">
        <f>Pub_national_scen_base!J141-Pub_national_scen_base!H141</f>
        <v>2.9</v>
      </c>
      <c r="AI141" s="12">
        <f>Pub_national_scen_adv!J141-Pub_national_scen_adv!H141</f>
        <v>2.9</v>
      </c>
      <c r="AJ141" s="12">
        <f>Pub_national_scen_sev!J141-Pub_national_scen_sev!H141</f>
        <v>2.9</v>
      </c>
      <c r="AK141" s="12">
        <v>2.9</v>
      </c>
      <c r="AL141" s="12">
        <f>AH141*(AVERAGE(Pub_national_scen_base!$H141:$J141))</f>
        <v>4.4466666666666663</v>
      </c>
      <c r="AM141" s="12">
        <f>AI141*(AVERAGE(Pub_national_scen_adv!$H141:$J141))</f>
        <v>4.4466666666666663</v>
      </c>
      <c r="AN141" s="12">
        <f>AJ141*(AVERAGE(Pub_national_scen_adv!$H141:$J141))</f>
        <v>4.4466666666666663</v>
      </c>
      <c r="AO141" s="12">
        <v>4.4466666666666663</v>
      </c>
      <c r="AQ141" s="12">
        <f t="shared" si="27"/>
        <v>2.9038364232192331</v>
      </c>
      <c r="AR141" s="12">
        <f t="shared" si="27"/>
        <v>2.9038364232192331</v>
      </c>
      <c r="AS141" s="12">
        <f t="shared" si="27"/>
        <v>2.9038364232192331</v>
      </c>
      <c r="AT141" s="12">
        <v>2.9038364232192331</v>
      </c>
      <c r="AU141" s="12">
        <v>2.1097100000000002</v>
      </c>
      <c r="AV141" s="12">
        <f t="shared" si="28"/>
        <v>2.3476615565525654</v>
      </c>
      <c r="AW141" s="12">
        <f t="shared" si="28"/>
        <v>2.3476615565525654</v>
      </c>
      <c r="AX141" s="12">
        <f t="shared" si="28"/>
        <v>2.3476615565525654</v>
      </c>
      <c r="AY141" s="12">
        <f t="shared" si="24"/>
        <v>2.3476615565525654</v>
      </c>
      <c r="BA141" s="12">
        <f t="shared" si="29"/>
        <v>2.9626105887607492</v>
      </c>
      <c r="BB141" s="12">
        <f t="shared" si="29"/>
        <v>2.9626105887607492</v>
      </c>
      <c r="BC141" s="12">
        <f t="shared" si="29"/>
        <v>2.9626105887607492</v>
      </c>
      <c r="BD141" s="12">
        <f t="shared" si="25"/>
        <v>2.9626105887607492</v>
      </c>
    </row>
    <row r="142" spans="1:56" x14ac:dyDescent="0.25">
      <c r="A142" s="12" t="str">
        <f>Pub_national_scen_base!A142</f>
        <v>Q1 2011</v>
      </c>
      <c r="B142" s="12">
        <f>Pub_national_scen_base!F142</f>
        <v>9</v>
      </c>
      <c r="C142" s="12">
        <f>Pub_national_scen_adv!F142</f>
        <v>9</v>
      </c>
      <c r="D142" s="12">
        <f>Pub_national_scen_sev!F142</f>
        <v>9</v>
      </c>
      <c r="E142" s="12">
        <v>9</v>
      </c>
      <c r="F142" s="12">
        <f t="shared" si="32"/>
        <v>9.5</v>
      </c>
      <c r="G142" s="12">
        <f t="shared" si="32"/>
        <v>9.5</v>
      </c>
      <c r="H142" s="12">
        <f t="shared" si="32"/>
        <v>9.5</v>
      </c>
      <c r="I142" s="12">
        <f t="shared" si="30"/>
        <v>9.5</v>
      </c>
      <c r="J142" s="12">
        <f t="shared" si="34"/>
        <v>9.6</v>
      </c>
      <c r="K142" s="12">
        <f t="shared" si="34"/>
        <v>9.6</v>
      </c>
      <c r="L142" s="12">
        <f t="shared" si="34"/>
        <v>9.6</v>
      </c>
      <c r="M142" s="12">
        <v>9.6</v>
      </c>
      <c r="N142" s="12">
        <f>Pub_national_scen_base!N142</f>
        <v>13908.5</v>
      </c>
      <c r="O142" s="12">
        <f>Pub_national_scen_adv!N142</f>
        <v>13908.5</v>
      </c>
      <c r="P142" s="12">
        <f>Pub_national_scen_sev!N142</f>
        <v>13908.5</v>
      </c>
      <c r="Q142">
        <v>13908.5</v>
      </c>
      <c r="R142" s="12">
        <f t="shared" si="35"/>
        <v>15.591107417411187</v>
      </c>
      <c r="S142" s="12">
        <f t="shared" si="35"/>
        <v>15.591107417411187</v>
      </c>
      <c r="T142" s="12">
        <f t="shared" si="35"/>
        <v>15.591107417411187</v>
      </c>
      <c r="U142" s="12">
        <f t="shared" si="33"/>
        <v>15.591107417411187</v>
      </c>
      <c r="V142" s="12">
        <f t="shared" si="37"/>
        <v>22.031283319805979</v>
      </c>
      <c r="W142" s="12">
        <f t="shared" si="37"/>
        <v>22.031283319805979</v>
      </c>
      <c r="X142" s="12">
        <f t="shared" si="37"/>
        <v>22.031283319805979</v>
      </c>
      <c r="Y142" s="12">
        <f t="shared" si="36"/>
        <v>22.031283319805979</v>
      </c>
      <c r="Z142" s="12">
        <f>Pub_national_scen_base!H142</f>
        <v>0.1</v>
      </c>
      <c r="AA142" s="12">
        <f>Pub_national_scen_adv!H142</f>
        <v>0.1</v>
      </c>
      <c r="AB142" s="12">
        <f>Pub_national_scen_sev!H142</f>
        <v>0.1</v>
      </c>
      <c r="AC142">
        <v>0.1</v>
      </c>
      <c r="AD142" s="12">
        <f t="shared" si="31"/>
        <v>0.1</v>
      </c>
      <c r="AE142" s="12">
        <f t="shared" si="31"/>
        <v>0.1</v>
      </c>
      <c r="AF142" s="12">
        <f t="shared" si="31"/>
        <v>0.1</v>
      </c>
      <c r="AG142" s="12">
        <f t="shared" si="26"/>
        <v>0.1</v>
      </c>
      <c r="AH142" s="12">
        <f>Pub_national_scen_base!J142-Pub_national_scen_base!H142</f>
        <v>3.4</v>
      </c>
      <c r="AI142" s="12">
        <f>Pub_national_scen_adv!J142-Pub_national_scen_adv!H142</f>
        <v>3.4</v>
      </c>
      <c r="AJ142" s="12">
        <f>Pub_national_scen_sev!J142-Pub_national_scen_sev!H142</f>
        <v>3.4</v>
      </c>
      <c r="AK142" s="12">
        <v>3.4</v>
      </c>
      <c r="AL142" s="12">
        <f>AH142*(AVERAGE(Pub_national_scen_base!$H142:$J142))</f>
        <v>6.46</v>
      </c>
      <c r="AM142" s="12">
        <f>AI142*(AVERAGE(Pub_national_scen_adv!$H142:$J142))</f>
        <v>6.46</v>
      </c>
      <c r="AN142" s="12">
        <f>AJ142*(AVERAGE(Pub_national_scen_adv!$H142:$J142))</f>
        <v>6.46</v>
      </c>
      <c r="AO142" s="12">
        <v>6.46</v>
      </c>
      <c r="AQ142" s="12">
        <f t="shared" si="27"/>
        <v>3.2214458991432453</v>
      </c>
      <c r="AR142" s="12">
        <f t="shared" si="27"/>
        <v>3.2214458991432453</v>
      </c>
      <c r="AS142" s="12">
        <f t="shared" si="27"/>
        <v>3.2214458991432453</v>
      </c>
      <c r="AT142" s="12">
        <v>3.2214458991432453</v>
      </c>
      <c r="AU142" s="12">
        <v>2.46699</v>
      </c>
      <c r="AV142" s="12">
        <f t="shared" si="28"/>
        <v>2.8695834991432445</v>
      </c>
      <c r="AW142" s="12">
        <f t="shared" si="28"/>
        <v>2.8695834991432445</v>
      </c>
      <c r="AX142" s="12">
        <f t="shared" si="28"/>
        <v>2.8695834991432445</v>
      </c>
      <c r="AY142" s="12">
        <f t="shared" si="24"/>
        <v>2.8695834991432445</v>
      </c>
      <c r="BA142" s="12">
        <f t="shared" si="29"/>
        <v>2.9550577774776645</v>
      </c>
      <c r="BB142" s="12">
        <f t="shared" si="29"/>
        <v>2.9550577774776645</v>
      </c>
      <c r="BC142" s="12">
        <f t="shared" si="29"/>
        <v>2.9550577774776645</v>
      </c>
      <c r="BD142" s="12">
        <f t="shared" si="25"/>
        <v>2.9550577774776645</v>
      </c>
    </row>
    <row r="143" spans="1:56" x14ac:dyDescent="0.25">
      <c r="A143" s="12" t="str">
        <f>Pub_national_scen_base!A143</f>
        <v>Q2 2011</v>
      </c>
      <c r="B143" s="12">
        <f>Pub_national_scen_base!F143</f>
        <v>9.1</v>
      </c>
      <c r="C143" s="12">
        <f>Pub_national_scen_adv!F143</f>
        <v>9.1</v>
      </c>
      <c r="D143" s="12">
        <f>Pub_national_scen_sev!F143</f>
        <v>9.1</v>
      </c>
      <c r="E143" s="12">
        <v>9.1</v>
      </c>
      <c r="F143" s="12">
        <f t="shared" si="32"/>
        <v>9.5</v>
      </c>
      <c r="G143" s="12">
        <f t="shared" si="32"/>
        <v>9.5</v>
      </c>
      <c r="H143" s="12">
        <f t="shared" si="32"/>
        <v>9.5</v>
      </c>
      <c r="I143" s="12">
        <f t="shared" si="30"/>
        <v>9.5</v>
      </c>
      <c r="J143" s="12">
        <f t="shared" si="34"/>
        <v>9.4</v>
      </c>
      <c r="K143" s="12">
        <f t="shared" si="34"/>
        <v>9.4</v>
      </c>
      <c r="L143" s="12">
        <f t="shared" si="34"/>
        <v>9.4</v>
      </c>
      <c r="M143" s="12">
        <v>9.4</v>
      </c>
      <c r="N143" s="12">
        <f>Pub_national_scen_base!N143</f>
        <v>13843.5</v>
      </c>
      <c r="O143" s="12">
        <f>Pub_national_scen_adv!N143</f>
        <v>13843.5</v>
      </c>
      <c r="P143" s="12">
        <f>Pub_national_scen_sev!N143</f>
        <v>13843.5</v>
      </c>
      <c r="Q143">
        <v>13843.5</v>
      </c>
      <c r="R143" s="12">
        <f t="shared" si="35"/>
        <v>30.037197768133915</v>
      </c>
      <c r="S143" s="12">
        <f t="shared" si="35"/>
        <v>30.037197768133915</v>
      </c>
      <c r="T143" s="12">
        <f t="shared" si="35"/>
        <v>30.037197768133915</v>
      </c>
      <c r="U143" s="12">
        <f t="shared" si="33"/>
        <v>30.037197768133915</v>
      </c>
      <c r="V143" s="12">
        <f t="shared" si="37"/>
        <v>13.534104802586711</v>
      </c>
      <c r="W143" s="12">
        <f t="shared" si="37"/>
        <v>13.534104802586711</v>
      </c>
      <c r="X143" s="12">
        <f t="shared" si="37"/>
        <v>13.534104802586711</v>
      </c>
      <c r="Y143" s="12">
        <f t="shared" si="36"/>
        <v>13.534104802586711</v>
      </c>
      <c r="Z143" s="12">
        <f>Pub_national_scen_base!H143</f>
        <v>0</v>
      </c>
      <c r="AA143" s="12">
        <f>Pub_national_scen_adv!H143</f>
        <v>0</v>
      </c>
      <c r="AB143" s="12">
        <f>Pub_national_scen_sev!H143</f>
        <v>0</v>
      </c>
      <c r="AC143">
        <v>0</v>
      </c>
      <c r="AD143" s="12">
        <f t="shared" si="31"/>
        <v>0.1</v>
      </c>
      <c r="AE143" s="12">
        <f t="shared" si="31"/>
        <v>0.1</v>
      </c>
      <c r="AF143" s="12">
        <f t="shared" si="31"/>
        <v>0.1</v>
      </c>
      <c r="AG143" s="12">
        <f t="shared" si="26"/>
        <v>0.1</v>
      </c>
      <c r="AH143" s="12">
        <f>Pub_national_scen_base!J143-Pub_national_scen_base!H143</f>
        <v>3.3</v>
      </c>
      <c r="AI143" s="12">
        <f>Pub_national_scen_adv!J143-Pub_national_scen_adv!H143</f>
        <v>3.3</v>
      </c>
      <c r="AJ143" s="12">
        <f>Pub_national_scen_sev!J143-Pub_national_scen_sev!H143</f>
        <v>3.3</v>
      </c>
      <c r="AK143" s="12">
        <v>3.3</v>
      </c>
      <c r="AL143" s="12">
        <f>AH143*(AVERAGE(Pub_national_scen_base!$H143:$J143))</f>
        <v>5.6099999999999994</v>
      </c>
      <c r="AM143" s="12">
        <f>AI143*(AVERAGE(Pub_national_scen_adv!$H143:$J143))</f>
        <v>5.6099999999999994</v>
      </c>
      <c r="AN143" s="12">
        <f>AJ143*(AVERAGE(Pub_national_scen_adv!$H143:$J143))</f>
        <v>5.6099999999999994</v>
      </c>
      <c r="AO143" s="12">
        <v>5.6099999999999994</v>
      </c>
      <c r="AQ143" s="12">
        <f t="shared" si="27"/>
        <v>3.4448387589727383</v>
      </c>
      <c r="AR143" s="12">
        <f t="shared" si="27"/>
        <v>3.4448387589727383</v>
      </c>
      <c r="AS143" s="12">
        <f t="shared" si="27"/>
        <v>3.4448387589727383</v>
      </c>
      <c r="AT143" s="12">
        <v>3.4448387589727383</v>
      </c>
      <c r="AU143" s="12">
        <v>4.22654</v>
      </c>
      <c r="AV143" s="12">
        <f t="shared" si="28"/>
        <v>3.1428343589727383</v>
      </c>
      <c r="AW143" s="12">
        <f t="shared" si="28"/>
        <v>3.1428343589727383</v>
      </c>
      <c r="AX143" s="12">
        <f t="shared" si="28"/>
        <v>3.1428343589727383</v>
      </c>
      <c r="AY143" s="12">
        <f t="shared" si="24"/>
        <v>3.1428343589727383</v>
      </c>
      <c r="BA143" s="12">
        <f t="shared" si="29"/>
        <v>2.5016750669559826</v>
      </c>
      <c r="BB143" s="12">
        <f t="shared" si="29"/>
        <v>2.5016750669559826</v>
      </c>
      <c r="BC143" s="12">
        <f t="shared" si="29"/>
        <v>2.5016750669559826</v>
      </c>
      <c r="BD143" s="12">
        <f t="shared" si="25"/>
        <v>2.5016750669559826</v>
      </c>
    </row>
    <row r="144" spans="1:56" x14ac:dyDescent="0.25">
      <c r="A144" s="12" t="str">
        <f>Pub_national_scen_base!A144</f>
        <v>Q3 2011</v>
      </c>
      <c r="B144" s="12">
        <f>Pub_national_scen_base!F144</f>
        <v>9</v>
      </c>
      <c r="C144" s="12">
        <f>Pub_national_scen_adv!F144</f>
        <v>9</v>
      </c>
      <c r="D144" s="12">
        <f>Pub_national_scen_sev!F144</f>
        <v>9</v>
      </c>
      <c r="E144" s="12">
        <v>9</v>
      </c>
      <c r="F144" s="12">
        <f t="shared" si="32"/>
        <v>9</v>
      </c>
      <c r="G144" s="12">
        <f t="shared" si="32"/>
        <v>9</v>
      </c>
      <c r="H144" s="12">
        <f t="shared" si="32"/>
        <v>9</v>
      </c>
      <c r="I144" s="12">
        <f t="shared" si="30"/>
        <v>9</v>
      </c>
      <c r="J144" s="12">
        <f t="shared" si="34"/>
        <v>9.2750000000000004</v>
      </c>
      <c r="K144" s="12">
        <f t="shared" si="34"/>
        <v>9.2750000000000004</v>
      </c>
      <c r="L144" s="12">
        <f t="shared" si="34"/>
        <v>9.2750000000000004</v>
      </c>
      <c r="M144" s="12">
        <v>9.2750000000000004</v>
      </c>
      <c r="N144" s="12">
        <f>Pub_national_scen_base!N144</f>
        <v>11676.5</v>
      </c>
      <c r="O144" s="12">
        <f>Pub_national_scen_adv!N144</f>
        <v>11676.5</v>
      </c>
      <c r="P144" s="12">
        <f>Pub_national_scen_sev!N144</f>
        <v>11676.5</v>
      </c>
      <c r="Q144">
        <v>11676.5</v>
      </c>
      <c r="R144" s="12">
        <f t="shared" si="35"/>
        <v>-1.1638733705772841</v>
      </c>
      <c r="S144" s="12">
        <f t="shared" si="35"/>
        <v>-1.1638733705772841</v>
      </c>
      <c r="T144" s="12">
        <f t="shared" si="35"/>
        <v>-1.1638733705772841</v>
      </c>
      <c r="U144" s="12">
        <f t="shared" si="33"/>
        <v>-1.1638733705772841</v>
      </c>
      <c r="V144" s="12">
        <f t="shared" si="37"/>
        <v>17.556762124484898</v>
      </c>
      <c r="W144" s="12">
        <f t="shared" si="37"/>
        <v>17.556762124484898</v>
      </c>
      <c r="X144" s="12">
        <f t="shared" si="37"/>
        <v>17.556762124484898</v>
      </c>
      <c r="Y144" s="12">
        <f t="shared" si="36"/>
        <v>17.556762124484898</v>
      </c>
      <c r="Z144" s="12">
        <f>Pub_national_scen_base!H144</f>
        <v>0</v>
      </c>
      <c r="AA144" s="12">
        <f>Pub_national_scen_adv!H144</f>
        <v>0</v>
      </c>
      <c r="AB144" s="12">
        <f>Pub_national_scen_sev!H144</f>
        <v>0</v>
      </c>
      <c r="AC144">
        <v>0</v>
      </c>
      <c r="AD144" s="12">
        <f t="shared" si="31"/>
        <v>0</v>
      </c>
      <c r="AE144" s="12">
        <f t="shared" si="31"/>
        <v>0</v>
      </c>
      <c r="AF144" s="12">
        <f t="shared" si="31"/>
        <v>0</v>
      </c>
      <c r="AG144" s="12">
        <f t="shared" si="26"/>
        <v>0</v>
      </c>
      <c r="AH144" s="12">
        <f>Pub_national_scen_base!J144-Pub_national_scen_base!H144</f>
        <v>2.5</v>
      </c>
      <c r="AI144" s="12">
        <f>Pub_national_scen_adv!J144-Pub_national_scen_adv!H144</f>
        <v>2.5</v>
      </c>
      <c r="AJ144" s="12">
        <f>Pub_national_scen_sev!J144-Pub_national_scen_sev!H144</f>
        <v>2.5</v>
      </c>
      <c r="AK144" s="12">
        <v>2.5</v>
      </c>
      <c r="AL144" s="12">
        <f>AH144*(AVERAGE(Pub_national_scen_base!$H144:$J144))</f>
        <v>3</v>
      </c>
      <c r="AM144" s="12">
        <f>AI144*(AVERAGE(Pub_national_scen_adv!$H144:$J144))</f>
        <v>3</v>
      </c>
      <c r="AN144" s="12">
        <f>AJ144*(AVERAGE(Pub_national_scen_adv!$H144:$J144))</f>
        <v>3</v>
      </c>
      <c r="AO144" s="12">
        <v>3</v>
      </c>
      <c r="AQ144" s="12">
        <f t="shared" si="27"/>
        <v>2.7375795797280511</v>
      </c>
      <c r="AR144" s="12">
        <f t="shared" si="27"/>
        <v>2.7375795797280511</v>
      </c>
      <c r="AS144" s="12">
        <f t="shared" si="27"/>
        <v>2.7375795797280511</v>
      </c>
      <c r="AT144" s="12">
        <v>2.7375795797280511</v>
      </c>
      <c r="AU144" s="12">
        <v>4.22879</v>
      </c>
      <c r="AV144" s="12">
        <f t="shared" si="28"/>
        <v>2.1860455797280505</v>
      </c>
      <c r="AW144" s="12">
        <f t="shared" si="28"/>
        <v>2.1860455797280505</v>
      </c>
      <c r="AX144" s="12">
        <f t="shared" si="28"/>
        <v>2.1860455797280505</v>
      </c>
      <c r="AY144" s="12">
        <f t="shared" si="24"/>
        <v>2.1860455797280505</v>
      </c>
      <c r="BA144" s="12">
        <f t="shared" si="29"/>
        <v>3.4352072011173185</v>
      </c>
      <c r="BB144" s="12">
        <f t="shared" si="29"/>
        <v>3.4352072011173185</v>
      </c>
      <c r="BC144" s="12">
        <f t="shared" si="29"/>
        <v>3.4352072011173185</v>
      </c>
      <c r="BD144" s="12">
        <f t="shared" si="25"/>
        <v>3.4352072011173185</v>
      </c>
    </row>
    <row r="145" spans="1:56" x14ac:dyDescent="0.25">
      <c r="A145" s="12" t="str">
        <f>Pub_national_scen_base!A145</f>
        <v>Q4 2011</v>
      </c>
      <c r="B145" s="12">
        <f>Pub_national_scen_base!F145</f>
        <v>8.6</v>
      </c>
      <c r="C145" s="12">
        <f>Pub_national_scen_adv!F145</f>
        <v>8.6</v>
      </c>
      <c r="D145" s="12">
        <f>Pub_national_scen_sev!F145</f>
        <v>8.6</v>
      </c>
      <c r="E145" s="12">
        <v>8.6</v>
      </c>
      <c r="F145" s="12">
        <f t="shared" si="32"/>
        <v>9.1</v>
      </c>
      <c r="G145" s="12">
        <f t="shared" si="32"/>
        <v>9.1</v>
      </c>
      <c r="H145" s="12">
        <f t="shared" si="32"/>
        <v>9.1</v>
      </c>
      <c r="I145" s="12">
        <f t="shared" si="30"/>
        <v>9.1</v>
      </c>
      <c r="J145" s="12">
        <f t="shared" si="34"/>
        <v>9.15</v>
      </c>
      <c r="K145" s="12">
        <f t="shared" si="34"/>
        <v>9.15</v>
      </c>
      <c r="L145" s="12">
        <f t="shared" si="34"/>
        <v>9.15</v>
      </c>
      <c r="M145" s="12">
        <v>9.15</v>
      </c>
      <c r="N145" s="12">
        <f>Pub_national_scen_base!N145</f>
        <v>13019.3</v>
      </c>
      <c r="O145" s="12">
        <f>Pub_national_scen_adv!N145</f>
        <v>13019.3</v>
      </c>
      <c r="P145" s="12">
        <f>Pub_national_scen_sev!N145</f>
        <v>13019.3</v>
      </c>
      <c r="Q145">
        <v>13019.3</v>
      </c>
      <c r="R145" s="12">
        <f t="shared" si="35"/>
        <v>-0.85443399459316227</v>
      </c>
      <c r="S145" s="12">
        <f t="shared" si="35"/>
        <v>-0.85443399459316227</v>
      </c>
      <c r="T145" s="12">
        <f t="shared" si="35"/>
        <v>-0.85443399459316227</v>
      </c>
      <c r="U145" s="12">
        <f t="shared" si="33"/>
        <v>-0.85443399459316227</v>
      </c>
      <c r="V145" s="12">
        <f t="shared" si="37"/>
        <v>14.950944714069047</v>
      </c>
      <c r="W145" s="12">
        <f t="shared" si="37"/>
        <v>14.950944714069047</v>
      </c>
      <c r="X145" s="12">
        <f t="shared" si="37"/>
        <v>14.950944714069047</v>
      </c>
      <c r="Y145" s="12">
        <f t="shared" si="36"/>
        <v>14.950944714069047</v>
      </c>
      <c r="Z145" s="12">
        <f>Pub_national_scen_base!H145</f>
        <v>0</v>
      </c>
      <c r="AA145" s="12">
        <f>Pub_national_scen_adv!H145</f>
        <v>0</v>
      </c>
      <c r="AB145" s="12">
        <f>Pub_national_scen_sev!H145</f>
        <v>0</v>
      </c>
      <c r="AC145">
        <v>0</v>
      </c>
      <c r="AD145" s="12">
        <f t="shared" si="31"/>
        <v>0</v>
      </c>
      <c r="AE145" s="12">
        <f t="shared" si="31"/>
        <v>0</v>
      </c>
      <c r="AF145" s="12">
        <f t="shared" si="31"/>
        <v>0</v>
      </c>
      <c r="AG145" s="12">
        <f t="shared" si="26"/>
        <v>0</v>
      </c>
      <c r="AH145" s="12">
        <f>Pub_national_scen_base!J145-Pub_national_scen_base!H145</f>
        <v>2.1</v>
      </c>
      <c r="AI145" s="12">
        <f>Pub_national_scen_adv!J145-Pub_national_scen_adv!H145</f>
        <v>2.1</v>
      </c>
      <c r="AJ145" s="12">
        <f>Pub_national_scen_sev!J145-Pub_national_scen_sev!H145</f>
        <v>2.1</v>
      </c>
      <c r="AK145" s="12">
        <v>2.1</v>
      </c>
      <c r="AL145" s="12">
        <f>AH145*(AVERAGE(Pub_national_scen_base!$H145:$J145))</f>
        <v>2.1700000000000004</v>
      </c>
      <c r="AM145" s="12">
        <f>AI145*(AVERAGE(Pub_national_scen_adv!$H145:$J145))</f>
        <v>2.1700000000000004</v>
      </c>
      <c r="AN145" s="12">
        <f>AJ145*(AVERAGE(Pub_national_scen_adv!$H145:$J145))</f>
        <v>2.1700000000000004</v>
      </c>
      <c r="AO145" s="12">
        <v>2.1700000000000004</v>
      </c>
      <c r="AQ145" s="12">
        <f t="shared" si="27"/>
        <v>2.4136145566006784</v>
      </c>
      <c r="AR145" s="12">
        <f t="shared" si="27"/>
        <v>2.4136145566006784</v>
      </c>
      <c r="AS145" s="12">
        <f t="shared" si="27"/>
        <v>2.4136145566006784</v>
      </c>
      <c r="AT145" s="12">
        <v>2.4136145566006784</v>
      </c>
      <c r="AU145" s="12">
        <v>1.5229299999999999</v>
      </c>
      <c r="AV145" s="12">
        <f t="shared" si="28"/>
        <v>1.7409977566006782</v>
      </c>
      <c r="AW145" s="12">
        <f t="shared" si="28"/>
        <v>1.7409977566006782</v>
      </c>
      <c r="AX145" s="12">
        <f t="shared" si="28"/>
        <v>1.7409977566006782</v>
      </c>
      <c r="AY145" s="12">
        <f t="shared" si="24"/>
        <v>1.7409977566006782</v>
      </c>
      <c r="BA145" s="12">
        <f t="shared" si="29"/>
        <v>3.413424019837795</v>
      </c>
      <c r="BB145" s="12">
        <f t="shared" si="29"/>
        <v>3.413424019837795</v>
      </c>
      <c r="BC145" s="12">
        <f t="shared" si="29"/>
        <v>3.413424019837795</v>
      </c>
      <c r="BD145" s="12">
        <f t="shared" si="25"/>
        <v>3.413424019837795</v>
      </c>
    </row>
    <row r="146" spans="1:56" x14ac:dyDescent="0.25">
      <c r="A146" s="12" t="str">
        <f>Pub_national_scen_base!A146</f>
        <v>Q1 2012</v>
      </c>
      <c r="B146" s="12">
        <f>Pub_national_scen_base!F146</f>
        <v>8.3000000000000007</v>
      </c>
      <c r="C146" s="12">
        <f>Pub_national_scen_adv!F146</f>
        <v>8.3000000000000007</v>
      </c>
      <c r="D146" s="12">
        <f>Pub_national_scen_sev!F146</f>
        <v>8.3000000000000007</v>
      </c>
      <c r="E146" s="12">
        <v>8.3000000000000007</v>
      </c>
      <c r="F146" s="12">
        <f t="shared" si="32"/>
        <v>9</v>
      </c>
      <c r="G146" s="12">
        <f t="shared" si="32"/>
        <v>9</v>
      </c>
      <c r="H146" s="12">
        <f t="shared" si="32"/>
        <v>9</v>
      </c>
      <c r="I146" s="12">
        <f t="shared" si="30"/>
        <v>9</v>
      </c>
      <c r="J146" s="12">
        <f t="shared" si="34"/>
        <v>8.9250000000000007</v>
      </c>
      <c r="K146" s="12">
        <f t="shared" si="34"/>
        <v>8.9250000000000007</v>
      </c>
      <c r="L146" s="12">
        <f t="shared" si="34"/>
        <v>8.9250000000000007</v>
      </c>
      <c r="M146" s="12">
        <v>8.9250000000000007</v>
      </c>
      <c r="N146" s="12">
        <f>Pub_national_scen_base!N146</f>
        <v>14627.5</v>
      </c>
      <c r="O146" s="12">
        <f>Pub_national_scen_adv!N146</f>
        <v>14627.5</v>
      </c>
      <c r="P146" s="12">
        <f>Pub_national_scen_sev!N146</f>
        <v>14627.5</v>
      </c>
      <c r="Q146">
        <v>14627.5</v>
      </c>
      <c r="R146" s="12">
        <f t="shared" si="35"/>
        <v>5.1695006650609443</v>
      </c>
      <c r="S146" s="12">
        <f t="shared" si="35"/>
        <v>5.1695006650609443</v>
      </c>
      <c r="T146" s="12">
        <f t="shared" si="35"/>
        <v>5.1695006650609443</v>
      </c>
      <c r="U146" s="12">
        <f t="shared" si="33"/>
        <v>5.1695006650609443</v>
      </c>
      <c r="V146" s="12">
        <f t="shared" si="37"/>
        <v>10.902499455093663</v>
      </c>
      <c r="W146" s="12">
        <f t="shared" si="37"/>
        <v>10.902499455093663</v>
      </c>
      <c r="X146" s="12">
        <f t="shared" si="37"/>
        <v>10.902499455093663</v>
      </c>
      <c r="Y146" s="12">
        <f t="shared" si="36"/>
        <v>10.902499455093663</v>
      </c>
      <c r="Z146" s="12">
        <f>Pub_national_scen_base!H146</f>
        <v>0.1</v>
      </c>
      <c r="AA146" s="12">
        <f>Pub_national_scen_adv!H146</f>
        <v>0.1</v>
      </c>
      <c r="AB146" s="12">
        <f>Pub_national_scen_sev!H146</f>
        <v>0.1</v>
      </c>
      <c r="AC146">
        <v>0.1</v>
      </c>
      <c r="AD146" s="12">
        <f t="shared" si="31"/>
        <v>0</v>
      </c>
      <c r="AE146" s="12">
        <f t="shared" si="31"/>
        <v>0</v>
      </c>
      <c r="AF146" s="12">
        <f t="shared" si="31"/>
        <v>0</v>
      </c>
      <c r="AG146" s="12">
        <f t="shared" si="26"/>
        <v>0</v>
      </c>
      <c r="AH146" s="12">
        <f>Pub_national_scen_base!J146-Pub_national_scen_base!H146</f>
        <v>2</v>
      </c>
      <c r="AI146" s="12">
        <f>Pub_national_scen_adv!J146-Pub_national_scen_adv!H146</f>
        <v>2</v>
      </c>
      <c r="AJ146" s="12">
        <f>Pub_national_scen_sev!J146-Pub_national_scen_sev!H146</f>
        <v>2</v>
      </c>
      <c r="AK146" s="12">
        <v>2</v>
      </c>
      <c r="AL146" s="12">
        <f>AH146*(AVERAGE(Pub_national_scen_base!$H146:$J146))</f>
        <v>2.0666666666666669</v>
      </c>
      <c r="AM146" s="12">
        <f>AI146*(AVERAGE(Pub_national_scen_adv!$H146:$J146))</f>
        <v>2.0666666666666669</v>
      </c>
      <c r="AN146" s="12">
        <f>AJ146*(AVERAGE(Pub_national_scen_adv!$H146:$J146))</f>
        <v>2.0666666666666669</v>
      </c>
      <c r="AO146" s="12">
        <v>2.0666666666666669</v>
      </c>
      <c r="AQ146" s="12">
        <f t="shared" si="27"/>
        <v>2.3902410708171375</v>
      </c>
      <c r="AR146" s="12">
        <f t="shared" si="27"/>
        <v>2.3902410708171375</v>
      </c>
      <c r="AS146" s="12">
        <f t="shared" si="27"/>
        <v>2.3902410708171375</v>
      </c>
      <c r="AT146" s="12">
        <v>2.3902410708171375</v>
      </c>
      <c r="AU146" s="12">
        <v>2.78966</v>
      </c>
      <c r="AV146" s="12">
        <f t="shared" si="28"/>
        <v>1.7492654041504705</v>
      </c>
      <c r="AW146" s="12">
        <f t="shared" si="28"/>
        <v>1.7492654041504705</v>
      </c>
      <c r="AX146" s="12">
        <f t="shared" si="28"/>
        <v>1.7492654041504705</v>
      </c>
      <c r="AY146" s="12">
        <f t="shared" si="24"/>
        <v>1.7492654041504705</v>
      </c>
      <c r="BA146" s="12">
        <f t="shared" si="29"/>
        <v>3.2102059800481717</v>
      </c>
      <c r="BB146" s="12">
        <f t="shared" si="29"/>
        <v>3.2102059800481717</v>
      </c>
      <c r="BC146" s="12">
        <f t="shared" si="29"/>
        <v>3.2102059800481717</v>
      </c>
      <c r="BD146" s="12">
        <f t="shared" si="25"/>
        <v>3.2102059800481717</v>
      </c>
    </row>
    <row r="147" spans="1:56" x14ac:dyDescent="0.25">
      <c r="A147" s="12" t="str">
        <f>Pub_national_scen_base!A147</f>
        <v>Q2 2012</v>
      </c>
      <c r="B147" s="12">
        <f>Pub_national_scen_base!F147</f>
        <v>8.1999999999999993</v>
      </c>
      <c r="C147" s="12">
        <f>Pub_national_scen_adv!F147</f>
        <v>8.1999999999999993</v>
      </c>
      <c r="D147" s="12">
        <f>Pub_national_scen_sev!F147</f>
        <v>8.1999999999999993</v>
      </c>
      <c r="E147" s="12">
        <v>8.1999999999999993</v>
      </c>
      <c r="F147" s="12">
        <f t="shared" si="32"/>
        <v>8.6</v>
      </c>
      <c r="G147" s="12">
        <f t="shared" si="32"/>
        <v>8.6</v>
      </c>
      <c r="H147" s="12">
        <f t="shared" si="32"/>
        <v>8.6</v>
      </c>
      <c r="I147" s="12">
        <f t="shared" si="30"/>
        <v>8.6</v>
      </c>
      <c r="J147" s="12">
        <f t="shared" si="34"/>
        <v>8.75</v>
      </c>
      <c r="K147" s="12">
        <f t="shared" si="34"/>
        <v>8.75</v>
      </c>
      <c r="L147" s="12">
        <f t="shared" si="34"/>
        <v>8.75</v>
      </c>
      <c r="M147" s="12">
        <v>8.75</v>
      </c>
      <c r="N147" s="12">
        <f>Pub_national_scen_base!N147</f>
        <v>14100.2</v>
      </c>
      <c r="O147" s="12">
        <f>Pub_national_scen_adv!N147</f>
        <v>14100.2</v>
      </c>
      <c r="P147" s="12">
        <f>Pub_national_scen_sev!N147</f>
        <v>14100.2</v>
      </c>
      <c r="Q147">
        <v>14100.2</v>
      </c>
      <c r="R147" s="12">
        <f t="shared" si="35"/>
        <v>1.8542998519160747</v>
      </c>
      <c r="S147" s="12">
        <f t="shared" si="35"/>
        <v>1.8542998519160747</v>
      </c>
      <c r="T147" s="12">
        <f t="shared" si="35"/>
        <v>1.8542998519160747</v>
      </c>
      <c r="U147" s="12">
        <f t="shared" si="33"/>
        <v>1.8542998519160747</v>
      </c>
      <c r="V147" s="12">
        <f t="shared" si="37"/>
        <v>8.2970977670061039</v>
      </c>
      <c r="W147" s="12">
        <f t="shared" si="37"/>
        <v>8.2970977670061039</v>
      </c>
      <c r="X147" s="12">
        <f t="shared" si="37"/>
        <v>8.2970977670061039</v>
      </c>
      <c r="Y147" s="12">
        <f t="shared" si="36"/>
        <v>8.2970977670061039</v>
      </c>
      <c r="Z147" s="12">
        <f>Pub_national_scen_base!H147</f>
        <v>0.1</v>
      </c>
      <c r="AA147" s="12">
        <f>Pub_national_scen_adv!H147</f>
        <v>0.1</v>
      </c>
      <c r="AB147" s="12">
        <f>Pub_national_scen_sev!H147</f>
        <v>0.1</v>
      </c>
      <c r="AC147">
        <v>0.1</v>
      </c>
      <c r="AD147" s="12">
        <f t="shared" si="31"/>
        <v>0.1</v>
      </c>
      <c r="AE147" s="12">
        <f t="shared" si="31"/>
        <v>0.1</v>
      </c>
      <c r="AF147" s="12">
        <f t="shared" si="31"/>
        <v>0.1</v>
      </c>
      <c r="AG147" s="12">
        <f t="shared" si="26"/>
        <v>0.1</v>
      </c>
      <c r="AH147" s="12">
        <f>Pub_national_scen_base!J147-Pub_national_scen_base!H147</f>
        <v>1.7</v>
      </c>
      <c r="AI147" s="12">
        <f>Pub_national_scen_adv!J147-Pub_national_scen_adv!H147</f>
        <v>1.7</v>
      </c>
      <c r="AJ147" s="12">
        <f>Pub_national_scen_sev!J147-Pub_national_scen_sev!H147</f>
        <v>1.7</v>
      </c>
      <c r="AK147" s="12">
        <v>1.7</v>
      </c>
      <c r="AL147" s="12">
        <f>AH147*(AVERAGE(Pub_national_scen_base!$H147:$J147))</f>
        <v>1.53</v>
      </c>
      <c r="AM147" s="12">
        <f>AI147*(AVERAGE(Pub_national_scen_adv!$H147:$J147))</f>
        <v>1.53</v>
      </c>
      <c r="AN147" s="12">
        <f>AJ147*(AVERAGE(Pub_national_scen_adv!$H147:$J147))</f>
        <v>1.53</v>
      </c>
      <c r="AO147" s="12">
        <v>1.53</v>
      </c>
      <c r="AQ147" s="12">
        <f t="shared" si="27"/>
        <v>2.1775937901578901</v>
      </c>
      <c r="AR147" s="12">
        <f t="shared" si="27"/>
        <v>2.1775937901578901</v>
      </c>
      <c r="AS147" s="12">
        <f t="shared" si="27"/>
        <v>2.1775937901578901</v>
      </c>
      <c r="AT147" s="12">
        <v>2.1775937901578901</v>
      </c>
      <c r="AU147" s="12">
        <v>2.39466</v>
      </c>
      <c r="AV147" s="12">
        <f t="shared" si="28"/>
        <v>1.4692345901578898</v>
      </c>
      <c r="AW147" s="12">
        <f t="shared" si="28"/>
        <v>1.4692345901578898</v>
      </c>
      <c r="AX147" s="12">
        <f t="shared" si="28"/>
        <v>1.4692345901578898</v>
      </c>
      <c r="AY147" s="12">
        <f t="shared" si="24"/>
        <v>1.4692345901578898</v>
      </c>
      <c r="BA147" s="12">
        <f t="shared" si="29"/>
        <v>3.2821620044425179</v>
      </c>
      <c r="BB147" s="12">
        <f t="shared" si="29"/>
        <v>3.2821620044425179</v>
      </c>
      <c r="BC147" s="12">
        <f t="shared" si="29"/>
        <v>3.2821620044425179</v>
      </c>
      <c r="BD147" s="12">
        <f t="shared" si="25"/>
        <v>3.2821620044425179</v>
      </c>
    </row>
    <row r="148" spans="1:56" x14ac:dyDescent="0.25">
      <c r="A148" s="12" t="str">
        <f>Pub_national_scen_base!A148</f>
        <v>Q3 2012</v>
      </c>
      <c r="B148" s="12">
        <f>Pub_national_scen_base!F148</f>
        <v>8</v>
      </c>
      <c r="C148" s="12">
        <f>Pub_national_scen_adv!F148</f>
        <v>8</v>
      </c>
      <c r="D148" s="12">
        <f>Pub_national_scen_sev!F148</f>
        <v>8</v>
      </c>
      <c r="E148" s="12">
        <v>8</v>
      </c>
      <c r="F148" s="12">
        <f t="shared" si="32"/>
        <v>8.3000000000000007</v>
      </c>
      <c r="G148" s="12">
        <f t="shared" si="32"/>
        <v>8.3000000000000007</v>
      </c>
      <c r="H148" s="12">
        <f t="shared" si="32"/>
        <v>8.3000000000000007</v>
      </c>
      <c r="I148" s="12">
        <f t="shared" si="30"/>
        <v>8.3000000000000007</v>
      </c>
      <c r="J148" s="12">
        <f t="shared" si="34"/>
        <v>8.5250000000000004</v>
      </c>
      <c r="K148" s="12">
        <f t="shared" si="34"/>
        <v>8.5250000000000004</v>
      </c>
      <c r="L148" s="12">
        <f t="shared" si="34"/>
        <v>8.5250000000000004</v>
      </c>
      <c r="M148" s="12">
        <v>8.5250000000000004</v>
      </c>
      <c r="N148" s="12">
        <f>Pub_national_scen_base!N148</f>
        <v>14894.7</v>
      </c>
      <c r="O148" s="12">
        <f>Pub_national_scen_adv!N148</f>
        <v>14894.7</v>
      </c>
      <c r="P148" s="12">
        <f>Pub_national_scen_sev!N148</f>
        <v>14894.7</v>
      </c>
      <c r="Q148">
        <v>14894.7</v>
      </c>
      <c r="R148" s="12">
        <f t="shared" si="35"/>
        <v>27.561341155311947</v>
      </c>
      <c r="S148" s="12">
        <f t="shared" si="35"/>
        <v>27.561341155311947</v>
      </c>
      <c r="T148" s="12">
        <f t="shared" si="35"/>
        <v>27.561341155311947</v>
      </c>
      <c r="U148" s="12">
        <f t="shared" si="33"/>
        <v>27.561341155311947</v>
      </c>
      <c r="V148" s="12">
        <f t="shared" si="37"/>
        <v>1.251373287951643</v>
      </c>
      <c r="W148" s="12">
        <f t="shared" si="37"/>
        <v>1.251373287951643</v>
      </c>
      <c r="X148" s="12">
        <f t="shared" si="37"/>
        <v>1.251373287951643</v>
      </c>
      <c r="Y148" s="12">
        <f t="shared" si="36"/>
        <v>1.251373287951643</v>
      </c>
      <c r="Z148" s="12">
        <f>Pub_national_scen_base!H148</f>
        <v>0.1</v>
      </c>
      <c r="AA148" s="12">
        <f>Pub_national_scen_adv!H148</f>
        <v>0.1</v>
      </c>
      <c r="AB148" s="12">
        <f>Pub_national_scen_sev!H148</f>
        <v>0.1</v>
      </c>
      <c r="AC148">
        <v>0.1</v>
      </c>
      <c r="AD148" s="12">
        <f t="shared" si="31"/>
        <v>0.1</v>
      </c>
      <c r="AE148" s="12">
        <f t="shared" si="31"/>
        <v>0.1</v>
      </c>
      <c r="AF148" s="12">
        <f t="shared" si="31"/>
        <v>0.1</v>
      </c>
      <c r="AG148" s="12">
        <f t="shared" si="26"/>
        <v>0.1</v>
      </c>
      <c r="AH148" s="12">
        <f>Pub_national_scen_base!J148-Pub_national_scen_base!H148</f>
        <v>1.5</v>
      </c>
      <c r="AI148" s="12">
        <f>Pub_national_scen_adv!J148-Pub_national_scen_adv!H148</f>
        <v>1.5</v>
      </c>
      <c r="AJ148" s="12">
        <f>Pub_national_scen_sev!J148-Pub_national_scen_sev!H148</f>
        <v>1.5</v>
      </c>
      <c r="AK148" s="12">
        <v>1.5</v>
      </c>
      <c r="AL148" s="12">
        <f>AH148*(AVERAGE(Pub_national_scen_base!$H148:$J148))</f>
        <v>1.2</v>
      </c>
      <c r="AM148" s="12">
        <f>AI148*(AVERAGE(Pub_national_scen_adv!$H148:$J148))</f>
        <v>1.2</v>
      </c>
      <c r="AN148" s="12">
        <f>AJ148*(AVERAGE(Pub_national_scen_adv!$H148:$J148))</f>
        <v>1.2</v>
      </c>
      <c r="AO148" s="12">
        <v>1.2</v>
      </c>
      <c r="AQ148" s="12">
        <f t="shared" si="27"/>
        <v>2.1306900379730278</v>
      </c>
      <c r="AR148" s="12">
        <f t="shared" si="27"/>
        <v>2.1306900379730278</v>
      </c>
      <c r="AS148" s="12">
        <f t="shared" si="27"/>
        <v>2.1306900379730278</v>
      </c>
      <c r="AT148" s="12">
        <v>2.1306900379730278</v>
      </c>
      <c r="AU148" s="12">
        <v>2.3654299999999999</v>
      </c>
      <c r="AV148" s="12">
        <f t="shared" si="28"/>
        <v>1.4138000379730278</v>
      </c>
      <c r="AW148" s="12">
        <f t="shared" si="28"/>
        <v>1.4138000379730278</v>
      </c>
      <c r="AX148" s="12">
        <f t="shared" si="28"/>
        <v>1.4138000379730278</v>
      </c>
      <c r="AY148" s="12">
        <f t="shared" si="24"/>
        <v>1.4138000379730278</v>
      </c>
      <c r="BA148" s="12">
        <f t="shared" si="29"/>
        <v>2.4884507653406418</v>
      </c>
      <c r="BB148" s="12">
        <f t="shared" si="29"/>
        <v>2.4884507653406418</v>
      </c>
      <c r="BC148" s="12">
        <f t="shared" si="29"/>
        <v>2.4884507653406418</v>
      </c>
      <c r="BD148" s="12">
        <f t="shared" si="25"/>
        <v>2.4884507653406418</v>
      </c>
    </row>
    <row r="149" spans="1:56" x14ac:dyDescent="0.25">
      <c r="A149" s="12" t="str">
        <f>Pub_national_scen_base!A149</f>
        <v>Q4 2012</v>
      </c>
      <c r="B149" s="12">
        <f>Pub_national_scen_base!F149</f>
        <v>7.8</v>
      </c>
      <c r="C149" s="12">
        <f>Pub_national_scen_adv!F149</f>
        <v>7.8</v>
      </c>
      <c r="D149" s="12">
        <f>Pub_national_scen_sev!F149</f>
        <v>7.8</v>
      </c>
      <c r="E149" s="12">
        <v>7.8</v>
      </c>
      <c r="F149" s="12">
        <f t="shared" si="32"/>
        <v>8.1999999999999993</v>
      </c>
      <c r="G149" s="12">
        <f t="shared" si="32"/>
        <v>8.1999999999999993</v>
      </c>
      <c r="H149" s="12">
        <f t="shared" si="32"/>
        <v>8.1999999999999993</v>
      </c>
      <c r="I149" s="12">
        <f t="shared" si="30"/>
        <v>8.1999999999999993</v>
      </c>
      <c r="J149" s="12">
        <f t="shared" si="34"/>
        <v>8.2749999999999986</v>
      </c>
      <c r="K149" s="12">
        <f t="shared" si="34"/>
        <v>8.2749999999999986</v>
      </c>
      <c r="L149" s="12">
        <f t="shared" si="34"/>
        <v>8.2749999999999986</v>
      </c>
      <c r="M149" s="12">
        <v>8.2749999999999986</v>
      </c>
      <c r="N149" s="12">
        <f>Pub_national_scen_base!N149</f>
        <v>14834.9</v>
      </c>
      <c r="O149" s="12">
        <f>Pub_national_scen_adv!N149</f>
        <v>14834.9</v>
      </c>
      <c r="P149" s="12">
        <f>Pub_national_scen_sev!N149</f>
        <v>14834.9</v>
      </c>
      <c r="Q149">
        <v>14834.9</v>
      </c>
      <c r="R149" s="12">
        <f t="shared" si="35"/>
        <v>13.94545021621747</v>
      </c>
      <c r="S149" s="12">
        <f t="shared" si="35"/>
        <v>13.94545021621747</v>
      </c>
      <c r="T149" s="12">
        <f t="shared" si="35"/>
        <v>13.94545021621747</v>
      </c>
      <c r="U149" s="12">
        <f t="shared" si="33"/>
        <v>13.94545021621747</v>
      </c>
      <c r="V149" s="12">
        <f t="shared" si="37"/>
        <v>8.432676919423951</v>
      </c>
      <c r="W149" s="12">
        <f t="shared" si="37"/>
        <v>8.432676919423951</v>
      </c>
      <c r="X149" s="12">
        <f t="shared" si="37"/>
        <v>8.432676919423951</v>
      </c>
      <c r="Y149" s="12">
        <f t="shared" si="36"/>
        <v>8.432676919423951</v>
      </c>
      <c r="Z149" s="12">
        <f>Pub_national_scen_base!H149</f>
        <v>0.1</v>
      </c>
      <c r="AA149" s="12">
        <f>Pub_national_scen_adv!H149</f>
        <v>0.1</v>
      </c>
      <c r="AB149" s="12">
        <f>Pub_national_scen_sev!H149</f>
        <v>0.1</v>
      </c>
      <c r="AC149">
        <v>0.1</v>
      </c>
      <c r="AD149" s="12">
        <f t="shared" si="31"/>
        <v>0.1</v>
      </c>
      <c r="AE149" s="12">
        <f t="shared" si="31"/>
        <v>0.1</v>
      </c>
      <c r="AF149" s="12">
        <f t="shared" si="31"/>
        <v>0.1</v>
      </c>
      <c r="AG149" s="12">
        <f t="shared" si="26"/>
        <v>0.1</v>
      </c>
      <c r="AH149" s="12">
        <f>Pub_national_scen_base!J149-Pub_national_scen_base!H149</f>
        <v>1.5999999999999999</v>
      </c>
      <c r="AI149" s="12">
        <f>Pub_national_scen_adv!J149-Pub_national_scen_adv!H149</f>
        <v>1.5999999999999999</v>
      </c>
      <c r="AJ149" s="12">
        <f>Pub_national_scen_sev!J149-Pub_national_scen_sev!H149</f>
        <v>1.5999999999999999</v>
      </c>
      <c r="AK149" s="12">
        <v>1.5999999999999999</v>
      </c>
      <c r="AL149" s="12">
        <f>AH149*(AVERAGE(Pub_national_scen_base!$H149:$J149))</f>
        <v>1.3333333333333333</v>
      </c>
      <c r="AM149" s="12">
        <f>AI149*(AVERAGE(Pub_national_scen_adv!$H149:$J149))</f>
        <v>1.3333333333333333</v>
      </c>
      <c r="AN149" s="12">
        <f>AJ149*(AVERAGE(Pub_national_scen_adv!$H149:$J149))</f>
        <v>1.3333333333333333</v>
      </c>
      <c r="AO149" s="12">
        <v>1.3333333333333333</v>
      </c>
      <c r="AQ149" s="12">
        <f t="shared" si="27"/>
        <v>2.0764700384426638</v>
      </c>
      <c r="AR149" s="12">
        <f t="shared" si="27"/>
        <v>2.0764700384426638</v>
      </c>
      <c r="AS149" s="12">
        <f t="shared" si="27"/>
        <v>2.0764700384426638</v>
      </c>
      <c r="AT149" s="12">
        <v>2.0764700384426638</v>
      </c>
      <c r="AU149" s="12">
        <v>3.8830800000000001</v>
      </c>
      <c r="AV149" s="12">
        <f t="shared" si="28"/>
        <v>1.4877777051093308</v>
      </c>
      <c r="AW149" s="12">
        <f t="shared" si="28"/>
        <v>1.4877777051093308</v>
      </c>
      <c r="AX149" s="12">
        <f t="shared" si="28"/>
        <v>1.4877777051093308</v>
      </c>
      <c r="AY149" s="12">
        <f t="shared" si="24"/>
        <v>1.4877777051093308</v>
      </c>
      <c r="BA149" s="12">
        <f t="shared" si="29"/>
        <v>2.8719274935134758</v>
      </c>
      <c r="BB149" s="12">
        <f t="shared" si="29"/>
        <v>2.8719274935134758</v>
      </c>
      <c r="BC149" s="12">
        <f t="shared" si="29"/>
        <v>2.8719274935134758</v>
      </c>
      <c r="BD149" s="12">
        <f t="shared" si="25"/>
        <v>2.8719274935134758</v>
      </c>
    </row>
    <row r="150" spans="1:56" x14ac:dyDescent="0.25">
      <c r="A150" s="12" t="str">
        <f>Pub_national_scen_base!A150</f>
        <v>Q1 2013</v>
      </c>
      <c r="B150" s="12">
        <f>Pub_national_scen_base!F150</f>
        <v>7.7</v>
      </c>
      <c r="C150" s="12">
        <f>Pub_national_scen_adv!F150</f>
        <v>7.7</v>
      </c>
      <c r="D150" s="12">
        <f>Pub_national_scen_sev!F150</f>
        <v>7.7</v>
      </c>
      <c r="E150" s="12">
        <v>7.7</v>
      </c>
      <c r="F150" s="12">
        <f t="shared" si="32"/>
        <v>8</v>
      </c>
      <c r="G150" s="12">
        <f t="shared" si="32"/>
        <v>8</v>
      </c>
      <c r="H150" s="12">
        <f t="shared" si="32"/>
        <v>8</v>
      </c>
      <c r="I150" s="12">
        <f t="shared" si="30"/>
        <v>8</v>
      </c>
      <c r="J150" s="12">
        <f t="shared" si="34"/>
        <v>8.0749999999999993</v>
      </c>
      <c r="K150" s="12">
        <f t="shared" si="34"/>
        <v>8.0749999999999993</v>
      </c>
      <c r="L150" s="12">
        <f t="shared" si="34"/>
        <v>8.0749999999999993</v>
      </c>
      <c r="M150" s="12">
        <v>8.0749999999999993</v>
      </c>
      <c r="N150" s="12">
        <f>Pub_national_scen_base!N150</f>
        <v>16396.2</v>
      </c>
      <c r="O150" s="12">
        <f>Pub_national_scen_adv!N150</f>
        <v>16396.2</v>
      </c>
      <c r="P150" s="12">
        <f>Pub_national_scen_sev!N150</f>
        <v>16396.2</v>
      </c>
      <c r="Q150">
        <v>16396.2</v>
      </c>
      <c r="R150" s="12">
        <f t="shared" si="35"/>
        <v>12.091608272090237</v>
      </c>
      <c r="S150" s="12">
        <f t="shared" si="35"/>
        <v>12.091608272090237</v>
      </c>
      <c r="T150" s="12">
        <f t="shared" si="35"/>
        <v>12.091608272090237</v>
      </c>
      <c r="U150" s="12">
        <f t="shared" si="33"/>
        <v>12.091608272090237</v>
      </c>
      <c r="V150" s="12">
        <f t="shared" si="37"/>
        <v>12.132647972126609</v>
      </c>
      <c r="W150" s="12">
        <f t="shared" si="37"/>
        <v>12.132647972126609</v>
      </c>
      <c r="X150" s="12">
        <f t="shared" si="37"/>
        <v>12.132647972126609</v>
      </c>
      <c r="Y150" s="12">
        <f t="shared" si="36"/>
        <v>12.132647972126609</v>
      </c>
      <c r="Z150" s="12">
        <f>Pub_national_scen_base!H150</f>
        <v>0.1</v>
      </c>
      <c r="AA150" s="12">
        <f>Pub_national_scen_adv!H150</f>
        <v>0.1</v>
      </c>
      <c r="AB150" s="12">
        <f>Pub_national_scen_sev!H150</f>
        <v>0.1</v>
      </c>
      <c r="AC150">
        <v>0.1</v>
      </c>
      <c r="AD150" s="12">
        <f t="shared" si="31"/>
        <v>0.1</v>
      </c>
      <c r="AE150" s="12">
        <f t="shared" si="31"/>
        <v>0.1</v>
      </c>
      <c r="AF150" s="12">
        <f t="shared" si="31"/>
        <v>0.1</v>
      </c>
      <c r="AG150" s="12">
        <f t="shared" si="26"/>
        <v>0.1</v>
      </c>
      <c r="AH150" s="12">
        <f>Pub_national_scen_base!J150-Pub_national_scen_base!H150</f>
        <v>1.7999999999999998</v>
      </c>
      <c r="AI150" s="12">
        <f>Pub_national_scen_adv!J150-Pub_national_scen_adv!H150</f>
        <v>1.7999999999999998</v>
      </c>
      <c r="AJ150" s="12">
        <f>Pub_national_scen_sev!J150-Pub_national_scen_sev!H150</f>
        <v>1.7999999999999998</v>
      </c>
      <c r="AK150" s="12">
        <v>1.7999999999999998</v>
      </c>
      <c r="AL150" s="12">
        <f>AH150*(AVERAGE(Pub_national_scen_base!$H150:$J150))</f>
        <v>1.6799999999999997</v>
      </c>
      <c r="AM150" s="12">
        <f>AI150*(AVERAGE(Pub_national_scen_adv!$H150:$J150))</f>
        <v>1.6799999999999997</v>
      </c>
      <c r="AN150" s="12">
        <f>AJ150*(AVERAGE(Pub_national_scen_adv!$H150:$J150))</f>
        <v>1.6799999999999997</v>
      </c>
      <c r="AO150" s="12">
        <v>1.6799999999999997</v>
      </c>
      <c r="AQ150" s="12">
        <f t="shared" si="27"/>
        <v>2.1967918349585793</v>
      </c>
      <c r="AR150" s="12">
        <f t="shared" si="27"/>
        <v>2.1967918349585793</v>
      </c>
      <c r="AS150" s="12">
        <f t="shared" si="27"/>
        <v>2.1967918349585793</v>
      </c>
      <c r="AT150" s="12">
        <v>2.1967918349585793</v>
      </c>
      <c r="AU150" s="12">
        <v>0.38801000000000002</v>
      </c>
      <c r="AV150" s="12">
        <f t="shared" si="28"/>
        <v>1.7600076349585789</v>
      </c>
      <c r="AW150" s="12">
        <f t="shared" si="28"/>
        <v>1.7600076349585789</v>
      </c>
      <c r="AX150" s="12">
        <f t="shared" si="28"/>
        <v>1.7600076349585789</v>
      </c>
      <c r="AY150" s="12">
        <f t="shared" si="24"/>
        <v>1.7600076349585789</v>
      </c>
      <c r="BA150" s="12">
        <f t="shared" si="29"/>
        <v>2.9075427518372932</v>
      </c>
      <c r="BB150" s="12">
        <f t="shared" si="29"/>
        <v>2.9075427518372932</v>
      </c>
      <c r="BC150" s="12">
        <f t="shared" si="29"/>
        <v>2.9075427518372932</v>
      </c>
      <c r="BD150" s="12">
        <f t="shared" si="25"/>
        <v>2.9075427518372932</v>
      </c>
    </row>
    <row r="151" spans="1:56" x14ac:dyDescent="0.25">
      <c r="A151" s="12" t="str">
        <f>Pub_national_scen_base!A151</f>
        <v>Q2 2013</v>
      </c>
      <c r="B151" s="12">
        <f>Pub_national_scen_base!F151</f>
        <v>7.5</v>
      </c>
      <c r="C151" s="12">
        <f>Pub_national_scen_adv!F151</f>
        <v>7.5</v>
      </c>
      <c r="D151" s="12">
        <f>Pub_national_scen_sev!F151</f>
        <v>7.5</v>
      </c>
      <c r="E151" s="12">
        <v>7.5</v>
      </c>
      <c r="F151" s="12">
        <f t="shared" si="32"/>
        <v>7.8</v>
      </c>
      <c r="G151" s="12">
        <f t="shared" si="32"/>
        <v>7.8</v>
      </c>
      <c r="H151" s="12">
        <f t="shared" si="32"/>
        <v>7.8</v>
      </c>
      <c r="I151" s="12">
        <f t="shared" si="30"/>
        <v>7.8</v>
      </c>
      <c r="J151" s="12">
        <f t="shared" si="34"/>
        <v>7.9249999999999998</v>
      </c>
      <c r="K151" s="12">
        <f t="shared" si="34"/>
        <v>7.9249999999999998</v>
      </c>
      <c r="L151" s="12">
        <f t="shared" si="34"/>
        <v>7.9249999999999998</v>
      </c>
      <c r="M151" s="12">
        <v>7.9249999999999998</v>
      </c>
      <c r="N151" s="12">
        <f>Pub_national_scen_base!N151</f>
        <v>16771.3</v>
      </c>
      <c r="O151" s="12">
        <f>Pub_national_scen_adv!N151</f>
        <v>16771.3</v>
      </c>
      <c r="P151" s="12">
        <f>Pub_national_scen_sev!N151</f>
        <v>16771.3</v>
      </c>
      <c r="Q151">
        <v>16771.3</v>
      </c>
      <c r="R151" s="12">
        <f t="shared" si="35"/>
        <v>18.943702926199624</v>
      </c>
      <c r="S151" s="12">
        <f t="shared" si="35"/>
        <v>18.943702926199624</v>
      </c>
      <c r="T151" s="12">
        <f t="shared" si="35"/>
        <v>18.943702926199624</v>
      </c>
      <c r="U151" s="12">
        <f t="shared" si="33"/>
        <v>18.943702926199624</v>
      </c>
      <c r="V151" s="12">
        <f t="shared" si="37"/>
        <v>13.863174873883931</v>
      </c>
      <c r="W151" s="12">
        <f t="shared" si="37"/>
        <v>13.863174873883931</v>
      </c>
      <c r="X151" s="12">
        <f t="shared" si="37"/>
        <v>13.863174873883931</v>
      </c>
      <c r="Y151" s="12">
        <f t="shared" si="36"/>
        <v>13.863174873883931</v>
      </c>
      <c r="Z151" s="12">
        <f>Pub_national_scen_base!H151</f>
        <v>0.1</v>
      </c>
      <c r="AA151" s="12">
        <f>Pub_national_scen_adv!H151</f>
        <v>0.1</v>
      </c>
      <c r="AB151" s="12">
        <f>Pub_national_scen_sev!H151</f>
        <v>0.1</v>
      </c>
      <c r="AC151">
        <v>0.1</v>
      </c>
      <c r="AD151" s="12">
        <f t="shared" si="31"/>
        <v>0.1</v>
      </c>
      <c r="AE151" s="12">
        <f t="shared" si="31"/>
        <v>0.1</v>
      </c>
      <c r="AF151" s="12">
        <f t="shared" si="31"/>
        <v>0.1</v>
      </c>
      <c r="AG151" s="12">
        <f t="shared" si="26"/>
        <v>0.1</v>
      </c>
      <c r="AH151" s="12">
        <f>Pub_national_scen_base!J151-Pub_national_scen_base!H151</f>
        <v>1.9</v>
      </c>
      <c r="AI151" s="12">
        <f>Pub_national_scen_adv!J151-Pub_national_scen_adv!H151</f>
        <v>1.9</v>
      </c>
      <c r="AJ151" s="12">
        <f>Pub_national_scen_sev!J151-Pub_national_scen_sev!H151</f>
        <v>1.9</v>
      </c>
      <c r="AK151" s="12">
        <v>1.9</v>
      </c>
      <c r="AL151" s="12">
        <f>AH151*(AVERAGE(Pub_national_scen_base!$H151:$J151))</f>
        <v>1.9</v>
      </c>
      <c r="AM151" s="12">
        <f>AI151*(AVERAGE(Pub_national_scen_adv!$H151:$J151))</f>
        <v>1.9</v>
      </c>
      <c r="AN151" s="12">
        <f>AJ151*(AVERAGE(Pub_national_scen_adv!$H151:$J151))</f>
        <v>1.9</v>
      </c>
      <c r="AO151" s="12">
        <v>1.9</v>
      </c>
      <c r="AQ151" s="12">
        <f t="shared" si="27"/>
        <v>2.2506366636393191</v>
      </c>
      <c r="AR151" s="12">
        <f t="shared" si="27"/>
        <v>2.2506366636393191</v>
      </c>
      <c r="AS151" s="12">
        <f t="shared" si="27"/>
        <v>2.2506366636393191</v>
      </c>
      <c r="AT151" s="12">
        <v>2.2506366636393191</v>
      </c>
      <c r="AU151" s="12">
        <v>1.46638</v>
      </c>
      <c r="AV151" s="12">
        <f t="shared" si="28"/>
        <v>1.9050766636393188</v>
      </c>
      <c r="AW151" s="12">
        <f t="shared" si="28"/>
        <v>1.9050766636393188</v>
      </c>
      <c r="AX151" s="12">
        <f t="shared" si="28"/>
        <v>1.9050766636393188</v>
      </c>
      <c r="AY151" s="12">
        <f t="shared" si="24"/>
        <v>1.9050766636393188</v>
      </c>
      <c r="BA151" s="12">
        <f t="shared" si="29"/>
        <v>2.6869799122140114</v>
      </c>
      <c r="BB151" s="12">
        <f t="shared" si="29"/>
        <v>2.6869799122140114</v>
      </c>
      <c r="BC151" s="12">
        <f t="shared" si="29"/>
        <v>2.6869799122140114</v>
      </c>
      <c r="BD151" s="12">
        <f t="shared" si="25"/>
        <v>2.6869799122140114</v>
      </c>
    </row>
    <row r="152" spans="1:56" x14ac:dyDescent="0.25">
      <c r="A152" s="12" t="str">
        <f>Pub_national_scen_base!A152</f>
        <v>Q3 2013</v>
      </c>
      <c r="B152" s="12">
        <f>Pub_national_scen_base!F152</f>
        <v>7.3</v>
      </c>
      <c r="C152" s="12">
        <f>Pub_national_scen_adv!F152</f>
        <v>7.3</v>
      </c>
      <c r="D152" s="12">
        <f>Pub_national_scen_sev!F152</f>
        <v>7.3</v>
      </c>
      <c r="E152" s="12">
        <v>7.3</v>
      </c>
      <c r="F152" s="12">
        <f t="shared" si="32"/>
        <v>7.7</v>
      </c>
      <c r="G152" s="12">
        <f t="shared" si="32"/>
        <v>7.7</v>
      </c>
      <c r="H152" s="12">
        <f t="shared" si="32"/>
        <v>7.7</v>
      </c>
      <c r="I152" s="12">
        <f t="shared" si="30"/>
        <v>7.7</v>
      </c>
      <c r="J152" s="12">
        <f t="shared" si="34"/>
        <v>7.75</v>
      </c>
      <c r="K152" s="12">
        <f t="shared" si="34"/>
        <v>7.75</v>
      </c>
      <c r="L152" s="12">
        <f t="shared" si="34"/>
        <v>7.75</v>
      </c>
      <c r="M152" s="12">
        <v>7.75</v>
      </c>
      <c r="N152" s="12">
        <f>Pub_national_scen_base!N152</f>
        <v>17718.3</v>
      </c>
      <c r="O152" s="12">
        <f>Pub_national_scen_adv!N152</f>
        <v>17718.3</v>
      </c>
      <c r="P152" s="12">
        <f>Pub_national_scen_sev!N152</f>
        <v>17718.3</v>
      </c>
      <c r="Q152">
        <v>17718.3</v>
      </c>
      <c r="R152" s="12">
        <f t="shared" si="35"/>
        <v>18.957078692420779</v>
      </c>
      <c r="S152" s="12">
        <f t="shared" si="35"/>
        <v>18.957078692420779</v>
      </c>
      <c r="T152" s="12">
        <f t="shared" si="35"/>
        <v>18.957078692420779</v>
      </c>
      <c r="U152" s="12">
        <f t="shared" si="33"/>
        <v>18.957078692420779</v>
      </c>
      <c r="V152" s="12">
        <f t="shared" si="37"/>
        <v>18.135525642454819</v>
      </c>
      <c r="W152" s="12">
        <f t="shared" si="37"/>
        <v>18.135525642454819</v>
      </c>
      <c r="X152" s="12">
        <f t="shared" si="37"/>
        <v>18.135525642454819</v>
      </c>
      <c r="Y152" s="12">
        <f t="shared" si="36"/>
        <v>18.135525642454819</v>
      </c>
      <c r="Z152" s="12">
        <f>Pub_national_scen_base!H152</f>
        <v>0</v>
      </c>
      <c r="AA152" s="12">
        <f>Pub_national_scen_adv!H152</f>
        <v>0</v>
      </c>
      <c r="AB152" s="12">
        <f>Pub_national_scen_sev!H152</f>
        <v>0</v>
      </c>
      <c r="AC152">
        <v>0</v>
      </c>
      <c r="AD152" s="12">
        <f t="shared" si="31"/>
        <v>0.1</v>
      </c>
      <c r="AE152" s="12">
        <f t="shared" si="31"/>
        <v>0.1</v>
      </c>
      <c r="AF152" s="12">
        <f t="shared" si="31"/>
        <v>0.1</v>
      </c>
      <c r="AG152" s="12">
        <f t="shared" si="26"/>
        <v>0.1</v>
      </c>
      <c r="AH152" s="12">
        <f>Pub_national_scen_base!J152-Pub_national_scen_base!H152</f>
        <v>2.7</v>
      </c>
      <c r="AI152" s="12">
        <f>Pub_national_scen_adv!J152-Pub_national_scen_adv!H152</f>
        <v>2.7</v>
      </c>
      <c r="AJ152" s="12">
        <f>Pub_national_scen_sev!J152-Pub_national_scen_sev!H152</f>
        <v>2.7</v>
      </c>
      <c r="AK152" s="12">
        <v>2.7</v>
      </c>
      <c r="AL152" s="12">
        <f>AH152*(AVERAGE(Pub_national_scen_base!$H152:$J152))</f>
        <v>3.7800000000000007</v>
      </c>
      <c r="AM152" s="12">
        <f>AI152*(AVERAGE(Pub_national_scen_adv!$H152:$J152))</f>
        <v>3.7800000000000007</v>
      </c>
      <c r="AN152" s="12">
        <f>AJ152*(AVERAGE(Pub_national_scen_adv!$H152:$J152))</f>
        <v>3.7800000000000007</v>
      </c>
      <c r="AO152" s="12">
        <v>3.7800000000000007</v>
      </c>
      <c r="AQ152" s="12">
        <f t="shared" si="27"/>
        <v>2.8774079075313601</v>
      </c>
      <c r="AR152" s="12">
        <f t="shared" si="27"/>
        <v>2.8774079075313601</v>
      </c>
      <c r="AS152" s="12">
        <f t="shared" si="27"/>
        <v>2.8774079075313601</v>
      </c>
      <c r="AT152" s="12">
        <v>2.8774079075313601</v>
      </c>
      <c r="AU152" s="12">
        <v>2.4861900000000001</v>
      </c>
      <c r="AV152" s="12">
        <f t="shared" si="28"/>
        <v>2.9101237075313602</v>
      </c>
      <c r="AW152" s="12">
        <f t="shared" si="28"/>
        <v>2.9101237075313602</v>
      </c>
      <c r="AX152" s="12">
        <f t="shared" si="28"/>
        <v>2.9101237075313602</v>
      </c>
      <c r="AY152" s="12">
        <f t="shared" si="24"/>
        <v>2.9101237075313602</v>
      </c>
      <c r="BA152" s="12">
        <f t="shared" si="29"/>
        <v>2.6690786392273766</v>
      </c>
      <c r="BB152" s="12">
        <f t="shared" si="29"/>
        <v>2.6690786392273766</v>
      </c>
      <c r="BC152" s="12">
        <f t="shared" si="29"/>
        <v>2.6690786392273766</v>
      </c>
      <c r="BD152" s="12">
        <f t="shared" si="25"/>
        <v>2.6690786392273766</v>
      </c>
    </row>
    <row r="153" spans="1:56" x14ac:dyDescent="0.25">
      <c r="A153" s="12" t="str">
        <f>Pub_national_scen_base!A153</f>
        <v>Q4 2013</v>
      </c>
      <c r="B153" s="12">
        <f>Pub_national_scen_base!F153</f>
        <v>6.9</v>
      </c>
      <c r="C153" s="12">
        <f>Pub_national_scen_adv!F153</f>
        <v>6.9</v>
      </c>
      <c r="D153" s="12">
        <f>Pub_national_scen_sev!F153</f>
        <v>6.9</v>
      </c>
      <c r="E153" s="12">
        <v>6.9</v>
      </c>
      <c r="F153" s="12">
        <f t="shared" si="32"/>
        <v>7.5</v>
      </c>
      <c r="G153" s="12">
        <f t="shared" si="32"/>
        <v>7.5</v>
      </c>
      <c r="H153" s="12">
        <f t="shared" si="32"/>
        <v>7.5</v>
      </c>
      <c r="I153" s="12">
        <f t="shared" si="30"/>
        <v>7.5</v>
      </c>
      <c r="J153" s="12">
        <f t="shared" si="34"/>
        <v>7.5750000000000002</v>
      </c>
      <c r="K153" s="12">
        <f t="shared" si="34"/>
        <v>7.5750000000000002</v>
      </c>
      <c r="L153" s="12">
        <f t="shared" si="34"/>
        <v>7.5750000000000002</v>
      </c>
      <c r="M153" s="12">
        <v>7.5750000000000002</v>
      </c>
      <c r="N153" s="12">
        <f>Pub_national_scen_base!N153</f>
        <v>19413.2</v>
      </c>
      <c r="O153" s="12">
        <f>Pub_national_scen_adv!N153</f>
        <v>19413.2</v>
      </c>
      <c r="P153" s="12">
        <f>Pub_national_scen_sev!N153</f>
        <v>19413.2</v>
      </c>
      <c r="Q153">
        <v>19413.2</v>
      </c>
      <c r="R153" s="12">
        <f t="shared" si="35"/>
        <v>30.86168427154885</v>
      </c>
      <c r="S153" s="12">
        <f t="shared" si="35"/>
        <v>30.86168427154885</v>
      </c>
      <c r="T153" s="12">
        <f t="shared" si="35"/>
        <v>30.86168427154885</v>
      </c>
      <c r="U153" s="12">
        <f t="shared" si="33"/>
        <v>30.86168427154885</v>
      </c>
      <c r="V153" s="12">
        <f t="shared" si="37"/>
        <v>15.984460026732027</v>
      </c>
      <c r="W153" s="12">
        <f t="shared" si="37"/>
        <v>15.984460026732027</v>
      </c>
      <c r="X153" s="12">
        <f t="shared" si="37"/>
        <v>15.984460026732027</v>
      </c>
      <c r="Y153" s="12">
        <f t="shared" si="36"/>
        <v>15.984460026732027</v>
      </c>
      <c r="Z153" s="12">
        <f>Pub_national_scen_base!H153</f>
        <v>0.1</v>
      </c>
      <c r="AA153" s="12">
        <f>Pub_national_scen_adv!H153</f>
        <v>0.1</v>
      </c>
      <c r="AB153" s="12">
        <f>Pub_national_scen_sev!H153</f>
        <v>0.1</v>
      </c>
      <c r="AC153">
        <v>0.1</v>
      </c>
      <c r="AD153" s="12">
        <f t="shared" si="31"/>
        <v>0</v>
      </c>
      <c r="AE153" s="12">
        <f t="shared" si="31"/>
        <v>0</v>
      </c>
      <c r="AF153" s="12">
        <f t="shared" si="31"/>
        <v>0</v>
      </c>
      <c r="AG153" s="12">
        <f t="shared" si="26"/>
        <v>0</v>
      </c>
      <c r="AH153" s="12">
        <f>Pub_national_scen_base!J153-Pub_national_scen_base!H153</f>
        <v>2.6999999999999997</v>
      </c>
      <c r="AI153" s="12">
        <f>Pub_national_scen_adv!J153-Pub_national_scen_adv!H153</f>
        <v>2.6999999999999997</v>
      </c>
      <c r="AJ153" s="12">
        <f>Pub_national_scen_sev!J153-Pub_national_scen_sev!H153</f>
        <v>2.6999999999999997</v>
      </c>
      <c r="AK153" s="12">
        <v>2.6999999999999997</v>
      </c>
      <c r="AL153" s="12">
        <f>AH153*(AVERAGE(Pub_national_scen_base!$H153:$J153))</f>
        <v>3.8699999999999997</v>
      </c>
      <c r="AM153" s="12">
        <f>AI153*(AVERAGE(Pub_national_scen_adv!$H153:$J153))</f>
        <v>3.8699999999999997</v>
      </c>
      <c r="AN153" s="12">
        <f>AJ153*(AVERAGE(Pub_national_scen_adv!$H153:$J153))</f>
        <v>3.8699999999999997</v>
      </c>
      <c r="AO153" s="12">
        <v>3.8699999999999997</v>
      </c>
      <c r="AQ153" s="12">
        <f t="shared" si="27"/>
        <v>2.8771677207875688</v>
      </c>
      <c r="AR153" s="12">
        <f t="shared" si="27"/>
        <v>2.8771677207875688</v>
      </c>
      <c r="AS153" s="12">
        <f t="shared" si="27"/>
        <v>2.8771677207875688</v>
      </c>
      <c r="AT153" s="12">
        <v>2.8771677207875688</v>
      </c>
      <c r="AU153" s="12">
        <v>1.62293</v>
      </c>
      <c r="AV153" s="12">
        <f t="shared" si="28"/>
        <v>2.9669779207875684</v>
      </c>
      <c r="AW153" s="12">
        <f t="shared" si="28"/>
        <v>2.9669779207875684</v>
      </c>
      <c r="AX153" s="12">
        <f t="shared" si="28"/>
        <v>2.9669779207875684</v>
      </c>
      <c r="AY153" s="12">
        <f t="shared" si="24"/>
        <v>2.9669779207875684</v>
      </c>
      <c r="BA153" s="12">
        <f t="shared" si="29"/>
        <v>2.3044404718535345</v>
      </c>
      <c r="BB153" s="12">
        <f t="shared" si="29"/>
        <v>2.3044404718535345</v>
      </c>
      <c r="BC153" s="12">
        <f t="shared" si="29"/>
        <v>2.3044404718535345</v>
      </c>
      <c r="BD153" s="12">
        <f t="shared" si="25"/>
        <v>2.3044404718535345</v>
      </c>
    </row>
    <row r="154" spans="1:56" x14ac:dyDescent="0.25">
      <c r="A154" s="12" t="str">
        <f>Pub_national_scen_base!A154</f>
        <v>Q1 2014</v>
      </c>
      <c r="B154" s="12">
        <f>Pub_national_scen_base!F154</f>
        <v>6.7</v>
      </c>
      <c r="C154" s="12">
        <f>Pub_national_scen_adv!F154</f>
        <v>6.7</v>
      </c>
      <c r="D154" s="12">
        <f>Pub_national_scen_sev!F154</f>
        <v>6.7</v>
      </c>
      <c r="E154" s="12">
        <v>6.7</v>
      </c>
      <c r="F154" s="12">
        <f t="shared" si="32"/>
        <v>7.3</v>
      </c>
      <c r="G154" s="12">
        <f t="shared" si="32"/>
        <v>7.3</v>
      </c>
      <c r="H154" s="12">
        <f t="shared" si="32"/>
        <v>7.3</v>
      </c>
      <c r="I154" s="12">
        <f t="shared" si="30"/>
        <v>7.3</v>
      </c>
      <c r="J154" s="12">
        <f t="shared" si="34"/>
        <v>7.35</v>
      </c>
      <c r="K154" s="12">
        <f t="shared" si="34"/>
        <v>7.35</v>
      </c>
      <c r="L154" s="12">
        <f t="shared" si="34"/>
        <v>7.35</v>
      </c>
      <c r="M154" s="12">
        <v>7.35</v>
      </c>
      <c r="N154" s="12">
        <f>Pub_national_scen_base!N154</f>
        <v>19711.2</v>
      </c>
      <c r="O154" s="12">
        <f>Pub_national_scen_adv!N154</f>
        <v>19711.2</v>
      </c>
      <c r="P154" s="12">
        <f>Pub_national_scen_sev!N154</f>
        <v>19711.2</v>
      </c>
      <c r="Q154">
        <v>19711.2</v>
      </c>
      <c r="R154" s="12">
        <f t="shared" si="35"/>
        <v>20.218099315695092</v>
      </c>
      <c r="S154" s="12">
        <f t="shared" si="35"/>
        <v>20.218099315695092</v>
      </c>
      <c r="T154" s="12">
        <f t="shared" si="35"/>
        <v>20.218099315695092</v>
      </c>
      <c r="U154" s="12">
        <f t="shared" si="33"/>
        <v>20.218099315695092</v>
      </c>
      <c r="V154" s="12">
        <f t="shared" si="37"/>
        <v>20.213518540564873</v>
      </c>
      <c r="W154" s="12">
        <f t="shared" si="37"/>
        <v>20.213518540564873</v>
      </c>
      <c r="X154" s="12">
        <f t="shared" si="37"/>
        <v>20.213518540564873</v>
      </c>
      <c r="Y154" s="12">
        <f t="shared" si="36"/>
        <v>20.213518540564873</v>
      </c>
      <c r="Z154" s="12">
        <f>Pub_national_scen_base!H154</f>
        <v>0</v>
      </c>
      <c r="AA154" s="12">
        <f>Pub_national_scen_adv!H154</f>
        <v>0</v>
      </c>
      <c r="AB154" s="12">
        <f>Pub_national_scen_sev!H154</f>
        <v>0</v>
      </c>
      <c r="AC154">
        <v>0</v>
      </c>
      <c r="AD154" s="12">
        <f t="shared" si="31"/>
        <v>0.1</v>
      </c>
      <c r="AE154" s="12">
        <f t="shared" si="31"/>
        <v>0.1</v>
      </c>
      <c r="AF154" s="12">
        <f t="shared" si="31"/>
        <v>0.1</v>
      </c>
      <c r="AG154" s="12">
        <f t="shared" si="26"/>
        <v>0.1</v>
      </c>
      <c r="AH154" s="12">
        <f>Pub_national_scen_base!J154-Pub_national_scen_base!H154</f>
        <v>2.8</v>
      </c>
      <c r="AI154" s="12">
        <f>Pub_national_scen_adv!J154-Pub_national_scen_adv!H154</f>
        <v>2.8</v>
      </c>
      <c r="AJ154" s="12">
        <f>Pub_national_scen_sev!J154-Pub_national_scen_sev!H154</f>
        <v>2.8</v>
      </c>
      <c r="AK154" s="12">
        <v>2.8</v>
      </c>
      <c r="AL154" s="12">
        <f>AH154*(AVERAGE(Pub_national_scen_base!$H154:$J154))</f>
        <v>4.1066666666666665</v>
      </c>
      <c r="AM154" s="12">
        <f>AI154*(AVERAGE(Pub_national_scen_adv!$H154:$J154))</f>
        <v>4.1066666666666665</v>
      </c>
      <c r="AN154" s="12">
        <f>AJ154*(AVERAGE(Pub_national_scen_adv!$H154:$J154))</f>
        <v>4.1066666666666665</v>
      </c>
      <c r="AO154" s="12">
        <v>4.1066666666666665</v>
      </c>
      <c r="AQ154" s="12">
        <f t="shared" si="27"/>
        <v>2.9026000235689917</v>
      </c>
      <c r="AR154" s="12">
        <f t="shared" si="27"/>
        <v>2.9026000235689917</v>
      </c>
      <c r="AS154" s="12">
        <f t="shared" si="27"/>
        <v>2.9026000235689917</v>
      </c>
      <c r="AT154" s="12">
        <v>2.9026000235689917</v>
      </c>
      <c r="AU154" s="12">
        <v>1.23824</v>
      </c>
      <c r="AV154" s="12">
        <f t="shared" si="28"/>
        <v>3.1074177569023256</v>
      </c>
      <c r="AW154" s="12">
        <f t="shared" si="28"/>
        <v>3.1074177569023256</v>
      </c>
      <c r="AX154" s="12">
        <f t="shared" si="28"/>
        <v>3.1074177569023256</v>
      </c>
      <c r="AY154" s="12">
        <f t="shared" si="24"/>
        <v>3.1074177569023256</v>
      </c>
      <c r="BA154" s="12">
        <f t="shared" si="29"/>
        <v>2.5912480205291475</v>
      </c>
      <c r="BB154" s="12">
        <f t="shared" si="29"/>
        <v>2.5912480205291475</v>
      </c>
      <c r="BC154" s="12">
        <f t="shared" si="29"/>
        <v>2.5912480205291475</v>
      </c>
      <c r="BD154" s="12">
        <f t="shared" si="25"/>
        <v>2.5912480205291475</v>
      </c>
    </row>
    <row r="155" spans="1:56" x14ac:dyDescent="0.25">
      <c r="A155" s="12" t="str">
        <f>Pub_national_scen_base!A155</f>
        <v>Q2 2014</v>
      </c>
      <c r="B155" s="12">
        <f>Pub_national_scen_base!F155</f>
        <v>6.2</v>
      </c>
      <c r="C155" s="12">
        <f>Pub_national_scen_adv!F155</f>
        <v>6.2</v>
      </c>
      <c r="D155" s="12">
        <f>Pub_national_scen_sev!F155</f>
        <v>6.2</v>
      </c>
      <c r="E155" s="12">
        <v>6.2</v>
      </c>
      <c r="F155" s="12">
        <f t="shared" si="32"/>
        <v>6.9</v>
      </c>
      <c r="G155" s="12">
        <f t="shared" si="32"/>
        <v>6.9</v>
      </c>
      <c r="H155" s="12">
        <f t="shared" si="32"/>
        <v>6.9</v>
      </c>
      <c r="I155" s="12">
        <f t="shared" si="30"/>
        <v>6.9</v>
      </c>
      <c r="J155" s="12">
        <f t="shared" si="34"/>
        <v>7.1000000000000005</v>
      </c>
      <c r="K155" s="12">
        <f t="shared" si="34"/>
        <v>7.1000000000000005</v>
      </c>
      <c r="L155" s="12">
        <f t="shared" si="34"/>
        <v>7.1000000000000005</v>
      </c>
      <c r="M155" s="12">
        <v>7.1000000000000005</v>
      </c>
      <c r="N155" s="12">
        <f>Pub_national_scen_base!N155</f>
        <v>20568.7</v>
      </c>
      <c r="O155" s="12">
        <f>Pub_national_scen_adv!N155</f>
        <v>20568.7</v>
      </c>
      <c r="P155" s="12">
        <f>Pub_national_scen_sev!N155</f>
        <v>20568.7</v>
      </c>
      <c r="Q155">
        <v>20568.7</v>
      </c>
      <c r="R155" s="12">
        <f t="shared" si="35"/>
        <v>22.642251942306203</v>
      </c>
      <c r="S155" s="12">
        <f t="shared" si="35"/>
        <v>22.642251942306203</v>
      </c>
      <c r="T155" s="12">
        <f t="shared" si="35"/>
        <v>22.642251942306203</v>
      </c>
      <c r="U155" s="12">
        <f t="shared" si="33"/>
        <v>22.642251942306203</v>
      </c>
      <c r="V155" s="12">
        <f t="shared" si="37"/>
        <v>22.245141301466084</v>
      </c>
      <c r="W155" s="12">
        <f t="shared" si="37"/>
        <v>22.245141301466084</v>
      </c>
      <c r="X155" s="12">
        <f t="shared" si="37"/>
        <v>22.245141301466084</v>
      </c>
      <c r="Y155" s="12">
        <f t="shared" si="36"/>
        <v>22.245141301466084</v>
      </c>
      <c r="Z155" s="12">
        <f>Pub_national_scen_base!H155</f>
        <v>0</v>
      </c>
      <c r="AA155" s="12">
        <f>Pub_national_scen_adv!H155</f>
        <v>0</v>
      </c>
      <c r="AB155" s="12">
        <f>Pub_national_scen_sev!H155</f>
        <v>0</v>
      </c>
      <c r="AC155">
        <v>0</v>
      </c>
      <c r="AD155" s="12">
        <f t="shared" si="31"/>
        <v>0</v>
      </c>
      <c r="AE155" s="12">
        <f t="shared" si="31"/>
        <v>0</v>
      </c>
      <c r="AF155" s="12">
        <f t="shared" si="31"/>
        <v>0</v>
      </c>
      <c r="AG155" s="12">
        <f t="shared" si="26"/>
        <v>0</v>
      </c>
      <c r="AH155" s="12">
        <f>Pub_national_scen_base!J155-Pub_national_scen_base!H155</f>
        <v>2.7</v>
      </c>
      <c r="AI155" s="12">
        <f>Pub_national_scen_adv!J155-Pub_national_scen_adv!H155</f>
        <v>2.7</v>
      </c>
      <c r="AJ155" s="12">
        <f>Pub_national_scen_sev!J155-Pub_national_scen_sev!H155</f>
        <v>2.7</v>
      </c>
      <c r="AK155" s="12">
        <v>2.7</v>
      </c>
      <c r="AL155" s="12">
        <f>AH155*(AVERAGE(Pub_national_scen_base!$H155:$J155))</f>
        <v>3.9600000000000004</v>
      </c>
      <c r="AM155" s="12">
        <f>AI155*(AVERAGE(Pub_national_scen_adv!$H155:$J155))</f>
        <v>3.9600000000000004</v>
      </c>
      <c r="AN155" s="12">
        <f>AJ155*(AVERAGE(Pub_national_scen_adv!$H155:$J155))</f>
        <v>3.9600000000000004</v>
      </c>
      <c r="AO155" s="12">
        <v>3.9600000000000004</v>
      </c>
      <c r="AQ155" s="12">
        <f t="shared" si="27"/>
        <v>2.716276412783412</v>
      </c>
      <c r="AR155" s="12">
        <f t="shared" si="27"/>
        <v>2.716276412783412</v>
      </c>
      <c r="AS155" s="12">
        <f t="shared" si="27"/>
        <v>2.716276412783412</v>
      </c>
      <c r="AT155" s="12">
        <v>2.716276412783412</v>
      </c>
      <c r="AU155" s="12">
        <v>1.7346699999999999</v>
      </c>
      <c r="AV155" s="12">
        <f t="shared" si="28"/>
        <v>2.9637810127834117</v>
      </c>
      <c r="AW155" s="12">
        <f t="shared" si="28"/>
        <v>2.9637810127834117</v>
      </c>
      <c r="AX155" s="12">
        <f t="shared" si="28"/>
        <v>2.9637810127834117</v>
      </c>
      <c r="AY155" s="12">
        <f t="shared" si="24"/>
        <v>2.9637810127834117</v>
      </c>
      <c r="BA155" s="12">
        <f t="shared" si="29"/>
        <v>2.5035234417308141</v>
      </c>
      <c r="BB155" s="12">
        <f t="shared" si="29"/>
        <v>2.5035234417308141</v>
      </c>
      <c r="BC155" s="12">
        <f t="shared" si="29"/>
        <v>2.5035234417308141</v>
      </c>
      <c r="BD155" s="12">
        <f t="shared" si="25"/>
        <v>2.5035234417308141</v>
      </c>
    </row>
    <row r="156" spans="1:56" x14ac:dyDescent="0.25">
      <c r="A156" s="12" t="str">
        <f>Pub_national_scen_base!A156</f>
        <v>Q3 2014</v>
      </c>
      <c r="B156" s="12">
        <f>Pub_national_scen_base!F156</f>
        <v>6.1</v>
      </c>
      <c r="C156" s="12">
        <f>Pub_national_scen_adv!F156</f>
        <v>6.1</v>
      </c>
      <c r="D156" s="12">
        <f>Pub_national_scen_sev!F156</f>
        <v>6.1</v>
      </c>
      <c r="E156" s="12">
        <v>6.1</v>
      </c>
      <c r="F156" s="12">
        <f t="shared" si="32"/>
        <v>6.7</v>
      </c>
      <c r="G156" s="12">
        <f t="shared" si="32"/>
        <v>6.7</v>
      </c>
      <c r="H156" s="12">
        <f t="shared" si="32"/>
        <v>6.7</v>
      </c>
      <c r="I156" s="12">
        <f t="shared" si="30"/>
        <v>6.7</v>
      </c>
      <c r="J156" s="12">
        <f t="shared" si="34"/>
        <v>6.7749999999999995</v>
      </c>
      <c r="K156" s="12">
        <f t="shared" si="34"/>
        <v>6.7749999999999995</v>
      </c>
      <c r="L156" s="12">
        <f t="shared" si="34"/>
        <v>6.7749999999999995</v>
      </c>
      <c r="M156" s="12">
        <v>6.7749999999999995</v>
      </c>
      <c r="N156" s="12">
        <f>Pub_national_scen_base!N156</f>
        <v>20458.8</v>
      </c>
      <c r="O156" s="12">
        <f>Pub_national_scen_adv!N156</f>
        <v>20458.8</v>
      </c>
      <c r="P156" s="12">
        <f>Pub_national_scen_sev!N156</f>
        <v>20458.8</v>
      </c>
      <c r="Q156">
        <v>20458.8</v>
      </c>
      <c r="R156" s="12">
        <f t="shared" si="35"/>
        <v>15.467059480875701</v>
      </c>
      <c r="S156" s="12">
        <f t="shared" si="35"/>
        <v>15.467059480875701</v>
      </c>
      <c r="T156" s="12">
        <f t="shared" si="35"/>
        <v>15.467059480875701</v>
      </c>
      <c r="U156" s="12">
        <f t="shared" si="33"/>
        <v>15.467059480875701</v>
      </c>
      <c r="V156" s="12">
        <f t="shared" si="37"/>
        <v>23.16977855549273</v>
      </c>
      <c r="W156" s="12">
        <f t="shared" si="37"/>
        <v>23.16977855549273</v>
      </c>
      <c r="X156" s="12">
        <f t="shared" si="37"/>
        <v>23.16977855549273</v>
      </c>
      <c r="Y156" s="12">
        <f t="shared" si="36"/>
        <v>23.16977855549273</v>
      </c>
      <c r="Z156" s="12">
        <f>Pub_national_scen_base!H156</f>
        <v>0</v>
      </c>
      <c r="AA156" s="12">
        <f>Pub_national_scen_adv!H156</f>
        <v>0</v>
      </c>
      <c r="AB156" s="12">
        <f>Pub_national_scen_sev!H156</f>
        <v>0</v>
      </c>
      <c r="AC156">
        <v>0</v>
      </c>
      <c r="AD156" s="12">
        <f t="shared" si="31"/>
        <v>0</v>
      </c>
      <c r="AE156" s="12">
        <f t="shared" si="31"/>
        <v>0</v>
      </c>
      <c r="AF156" s="12">
        <f t="shared" si="31"/>
        <v>0</v>
      </c>
      <c r="AG156" s="12">
        <f t="shared" si="26"/>
        <v>0</v>
      </c>
      <c r="AH156" s="12">
        <f>Pub_national_scen_base!J156-Pub_national_scen_base!H156</f>
        <v>2.5</v>
      </c>
      <c r="AI156" s="12">
        <f>Pub_national_scen_adv!J156-Pub_national_scen_adv!H156</f>
        <v>2.5</v>
      </c>
      <c r="AJ156" s="12">
        <f>Pub_national_scen_sev!J156-Pub_national_scen_sev!H156</f>
        <v>2.5</v>
      </c>
      <c r="AK156" s="12">
        <v>2.5</v>
      </c>
      <c r="AL156" s="12">
        <f>AH156*(AVERAGE(Pub_national_scen_base!$H156:$J156))</f>
        <v>3.5000000000000004</v>
      </c>
      <c r="AM156" s="12">
        <f>AI156*(AVERAGE(Pub_national_scen_adv!$H156:$J156))</f>
        <v>3.5000000000000004</v>
      </c>
      <c r="AN156" s="12">
        <f>AJ156*(AVERAGE(Pub_national_scen_adv!$H156:$J156))</f>
        <v>3.5000000000000004</v>
      </c>
      <c r="AO156" s="12">
        <v>3.5000000000000004</v>
      </c>
      <c r="AQ156" s="12">
        <f t="shared" si="27"/>
        <v>2.5119903732936617</v>
      </c>
      <c r="AR156" s="12">
        <f t="shared" si="27"/>
        <v>2.5119903732936617</v>
      </c>
      <c r="AS156" s="12">
        <f t="shared" si="27"/>
        <v>2.5119903732936617</v>
      </c>
      <c r="AT156" s="12">
        <v>2.5119903732936617</v>
      </c>
      <c r="AU156" s="12">
        <v>1.2971200000000001</v>
      </c>
      <c r="AV156" s="12">
        <f t="shared" si="28"/>
        <v>2.7894863732936614</v>
      </c>
      <c r="AW156" s="12">
        <f t="shared" si="28"/>
        <v>2.7894863732936614</v>
      </c>
      <c r="AX156" s="12">
        <f t="shared" si="28"/>
        <v>2.7894863732936614</v>
      </c>
      <c r="AY156" s="12">
        <f t="shared" si="24"/>
        <v>2.7894863732936614</v>
      </c>
      <c r="BA156" s="12">
        <f t="shared" si="29"/>
        <v>2.6862792155737294</v>
      </c>
      <c r="BB156" s="12">
        <f t="shared" si="29"/>
        <v>2.6862792155737294</v>
      </c>
      <c r="BC156" s="12">
        <f t="shared" si="29"/>
        <v>2.6862792155737294</v>
      </c>
      <c r="BD156" s="12">
        <f t="shared" si="25"/>
        <v>2.6862792155737294</v>
      </c>
    </row>
    <row r="157" spans="1:56" x14ac:dyDescent="0.25">
      <c r="A157" s="12" t="str">
        <f>Pub_national_scen_base!A157</f>
        <v>Q4 2014</v>
      </c>
      <c r="B157" s="12">
        <f>Pub_national_scen_base!F157</f>
        <v>5.7</v>
      </c>
      <c r="C157" s="12">
        <f>Pub_national_scen_adv!F157</f>
        <v>5.7</v>
      </c>
      <c r="D157" s="12">
        <f>Pub_national_scen_sev!F157</f>
        <v>5.7</v>
      </c>
      <c r="E157" s="12">
        <v>5.7</v>
      </c>
      <c r="F157" s="12">
        <f t="shared" si="32"/>
        <v>6.2</v>
      </c>
      <c r="G157" s="12">
        <f t="shared" si="32"/>
        <v>6.2</v>
      </c>
      <c r="H157" s="12">
        <f t="shared" si="32"/>
        <v>6.2</v>
      </c>
      <c r="I157" s="12">
        <f t="shared" si="30"/>
        <v>6.2</v>
      </c>
      <c r="J157" s="12">
        <f t="shared" si="34"/>
        <v>6.4749999999999996</v>
      </c>
      <c r="K157" s="12">
        <f t="shared" si="34"/>
        <v>6.4749999999999996</v>
      </c>
      <c r="L157" s="12">
        <f t="shared" si="34"/>
        <v>6.4749999999999996</v>
      </c>
      <c r="M157" s="12">
        <v>6.4749999999999996</v>
      </c>
      <c r="N157" s="12">
        <f>Pub_national_scen_base!N157</f>
        <v>21424.6</v>
      </c>
      <c r="O157" s="12">
        <f>Pub_national_scen_adv!N157</f>
        <v>21424.6</v>
      </c>
      <c r="P157" s="12">
        <f>Pub_national_scen_sev!N157</f>
        <v>21424.6</v>
      </c>
      <c r="Q157">
        <v>21424.6</v>
      </c>
      <c r="R157" s="12">
        <f t="shared" si="35"/>
        <v>10.360991490326166</v>
      </c>
      <c r="S157" s="12">
        <f t="shared" si="35"/>
        <v>10.360991490326166</v>
      </c>
      <c r="T157" s="12">
        <f t="shared" si="35"/>
        <v>10.360991490326166</v>
      </c>
      <c r="U157" s="12">
        <f t="shared" si="33"/>
        <v>10.360991490326166</v>
      </c>
      <c r="V157" s="12">
        <f t="shared" si="37"/>
        <v>22.297273752606461</v>
      </c>
      <c r="W157" s="12">
        <f t="shared" si="37"/>
        <v>22.297273752606461</v>
      </c>
      <c r="X157" s="12">
        <f t="shared" si="37"/>
        <v>22.297273752606461</v>
      </c>
      <c r="Y157" s="12">
        <f t="shared" si="36"/>
        <v>22.297273752606461</v>
      </c>
      <c r="Z157" s="12">
        <f>Pub_national_scen_base!H157</f>
        <v>0</v>
      </c>
      <c r="AA157" s="12">
        <f>Pub_national_scen_adv!H157</f>
        <v>0</v>
      </c>
      <c r="AB157" s="12">
        <f>Pub_national_scen_sev!H157</f>
        <v>0</v>
      </c>
      <c r="AC157">
        <v>0</v>
      </c>
      <c r="AD157" s="12">
        <f t="shared" si="31"/>
        <v>0</v>
      </c>
      <c r="AE157" s="12">
        <f t="shared" si="31"/>
        <v>0</v>
      </c>
      <c r="AF157" s="12">
        <f t="shared" si="31"/>
        <v>0</v>
      </c>
      <c r="AG157" s="12">
        <f t="shared" si="26"/>
        <v>0</v>
      </c>
      <c r="AH157" s="12">
        <f>Pub_national_scen_base!J157-Pub_national_scen_base!H157</f>
        <v>2.2999999999999998</v>
      </c>
      <c r="AI157" s="12">
        <f>Pub_national_scen_adv!J157-Pub_national_scen_adv!H157</f>
        <v>2.2999999999999998</v>
      </c>
      <c r="AJ157" s="12">
        <f>Pub_national_scen_sev!J157-Pub_national_scen_sev!H157</f>
        <v>2.2999999999999998</v>
      </c>
      <c r="AK157" s="12">
        <v>2.2999999999999998</v>
      </c>
      <c r="AL157" s="12">
        <f>AH157*(AVERAGE(Pub_national_scen_base!$H157:$J157))</f>
        <v>2.9899999999999998</v>
      </c>
      <c r="AM157" s="12">
        <f>AI157*(AVERAGE(Pub_national_scen_adv!$H157:$J157))</f>
        <v>2.9899999999999998</v>
      </c>
      <c r="AN157" s="12">
        <f>AJ157*(AVERAGE(Pub_national_scen_adv!$H157:$J157))</f>
        <v>2.9899999999999998</v>
      </c>
      <c r="AO157" s="12">
        <v>2.9899999999999998</v>
      </c>
      <c r="AQ157" s="12">
        <f t="shared" si="27"/>
        <v>2.3585763583277859</v>
      </c>
      <c r="AR157" s="12">
        <f t="shared" si="27"/>
        <v>2.3585763583277859</v>
      </c>
      <c r="AS157" s="12">
        <f t="shared" si="27"/>
        <v>2.3585763583277859</v>
      </c>
      <c r="AT157" s="12">
        <v>2.3585763583277859</v>
      </c>
      <c r="AU157" s="12">
        <v>1.8224100000000001</v>
      </c>
      <c r="AV157" s="12">
        <f t="shared" si="28"/>
        <v>2.6593817583277857</v>
      </c>
      <c r="AW157" s="12">
        <f t="shared" si="28"/>
        <v>2.6593817583277857</v>
      </c>
      <c r="AX157" s="12">
        <f t="shared" si="28"/>
        <v>2.6593817583277857</v>
      </c>
      <c r="AY157" s="12">
        <f t="shared" si="24"/>
        <v>2.6593817583277857</v>
      </c>
      <c r="BA157" s="12">
        <f t="shared" si="29"/>
        <v>2.809461255290215</v>
      </c>
      <c r="BB157" s="12">
        <f t="shared" si="29"/>
        <v>2.809461255290215</v>
      </c>
      <c r="BC157" s="12">
        <f t="shared" si="29"/>
        <v>2.809461255290215</v>
      </c>
      <c r="BD157" s="12">
        <f t="shared" si="25"/>
        <v>2.809461255290215</v>
      </c>
    </row>
    <row r="158" spans="1:56" x14ac:dyDescent="0.25">
      <c r="A158" s="12" t="str">
        <f>Pub_national_scen_base!A158</f>
        <v>Q1 2015</v>
      </c>
      <c r="B158" s="12">
        <f>Pub_national_scen_base!F158</f>
        <v>5.6</v>
      </c>
      <c r="C158" s="12">
        <f>Pub_national_scen_adv!F158</f>
        <v>5.6</v>
      </c>
      <c r="D158" s="12">
        <f>Pub_national_scen_sev!F158</f>
        <v>5.6</v>
      </c>
      <c r="E158" s="12">
        <v>5.6</v>
      </c>
      <c r="F158" s="12">
        <f t="shared" si="32"/>
        <v>6.1</v>
      </c>
      <c r="G158" s="12">
        <f t="shared" si="32"/>
        <v>6.1</v>
      </c>
      <c r="H158" s="12">
        <f t="shared" si="32"/>
        <v>6.1</v>
      </c>
      <c r="I158" s="12">
        <f t="shared" si="30"/>
        <v>6.1</v>
      </c>
      <c r="J158" s="12">
        <f t="shared" si="34"/>
        <v>6.1749999999999998</v>
      </c>
      <c r="K158" s="12">
        <f t="shared" si="34"/>
        <v>6.1749999999999998</v>
      </c>
      <c r="L158" s="12">
        <f t="shared" si="34"/>
        <v>6.1749999999999998</v>
      </c>
      <c r="M158" s="12">
        <v>6.1749999999999998</v>
      </c>
      <c r="N158" s="12">
        <f>Pub_national_scen_base!N158</f>
        <v>21707.599999999999</v>
      </c>
      <c r="O158" s="12">
        <f>Pub_national_scen_adv!N158</f>
        <v>21707.599999999999</v>
      </c>
      <c r="P158" s="12">
        <f>Pub_national_scen_sev!N158</f>
        <v>21707.599999999999</v>
      </c>
      <c r="Q158">
        <v>21707.599999999999</v>
      </c>
      <c r="R158" s="12">
        <f t="shared" si="35"/>
        <v>10.128251958277513</v>
      </c>
      <c r="S158" s="12">
        <f t="shared" si="35"/>
        <v>10.128251958277513</v>
      </c>
      <c r="T158" s="12">
        <f t="shared" si="35"/>
        <v>10.128251958277513</v>
      </c>
      <c r="U158" s="12">
        <f t="shared" si="33"/>
        <v>10.128251958277513</v>
      </c>
      <c r="V158" s="12">
        <f t="shared" si="37"/>
        <v>17.172100557300791</v>
      </c>
      <c r="W158" s="12">
        <f t="shared" si="37"/>
        <v>17.172100557300791</v>
      </c>
      <c r="X158" s="12">
        <f t="shared" si="37"/>
        <v>17.172100557300791</v>
      </c>
      <c r="Y158" s="12">
        <f t="shared" si="36"/>
        <v>17.172100557300791</v>
      </c>
      <c r="Z158" s="12">
        <f>Pub_national_scen_base!H158</f>
        <v>0</v>
      </c>
      <c r="AA158" s="12">
        <f>Pub_national_scen_adv!H158</f>
        <v>0</v>
      </c>
      <c r="AB158" s="12">
        <f>Pub_national_scen_sev!H158</f>
        <v>0</v>
      </c>
      <c r="AC158">
        <v>0</v>
      </c>
      <c r="AD158" s="12">
        <f t="shared" si="31"/>
        <v>0</v>
      </c>
      <c r="AE158" s="12">
        <f t="shared" si="31"/>
        <v>0</v>
      </c>
      <c r="AF158" s="12">
        <f t="shared" si="31"/>
        <v>0</v>
      </c>
      <c r="AG158" s="12">
        <f t="shared" si="26"/>
        <v>0</v>
      </c>
      <c r="AH158" s="12">
        <f>Pub_national_scen_base!J158-Pub_national_scen_base!H158</f>
        <v>2</v>
      </c>
      <c r="AI158" s="12">
        <f>Pub_national_scen_adv!J158-Pub_national_scen_adv!H158</f>
        <v>2</v>
      </c>
      <c r="AJ158" s="12">
        <f>Pub_national_scen_sev!J158-Pub_national_scen_sev!H158</f>
        <v>2</v>
      </c>
      <c r="AK158" s="12">
        <v>2</v>
      </c>
      <c r="AL158" s="12">
        <f>AH158*(AVERAGE(Pub_national_scen_base!$H158:$J158))</f>
        <v>2.3333333333333335</v>
      </c>
      <c r="AM158" s="12">
        <f>AI158*(AVERAGE(Pub_national_scen_adv!$H158:$J158))</f>
        <v>2.3333333333333335</v>
      </c>
      <c r="AN158" s="12">
        <f>AJ158*(AVERAGE(Pub_national_scen_adv!$H158:$J158))</f>
        <v>2.3333333333333335</v>
      </c>
      <c r="AO158" s="12">
        <v>2.3333333333333335</v>
      </c>
      <c r="AQ158" s="12">
        <f t="shared" si="27"/>
        <v>2.1948738428989056</v>
      </c>
      <c r="AR158" s="12">
        <f t="shared" si="27"/>
        <v>2.1948738428989056</v>
      </c>
      <c r="AS158" s="12">
        <f t="shared" si="27"/>
        <v>2.1948738428989056</v>
      </c>
      <c r="AT158" s="12">
        <v>2.1948738428989056</v>
      </c>
      <c r="AU158" s="12">
        <v>2.0697000000000001</v>
      </c>
      <c r="AV158" s="12">
        <f t="shared" si="28"/>
        <v>2.4759575095655721</v>
      </c>
      <c r="AW158" s="12">
        <f t="shared" si="28"/>
        <v>2.4759575095655721</v>
      </c>
      <c r="AX158" s="12">
        <f t="shared" si="28"/>
        <v>2.4759575095655721</v>
      </c>
      <c r="AY158" s="12">
        <f t="shared" si="24"/>
        <v>2.4759575095655721</v>
      </c>
      <c r="BA158" s="12">
        <f t="shared" si="29"/>
        <v>2.786443441251675</v>
      </c>
      <c r="BB158" s="12">
        <f t="shared" si="29"/>
        <v>2.786443441251675</v>
      </c>
      <c r="BC158" s="12">
        <f t="shared" si="29"/>
        <v>2.786443441251675</v>
      </c>
      <c r="BD158" s="12">
        <f t="shared" si="25"/>
        <v>2.786443441251675</v>
      </c>
    </row>
    <row r="159" spans="1:56" x14ac:dyDescent="0.25">
      <c r="A159" s="12" t="str">
        <f>Pub_national_scen_base!A159</f>
        <v>Q2 2015</v>
      </c>
      <c r="B159" s="12">
        <f>Pub_national_scen_base!F159</f>
        <v>5.4</v>
      </c>
      <c r="C159" s="12">
        <f>Pub_national_scen_adv!F159</f>
        <v>5.4</v>
      </c>
      <c r="D159" s="12">
        <f>Pub_national_scen_sev!F159</f>
        <v>5.4</v>
      </c>
      <c r="E159" s="12">
        <v>5.4</v>
      </c>
      <c r="F159" s="12">
        <f t="shared" si="32"/>
        <v>5.7</v>
      </c>
      <c r="G159" s="12">
        <f t="shared" si="32"/>
        <v>5.7</v>
      </c>
      <c r="H159" s="12">
        <f t="shared" si="32"/>
        <v>5.7</v>
      </c>
      <c r="I159" s="12">
        <f t="shared" si="30"/>
        <v>5.7</v>
      </c>
      <c r="J159" s="12">
        <f t="shared" si="34"/>
        <v>5.9</v>
      </c>
      <c r="K159" s="12">
        <f t="shared" si="34"/>
        <v>5.9</v>
      </c>
      <c r="L159" s="12">
        <f t="shared" si="34"/>
        <v>5.9</v>
      </c>
      <c r="M159" s="12">
        <v>5.9</v>
      </c>
      <c r="N159" s="12">
        <f>Pub_national_scen_base!N159</f>
        <v>21630.9</v>
      </c>
      <c r="O159" s="12">
        <f>Pub_national_scen_adv!N159</f>
        <v>21630.9</v>
      </c>
      <c r="P159" s="12">
        <f>Pub_national_scen_sev!N159</f>
        <v>21630.9</v>
      </c>
      <c r="Q159">
        <v>21630.9</v>
      </c>
      <c r="R159" s="12">
        <f t="shared" si="35"/>
        <v>5.1641571902939942</v>
      </c>
      <c r="S159" s="12">
        <f t="shared" si="35"/>
        <v>5.1641571902939942</v>
      </c>
      <c r="T159" s="12">
        <f t="shared" si="35"/>
        <v>5.1641571902939942</v>
      </c>
      <c r="U159" s="12">
        <f t="shared" si="33"/>
        <v>5.1641571902939942</v>
      </c>
      <c r="V159" s="12">
        <f t="shared" si="37"/>
        <v>14.649638717946395</v>
      </c>
      <c r="W159" s="12">
        <f t="shared" si="37"/>
        <v>14.649638717946395</v>
      </c>
      <c r="X159" s="12">
        <f t="shared" si="37"/>
        <v>14.649638717946395</v>
      </c>
      <c r="Y159" s="12">
        <f t="shared" si="36"/>
        <v>14.649638717946395</v>
      </c>
      <c r="Z159" s="12">
        <f>Pub_national_scen_base!H159</f>
        <v>0</v>
      </c>
      <c r="AA159" s="12">
        <f>Pub_national_scen_adv!H159</f>
        <v>0</v>
      </c>
      <c r="AB159" s="12">
        <f>Pub_national_scen_sev!H159</f>
        <v>0</v>
      </c>
      <c r="AC159">
        <v>0</v>
      </c>
      <c r="AD159" s="12">
        <f t="shared" si="31"/>
        <v>0</v>
      </c>
      <c r="AE159" s="12">
        <f t="shared" si="31"/>
        <v>0</v>
      </c>
      <c r="AF159" s="12">
        <f t="shared" si="31"/>
        <v>0</v>
      </c>
      <c r="AG159" s="12">
        <f t="shared" si="26"/>
        <v>0</v>
      </c>
      <c r="AH159" s="12">
        <f>Pub_national_scen_base!J159-Pub_national_scen_base!H159</f>
        <v>2.2000000000000002</v>
      </c>
      <c r="AI159" s="12">
        <f>Pub_national_scen_adv!J159-Pub_national_scen_adv!H159</f>
        <v>2.2000000000000002</v>
      </c>
      <c r="AJ159" s="12">
        <f>Pub_national_scen_sev!J159-Pub_national_scen_sev!H159</f>
        <v>2.2000000000000002</v>
      </c>
      <c r="AK159" s="12">
        <v>2.2000000000000002</v>
      </c>
      <c r="AL159" s="12">
        <f>AH159*(AVERAGE(Pub_national_scen_base!$H159:$J159))</f>
        <v>2.7133333333333338</v>
      </c>
      <c r="AM159" s="12">
        <f>AI159*(AVERAGE(Pub_national_scen_adv!$H159:$J159))</f>
        <v>2.7133333333333338</v>
      </c>
      <c r="AN159" s="12">
        <f>AJ159*(AVERAGE(Pub_national_scen_adv!$H159:$J159))</f>
        <v>2.7133333333333338</v>
      </c>
      <c r="AO159" s="12">
        <v>2.7133333333333338</v>
      </c>
      <c r="AQ159" s="12">
        <f t="shared" si="27"/>
        <v>2.4512852436385155</v>
      </c>
      <c r="AR159" s="12">
        <f t="shared" si="27"/>
        <v>2.4512852436385155</v>
      </c>
      <c r="AS159" s="12">
        <f t="shared" si="27"/>
        <v>2.4512852436385155</v>
      </c>
      <c r="AT159" s="12">
        <v>2.4512852436385155</v>
      </c>
      <c r="AU159" s="12">
        <v>1.6736800000000001</v>
      </c>
      <c r="AV159" s="12">
        <f t="shared" si="28"/>
        <v>2.9084927103051816</v>
      </c>
      <c r="AW159" s="12">
        <f t="shared" si="28"/>
        <v>2.9084927103051816</v>
      </c>
      <c r="AX159" s="12">
        <f t="shared" si="28"/>
        <v>2.9084927103051816</v>
      </c>
      <c r="AY159" s="12">
        <f t="shared" si="24"/>
        <v>2.9084927103051816</v>
      </c>
      <c r="BA159" s="12">
        <f t="shared" si="29"/>
        <v>2.9078662842911802</v>
      </c>
      <c r="BB159" s="12">
        <f t="shared" si="29"/>
        <v>2.9078662842911802</v>
      </c>
      <c r="BC159" s="12">
        <f t="shared" si="29"/>
        <v>2.9078662842911802</v>
      </c>
      <c r="BD159" s="12">
        <f t="shared" si="25"/>
        <v>2.9078662842911802</v>
      </c>
    </row>
    <row r="160" spans="1:56" x14ac:dyDescent="0.25">
      <c r="A160" s="12" t="str">
        <f>Pub_national_scen_base!A160</f>
        <v>Q3 2015</v>
      </c>
      <c r="B160" s="12">
        <f>Pub_national_scen_base!F160</f>
        <v>5.2</v>
      </c>
      <c r="C160" s="12">
        <f>Pub_national_scen_adv!F160</f>
        <v>5.2</v>
      </c>
      <c r="D160" s="12">
        <f>Pub_national_scen_sev!F160</f>
        <v>5.2</v>
      </c>
      <c r="E160" s="12">
        <v>5.2</v>
      </c>
      <c r="F160" s="12">
        <f t="shared" si="32"/>
        <v>5.6</v>
      </c>
      <c r="G160" s="12">
        <f t="shared" si="32"/>
        <v>5.6</v>
      </c>
      <c r="H160" s="12">
        <f t="shared" si="32"/>
        <v>5.6</v>
      </c>
      <c r="I160" s="12">
        <f t="shared" si="30"/>
        <v>5.6</v>
      </c>
      <c r="J160" s="12">
        <f t="shared" si="34"/>
        <v>5.6999999999999993</v>
      </c>
      <c r="K160" s="12">
        <f t="shared" si="34"/>
        <v>5.6999999999999993</v>
      </c>
      <c r="L160" s="12">
        <f t="shared" si="34"/>
        <v>5.6999999999999993</v>
      </c>
      <c r="M160" s="12">
        <v>5.6999999999999993</v>
      </c>
      <c r="N160" s="12">
        <f>Pub_national_scen_base!N160</f>
        <v>19959.3</v>
      </c>
      <c r="O160" s="12">
        <f>Pub_national_scen_adv!N160</f>
        <v>19959.3</v>
      </c>
      <c r="P160" s="12">
        <f>Pub_national_scen_sev!N160</f>
        <v>19959.3</v>
      </c>
      <c r="Q160">
        <v>19959.3</v>
      </c>
      <c r="R160" s="12">
        <f t="shared" si="35"/>
        <v>-2.4414921696287228</v>
      </c>
      <c r="S160" s="12">
        <f t="shared" si="35"/>
        <v>-2.4414921696287228</v>
      </c>
      <c r="T160" s="12">
        <f t="shared" si="35"/>
        <v>-2.4414921696287228</v>
      </c>
      <c r="U160" s="12">
        <f t="shared" si="33"/>
        <v>-2.4414921696287228</v>
      </c>
      <c r="V160" s="12">
        <f t="shared" si="37"/>
        <v>10.280115029943342</v>
      </c>
      <c r="W160" s="12">
        <f t="shared" si="37"/>
        <v>10.280115029943342</v>
      </c>
      <c r="X160" s="12">
        <f t="shared" si="37"/>
        <v>10.280115029943342</v>
      </c>
      <c r="Y160" s="12">
        <f t="shared" si="36"/>
        <v>10.280115029943342</v>
      </c>
      <c r="Z160" s="12">
        <f>Pub_national_scen_base!H160</f>
        <v>0</v>
      </c>
      <c r="AA160" s="12">
        <f>Pub_national_scen_adv!H160</f>
        <v>0</v>
      </c>
      <c r="AB160" s="12">
        <f>Pub_national_scen_sev!H160</f>
        <v>0</v>
      </c>
      <c r="AC160">
        <v>0</v>
      </c>
      <c r="AD160" s="12">
        <f t="shared" si="31"/>
        <v>0</v>
      </c>
      <c r="AE160" s="12">
        <f t="shared" si="31"/>
        <v>0</v>
      </c>
      <c r="AF160" s="12">
        <f t="shared" si="31"/>
        <v>0</v>
      </c>
      <c r="AG160" s="12">
        <f t="shared" si="26"/>
        <v>0</v>
      </c>
      <c r="AH160" s="12">
        <f>Pub_national_scen_base!J160-Pub_national_scen_base!H160</f>
        <v>2.2999999999999998</v>
      </c>
      <c r="AI160" s="12">
        <f>Pub_national_scen_adv!J160-Pub_national_scen_adv!H160</f>
        <v>2.2999999999999998</v>
      </c>
      <c r="AJ160" s="12">
        <f>Pub_national_scen_sev!J160-Pub_national_scen_sev!H160</f>
        <v>2.2999999999999998</v>
      </c>
      <c r="AK160" s="12">
        <v>2.2999999999999998</v>
      </c>
      <c r="AL160" s="12">
        <f>AH160*(AVERAGE(Pub_national_scen_base!$H160:$J160))</f>
        <v>2.9899999999999998</v>
      </c>
      <c r="AM160" s="12">
        <f>AI160*(AVERAGE(Pub_national_scen_adv!$H160:$J160))</f>
        <v>2.9899999999999998</v>
      </c>
      <c r="AN160" s="12">
        <f>AJ160*(AVERAGE(Pub_national_scen_adv!$H160:$J160))</f>
        <v>2.9899999999999998</v>
      </c>
      <c r="AO160" s="12">
        <v>2.9899999999999998</v>
      </c>
      <c r="AQ160" s="12">
        <f t="shared" si="27"/>
        <v>2.6338894646639979</v>
      </c>
      <c r="AR160" s="12">
        <f t="shared" si="27"/>
        <v>2.6338894646639979</v>
      </c>
      <c r="AS160" s="12">
        <f t="shared" si="27"/>
        <v>2.6338894646639979</v>
      </c>
      <c r="AT160" s="12">
        <v>2.6338894646639979</v>
      </c>
      <c r="AU160" s="12">
        <v>1.96776</v>
      </c>
      <c r="AV160" s="12">
        <f t="shared" si="28"/>
        <v>3.1972338646639975</v>
      </c>
      <c r="AW160" s="12">
        <f t="shared" si="28"/>
        <v>3.1972338646639975</v>
      </c>
      <c r="AX160" s="12">
        <f t="shared" si="28"/>
        <v>3.1972338646639975</v>
      </c>
      <c r="AY160" s="12">
        <f t="shared" si="24"/>
        <v>3.1972338646639975</v>
      </c>
      <c r="BA160" s="12">
        <f t="shared" si="29"/>
        <v>3.1160357650888613</v>
      </c>
      <c r="BB160" s="12">
        <f t="shared" si="29"/>
        <v>3.1160357650888613</v>
      </c>
      <c r="BC160" s="12">
        <f t="shared" si="29"/>
        <v>3.1160357650888613</v>
      </c>
      <c r="BD160" s="12">
        <f t="shared" si="25"/>
        <v>3.1160357650888613</v>
      </c>
    </row>
    <row r="161" spans="1:56" x14ac:dyDescent="0.25">
      <c r="A161" s="12" t="str">
        <f>Pub_national_scen_base!A161</f>
        <v>Q4 2015</v>
      </c>
      <c r="B161" s="12">
        <f>Pub_national_scen_base!F161</f>
        <v>5</v>
      </c>
      <c r="C161" s="12">
        <f>Pub_national_scen_adv!F161</f>
        <v>5</v>
      </c>
      <c r="D161" s="12">
        <f>Pub_national_scen_sev!F161</f>
        <v>5</v>
      </c>
      <c r="E161" s="12">
        <v>5</v>
      </c>
      <c r="F161" s="12">
        <f t="shared" si="32"/>
        <v>5.4</v>
      </c>
      <c r="G161" s="12">
        <f t="shared" si="32"/>
        <v>5.4</v>
      </c>
      <c r="H161" s="12">
        <f t="shared" si="32"/>
        <v>5.4</v>
      </c>
      <c r="I161" s="12">
        <f t="shared" si="30"/>
        <v>5.4</v>
      </c>
      <c r="J161" s="12">
        <f t="shared" si="34"/>
        <v>5.4750000000000005</v>
      </c>
      <c r="K161" s="12">
        <f t="shared" si="34"/>
        <v>5.4750000000000005</v>
      </c>
      <c r="L161" s="12">
        <f t="shared" si="34"/>
        <v>5.4750000000000005</v>
      </c>
      <c r="M161" s="12">
        <v>5.4750000000000005</v>
      </c>
      <c r="N161" s="12">
        <f>Pub_national_scen_base!N161</f>
        <v>21100.9</v>
      </c>
      <c r="O161" s="12">
        <f>Pub_national_scen_adv!N161</f>
        <v>21100.9</v>
      </c>
      <c r="P161" s="12">
        <f>Pub_national_scen_sev!N161</f>
        <v>21100.9</v>
      </c>
      <c r="Q161">
        <v>21100.9</v>
      </c>
      <c r="R161" s="12">
        <f t="shared" si="35"/>
        <v>-1.5108800164296943</v>
      </c>
      <c r="S161" s="12">
        <f t="shared" si="35"/>
        <v>-1.5108800164296943</v>
      </c>
      <c r="T161" s="12">
        <f t="shared" si="35"/>
        <v>-1.5108800164296943</v>
      </c>
      <c r="U161" s="12">
        <f t="shared" si="33"/>
        <v>-1.5108800164296943</v>
      </c>
      <c r="V161" s="12">
        <f t="shared" si="37"/>
        <v>5.802977117317238</v>
      </c>
      <c r="W161" s="12">
        <f t="shared" si="37"/>
        <v>5.802977117317238</v>
      </c>
      <c r="X161" s="12">
        <f t="shared" si="37"/>
        <v>5.802977117317238</v>
      </c>
      <c r="Y161" s="12">
        <f t="shared" si="36"/>
        <v>5.802977117317238</v>
      </c>
      <c r="Z161" s="12">
        <f>Pub_national_scen_base!H161</f>
        <v>0.1</v>
      </c>
      <c r="AA161" s="12">
        <f>Pub_national_scen_adv!H161</f>
        <v>0.1</v>
      </c>
      <c r="AB161" s="12">
        <f>Pub_national_scen_sev!H161</f>
        <v>0.1</v>
      </c>
      <c r="AC161">
        <v>0.1</v>
      </c>
      <c r="AD161" s="12">
        <f t="shared" si="31"/>
        <v>0</v>
      </c>
      <c r="AE161" s="12">
        <f t="shared" si="31"/>
        <v>0</v>
      </c>
      <c r="AF161" s="12">
        <f t="shared" si="31"/>
        <v>0</v>
      </c>
      <c r="AG161" s="12">
        <f t="shared" si="26"/>
        <v>0</v>
      </c>
      <c r="AH161" s="12">
        <f>Pub_national_scen_base!J161-Pub_national_scen_base!H161</f>
        <v>2.1</v>
      </c>
      <c r="AI161" s="12">
        <f>Pub_national_scen_adv!J161-Pub_national_scen_adv!H161</f>
        <v>2.1</v>
      </c>
      <c r="AJ161" s="12">
        <f>Pub_national_scen_sev!J161-Pub_national_scen_sev!H161</f>
        <v>2.1</v>
      </c>
      <c r="AK161" s="12">
        <v>2.1</v>
      </c>
      <c r="AL161" s="12">
        <f>AH161*(AVERAGE(Pub_national_scen_base!$H161:$J161))</f>
        <v>2.7300000000000004</v>
      </c>
      <c r="AM161" s="12">
        <f>AI161*(AVERAGE(Pub_national_scen_adv!$H161:$J161))</f>
        <v>2.7300000000000004</v>
      </c>
      <c r="AN161" s="12">
        <f>AJ161*(AVERAGE(Pub_national_scen_adv!$H161:$J161))</f>
        <v>2.7300000000000004</v>
      </c>
      <c r="AO161" s="12">
        <v>2.7300000000000004</v>
      </c>
      <c r="AQ161" s="12">
        <f t="shared" si="27"/>
        <v>2.5145600942422623</v>
      </c>
      <c r="AR161" s="12">
        <f t="shared" si="27"/>
        <v>2.5145600942422623</v>
      </c>
      <c r="AS161" s="12">
        <f t="shared" si="27"/>
        <v>2.5145600942422623</v>
      </c>
      <c r="AT161" s="12">
        <v>2.5145600942422623</v>
      </c>
      <c r="AU161" s="12">
        <v>1.7137100000000001</v>
      </c>
      <c r="AV161" s="12">
        <f t="shared" si="28"/>
        <v>3.0668718942422619</v>
      </c>
      <c r="AW161" s="12">
        <f t="shared" si="28"/>
        <v>3.0668718942422619</v>
      </c>
      <c r="AX161" s="12">
        <f t="shared" si="28"/>
        <v>3.0668718942422619</v>
      </c>
      <c r="AY161" s="12">
        <f t="shared" si="24"/>
        <v>3.0668718942422619</v>
      </c>
      <c r="BA161" s="12">
        <f t="shared" si="29"/>
        <v>3.0656174004928909</v>
      </c>
      <c r="BB161" s="12">
        <f t="shared" si="29"/>
        <v>3.0656174004928909</v>
      </c>
      <c r="BC161" s="12">
        <f t="shared" si="29"/>
        <v>3.0656174004928909</v>
      </c>
      <c r="BD161" s="12">
        <f t="shared" si="25"/>
        <v>3.0656174004928909</v>
      </c>
    </row>
    <row r="162" spans="1:56" x14ac:dyDescent="0.25">
      <c r="A162" s="12" t="str">
        <f>Pub_national_scen_base!A162</f>
        <v>Q1 2016</v>
      </c>
      <c r="B162" s="12">
        <f>Pub_national_scen_base!F162</f>
        <v>4.9000000000000004</v>
      </c>
      <c r="C162" s="12">
        <f>Pub_national_scen_adv!F162</f>
        <v>4.9000000000000004</v>
      </c>
      <c r="D162" s="12">
        <f>Pub_national_scen_sev!F162</f>
        <v>4.9000000000000004</v>
      </c>
      <c r="E162" s="12">
        <v>4.9000000000000004</v>
      </c>
      <c r="F162" s="12">
        <f t="shared" si="32"/>
        <v>5.2</v>
      </c>
      <c r="G162" s="12">
        <f t="shared" si="32"/>
        <v>5.2</v>
      </c>
      <c r="H162" s="12">
        <f t="shared" si="32"/>
        <v>5.2</v>
      </c>
      <c r="I162" s="12">
        <f t="shared" si="30"/>
        <v>5.2</v>
      </c>
      <c r="J162" s="12">
        <f t="shared" si="34"/>
        <v>5.3</v>
      </c>
      <c r="K162" s="12">
        <f t="shared" si="34"/>
        <v>5.3</v>
      </c>
      <c r="L162" s="12">
        <f t="shared" si="34"/>
        <v>5.3</v>
      </c>
      <c r="M162" s="12">
        <v>5.3</v>
      </c>
      <c r="N162" s="12">
        <f>Pub_national_scen_base!N162</f>
        <v>21179.4</v>
      </c>
      <c r="O162" s="12">
        <f>Pub_national_scen_adv!N162</f>
        <v>21179.4</v>
      </c>
      <c r="P162" s="12">
        <f>Pub_national_scen_sev!N162</f>
        <v>21179.4</v>
      </c>
      <c r="Q162">
        <v>21179.4</v>
      </c>
      <c r="R162" s="12">
        <f t="shared" si="35"/>
        <v>-2.4332491846173587</v>
      </c>
      <c r="S162" s="12">
        <f t="shared" si="35"/>
        <v>-2.4332491846173587</v>
      </c>
      <c r="T162" s="12">
        <f t="shared" si="35"/>
        <v>-2.4332491846173587</v>
      </c>
      <c r="U162" s="12">
        <f t="shared" si="33"/>
        <v>-2.4332491846173587</v>
      </c>
      <c r="V162" s="12">
        <f t="shared" si="37"/>
        <v>2.8350092406282723</v>
      </c>
      <c r="W162" s="12">
        <f t="shared" si="37"/>
        <v>2.8350092406282723</v>
      </c>
      <c r="X162" s="12">
        <f t="shared" si="37"/>
        <v>2.8350092406282723</v>
      </c>
      <c r="Y162" s="12">
        <f t="shared" si="36"/>
        <v>2.8350092406282723</v>
      </c>
      <c r="Z162" s="12">
        <f>Pub_national_scen_base!H162</f>
        <v>0.3</v>
      </c>
      <c r="AA162" s="12">
        <f>Pub_national_scen_adv!H162</f>
        <v>0.3</v>
      </c>
      <c r="AB162" s="12">
        <f>Pub_national_scen_sev!H162</f>
        <v>0.3</v>
      </c>
      <c r="AC162">
        <v>0.3</v>
      </c>
      <c r="AD162" s="12">
        <f t="shared" si="31"/>
        <v>0.1</v>
      </c>
      <c r="AE162" s="12">
        <f t="shared" si="31"/>
        <v>0.1</v>
      </c>
      <c r="AF162" s="12">
        <f t="shared" si="31"/>
        <v>0.1</v>
      </c>
      <c r="AG162" s="12">
        <f t="shared" si="26"/>
        <v>0.1</v>
      </c>
      <c r="AH162" s="12">
        <f>Pub_national_scen_base!J162-Pub_national_scen_base!H162</f>
        <v>1.7</v>
      </c>
      <c r="AI162" s="12">
        <f>Pub_national_scen_adv!J162-Pub_national_scen_adv!H162</f>
        <v>1.7</v>
      </c>
      <c r="AJ162" s="12">
        <f>Pub_national_scen_sev!J162-Pub_national_scen_sev!H162</f>
        <v>1.7</v>
      </c>
      <c r="AK162" s="12">
        <v>1.7</v>
      </c>
      <c r="AL162" s="12">
        <f>AH162*(AVERAGE(Pub_national_scen_base!$H162:$J162))</f>
        <v>2.0966666666666667</v>
      </c>
      <c r="AM162" s="12">
        <f>AI162*(AVERAGE(Pub_national_scen_adv!$H162:$J162))</f>
        <v>2.0966666666666667</v>
      </c>
      <c r="AN162" s="12">
        <f>AJ162*(AVERAGE(Pub_national_scen_adv!$H162:$J162))</f>
        <v>2.0966666666666667</v>
      </c>
      <c r="AO162" s="12">
        <v>2.0966666666666667</v>
      </c>
      <c r="AQ162" s="12">
        <f t="shared" si="27"/>
        <v>2.1928025716305397</v>
      </c>
      <c r="AR162" s="12">
        <f t="shared" si="27"/>
        <v>2.1928025716305397</v>
      </c>
      <c r="AS162" s="12">
        <f t="shared" si="27"/>
        <v>2.1928025716305397</v>
      </c>
      <c r="AT162" s="12">
        <v>2.1928025716305397</v>
      </c>
      <c r="AU162" s="12">
        <v>1.8691899999999999</v>
      </c>
      <c r="AV162" s="12">
        <f t="shared" si="28"/>
        <v>2.6329127049638728</v>
      </c>
      <c r="AW162" s="12">
        <f t="shared" si="28"/>
        <v>2.6329127049638728</v>
      </c>
      <c r="AX162" s="12">
        <f t="shared" si="28"/>
        <v>2.6329127049638728</v>
      </c>
      <c r="AY162" s="12">
        <f t="shared" si="24"/>
        <v>2.6329127049638728</v>
      </c>
      <c r="BA162" s="12">
        <f t="shared" si="29"/>
        <v>3.065788475538521</v>
      </c>
      <c r="BB162" s="12">
        <f t="shared" si="29"/>
        <v>3.065788475538521</v>
      </c>
      <c r="BC162" s="12">
        <f t="shared" si="29"/>
        <v>3.065788475538521</v>
      </c>
      <c r="BD162" s="12">
        <f t="shared" si="25"/>
        <v>3.065788475538521</v>
      </c>
    </row>
    <row r="163" spans="1:56" x14ac:dyDescent="0.25">
      <c r="A163" s="12" t="str">
        <f>Pub_national_scen_base!A163</f>
        <v>Q2 2016</v>
      </c>
      <c r="B163" s="12">
        <f>Pub_national_scen_base!F163</f>
        <v>4.9000000000000004</v>
      </c>
      <c r="C163" s="12">
        <f>Pub_national_scen_adv!F163</f>
        <v>4.9000000000000004</v>
      </c>
      <c r="D163" s="12">
        <f>Pub_national_scen_sev!F163</f>
        <v>4.9000000000000004</v>
      </c>
      <c r="E163" s="12">
        <v>4.9000000000000004</v>
      </c>
      <c r="F163" s="12">
        <f t="shared" si="32"/>
        <v>5</v>
      </c>
      <c r="G163" s="12">
        <f t="shared" si="32"/>
        <v>5</v>
      </c>
      <c r="H163" s="12">
        <f t="shared" si="32"/>
        <v>5</v>
      </c>
      <c r="I163" s="12">
        <f t="shared" si="30"/>
        <v>5</v>
      </c>
      <c r="J163" s="12">
        <f t="shared" si="34"/>
        <v>5.125</v>
      </c>
      <c r="K163" s="12">
        <f t="shared" si="34"/>
        <v>5.125</v>
      </c>
      <c r="L163" s="12">
        <f t="shared" si="34"/>
        <v>5.125</v>
      </c>
      <c r="M163" s="12">
        <v>5.125</v>
      </c>
      <c r="N163" s="12">
        <f>Pub_national_scen_base!N163</f>
        <v>21621.5</v>
      </c>
      <c r="O163" s="12">
        <f>Pub_national_scen_adv!N163</f>
        <v>21621.5</v>
      </c>
      <c r="P163" s="12">
        <f>Pub_national_scen_sev!N163</f>
        <v>21621.5</v>
      </c>
      <c r="Q163">
        <v>21621.5</v>
      </c>
      <c r="R163" s="12">
        <f t="shared" si="35"/>
        <v>-4.3456351793047521E-2</v>
      </c>
      <c r="S163" s="12">
        <f t="shared" si="35"/>
        <v>-4.3456351793047521E-2</v>
      </c>
      <c r="T163" s="12">
        <f t="shared" si="35"/>
        <v>-4.3456351793047521E-2</v>
      </c>
      <c r="U163" s="12">
        <f t="shared" si="33"/>
        <v>-4.3456351793047521E-2</v>
      </c>
      <c r="V163" s="12">
        <f t="shared" si="37"/>
        <v>-0.3053660450954454</v>
      </c>
      <c r="W163" s="12">
        <f t="shared" si="37"/>
        <v>-0.3053660450954454</v>
      </c>
      <c r="X163" s="12">
        <f t="shared" si="37"/>
        <v>-0.3053660450954454</v>
      </c>
      <c r="Y163" s="12">
        <f t="shared" si="36"/>
        <v>-0.3053660450954454</v>
      </c>
      <c r="Z163" s="12">
        <f>Pub_national_scen_base!H163</f>
        <v>0.3</v>
      </c>
      <c r="AA163" s="12">
        <f>Pub_national_scen_adv!H163</f>
        <v>0.3</v>
      </c>
      <c r="AB163" s="12">
        <f>Pub_national_scen_sev!H163</f>
        <v>0.3</v>
      </c>
      <c r="AC163">
        <v>0.3</v>
      </c>
      <c r="AD163" s="12">
        <f t="shared" si="31"/>
        <v>0.3</v>
      </c>
      <c r="AE163" s="12">
        <f t="shared" si="31"/>
        <v>0.3</v>
      </c>
      <c r="AF163" s="12">
        <f t="shared" si="31"/>
        <v>0.3</v>
      </c>
      <c r="AG163" s="12">
        <f t="shared" si="26"/>
        <v>0.3</v>
      </c>
      <c r="AH163" s="12">
        <f>Pub_national_scen_base!J163-Pub_national_scen_base!H163</f>
        <v>1.5</v>
      </c>
      <c r="AI163" s="12">
        <f>Pub_national_scen_adv!J163-Pub_national_scen_adv!H163</f>
        <v>1.5</v>
      </c>
      <c r="AJ163" s="12">
        <f>Pub_national_scen_sev!J163-Pub_national_scen_sev!H163</f>
        <v>1.5</v>
      </c>
      <c r="AK163" s="12">
        <v>1.5</v>
      </c>
      <c r="AL163" s="12">
        <f>AH163*(AVERAGE(Pub_national_scen_base!$H163:$J163))</f>
        <v>1.7000000000000002</v>
      </c>
      <c r="AM163" s="12">
        <f>AI163*(AVERAGE(Pub_national_scen_adv!$H163:$J163))</f>
        <v>1.7000000000000002</v>
      </c>
      <c r="AN163" s="12">
        <f>AJ163*(AVERAGE(Pub_national_scen_adv!$H163:$J163))</f>
        <v>1.7000000000000002</v>
      </c>
      <c r="AO163" s="12">
        <v>1.7000000000000002</v>
      </c>
      <c r="AQ163" s="12">
        <f t="shared" si="27"/>
        <v>2.1334839360931368</v>
      </c>
      <c r="AR163" s="12">
        <f t="shared" si="27"/>
        <v>2.1334839360931368</v>
      </c>
      <c r="AS163" s="12">
        <f t="shared" si="27"/>
        <v>2.1334839360931368</v>
      </c>
      <c r="AT163" s="12">
        <v>2.1334839360931368</v>
      </c>
      <c r="AU163" s="12">
        <v>2.1429100000000001</v>
      </c>
      <c r="AV163" s="12">
        <f t="shared" si="28"/>
        <v>2.5484519360931372</v>
      </c>
      <c r="AW163" s="12">
        <f t="shared" si="28"/>
        <v>2.5484519360931372</v>
      </c>
      <c r="AX163" s="12">
        <f t="shared" si="28"/>
        <v>2.5484519360931372</v>
      </c>
      <c r="AY163" s="12">
        <f t="shared" si="24"/>
        <v>2.5484519360931372</v>
      </c>
      <c r="BA163" s="12">
        <f t="shared" si="29"/>
        <v>2.9565946905537919</v>
      </c>
      <c r="BB163" s="12">
        <f t="shared" si="29"/>
        <v>2.9565946905537919</v>
      </c>
      <c r="BC163" s="12">
        <f t="shared" si="29"/>
        <v>2.9565946905537919</v>
      </c>
      <c r="BD163" s="12">
        <f t="shared" si="25"/>
        <v>2.9565946905537919</v>
      </c>
    </row>
    <row r="164" spans="1:56" x14ac:dyDescent="0.25">
      <c r="A164" s="12" t="str">
        <f>Pub_national_scen_base!A164</f>
        <v>Q3 2016</v>
      </c>
      <c r="B164" s="12">
        <f>Pub_national_scen_base!F164</f>
        <v>4.9000000000000004</v>
      </c>
      <c r="C164" s="12">
        <f>Pub_national_scen_adv!F164</f>
        <v>4.9000000000000004</v>
      </c>
      <c r="D164" s="12">
        <f>Pub_national_scen_sev!F164</f>
        <v>4.9000000000000004</v>
      </c>
      <c r="E164" s="12">
        <v>4.9000000000000004</v>
      </c>
      <c r="F164" s="12">
        <f t="shared" si="32"/>
        <v>4.9000000000000004</v>
      </c>
      <c r="G164" s="12">
        <f t="shared" si="32"/>
        <v>4.9000000000000004</v>
      </c>
      <c r="H164" s="12">
        <f t="shared" si="32"/>
        <v>4.9000000000000004</v>
      </c>
      <c r="I164" s="12">
        <f t="shared" si="30"/>
        <v>4.9000000000000004</v>
      </c>
      <c r="J164" s="12">
        <f t="shared" si="34"/>
        <v>5</v>
      </c>
      <c r="K164" s="12">
        <f t="shared" si="34"/>
        <v>5</v>
      </c>
      <c r="L164" s="12">
        <f t="shared" si="34"/>
        <v>5</v>
      </c>
      <c r="M164" s="12">
        <v>5</v>
      </c>
      <c r="N164" s="12">
        <f>Pub_national_scen_base!N164</f>
        <v>22468.6</v>
      </c>
      <c r="O164" s="12">
        <f>Pub_national_scen_adv!N164</f>
        <v>22468.6</v>
      </c>
      <c r="P164" s="12">
        <f>Pub_national_scen_sev!N164</f>
        <v>22468.6</v>
      </c>
      <c r="Q164">
        <v>22468.6</v>
      </c>
      <c r="R164" s="12">
        <f t="shared" si="35"/>
        <v>12.572084191329358</v>
      </c>
      <c r="S164" s="12">
        <f t="shared" si="35"/>
        <v>12.572084191329358</v>
      </c>
      <c r="T164" s="12">
        <f t="shared" si="35"/>
        <v>12.572084191329358</v>
      </c>
      <c r="U164" s="12">
        <f t="shared" si="33"/>
        <v>12.572084191329358</v>
      </c>
      <c r="V164" s="12">
        <f t="shared" si="37"/>
        <v>-1.607269430617206</v>
      </c>
      <c r="W164" s="12">
        <f t="shared" si="37"/>
        <v>-1.607269430617206</v>
      </c>
      <c r="X164" s="12">
        <f t="shared" si="37"/>
        <v>-1.607269430617206</v>
      </c>
      <c r="Y164" s="12">
        <f t="shared" si="36"/>
        <v>-1.607269430617206</v>
      </c>
      <c r="Z164" s="12">
        <f>Pub_national_scen_base!H164</f>
        <v>0.3</v>
      </c>
      <c r="AA164" s="12">
        <f>Pub_national_scen_adv!H164</f>
        <v>0.3</v>
      </c>
      <c r="AB164" s="12">
        <f>Pub_national_scen_sev!H164</f>
        <v>0.3</v>
      </c>
      <c r="AC164">
        <v>0.3</v>
      </c>
      <c r="AD164" s="12">
        <f t="shared" si="31"/>
        <v>0.3</v>
      </c>
      <c r="AE164" s="12">
        <f t="shared" si="31"/>
        <v>0.3</v>
      </c>
      <c r="AF164" s="12">
        <f t="shared" si="31"/>
        <v>0.3</v>
      </c>
      <c r="AG164" s="12">
        <f t="shared" si="26"/>
        <v>0.3</v>
      </c>
      <c r="AH164" s="12">
        <f>Pub_national_scen_base!J164-Pub_national_scen_base!H164</f>
        <v>1.3</v>
      </c>
      <c r="AI164" s="12">
        <f>Pub_national_scen_adv!J164-Pub_national_scen_adv!H164</f>
        <v>1.3</v>
      </c>
      <c r="AJ164" s="12">
        <f>Pub_national_scen_sev!J164-Pub_national_scen_sev!H164</f>
        <v>1.3</v>
      </c>
      <c r="AK164" s="12">
        <v>1.3</v>
      </c>
      <c r="AL164" s="12">
        <f>AH164*(AVERAGE(Pub_national_scen_base!$H164:$J164))</f>
        <v>1.3433333333333335</v>
      </c>
      <c r="AM164" s="12">
        <f>AI164*(AVERAGE(Pub_national_scen_adv!$H164:$J164))</f>
        <v>1.3433333333333335</v>
      </c>
      <c r="AN164" s="12">
        <f>AJ164*(AVERAGE(Pub_national_scen_adv!$H164:$J164))</f>
        <v>1.3433333333333335</v>
      </c>
      <c r="AO164" s="12">
        <v>1.3433333333333335</v>
      </c>
      <c r="AQ164" s="12">
        <f t="shared" si="27"/>
        <v>1.9601623093221068</v>
      </c>
      <c r="AR164" s="12">
        <f t="shared" si="27"/>
        <v>1.9601623093221068</v>
      </c>
      <c r="AS164" s="12">
        <f t="shared" si="27"/>
        <v>1.9601623093221068</v>
      </c>
      <c r="AT164" s="12">
        <v>1.9601623093221068</v>
      </c>
      <c r="AU164" s="12">
        <v>2.0651000000000002</v>
      </c>
      <c r="AV164" s="12">
        <f t="shared" si="28"/>
        <v>2.3336765759887736</v>
      </c>
      <c r="AW164" s="12">
        <f t="shared" si="28"/>
        <v>2.3336765759887736</v>
      </c>
      <c r="AX164" s="12">
        <f t="shared" si="28"/>
        <v>2.3336765759887736</v>
      </c>
      <c r="AY164" s="12">
        <f t="shared" si="24"/>
        <v>2.3336765759887736</v>
      </c>
      <c r="BA164" s="12">
        <f t="shared" si="29"/>
        <v>2.5656284742601194</v>
      </c>
      <c r="BB164" s="12">
        <f t="shared" si="29"/>
        <v>2.5656284742601194</v>
      </c>
      <c r="BC164" s="12">
        <f t="shared" si="29"/>
        <v>2.5656284742601194</v>
      </c>
      <c r="BD164" s="12">
        <f t="shared" si="25"/>
        <v>2.5656284742601194</v>
      </c>
    </row>
    <row r="165" spans="1:56" x14ac:dyDescent="0.25">
      <c r="A165" s="12" t="str">
        <f>Pub_national_scen_base!A165</f>
        <v>Q4 2016</v>
      </c>
      <c r="B165" s="12">
        <f>Pub_national_scen_base!F165</f>
        <v>4.7</v>
      </c>
      <c r="C165" s="12">
        <f>Pub_national_scen_adv!F165</f>
        <v>4.7</v>
      </c>
      <c r="D165" s="12">
        <f>Pub_national_scen_sev!F165</f>
        <v>4.7</v>
      </c>
      <c r="E165" s="12">
        <v>4.7</v>
      </c>
      <c r="F165" s="12">
        <f t="shared" si="32"/>
        <v>4.9000000000000004</v>
      </c>
      <c r="G165" s="12">
        <f t="shared" si="32"/>
        <v>4.9000000000000004</v>
      </c>
      <c r="H165" s="12">
        <f t="shared" si="32"/>
        <v>4.9000000000000004</v>
      </c>
      <c r="I165" s="12">
        <f t="shared" si="30"/>
        <v>4.9000000000000004</v>
      </c>
      <c r="J165" s="12">
        <f t="shared" si="34"/>
        <v>4.9250000000000007</v>
      </c>
      <c r="K165" s="12">
        <f t="shared" si="34"/>
        <v>4.9250000000000007</v>
      </c>
      <c r="L165" s="12">
        <f t="shared" si="34"/>
        <v>4.9250000000000007</v>
      </c>
      <c r="M165" s="12">
        <v>4.9250000000000007</v>
      </c>
      <c r="N165" s="12">
        <f>Pub_national_scen_base!N165</f>
        <v>23276.7</v>
      </c>
      <c r="O165" s="12">
        <f>Pub_national_scen_adv!N165</f>
        <v>23276.7</v>
      </c>
      <c r="P165" s="12">
        <f>Pub_national_scen_sev!N165</f>
        <v>23276.7</v>
      </c>
      <c r="Q165">
        <v>23276.7</v>
      </c>
      <c r="R165" s="12">
        <f t="shared" si="35"/>
        <v>10.311408518120068</v>
      </c>
      <c r="S165" s="12">
        <f t="shared" si="35"/>
        <v>10.311408518120068</v>
      </c>
      <c r="T165" s="12">
        <f t="shared" si="35"/>
        <v>10.311408518120068</v>
      </c>
      <c r="U165" s="12">
        <f t="shared" si="33"/>
        <v>10.311408518120068</v>
      </c>
      <c r="V165" s="12">
        <f t="shared" si="37"/>
        <v>2.1461246596223145</v>
      </c>
      <c r="W165" s="12">
        <f t="shared" si="37"/>
        <v>2.1461246596223145</v>
      </c>
      <c r="X165" s="12">
        <f t="shared" si="37"/>
        <v>2.1461246596223145</v>
      </c>
      <c r="Y165" s="12">
        <f t="shared" si="36"/>
        <v>2.1461246596223145</v>
      </c>
      <c r="Z165" s="12">
        <f>Pub_national_scen_base!H165</f>
        <v>0.4</v>
      </c>
      <c r="AA165" s="12">
        <f>Pub_national_scen_adv!H165</f>
        <v>0.4</v>
      </c>
      <c r="AB165" s="12">
        <f>Pub_national_scen_sev!H165</f>
        <v>0.4</v>
      </c>
      <c r="AC165">
        <v>0.4</v>
      </c>
      <c r="AD165" s="12">
        <f t="shared" si="31"/>
        <v>0.3</v>
      </c>
      <c r="AE165" s="12">
        <f t="shared" si="31"/>
        <v>0.3</v>
      </c>
      <c r="AF165" s="12">
        <f t="shared" si="31"/>
        <v>0.3</v>
      </c>
      <c r="AG165" s="12">
        <f t="shared" si="26"/>
        <v>0.3</v>
      </c>
      <c r="AH165" s="12">
        <f>Pub_national_scen_base!J165-Pub_national_scen_base!H165</f>
        <v>1.8000000000000003</v>
      </c>
      <c r="AI165" s="12">
        <f>Pub_national_scen_adv!J165-Pub_national_scen_adv!H165</f>
        <v>1.8000000000000003</v>
      </c>
      <c r="AJ165" s="12">
        <f>Pub_national_scen_sev!J165-Pub_national_scen_sev!H165</f>
        <v>1.8000000000000003</v>
      </c>
      <c r="AK165" s="12">
        <v>1.8000000000000003</v>
      </c>
      <c r="AL165" s="12">
        <f>AH165*(AVERAGE(Pub_national_scen_base!$H165:$J165))</f>
        <v>2.580000000000001</v>
      </c>
      <c r="AM165" s="12">
        <f>AI165*(AVERAGE(Pub_national_scen_adv!$H165:$J165))</f>
        <v>2.580000000000001</v>
      </c>
      <c r="AN165" s="12">
        <f>AJ165*(AVERAGE(Pub_national_scen_adv!$H165:$J165))</f>
        <v>2.580000000000001</v>
      </c>
      <c r="AO165" s="12">
        <v>2.580000000000001</v>
      </c>
      <c r="AQ165" s="12">
        <f t="shared" si="27"/>
        <v>2.3151160840480531</v>
      </c>
      <c r="AR165" s="12">
        <f t="shared" si="27"/>
        <v>2.3151160840480531</v>
      </c>
      <c r="AS165" s="12">
        <f t="shared" si="27"/>
        <v>2.3151160840480531</v>
      </c>
      <c r="AT165" s="12">
        <v>2.3151160840480531</v>
      </c>
      <c r="AU165" s="12">
        <v>1.5496700000000001</v>
      </c>
      <c r="AV165" s="12">
        <f t="shared" si="28"/>
        <v>2.911203884048053</v>
      </c>
      <c r="AW165" s="12">
        <f t="shared" si="28"/>
        <v>2.911203884048053</v>
      </c>
      <c r="AX165" s="12">
        <f t="shared" si="28"/>
        <v>2.911203884048053</v>
      </c>
      <c r="AY165" s="12">
        <f t="shared" si="24"/>
        <v>2.911203884048053</v>
      </c>
      <c r="BA165" s="12">
        <f t="shared" si="29"/>
        <v>2.6259487444563985</v>
      </c>
      <c r="BB165" s="12">
        <f t="shared" si="29"/>
        <v>2.6259487444563985</v>
      </c>
      <c r="BC165" s="12">
        <f t="shared" si="29"/>
        <v>2.6259487444563985</v>
      </c>
      <c r="BD165" s="12">
        <f t="shared" si="25"/>
        <v>2.6259487444563985</v>
      </c>
    </row>
    <row r="166" spans="1:56" x14ac:dyDescent="0.25">
      <c r="A166" s="12" t="str">
        <f>Pub_national_scen_base!A166</f>
        <v>Q1 2017</v>
      </c>
      <c r="B166" s="12">
        <f>Pub_national_scen_base!F166</f>
        <v>4.7</v>
      </c>
      <c r="C166" s="12">
        <f>Pub_national_scen_adv!F166</f>
        <v>5.2</v>
      </c>
      <c r="D166" s="12">
        <f>Pub_national_scen_sev!F166</f>
        <v>5.6</v>
      </c>
      <c r="E166" s="12"/>
      <c r="F166" s="12">
        <f t="shared" si="32"/>
        <v>4.9000000000000004</v>
      </c>
      <c r="G166" s="12">
        <f t="shared" si="32"/>
        <v>4.9000000000000004</v>
      </c>
      <c r="H166" s="12">
        <f t="shared" si="32"/>
        <v>4.9000000000000004</v>
      </c>
      <c r="I166" s="12">
        <f t="shared" si="30"/>
        <v>4.9000000000000004</v>
      </c>
      <c r="J166" s="12">
        <f t="shared" si="34"/>
        <v>4.8500000000000005</v>
      </c>
      <c r="K166" s="12">
        <f t="shared" si="34"/>
        <v>4.8500000000000005</v>
      </c>
      <c r="L166" s="12">
        <f t="shared" si="34"/>
        <v>4.8500000000000005</v>
      </c>
      <c r="M166" s="12">
        <v>4.8500000000000005</v>
      </c>
      <c r="N166" s="12">
        <f>Pub_national_scen_base!N166</f>
        <v>23551.5</v>
      </c>
      <c r="O166" s="12">
        <f>Pub_national_scen_adv!N166</f>
        <v>15959.6</v>
      </c>
      <c r="P166" s="12">
        <f>Pub_national_scen_sev!N166</f>
        <v>15373.6</v>
      </c>
      <c r="R166" s="12">
        <f t="shared" si="35"/>
        <v>11.200033995297321</v>
      </c>
      <c r="S166" s="12">
        <f t="shared" si="35"/>
        <v>-24.645646241158868</v>
      </c>
      <c r="T166" s="12">
        <f t="shared" si="35"/>
        <v>-27.412485717253567</v>
      </c>
      <c r="U166" s="12">
        <f t="shared" si="33"/>
        <v>-100</v>
      </c>
      <c r="V166" s="12">
        <f t="shared" si="37"/>
        <v>5.1016967932597552</v>
      </c>
      <c r="W166" s="12">
        <f t="shared" si="37"/>
        <v>5.1016967932597552</v>
      </c>
      <c r="X166" s="12">
        <f t="shared" si="37"/>
        <v>5.1016967932597552</v>
      </c>
      <c r="Y166" s="12">
        <f t="shared" si="36"/>
        <v>5.1016967932597552</v>
      </c>
      <c r="Z166" s="12">
        <f>Pub_national_scen_base!H166</f>
        <v>0.6</v>
      </c>
      <c r="AA166" s="12">
        <f>Pub_national_scen_adv!H166</f>
        <v>0.1</v>
      </c>
      <c r="AB166" s="12">
        <f>Pub_national_scen_sev!H166</f>
        <v>0.1</v>
      </c>
      <c r="AD166" s="12">
        <f t="shared" si="31"/>
        <v>0.4</v>
      </c>
      <c r="AE166" s="12">
        <f t="shared" si="31"/>
        <v>0.4</v>
      </c>
      <c r="AF166" s="12">
        <f t="shared" si="31"/>
        <v>0.4</v>
      </c>
      <c r="AG166" s="12">
        <f t="shared" si="26"/>
        <v>0.4</v>
      </c>
      <c r="AH166" s="12">
        <f>Pub_national_scen_base!J166-Pub_national_scen_base!H166</f>
        <v>1.9</v>
      </c>
      <c r="AI166" s="12">
        <f>Pub_national_scen_adv!J166-Pub_national_scen_adv!H166</f>
        <v>2.1999999999999997</v>
      </c>
      <c r="AJ166" s="12">
        <f>Pub_national_scen_sev!J166-Pub_national_scen_sev!H166</f>
        <v>0.70000000000000007</v>
      </c>
      <c r="AL166" s="12">
        <f>AH166*(AVERAGE(Pub_national_scen_base!$H166:$J166))</f>
        <v>3.0399999999999996</v>
      </c>
      <c r="AM166" s="12">
        <f>AI166*(AVERAGE(Pub_national_scen_adv!$H166:$J166))</f>
        <v>3.0066666666666659</v>
      </c>
      <c r="AN166" s="12">
        <f>AJ166*(AVERAGE(Pub_national_scen_adv!$H166:$J166))</f>
        <v>0.95666666666666667</v>
      </c>
      <c r="AQ166" s="12">
        <f t="shared" si="27"/>
        <v>2.3263995264664192</v>
      </c>
      <c r="AR166" s="12">
        <f t="shared" si="27"/>
        <v>2.741372859799752</v>
      </c>
      <c r="AS166" s="12">
        <f t="shared" si="27"/>
        <v>1.0965173597997524</v>
      </c>
      <c r="AT166" s="12"/>
      <c r="AU166" s="12">
        <v>1.1479200000000001</v>
      </c>
      <c r="AV166" s="12">
        <f t="shared" si="28"/>
        <v>2.9786989264664188</v>
      </c>
      <c r="AW166" s="12">
        <f t="shared" si="28"/>
        <v>3.5396825931330849</v>
      </c>
      <c r="AX166" s="12">
        <f t="shared" si="28"/>
        <v>1.2439990931330858</v>
      </c>
      <c r="AY166" s="12"/>
      <c r="BA166" s="12">
        <f t="shared" si="29"/>
        <v>2.5817899801410809</v>
      </c>
      <c r="BB166" s="12">
        <f t="shared" si="29"/>
        <v>3.6571603872347662</v>
      </c>
      <c r="BC166" s="12">
        <f t="shared" si="29"/>
        <v>3.7401655715176068</v>
      </c>
      <c r="BD166" s="12"/>
    </row>
    <row r="167" spans="1:56" x14ac:dyDescent="0.25">
      <c r="A167" s="12" t="str">
        <f>Pub_national_scen_base!A167</f>
        <v>Q2 2017</v>
      </c>
      <c r="B167" s="12">
        <f>Pub_national_scen_base!F167</f>
        <v>4.5999999999999996</v>
      </c>
      <c r="C167" s="12">
        <f>Pub_national_scen_adv!F167</f>
        <v>5.8</v>
      </c>
      <c r="D167" s="12">
        <f>Pub_national_scen_sev!F167</f>
        <v>6.9</v>
      </c>
      <c r="E167" s="12"/>
      <c r="F167" s="12">
        <f t="shared" si="32"/>
        <v>4.7</v>
      </c>
      <c r="G167" s="12">
        <f t="shared" si="32"/>
        <v>4.7</v>
      </c>
      <c r="H167" s="12">
        <f t="shared" si="32"/>
        <v>4.7</v>
      </c>
      <c r="I167" s="12">
        <f t="shared" si="30"/>
        <v>4.7</v>
      </c>
      <c r="J167" s="12">
        <f t="shared" si="34"/>
        <v>4.8</v>
      </c>
      <c r="K167" s="12">
        <f t="shared" si="34"/>
        <v>4.9249999999999998</v>
      </c>
      <c r="L167" s="12">
        <f t="shared" si="34"/>
        <v>5.0250000000000004</v>
      </c>
      <c r="N167" s="12">
        <f>Pub_national_scen_base!N167</f>
        <v>23830.5</v>
      </c>
      <c r="O167" s="12">
        <f>Pub_national_scen_adv!N167</f>
        <v>15042.3</v>
      </c>
      <c r="P167" s="12">
        <f>Pub_national_scen_sev!N167</f>
        <v>13537.6</v>
      </c>
      <c r="R167" s="12">
        <f t="shared" si="35"/>
        <v>10.21668246883889</v>
      </c>
      <c r="S167" s="12">
        <f t="shared" si="35"/>
        <v>-30.428971162962792</v>
      </c>
      <c r="T167" s="12">
        <f t="shared" si="35"/>
        <v>-37.388247808893929</v>
      </c>
      <c r="U167" s="12">
        <f t="shared" si="33"/>
        <v>-100</v>
      </c>
      <c r="V167" s="12">
        <f t="shared" si="37"/>
        <v>8.5100175882384264</v>
      </c>
      <c r="W167" s="12">
        <f t="shared" si="37"/>
        <v>-0.45140247087562191</v>
      </c>
      <c r="X167" s="12">
        <f t="shared" si="37"/>
        <v>-1.1431123398992966</v>
      </c>
      <c r="Y167" s="12">
        <f t="shared" si="36"/>
        <v>-19.289990910585907</v>
      </c>
      <c r="Z167" s="12">
        <f>Pub_national_scen_base!H167</f>
        <v>0.7</v>
      </c>
      <c r="AA167" s="12">
        <f>Pub_national_scen_adv!H167</f>
        <v>0.1</v>
      </c>
      <c r="AB167" s="12">
        <f>Pub_national_scen_sev!H167</f>
        <v>0.1</v>
      </c>
      <c r="AD167" s="12">
        <f t="shared" si="31"/>
        <v>0.6</v>
      </c>
      <c r="AE167" s="12">
        <f t="shared" si="31"/>
        <v>0.1</v>
      </c>
      <c r="AF167" s="12">
        <f t="shared" si="31"/>
        <v>0.1</v>
      </c>
      <c r="AG167" s="12"/>
      <c r="AH167" s="12">
        <f>Pub_national_scen_base!J167-Pub_national_scen_base!H167</f>
        <v>1.9000000000000001</v>
      </c>
      <c r="AI167" s="12">
        <f>Pub_national_scen_adv!J167-Pub_national_scen_adv!H167</f>
        <v>2.2999999999999998</v>
      </c>
      <c r="AJ167" s="12">
        <f>Pub_national_scen_sev!J167-Pub_national_scen_sev!H167</f>
        <v>0.70000000000000007</v>
      </c>
      <c r="AL167" s="12">
        <f>AH167*(AVERAGE(Pub_national_scen_base!$H167:$J167))</f>
        <v>3.2933333333333334</v>
      </c>
      <c r="AM167" s="12">
        <f>AI167*(AVERAGE(Pub_national_scen_adv!$H167:$J167))</f>
        <v>3.2966666666666664</v>
      </c>
      <c r="AN167" s="12">
        <f>AJ167*(AVERAGE(Pub_national_scen_adv!$H167:$J167))</f>
        <v>1.0033333333333334</v>
      </c>
      <c r="AQ167" s="12">
        <f t="shared" si="27"/>
        <v>2.2632947637201246</v>
      </c>
      <c r="AR167" s="12">
        <f t="shared" si="27"/>
        <v>2.8523202639410941</v>
      </c>
      <c r="AS167" s="12">
        <f t="shared" si="27"/>
        <v>1.1343470703737597</v>
      </c>
      <c r="AT167" s="12"/>
      <c r="AU167" s="12">
        <v>0.60438000000000003</v>
      </c>
      <c r="AV167" s="12">
        <f t="shared" si="28"/>
        <v>2.921422030386791</v>
      </c>
      <c r="AW167" s="12">
        <f t="shared" si="28"/>
        <v>3.6662153972744265</v>
      </c>
      <c r="AX167" s="12">
        <f t="shared" si="28"/>
        <v>1.2239619370404262</v>
      </c>
      <c r="AY167" s="12"/>
      <c r="BA167" s="12">
        <f t="shared" si="29"/>
        <v>2.5862905259348334</v>
      </c>
      <c r="BB167" s="12">
        <f t="shared" si="29"/>
        <v>3.8681601348888841</v>
      </c>
      <c r="BC167" s="12">
        <f t="shared" si="29"/>
        <v>4.086938434266818</v>
      </c>
      <c r="BD167" s="12"/>
    </row>
    <row r="168" spans="1:56" x14ac:dyDescent="0.25">
      <c r="A168" s="12" t="str">
        <f>Pub_national_scen_base!A168</f>
        <v>Q3 2017</v>
      </c>
      <c r="B168" s="12">
        <f>Pub_national_scen_base!F168</f>
        <v>4.5999999999999996</v>
      </c>
      <c r="C168" s="12">
        <f>Pub_national_scen_adv!F168</f>
        <v>6.3</v>
      </c>
      <c r="D168" s="12">
        <f>Pub_national_scen_sev!F168</f>
        <v>8</v>
      </c>
      <c r="E168" s="12"/>
      <c r="F168" s="12">
        <f t="shared" si="32"/>
        <v>4.7</v>
      </c>
      <c r="G168" s="12">
        <f t="shared" si="32"/>
        <v>5.2</v>
      </c>
      <c r="H168" s="12">
        <f t="shared" si="32"/>
        <v>5.6</v>
      </c>
      <c r="I168" s="12"/>
      <c r="J168" s="12">
        <f t="shared" si="34"/>
        <v>4.7249999999999996</v>
      </c>
      <c r="K168" s="12">
        <f t="shared" si="34"/>
        <v>5.15</v>
      </c>
      <c r="L168" s="12">
        <f t="shared" si="34"/>
        <v>5.5250000000000004</v>
      </c>
      <c r="N168" s="12">
        <f>Pub_national_scen_base!N168</f>
        <v>24123</v>
      </c>
      <c r="O168" s="12">
        <f>Pub_national_scen_adv!N168</f>
        <v>14289.9</v>
      </c>
      <c r="P168" s="12">
        <f>Pub_national_scen_sev!N168</f>
        <v>12294.8</v>
      </c>
      <c r="R168" s="12">
        <f t="shared" si="35"/>
        <v>7.3631645941447221</v>
      </c>
      <c r="S168" s="12">
        <f t="shared" si="35"/>
        <v>-36.400576804963372</v>
      </c>
      <c r="T168" s="12">
        <f t="shared" si="35"/>
        <v>-45.280079755748027</v>
      </c>
      <c r="U168" s="12">
        <f t="shared" si="33"/>
        <v>-100</v>
      </c>
      <c r="V168" s="12">
        <f t="shared" si="37"/>
        <v>11.075052293396409</v>
      </c>
      <c r="W168" s="12">
        <f t="shared" si="37"/>
        <v>-8.0477811736680582</v>
      </c>
      <c r="X168" s="12">
        <f t="shared" si="37"/>
        <v>-10.479310204174517</v>
      </c>
      <c r="Y168" s="12">
        <f t="shared" si="36"/>
        <v>-44.279126822637643</v>
      </c>
      <c r="Z168" s="12">
        <f>Pub_national_scen_base!H168</f>
        <v>0.9</v>
      </c>
      <c r="AA168" s="12">
        <f>Pub_national_scen_adv!H168</f>
        <v>0.1</v>
      </c>
      <c r="AB168" s="12">
        <f>Pub_national_scen_sev!H168</f>
        <v>0.1</v>
      </c>
      <c r="AD168" s="12">
        <f t="shared" si="31"/>
        <v>0.7</v>
      </c>
      <c r="AE168" s="12">
        <f t="shared" si="31"/>
        <v>0.1</v>
      </c>
      <c r="AF168" s="12">
        <f t="shared" si="31"/>
        <v>0.1</v>
      </c>
      <c r="AG168" s="12"/>
      <c r="AH168" s="12">
        <f>Pub_national_scen_base!J168-Pub_national_scen_base!H168</f>
        <v>1.8000000000000003</v>
      </c>
      <c r="AI168" s="12">
        <f>Pub_national_scen_adv!J168-Pub_national_scen_adv!H168</f>
        <v>2.4</v>
      </c>
      <c r="AJ168" s="12">
        <f>Pub_national_scen_sev!J168-Pub_national_scen_sev!H168</f>
        <v>0.8</v>
      </c>
      <c r="AL168" s="12">
        <f>AH168*(AVERAGE(Pub_national_scen_base!$H168:$J168))</f>
        <v>3.3600000000000003</v>
      </c>
      <c r="AM168" s="12">
        <f>AI168*(AVERAGE(Pub_national_scen_adv!$H168:$J168))</f>
        <v>3.52</v>
      </c>
      <c r="AN168" s="12">
        <f>AJ168*(AVERAGE(Pub_national_scen_adv!$H168:$J168))</f>
        <v>1.1733333333333336</v>
      </c>
      <c r="AQ168" s="12">
        <f t="shared" si="27"/>
        <v>2.0874901519582889</v>
      </c>
      <c r="AR168" s="12">
        <f t="shared" si="27"/>
        <v>3.1191978666887357</v>
      </c>
      <c r="AS168" s="12">
        <f t="shared" si="27"/>
        <v>1.4514300634443051</v>
      </c>
      <c r="AT168" s="12"/>
      <c r="AU168" s="12">
        <v>0.81657000000000002</v>
      </c>
      <c r="AV168" s="12">
        <f t="shared" si="28"/>
        <v>2.7193407519582884</v>
      </c>
      <c r="AW168" s="12">
        <f t="shared" si="28"/>
        <v>3.8971630666887354</v>
      </c>
      <c r="AX168" s="12">
        <f t="shared" si="28"/>
        <v>1.4138621301109715</v>
      </c>
      <c r="AY168" s="12"/>
      <c r="BA168" s="12">
        <f t="shared" si="29"/>
        <v>2.6543960621756586</v>
      </c>
      <c r="BB168" s="12">
        <f t="shared" si="29"/>
        <v>4.0698083041489008</v>
      </c>
      <c r="BC168" s="12">
        <f t="shared" si="29"/>
        <v>4.3736933926724406</v>
      </c>
      <c r="BD168" s="12"/>
    </row>
    <row r="169" spans="1:56" x14ac:dyDescent="0.25">
      <c r="A169" s="12" t="str">
        <f>Pub_national_scen_base!A169</f>
        <v>Q4 2017</v>
      </c>
      <c r="B169" s="12">
        <f>Pub_national_scen_base!F169</f>
        <v>4.5</v>
      </c>
      <c r="C169" s="12">
        <f>Pub_national_scen_adv!F169</f>
        <v>6.8</v>
      </c>
      <c r="D169" s="12">
        <f>Pub_national_scen_sev!F169</f>
        <v>8.9</v>
      </c>
      <c r="E169" s="12"/>
      <c r="F169" s="12">
        <f t="shared" si="32"/>
        <v>4.5999999999999996</v>
      </c>
      <c r="G169" s="12">
        <f t="shared" si="32"/>
        <v>5.8</v>
      </c>
      <c r="H169" s="12">
        <f t="shared" si="32"/>
        <v>6.9</v>
      </c>
      <c r="I169" s="12"/>
      <c r="J169" s="12">
        <f t="shared" si="34"/>
        <v>4.6500000000000004</v>
      </c>
      <c r="K169" s="12">
        <f t="shared" si="34"/>
        <v>5.5</v>
      </c>
      <c r="L169" s="12">
        <f t="shared" si="34"/>
        <v>6.3000000000000007</v>
      </c>
      <c r="N169" s="12">
        <f>Pub_national_scen_base!N169</f>
        <v>24421.8</v>
      </c>
      <c r="O169" s="12">
        <f>Pub_national_scen_adv!N169</f>
        <v>13982.2</v>
      </c>
      <c r="P169" s="12">
        <f>Pub_national_scen_sev!N169</f>
        <v>11704.3</v>
      </c>
      <c r="R169" s="12">
        <f t="shared" si="35"/>
        <v>4.9195117864645699</v>
      </c>
      <c r="S169" s="12">
        <f t="shared" si="35"/>
        <v>-39.9304884283425</v>
      </c>
      <c r="T169" s="12">
        <f t="shared" si="35"/>
        <v>-49.716669459158737</v>
      </c>
      <c r="U169" s="12">
        <f t="shared" si="33"/>
        <v>-100</v>
      </c>
      <c r="V169" s="12">
        <f t="shared" si="37"/>
        <v>9.7728223941002508</v>
      </c>
      <c r="W169" s="12">
        <f t="shared" si="37"/>
        <v>-20.290946422741243</v>
      </c>
      <c r="X169" s="12">
        <f t="shared" si="37"/>
        <v>-24.942351190943864</v>
      </c>
      <c r="Y169" s="12">
        <f t="shared" si="36"/>
        <v>-72.422147870469985</v>
      </c>
      <c r="Z169" s="12">
        <f>Pub_national_scen_base!H169</f>
        <v>1.1000000000000001</v>
      </c>
      <c r="AA169" s="12">
        <f>Pub_national_scen_adv!H169</f>
        <v>0.1</v>
      </c>
      <c r="AB169" s="12">
        <f>Pub_national_scen_sev!H169</f>
        <v>0.1</v>
      </c>
      <c r="AD169" s="12">
        <f t="shared" si="31"/>
        <v>0.9</v>
      </c>
      <c r="AE169" s="12">
        <f t="shared" si="31"/>
        <v>0.1</v>
      </c>
      <c r="AF169" s="12">
        <f t="shared" si="31"/>
        <v>0.1</v>
      </c>
      <c r="AG169" s="12"/>
      <c r="AH169" s="12">
        <f>Pub_national_scen_base!J169-Pub_national_scen_base!H169</f>
        <v>1.7999999999999998</v>
      </c>
      <c r="AI169" s="12">
        <f>Pub_national_scen_adv!J169-Pub_national_scen_adv!H169</f>
        <v>2.4</v>
      </c>
      <c r="AJ169" s="12">
        <f>Pub_national_scen_sev!J169-Pub_national_scen_sev!H169</f>
        <v>0.9</v>
      </c>
      <c r="AL169" s="12">
        <f>AH169*(AVERAGE(Pub_national_scen_base!$H169:$J169))</f>
        <v>3.72</v>
      </c>
      <c r="AM169" s="12">
        <f>AI169*(AVERAGE(Pub_national_scen_adv!$H169:$J169))</f>
        <v>3.5999999999999996</v>
      </c>
      <c r="AN169" s="12">
        <f>AJ169*(AVERAGE(Pub_national_scen_adv!$H169:$J169))</f>
        <v>1.35</v>
      </c>
      <c r="AQ169" s="12">
        <f t="shared" si="27"/>
        <v>2.1116118389511631</v>
      </c>
      <c r="AR169" s="12">
        <f t="shared" si="27"/>
        <v>3.3841695825450024</v>
      </c>
      <c r="AS169" s="12">
        <f t="shared" si="27"/>
        <v>1.8846757657845239</v>
      </c>
      <c r="AT169" s="12"/>
      <c r="AU169" s="12">
        <v>0.75919999999999999</v>
      </c>
      <c r="AV169" s="12">
        <f t="shared" si="28"/>
        <v>2.7539470389511624</v>
      </c>
      <c r="AW169" s="12">
        <f t="shared" si="28"/>
        <v>4.0407095825450021</v>
      </c>
      <c r="AX169" s="12">
        <f t="shared" si="28"/>
        <v>1.6265277657845236</v>
      </c>
      <c r="AY169" s="12"/>
      <c r="BA169" s="12">
        <f t="shared" si="29"/>
        <v>2.7002056464060633</v>
      </c>
      <c r="BB169" s="12">
        <f t="shared" si="29"/>
        <v>4.2107056528502751</v>
      </c>
      <c r="BC169" s="12">
        <f t="shared" si="29"/>
        <v>4.5842910837747626</v>
      </c>
      <c r="BD169" s="12"/>
    </row>
    <row r="170" spans="1:56" x14ac:dyDescent="0.25">
      <c r="A170" s="12" t="str">
        <f>Pub_national_scen_base!A170</f>
        <v>Q1 2018</v>
      </c>
      <c r="B170" s="12">
        <f>Pub_national_scen_base!F170</f>
        <v>4.5</v>
      </c>
      <c r="C170" s="12">
        <f>Pub_national_scen_adv!F170</f>
        <v>7.1</v>
      </c>
      <c r="D170" s="12">
        <f>Pub_national_scen_sev!F170</f>
        <v>9.6</v>
      </c>
      <c r="E170" s="12"/>
      <c r="F170" s="12">
        <f t="shared" si="32"/>
        <v>4.5999999999999996</v>
      </c>
      <c r="G170" s="12">
        <f t="shared" si="32"/>
        <v>6.3</v>
      </c>
      <c r="H170" s="12">
        <f t="shared" si="32"/>
        <v>8</v>
      </c>
      <c r="I170" s="12"/>
      <c r="J170" s="12">
        <f t="shared" si="34"/>
        <v>4.5999999999999996</v>
      </c>
      <c r="K170" s="12">
        <f t="shared" si="34"/>
        <v>6.0250000000000004</v>
      </c>
      <c r="L170" s="12">
        <f t="shared" si="34"/>
        <v>7.35</v>
      </c>
      <c r="N170" s="12">
        <f>Pub_national_scen_base!N170</f>
        <v>24726.799999999999</v>
      </c>
      <c r="O170" s="12">
        <f>Pub_national_scen_adv!N170</f>
        <v>14367.4</v>
      </c>
      <c r="P170" s="12">
        <f>Pub_national_scen_sev!N170</f>
        <v>12337.7</v>
      </c>
      <c r="R170" s="12">
        <f t="shared" si="35"/>
        <v>4.9903403180264538</v>
      </c>
      <c r="S170" s="12">
        <f t="shared" si="35"/>
        <v>-9.97644051229355</v>
      </c>
      <c r="T170" s="12">
        <f t="shared" si="35"/>
        <v>-19.74748920226882</v>
      </c>
      <c r="U170" s="12" t="e">
        <f t="shared" si="33"/>
        <v>#DIV/0!</v>
      </c>
      <c r="V170" s="12">
        <f t="shared" si="37"/>
        <v>8.4248482111863758</v>
      </c>
      <c r="W170" s="12">
        <f t="shared" si="37"/>
        <v>-32.851420659356883</v>
      </c>
      <c r="X170" s="12">
        <f t="shared" si="37"/>
        <v>-39.949370685263567</v>
      </c>
      <c r="Y170" s="12">
        <f t="shared" si="36"/>
        <v>-100</v>
      </c>
      <c r="Z170" s="12">
        <f>Pub_national_scen_base!H170</f>
        <v>1.3</v>
      </c>
      <c r="AA170" s="12">
        <f>Pub_national_scen_adv!H170</f>
        <v>0.1</v>
      </c>
      <c r="AB170" s="12">
        <f>Pub_national_scen_sev!H170</f>
        <v>0.1</v>
      </c>
      <c r="AD170" s="12">
        <f t="shared" si="31"/>
        <v>1.1000000000000001</v>
      </c>
      <c r="AE170" s="12">
        <f t="shared" si="31"/>
        <v>0.1</v>
      </c>
      <c r="AF170" s="12">
        <f t="shared" si="31"/>
        <v>0.1</v>
      </c>
      <c r="AG170" s="12"/>
      <c r="AH170" s="12">
        <f>Pub_national_scen_base!J170-Pub_national_scen_base!H170</f>
        <v>1.7</v>
      </c>
      <c r="AI170" s="12">
        <f>Pub_national_scen_adv!J170-Pub_national_scen_adv!H170</f>
        <v>2.5</v>
      </c>
      <c r="AJ170" s="12">
        <f>Pub_national_scen_sev!J170-Pub_national_scen_sev!H170</f>
        <v>1</v>
      </c>
      <c r="AL170" s="12">
        <f>AH170*(AVERAGE(Pub_national_scen_base!$H170:$J170))</f>
        <v>3.7399999999999993</v>
      </c>
      <c r="AM170" s="12">
        <f>AI170*(AVERAGE(Pub_national_scen_adv!$H170:$J170))</f>
        <v>3.833333333333333</v>
      </c>
      <c r="AN170" s="12">
        <f>AJ170*(AVERAGE(Pub_national_scen_adv!$H170:$J170))</f>
        <v>1.5333333333333332</v>
      </c>
      <c r="AQ170" s="12">
        <f t="shared" si="27"/>
        <v>2.0665691274817206</v>
      </c>
      <c r="AR170" s="12">
        <f t="shared" si="27"/>
        <v>3.7628347139725329</v>
      </c>
      <c r="AS170" s="12">
        <f t="shared" si="27"/>
        <v>2.3290907490660553</v>
      </c>
      <c r="AT170" s="12"/>
      <c r="AU170" s="12">
        <v>0.24859999999999999</v>
      </c>
      <c r="AV170" s="12">
        <f t="shared" si="28"/>
        <v>2.6747985274817205</v>
      </c>
      <c r="AW170" s="12">
        <f t="shared" si="28"/>
        <v>4.2814593806391992</v>
      </c>
      <c r="AX170" s="12">
        <f t="shared" si="28"/>
        <v>1.7569654157327219</v>
      </c>
      <c r="AY170" s="12"/>
      <c r="BA170" s="12">
        <f t="shared" si="29"/>
        <v>2.6730807904592067</v>
      </c>
      <c r="BB170" s="12">
        <f t="shared" si="29"/>
        <v>3.3645842153688066</v>
      </c>
      <c r="BC170" s="12">
        <f t="shared" si="29"/>
        <v>3.7902156760680645</v>
      </c>
      <c r="BD170" s="12"/>
    </row>
    <row r="171" spans="1:56" x14ac:dyDescent="0.25">
      <c r="A171" s="12" t="str">
        <f>Pub_national_scen_base!A171</f>
        <v>Q2 2018</v>
      </c>
      <c r="B171" s="12">
        <f>Pub_national_scen_base!F171</f>
        <v>4.5</v>
      </c>
      <c r="C171" s="12">
        <f>Pub_national_scen_adv!F171</f>
        <v>7.3</v>
      </c>
      <c r="D171" s="12">
        <f>Pub_national_scen_sev!F171</f>
        <v>9.8000000000000007</v>
      </c>
      <c r="E171" s="12"/>
      <c r="F171" s="12">
        <f t="shared" si="32"/>
        <v>4.5</v>
      </c>
      <c r="G171" s="12">
        <f t="shared" si="32"/>
        <v>6.8</v>
      </c>
      <c r="H171" s="12">
        <f t="shared" si="32"/>
        <v>8.9</v>
      </c>
      <c r="I171" s="12"/>
      <c r="J171" s="12">
        <f t="shared" si="34"/>
        <v>4.55</v>
      </c>
      <c r="K171" s="12">
        <f t="shared" si="34"/>
        <v>6.5</v>
      </c>
      <c r="L171" s="12">
        <f t="shared" si="34"/>
        <v>8.35</v>
      </c>
      <c r="N171" s="12">
        <f>Pub_national_scen_base!N171</f>
        <v>25042.2</v>
      </c>
      <c r="O171" s="12">
        <f>Pub_national_scen_adv!N171</f>
        <v>15001</v>
      </c>
      <c r="P171" s="12">
        <f>Pub_national_scen_sev!N171</f>
        <v>13325.5</v>
      </c>
      <c r="R171" s="12">
        <f t="shared" si="35"/>
        <v>5.0846604141751239</v>
      </c>
      <c r="S171" s="12">
        <f t="shared" si="35"/>
        <v>-0.27455907673693547</v>
      </c>
      <c r="T171" s="12">
        <f t="shared" si="35"/>
        <v>-1.5667474293818762</v>
      </c>
      <c r="U171" s="12" t="e">
        <f t="shared" si="33"/>
        <v>#DIV/0!</v>
      </c>
      <c r="V171" s="12">
        <f t="shared" si="37"/>
        <v>6.8724247918686583</v>
      </c>
      <c r="W171" s="12">
        <f t="shared" si="37"/>
        <v>-29.184119227140553</v>
      </c>
      <c r="X171" s="12">
        <f t="shared" si="37"/>
        <v>-38.033121556517372</v>
      </c>
      <c r="Y171" s="12" t="e">
        <f t="shared" si="36"/>
        <v>#DIV/0!</v>
      </c>
      <c r="Z171" s="12">
        <f>Pub_national_scen_base!H171</f>
        <v>1.5</v>
      </c>
      <c r="AA171" s="12">
        <f>Pub_national_scen_adv!H171</f>
        <v>0.1</v>
      </c>
      <c r="AB171" s="12">
        <f>Pub_national_scen_sev!H171</f>
        <v>0.1</v>
      </c>
      <c r="AD171" s="12">
        <f t="shared" si="31"/>
        <v>1.3</v>
      </c>
      <c r="AE171" s="12">
        <f t="shared" si="31"/>
        <v>0.1</v>
      </c>
      <c r="AF171" s="12">
        <f t="shared" si="31"/>
        <v>0.1</v>
      </c>
      <c r="AG171" s="12"/>
      <c r="AH171" s="12">
        <f>Pub_national_scen_base!J171-Pub_national_scen_base!H171</f>
        <v>1.6</v>
      </c>
      <c r="AI171" s="12">
        <f>Pub_national_scen_adv!J171-Pub_national_scen_adv!H171</f>
        <v>2.6</v>
      </c>
      <c r="AJ171" s="12">
        <f>Pub_national_scen_sev!J171-Pub_national_scen_sev!H171</f>
        <v>1.0999999999999999</v>
      </c>
      <c r="AL171" s="12">
        <f>AH171*(AVERAGE(Pub_national_scen_base!$H171:$J171))</f>
        <v>3.7333333333333338</v>
      </c>
      <c r="AM171" s="12">
        <f>AI171*(AVERAGE(Pub_national_scen_adv!$H171:$J171))</f>
        <v>4.0733333333333333</v>
      </c>
      <c r="AN171" s="12">
        <f>AJ171*(AVERAGE(Pub_national_scen_adv!$H171:$J171))</f>
        <v>1.7233333333333332</v>
      </c>
      <c r="AQ171" s="12">
        <f t="shared" si="27"/>
        <v>2.0313834146849556</v>
      </c>
      <c r="AR171" s="12">
        <f t="shared" si="27"/>
        <v>3.7684282381604568</v>
      </c>
      <c r="AS171" s="12">
        <f t="shared" si="27"/>
        <v>2.3845003815264794</v>
      </c>
      <c r="AT171" s="12"/>
      <c r="AU171" s="12">
        <v>1.29237</v>
      </c>
      <c r="AV171" s="12">
        <f t="shared" si="28"/>
        <v>2.6064600813516225</v>
      </c>
      <c r="AW171" s="12">
        <f t="shared" si="28"/>
        <v>4.1658373048271242</v>
      </c>
      <c r="AX171" s="12">
        <f t="shared" si="28"/>
        <v>1.5150974481931461</v>
      </c>
      <c r="AY171" s="12"/>
      <c r="BA171" s="12">
        <f t="shared" si="29"/>
        <v>2.6452511875747464</v>
      </c>
      <c r="BB171" s="12">
        <f t="shared" si="29"/>
        <v>3.1210277723021083</v>
      </c>
      <c r="BC171" s="12">
        <f t="shared" si="29"/>
        <v>3.3447934228814562</v>
      </c>
      <c r="BD171" s="12"/>
    </row>
    <row r="172" spans="1:56" x14ac:dyDescent="0.25">
      <c r="A172" s="12" t="str">
        <f>Pub_national_scen_base!A172</f>
        <v>Q3 2018</v>
      </c>
      <c r="B172" s="12">
        <f>Pub_national_scen_base!F172</f>
        <v>4.4000000000000004</v>
      </c>
      <c r="C172" s="12">
        <f>Pub_national_scen_adv!F172</f>
        <v>7.4</v>
      </c>
      <c r="D172" s="12">
        <f>Pub_national_scen_sev!F172</f>
        <v>10</v>
      </c>
      <c r="E172" s="12"/>
      <c r="F172" s="12">
        <f t="shared" si="32"/>
        <v>4.5</v>
      </c>
      <c r="G172" s="12">
        <f t="shared" si="32"/>
        <v>7.1</v>
      </c>
      <c r="H172" s="12">
        <f t="shared" si="32"/>
        <v>9.6</v>
      </c>
      <c r="I172" s="12"/>
      <c r="J172" s="12">
        <f t="shared" si="34"/>
        <v>4.5250000000000004</v>
      </c>
      <c r="K172" s="12">
        <f t="shared" si="34"/>
        <v>6.875</v>
      </c>
      <c r="L172" s="12">
        <f t="shared" si="34"/>
        <v>9.0749999999999993</v>
      </c>
      <c r="N172" s="12">
        <f>Pub_national_scen_base!N172</f>
        <v>25354.2</v>
      </c>
      <c r="O172" s="12">
        <f>Pub_national_scen_adv!N172</f>
        <v>15692.9</v>
      </c>
      <c r="P172" s="12">
        <f>Pub_national_scen_sev!N172</f>
        <v>14348.1</v>
      </c>
      <c r="R172" s="12">
        <f t="shared" si="35"/>
        <v>5.1038428056211949</v>
      </c>
      <c r="S172" s="12">
        <f t="shared" si="35"/>
        <v>9.8181232898760573</v>
      </c>
      <c r="T172" s="12">
        <f t="shared" si="35"/>
        <v>16.700556332758577</v>
      </c>
      <c r="U172" s="12" t="e">
        <f t="shared" si="33"/>
        <v>#DIV/0!</v>
      </c>
      <c r="V172" s="12">
        <f t="shared" si="37"/>
        <v>5.5894192782027172</v>
      </c>
      <c r="W172" s="12">
        <f t="shared" si="37"/>
        <v>-21.645516205584091</v>
      </c>
      <c r="X172" s="12">
        <f t="shared" si="37"/>
        <v>-29.077746461639368</v>
      </c>
      <c r="Y172" s="12" t="e">
        <f t="shared" si="36"/>
        <v>#DIV/0!</v>
      </c>
      <c r="Z172" s="12">
        <f>Pub_national_scen_base!H172</f>
        <v>1.7</v>
      </c>
      <c r="AA172" s="12">
        <f>Pub_national_scen_adv!H172</f>
        <v>0.1</v>
      </c>
      <c r="AB172" s="12">
        <f>Pub_national_scen_sev!H172</f>
        <v>0.1</v>
      </c>
      <c r="AD172" s="12">
        <f t="shared" si="31"/>
        <v>1.5</v>
      </c>
      <c r="AE172" s="12">
        <f t="shared" si="31"/>
        <v>0.1</v>
      </c>
      <c r="AF172" s="12">
        <f t="shared" si="31"/>
        <v>0.1</v>
      </c>
      <c r="AG172" s="12"/>
      <c r="AH172" s="12">
        <f>Pub_national_scen_base!J172-Pub_national_scen_base!H172</f>
        <v>1.5000000000000002</v>
      </c>
      <c r="AI172" s="12">
        <f>Pub_national_scen_adv!J172-Pub_national_scen_adv!H172</f>
        <v>2.6</v>
      </c>
      <c r="AJ172" s="12">
        <f>Pub_national_scen_sev!J172-Pub_national_scen_sev!H172</f>
        <v>1.2</v>
      </c>
      <c r="AL172" s="12">
        <f>AH172*(AVERAGE(Pub_national_scen_base!$H172:$J172))</f>
        <v>3.7500000000000004</v>
      </c>
      <c r="AM172" s="12">
        <f>AI172*(AVERAGE(Pub_national_scen_adv!$H172:$J172))</f>
        <v>4.160000000000001</v>
      </c>
      <c r="AN172" s="12">
        <f>AJ172*(AVERAGE(Pub_national_scen_adv!$H172:$J172))</f>
        <v>1.9200000000000004</v>
      </c>
      <c r="AQ172" s="12">
        <f t="shared" si="27"/>
        <v>1.9854989043363762</v>
      </c>
      <c r="AR172" s="12">
        <f t="shared" si="27"/>
        <v>3.5789063762699316</v>
      </c>
      <c r="AS172" s="12">
        <f t="shared" si="27"/>
        <v>2.2773503714361576</v>
      </c>
      <c r="AT172" s="12"/>
      <c r="AV172" s="12">
        <f t="shared" si="28"/>
        <v>2.518119904336376</v>
      </c>
      <c r="AW172" s="12">
        <f t="shared" si="28"/>
        <v>3.8461829762699313</v>
      </c>
      <c r="AX172" s="12">
        <f t="shared" si="28"/>
        <v>1.2035905714361581</v>
      </c>
      <c r="AY172" s="12"/>
      <c r="BA172" s="12">
        <f t="shared" si="29"/>
        <v>2.6221757158313643</v>
      </c>
      <c r="BB172" s="12">
        <f t="shared" si="29"/>
        <v>2.8557473013037185</v>
      </c>
      <c r="BC172" s="12">
        <f t="shared" si="29"/>
        <v>2.8692743100172429</v>
      </c>
      <c r="BD172" s="12"/>
    </row>
    <row r="173" spans="1:56" x14ac:dyDescent="0.25">
      <c r="A173" s="12" t="str">
        <f>Pub_national_scen_base!A173</f>
        <v>Q4 2018</v>
      </c>
      <c r="B173" s="12">
        <f>Pub_national_scen_base!F173</f>
        <v>4.4000000000000004</v>
      </c>
      <c r="C173" s="12">
        <f>Pub_national_scen_adv!F173</f>
        <v>7.3</v>
      </c>
      <c r="D173" s="12">
        <f>Pub_national_scen_sev!F173</f>
        <v>9.9</v>
      </c>
      <c r="E173" s="12"/>
      <c r="F173" s="12">
        <f t="shared" si="32"/>
        <v>4.5</v>
      </c>
      <c r="G173" s="12">
        <f t="shared" si="32"/>
        <v>7.3</v>
      </c>
      <c r="H173" s="12">
        <f t="shared" si="32"/>
        <v>9.8000000000000007</v>
      </c>
      <c r="I173" s="12"/>
      <c r="J173" s="12">
        <f t="shared" si="34"/>
        <v>4.4749999999999996</v>
      </c>
      <c r="K173" s="12">
        <f t="shared" si="34"/>
        <v>7.15</v>
      </c>
      <c r="L173" s="12">
        <f t="shared" si="34"/>
        <v>9.5749999999999993</v>
      </c>
      <c r="N173" s="12">
        <f>Pub_national_scen_base!N173</f>
        <v>25667.599999999999</v>
      </c>
      <c r="O173" s="12">
        <f>Pub_national_scen_adv!N173</f>
        <v>16603.2</v>
      </c>
      <c r="P173" s="12">
        <f>Pub_national_scen_sev!N173</f>
        <v>15625</v>
      </c>
      <c r="R173" s="12">
        <f t="shared" si="35"/>
        <v>5.1011800931954232</v>
      </c>
      <c r="S173" s="12">
        <f t="shared" si="35"/>
        <v>18.745261832901839</v>
      </c>
      <c r="T173" s="12">
        <f t="shared" si="35"/>
        <v>33.497945199627502</v>
      </c>
      <c r="U173" s="12" t="e">
        <f t="shared" si="33"/>
        <v>#DIV/0!</v>
      </c>
      <c r="V173" s="12">
        <f t="shared" si="37"/>
        <v>5.024588831071835</v>
      </c>
      <c r="W173" s="12">
        <f t="shared" si="37"/>
        <v>-10.090841181874232</v>
      </c>
      <c r="X173" s="12">
        <f t="shared" si="37"/>
        <v>-13.582587439512714</v>
      </c>
      <c r="Y173" s="12" t="e">
        <f t="shared" si="36"/>
        <v>#DIV/0!</v>
      </c>
      <c r="Z173" s="12">
        <f>Pub_national_scen_base!H173</f>
        <v>1.9</v>
      </c>
      <c r="AA173" s="12">
        <f>Pub_national_scen_adv!H173</f>
        <v>0.1</v>
      </c>
      <c r="AB173" s="12">
        <f>Pub_national_scen_sev!H173</f>
        <v>0.1</v>
      </c>
      <c r="AD173" s="12">
        <f t="shared" si="31"/>
        <v>1.7</v>
      </c>
      <c r="AE173" s="12">
        <f t="shared" si="31"/>
        <v>0.1</v>
      </c>
      <c r="AF173" s="12">
        <f t="shared" si="31"/>
        <v>0.1</v>
      </c>
      <c r="AG173" s="12"/>
      <c r="AH173" s="12">
        <f>Pub_national_scen_base!J173-Pub_national_scen_base!H173</f>
        <v>1.4</v>
      </c>
      <c r="AI173" s="12">
        <f>Pub_national_scen_adv!J173-Pub_national_scen_adv!H173</f>
        <v>2.6</v>
      </c>
      <c r="AJ173" s="12">
        <f>Pub_national_scen_sev!J173-Pub_national_scen_sev!H173</f>
        <v>1.2999999999999998</v>
      </c>
      <c r="AL173" s="12">
        <f>AH173*(AVERAGE(Pub_national_scen_base!$H173:$J173))</f>
        <v>3.6866666666666665</v>
      </c>
      <c r="AM173" s="12">
        <f>AI173*(AVERAGE(Pub_national_scen_adv!$H173:$J173))</f>
        <v>4.160000000000001</v>
      </c>
      <c r="AN173" s="12">
        <f>AJ173*(AVERAGE(Pub_national_scen_adv!$H173:$J173))</f>
        <v>2.08</v>
      </c>
      <c r="AQ173" s="12">
        <f t="shared" si="27"/>
        <v>1.9386802032134778</v>
      </c>
      <c r="AR173" s="12">
        <f t="shared" si="27"/>
        <v>3.3141887714767391</v>
      </c>
      <c r="AS173" s="12">
        <f t="shared" si="27"/>
        <v>2.0274868782392361</v>
      </c>
      <c r="AT173" s="12"/>
      <c r="AV173" s="12">
        <f t="shared" si="28"/>
        <v>2.4401737365468112</v>
      </c>
      <c r="AW173" s="12">
        <f t="shared" si="28"/>
        <v>3.4883063714767388</v>
      </c>
      <c r="AX173" s="12">
        <f t="shared" si="28"/>
        <v>0.82690167823923644</v>
      </c>
      <c r="AY173" s="12"/>
      <c r="BA173" s="12">
        <f t="shared" si="29"/>
        <v>2.5972555972041373</v>
      </c>
      <c r="BB173" s="12">
        <f t="shared" si="29"/>
        <v>2.6154331450129451</v>
      </c>
      <c r="BC173" s="12">
        <f t="shared" si="29"/>
        <v>2.4153526440111754</v>
      </c>
      <c r="BD173" s="12"/>
    </row>
    <row r="174" spans="1:56" x14ac:dyDescent="0.25">
      <c r="A174" s="12" t="str">
        <f>Pub_national_scen_base!A174</f>
        <v>Q1 2019</v>
      </c>
      <c r="B174" s="12">
        <f>Pub_national_scen_base!F174</f>
        <v>4.5</v>
      </c>
      <c r="C174" s="12">
        <f>Pub_national_scen_adv!F174</f>
        <v>7.2</v>
      </c>
      <c r="D174" s="12">
        <f>Pub_national_scen_sev!F174</f>
        <v>9.8000000000000007</v>
      </c>
      <c r="E174" s="12"/>
      <c r="F174" s="12">
        <f t="shared" si="32"/>
        <v>4.4000000000000004</v>
      </c>
      <c r="G174" s="12">
        <f t="shared" si="32"/>
        <v>7.4</v>
      </c>
      <c r="H174" s="12">
        <f t="shared" si="32"/>
        <v>10</v>
      </c>
      <c r="I174" s="12"/>
      <c r="J174" s="12">
        <f t="shared" si="34"/>
        <v>4.45</v>
      </c>
      <c r="K174" s="12">
        <f t="shared" si="34"/>
        <v>7.2749999999999995</v>
      </c>
      <c r="L174" s="12">
        <f t="shared" si="34"/>
        <v>9.8249999999999993</v>
      </c>
      <c r="N174" s="12">
        <f>Pub_national_scen_base!N174</f>
        <v>25967.5</v>
      </c>
      <c r="O174" s="12">
        <f>Pub_national_scen_adv!N174</f>
        <v>17519.5</v>
      </c>
      <c r="P174" s="12">
        <f>Pub_national_scen_sev!N174</f>
        <v>17069.7</v>
      </c>
      <c r="R174" s="12">
        <f t="shared" si="35"/>
        <v>5.0176326900367219</v>
      </c>
      <c r="S174" s="12">
        <f t="shared" si="35"/>
        <v>21.939251360719414</v>
      </c>
      <c r="T174" s="12">
        <f t="shared" si="35"/>
        <v>38.353988182562389</v>
      </c>
      <c r="U174" s="12" t="e">
        <f t="shared" si="33"/>
        <v>#DIV/0!</v>
      </c>
      <c r="V174" s="12">
        <f t="shared" si="37"/>
        <v>5.070005907754549</v>
      </c>
      <c r="W174" s="12">
        <f t="shared" si="37"/>
        <v>4.5780963834368524</v>
      </c>
      <c r="X174" s="12">
        <f t="shared" si="37"/>
        <v>7.2210662251838453</v>
      </c>
      <c r="Y174" s="12" t="e">
        <f t="shared" si="36"/>
        <v>#DIV/0!</v>
      </c>
      <c r="Z174" s="12">
        <f>Pub_national_scen_base!H174</f>
        <v>2.2000000000000002</v>
      </c>
      <c r="AA174" s="12">
        <f>Pub_national_scen_adv!H174</f>
        <v>0.1</v>
      </c>
      <c r="AB174" s="12">
        <f>Pub_national_scen_sev!H174</f>
        <v>0.1</v>
      </c>
      <c r="AD174" s="12">
        <f t="shared" si="31"/>
        <v>1.9</v>
      </c>
      <c r="AE174" s="12">
        <f t="shared" si="31"/>
        <v>0.1</v>
      </c>
      <c r="AF174" s="12">
        <f t="shared" si="31"/>
        <v>0.1</v>
      </c>
      <c r="AG174" s="12"/>
      <c r="AH174" s="12">
        <f>Pub_national_scen_base!J174-Pub_national_scen_base!H174</f>
        <v>1.1999999999999997</v>
      </c>
      <c r="AI174" s="12">
        <f>Pub_national_scen_adv!J174-Pub_national_scen_adv!H174</f>
        <v>2.6</v>
      </c>
      <c r="AJ174" s="12">
        <f>Pub_national_scen_sev!J174-Pub_national_scen_sev!H174</f>
        <v>1.4</v>
      </c>
      <c r="AL174" s="12">
        <f>AH174*(AVERAGE(Pub_national_scen_base!$H174:$J174))</f>
        <v>3.3599999999999994</v>
      </c>
      <c r="AM174" s="12">
        <f>AI174*(AVERAGE(Pub_national_scen_adv!$H174:$J174))</f>
        <v>4.160000000000001</v>
      </c>
      <c r="AN174" s="12">
        <f>AJ174*(AVERAGE(Pub_national_scen_adv!$H174:$J174))</f>
        <v>2.2400000000000002</v>
      </c>
      <c r="AQ174" s="12">
        <f t="shared" si="27"/>
        <v>1.7927957646533432</v>
      </c>
      <c r="AR174" s="12">
        <f t="shared" si="27"/>
        <v>2.9781234118554618</v>
      </c>
      <c r="AS174" s="12">
        <f t="shared" si="27"/>
        <v>1.6560057727810382</v>
      </c>
      <c r="AT174" s="12"/>
      <c r="AV174" s="12">
        <f t="shared" si="28"/>
        <v>2.2158313646533432</v>
      </c>
      <c r="AW174" s="12">
        <f t="shared" si="28"/>
        <v>3.1098960118554624</v>
      </c>
      <c r="AX174" s="12">
        <f t="shared" si="28"/>
        <v>0.41328517278103827</v>
      </c>
      <c r="AY174" s="12"/>
      <c r="BA174" s="12">
        <f t="shared" si="29"/>
        <v>2.5772620192988982</v>
      </c>
      <c r="BB174" s="12">
        <f t="shared" si="29"/>
        <v>2.5321134591784178</v>
      </c>
      <c r="BC174" s="12">
        <f t="shared" si="29"/>
        <v>2.2946713545231283</v>
      </c>
      <c r="BD174" s="12"/>
    </row>
    <row r="175" spans="1:56" x14ac:dyDescent="0.25">
      <c r="A175" s="12" t="str">
        <f>Pub_national_scen_base!A175</f>
        <v>Q2 2019</v>
      </c>
      <c r="B175" s="12">
        <f>Pub_national_scen_base!F175</f>
        <v>4.5999999999999996</v>
      </c>
      <c r="C175" s="12">
        <f>Pub_national_scen_adv!F175</f>
        <v>7.1</v>
      </c>
      <c r="D175" s="12">
        <f>Pub_national_scen_sev!F175</f>
        <v>9.6</v>
      </c>
      <c r="E175" s="12"/>
      <c r="F175" s="12">
        <f t="shared" si="32"/>
        <v>4.4000000000000004</v>
      </c>
      <c r="G175" s="12">
        <f t="shared" si="32"/>
        <v>7.3</v>
      </c>
      <c r="H175" s="12">
        <f t="shared" si="32"/>
        <v>9.9</v>
      </c>
      <c r="I175" s="12"/>
      <c r="J175" s="12">
        <f t="shared" si="34"/>
        <v>4.45</v>
      </c>
      <c r="K175" s="12">
        <f t="shared" si="34"/>
        <v>7.3</v>
      </c>
      <c r="L175" s="12">
        <f t="shared" si="34"/>
        <v>9.875</v>
      </c>
      <c r="N175" s="12">
        <f>Pub_national_scen_base!N175</f>
        <v>26268.6</v>
      </c>
      <c r="O175" s="12">
        <f>Pub_national_scen_adv!N175</f>
        <v>18513.7</v>
      </c>
      <c r="P175" s="12">
        <f>Pub_national_scen_sev!N175</f>
        <v>18738.7</v>
      </c>
      <c r="R175" s="12">
        <f t="shared" si="35"/>
        <v>4.8973333013872411</v>
      </c>
      <c r="S175" s="12">
        <f t="shared" si="35"/>
        <v>23.416438904073054</v>
      </c>
      <c r="T175" s="12">
        <f t="shared" si="35"/>
        <v>40.622865933736072</v>
      </c>
      <c r="U175" s="12" t="e">
        <f t="shared" si="33"/>
        <v>#DIV/0!</v>
      </c>
      <c r="V175" s="12">
        <f t="shared" si="37"/>
        <v>5.0768290007571153</v>
      </c>
      <c r="W175" s="12">
        <f t="shared" si="37"/>
        <v>12.557019351690094</v>
      </c>
      <c r="X175" s="12">
        <f t="shared" si="37"/>
        <v>21.746435571391647</v>
      </c>
      <c r="Y175" s="12" t="e">
        <f t="shared" si="36"/>
        <v>#DIV/0!</v>
      </c>
      <c r="Z175" s="12">
        <f>Pub_national_scen_base!H175</f>
        <v>2.4</v>
      </c>
      <c r="AA175" s="12">
        <f>Pub_national_scen_adv!H175</f>
        <v>0.1</v>
      </c>
      <c r="AB175" s="12">
        <f>Pub_national_scen_sev!H175</f>
        <v>0.1</v>
      </c>
      <c r="AD175" s="12">
        <f t="shared" si="31"/>
        <v>2.2000000000000002</v>
      </c>
      <c r="AE175" s="12">
        <f t="shared" si="31"/>
        <v>0.1</v>
      </c>
      <c r="AF175" s="12">
        <f t="shared" si="31"/>
        <v>0.1</v>
      </c>
      <c r="AG175" s="12"/>
      <c r="AH175" s="12">
        <f>Pub_national_scen_base!J175-Pub_national_scen_base!H175</f>
        <v>1</v>
      </c>
      <c r="AI175" s="12">
        <f>Pub_national_scen_adv!J175-Pub_national_scen_adv!H175</f>
        <v>2.6</v>
      </c>
      <c r="AJ175" s="12">
        <f>Pub_national_scen_sev!J175-Pub_national_scen_sev!H175</f>
        <v>1.5</v>
      </c>
      <c r="AL175" s="12">
        <f>AH175*(AVERAGE(Pub_national_scen_base!$H175:$J175))</f>
        <v>2.9</v>
      </c>
      <c r="AM175" s="12">
        <f>AI175*(AVERAGE(Pub_national_scen_adv!$H175:$J175))</f>
        <v>4.160000000000001</v>
      </c>
      <c r="AN175" s="12">
        <f>AJ175*(AVERAGE(Pub_national_scen_adv!$H175:$J175))</f>
        <v>2.4000000000000004</v>
      </c>
      <c r="AQ175" s="12">
        <f t="shared" si="27"/>
        <v>1.7057228475926547</v>
      </c>
      <c r="AR175" s="12">
        <f t="shared" si="27"/>
        <v>2.7953262866527799</v>
      </c>
      <c r="AS175" s="12">
        <f t="shared" si="27"/>
        <v>1.4283601610594174</v>
      </c>
      <c r="AT175" s="12"/>
      <c r="AV175" s="12">
        <f t="shared" si="28"/>
        <v>2.0455688475926546</v>
      </c>
      <c r="AW175" s="12">
        <f t="shared" si="28"/>
        <v>2.9186298866527798</v>
      </c>
      <c r="AX175" s="12">
        <f t="shared" si="28"/>
        <v>0.21125616105941747</v>
      </c>
      <c r="AY175" s="12"/>
      <c r="BA175" s="12">
        <f t="shared" si="29"/>
        <v>2.550871000958383</v>
      </c>
      <c r="BB175" s="12">
        <f t="shared" si="29"/>
        <v>2.4902978328778085</v>
      </c>
      <c r="BC175" s="12">
        <f t="shared" si="29"/>
        <v>2.2316050219879182</v>
      </c>
      <c r="BD175" s="12"/>
    </row>
    <row r="176" spans="1:56" x14ac:dyDescent="0.25">
      <c r="A176" s="12" t="str">
        <f>Pub_national_scen_base!A176</f>
        <v>Q3 2019</v>
      </c>
      <c r="B176" s="12">
        <f>Pub_national_scen_base!F176</f>
        <v>4.5999999999999996</v>
      </c>
      <c r="C176" s="12">
        <f>Pub_national_scen_adv!F176</f>
        <v>7</v>
      </c>
      <c r="D176" s="12">
        <f>Pub_national_scen_sev!F176</f>
        <v>9.4</v>
      </c>
      <c r="E176" s="12"/>
      <c r="F176" s="12">
        <f t="shared" si="32"/>
        <v>4.5</v>
      </c>
      <c r="G176" s="12">
        <f t="shared" si="32"/>
        <v>7.2</v>
      </c>
      <c r="H176" s="12">
        <f t="shared" si="32"/>
        <v>9.8000000000000007</v>
      </c>
      <c r="I176" s="12"/>
      <c r="J176" s="12">
        <f t="shared" si="34"/>
        <v>4.4749999999999996</v>
      </c>
      <c r="K176" s="12">
        <f t="shared" si="34"/>
        <v>7.25</v>
      </c>
      <c r="L176" s="12">
        <f t="shared" si="34"/>
        <v>9.8249999999999993</v>
      </c>
      <c r="N176" s="12">
        <f>Pub_national_scen_base!N176</f>
        <v>26570.7</v>
      </c>
      <c r="O176" s="12">
        <f>Pub_national_scen_adv!N176</f>
        <v>19242.599999999999</v>
      </c>
      <c r="P176" s="12">
        <f>Pub_national_scen_sev!N176</f>
        <v>19908.7</v>
      </c>
      <c r="R176" s="12">
        <f t="shared" si="35"/>
        <v>4.7980216295524958</v>
      </c>
      <c r="S176" s="12">
        <f t="shared" si="35"/>
        <v>22.619783468957301</v>
      </c>
      <c r="T176" s="12">
        <f t="shared" si="35"/>
        <v>38.754957102334096</v>
      </c>
      <c r="U176" s="12" t="e">
        <f t="shared" si="33"/>
        <v>#DIV/0!</v>
      </c>
      <c r="V176" s="12">
        <f t="shared" si="37"/>
        <v>5.0299972225601453</v>
      </c>
      <c r="W176" s="12">
        <f t="shared" si="37"/>
        <v>18.47976884689259</v>
      </c>
      <c r="X176" s="12">
        <f t="shared" si="37"/>
        <v>32.293838912171132</v>
      </c>
      <c r="Y176" s="12" t="e">
        <f t="shared" si="36"/>
        <v>#DIV/0!</v>
      </c>
      <c r="Z176" s="12">
        <f>Pub_national_scen_base!H176</f>
        <v>2.6</v>
      </c>
      <c r="AA176" s="12">
        <f>Pub_national_scen_adv!H176</f>
        <v>0.1</v>
      </c>
      <c r="AB176" s="12">
        <f>Pub_national_scen_sev!H176</f>
        <v>0.1</v>
      </c>
      <c r="AD176" s="12">
        <f t="shared" si="31"/>
        <v>2.4</v>
      </c>
      <c r="AE176" s="12">
        <f t="shared" si="31"/>
        <v>0.1</v>
      </c>
      <c r="AF176" s="12">
        <f t="shared" si="31"/>
        <v>0.1</v>
      </c>
      <c r="AG176" s="12"/>
      <c r="AH176" s="12">
        <f>Pub_national_scen_base!J176-Pub_national_scen_base!H176</f>
        <v>0.89999999999999991</v>
      </c>
      <c r="AI176" s="12">
        <f>Pub_national_scen_adv!J176-Pub_national_scen_adv!H176</f>
        <v>2.6</v>
      </c>
      <c r="AJ176" s="12">
        <f>Pub_national_scen_sev!J176-Pub_national_scen_sev!H176</f>
        <v>1.5</v>
      </c>
      <c r="AL176" s="12">
        <f>AH176*(AVERAGE(Pub_national_scen_base!$H176:$J176))</f>
        <v>2.6999999999999997</v>
      </c>
      <c r="AM176" s="12">
        <f>AI176*(AVERAGE(Pub_national_scen_adv!$H176:$J176))</f>
        <v>4.160000000000001</v>
      </c>
      <c r="AN176" s="12">
        <f>AJ176*(AVERAGE(Pub_national_scen_adv!$H176:$J176))</f>
        <v>2.4000000000000004</v>
      </c>
      <c r="AQ176" s="12">
        <f t="shared" si="27"/>
        <v>1.6735487636311475</v>
      </c>
      <c r="AR176" s="12">
        <f t="shared" si="27"/>
        <v>2.659636095717691</v>
      </c>
      <c r="AS176" s="12">
        <f t="shared" si="27"/>
        <v>1.1867191505221593</v>
      </c>
      <c r="AT176" s="12"/>
      <c r="AV176" s="12">
        <f t="shared" si="28"/>
        <v>1.9617447636311471</v>
      </c>
      <c r="AW176" s="12">
        <f t="shared" si="28"/>
        <v>2.799877695717691</v>
      </c>
      <c r="AX176" s="12">
        <f t="shared" si="28"/>
        <v>-1.3446849477840139E-2</v>
      </c>
      <c r="AY176" s="12"/>
      <c r="BA176" s="12">
        <f t="shared" si="29"/>
        <v>2.5363503511134251</v>
      </c>
      <c r="BB176" s="12">
        <f t="shared" si="29"/>
        <v>2.5091974959312813</v>
      </c>
      <c r="BC176" s="12">
        <f t="shared" si="29"/>
        <v>2.2826422869299772</v>
      </c>
      <c r="BD176" s="12"/>
    </row>
    <row r="177" spans="1:56" x14ac:dyDescent="0.25">
      <c r="A177" s="12" t="str">
        <f>Pub_national_scen_base!A177</f>
        <v>Q4 2019</v>
      </c>
      <c r="B177" s="12">
        <f>Pub_national_scen_base!F177</f>
        <v>4.7</v>
      </c>
      <c r="C177" s="12">
        <f>Pub_national_scen_adv!F177</f>
        <v>6.9</v>
      </c>
      <c r="D177" s="12">
        <f>Pub_national_scen_sev!F177</f>
        <v>9.1</v>
      </c>
      <c r="E177" s="12"/>
      <c r="F177" s="12">
        <f t="shared" si="32"/>
        <v>4.5999999999999996</v>
      </c>
      <c r="G177" s="12">
        <f t="shared" si="32"/>
        <v>7.1</v>
      </c>
      <c r="H177" s="12">
        <f t="shared" si="32"/>
        <v>9.6</v>
      </c>
      <c r="I177" s="12"/>
      <c r="J177" s="12">
        <f t="shared" si="34"/>
        <v>4.5250000000000004</v>
      </c>
      <c r="K177" s="12">
        <f t="shared" si="34"/>
        <v>7.15</v>
      </c>
      <c r="L177" s="12">
        <f t="shared" si="34"/>
        <v>9.6750000000000007</v>
      </c>
      <c r="N177" s="12">
        <f>Pub_national_scen_base!N177</f>
        <v>26874.3</v>
      </c>
      <c r="O177" s="12">
        <f>Pub_national_scen_adv!N177</f>
        <v>20025.400000000001</v>
      </c>
      <c r="P177" s="12">
        <f>Pub_national_scen_sev!N177</f>
        <v>21185.7</v>
      </c>
      <c r="R177" s="12">
        <f t="shared" si="35"/>
        <v>4.7012576166061582</v>
      </c>
      <c r="S177" s="12">
        <f t="shared" si="35"/>
        <v>20.611689312903536</v>
      </c>
      <c r="T177" s="12">
        <f t="shared" si="35"/>
        <v>35.588480000000011</v>
      </c>
      <c r="U177" s="12" t="e">
        <f t="shared" si="33"/>
        <v>#DIV/0!</v>
      </c>
      <c r="V177" s="12">
        <f t="shared" si="37"/>
        <v>4.95354192854297</v>
      </c>
      <c r="W177" s="12">
        <f t="shared" si="37"/>
        <v>21.680183891662907</v>
      </c>
      <c r="X177" s="12">
        <f t="shared" si="37"/>
        <v>37.807439104565013</v>
      </c>
      <c r="Y177" s="12" t="e">
        <f t="shared" si="36"/>
        <v>#DIV/0!</v>
      </c>
      <c r="Z177" s="12">
        <f>Pub_national_scen_base!H177</f>
        <v>2.8</v>
      </c>
      <c r="AA177" s="12">
        <f>Pub_national_scen_adv!H177</f>
        <v>0.1</v>
      </c>
      <c r="AB177" s="12">
        <f>Pub_national_scen_sev!H177</f>
        <v>0.1</v>
      </c>
      <c r="AD177" s="12">
        <f t="shared" si="31"/>
        <v>2.6</v>
      </c>
      <c r="AE177" s="12">
        <f t="shared" si="31"/>
        <v>0.1</v>
      </c>
      <c r="AF177" s="12">
        <f t="shared" si="31"/>
        <v>0.1</v>
      </c>
      <c r="AG177" s="12"/>
      <c r="AH177" s="12">
        <f>Pub_national_scen_base!J177-Pub_national_scen_base!H177</f>
        <v>0.70000000000000018</v>
      </c>
      <c r="AI177" s="12">
        <f>Pub_national_scen_adv!J177-Pub_national_scen_adv!H177</f>
        <v>2.6</v>
      </c>
      <c r="AJ177" s="12">
        <f>Pub_national_scen_sev!J177-Pub_national_scen_sev!H177</f>
        <v>1.5999999999999999</v>
      </c>
      <c r="AL177" s="12">
        <f>AH177*(AVERAGE(Pub_national_scen_base!$H177:$J177))</f>
        <v>2.1700000000000008</v>
      </c>
      <c r="AM177" s="12">
        <f>AI177*(AVERAGE(Pub_national_scen_adv!$H177:$J177))</f>
        <v>4.160000000000001</v>
      </c>
      <c r="AN177" s="12">
        <f>AJ177*(AVERAGE(Pub_national_scen_adv!$H177:$J177))</f>
        <v>2.5600000000000005</v>
      </c>
      <c r="AQ177" s="12">
        <f t="shared" si="27"/>
        <v>1.5699010544170808</v>
      </c>
      <c r="AR177" s="12">
        <f t="shared" si="27"/>
        <v>2.5863145870420028</v>
      </c>
      <c r="AS177" s="12">
        <f t="shared" si="27"/>
        <v>1.1655331701144152</v>
      </c>
      <c r="AT177" s="12"/>
      <c r="AV177" s="12">
        <f t="shared" si="28"/>
        <v>1.7614992544170802</v>
      </c>
      <c r="AW177" s="12">
        <f t="shared" si="28"/>
        <v>2.760432187042003</v>
      </c>
      <c r="AX177" s="12">
        <f t="shared" si="28"/>
        <v>5.8735770114414887E-2</v>
      </c>
      <c r="AY177" s="12"/>
      <c r="BA177" s="12">
        <f t="shared" si="29"/>
        <v>2.5242532715018156</v>
      </c>
      <c r="BB177" s="12">
        <f t="shared" si="29"/>
        <v>2.5594403206128939</v>
      </c>
      <c r="BC177" s="12">
        <f t="shared" si="29"/>
        <v>2.3626366000000001</v>
      </c>
      <c r="BD177" s="12"/>
    </row>
    <row r="178" spans="1:56" x14ac:dyDescent="0.25">
      <c r="A178" s="12" t="str">
        <f>Pub_national_scen_base!A178</f>
        <v>Q1 2020</v>
      </c>
      <c r="B178" s="12">
        <f>Pub_national_scen_base!F178</f>
        <v>4.7</v>
      </c>
      <c r="C178" s="12">
        <f>Pub_national_scen_adv!F178</f>
        <v>6.8</v>
      </c>
      <c r="D178" s="12">
        <f>Pub_national_scen_sev!F178</f>
        <v>8.9</v>
      </c>
      <c r="E178" s="12"/>
      <c r="F178" s="12">
        <f t="shared" si="32"/>
        <v>4.5999999999999996</v>
      </c>
      <c r="G178" s="12">
        <f t="shared" si="32"/>
        <v>7</v>
      </c>
      <c r="H178" s="12">
        <f t="shared" si="32"/>
        <v>9.4</v>
      </c>
      <c r="I178" s="12"/>
      <c r="J178" s="12">
        <f t="shared" si="34"/>
        <v>4.5999999999999996</v>
      </c>
      <c r="K178" s="12">
        <f t="shared" si="34"/>
        <v>7.0500000000000007</v>
      </c>
      <c r="L178" s="12">
        <f t="shared" si="34"/>
        <v>9.4749999999999996</v>
      </c>
      <c r="N178" s="12">
        <f>Pub_national_scen_base!N178</f>
        <v>27172.799999999999</v>
      </c>
      <c r="O178" s="12">
        <f>Pub_national_scen_adv!N178</f>
        <v>20867</v>
      </c>
      <c r="P178" s="12">
        <f>Pub_national_scen_sev!N178</f>
        <v>22577.4</v>
      </c>
      <c r="R178" s="12">
        <f t="shared" si="35"/>
        <v>4.6415711947626725</v>
      </c>
      <c r="S178" s="12">
        <f t="shared" si="35"/>
        <v>19.107280458917209</v>
      </c>
      <c r="T178" s="12">
        <f t="shared" si="35"/>
        <v>32.265944919945881</v>
      </c>
      <c r="U178" s="12" t="e">
        <f t="shared" si="33"/>
        <v>#DIV/0!</v>
      </c>
      <c r="V178" s="12">
        <f t="shared" si="37"/>
        <v>4.853561309395654</v>
      </c>
      <c r="W178" s="12">
        <f t="shared" si="37"/>
        <v>22.146790761663325</v>
      </c>
      <c r="X178" s="12">
        <f t="shared" si="37"/>
        <v>38.330072804658137</v>
      </c>
      <c r="Y178" s="12" t="e">
        <f t="shared" si="36"/>
        <v>#DIV/0!</v>
      </c>
      <c r="Z178" s="12">
        <f>Pub_national_scen_base!H178</f>
        <v>2.9</v>
      </c>
      <c r="AA178" s="12">
        <f>Pub_national_scen_adv!H178</f>
        <v>0.1</v>
      </c>
      <c r="AB178" s="12">
        <f>Pub_national_scen_sev!H178</f>
        <v>0.1</v>
      </c>
      <c r="AD178" s="12">
        <f t="shared" si="31"/>
        <v>2.8</v>
      </c>
      <c r="AE178" s="12">
        <f t="shared" si="31"/>
        <v>0.1</v>
      </c>
      <c r="AF178" s="12">
        <f t="shared" si="31"/>
        <v>0.1</v>
      </c>
      <c r="AG178" s="12"/>
      <c r="AH178" s="12">
        <f>Pub_national_scen_base!J178-Pub_national_scen_base!H178</f>
        <v>0.60000000000000009</v>
      </c>
      <c r="AI178" s="12">
        <f>Pub_national_scen_adv!J178-Pub_national_scen_adv!H178</f>
        <v>2.6</v>
      </c>
      <c r="AJ178" s="12">
        <f>Pub_national_scen_sev!J178-Pub_national_scen_sev!H178</f>
        <v>1.7</v>
      </c>
      <c r="AL178" s="12">
        <f>AH178*(AVERAGE(Pub_national_scen_base!$H178:$J178))</f>
        <v>1.8800000000000003</v>
      </c>
      <c r="AM178" s="12">
        <f>AI178*(AVERAGE(Pub_national_scen_adv!$H178:$J178))</f>
        <v>4.160000000000001</v>
      </c>
      <c r="AN178" s="12">
        <f>AJ178*(AVERAGE(Pub_national_scen_adv!$H178:$J178))</f>
        <v>2.7200000000000006</v>
      </c>
      <c r="AQ178" s="12">
        <f t="shared" si="27"/>
        <v>1.5564037104017456</v>
      </c>
      <c r="AR178" s="12">
        <f t="shared" si="27"/>
        <v>2.5756246236502935</v>
      </c>
      <c r="AS178" s="12">
        <f t="shared" si="27"/>
        <v>1.2586902320452817</v>
      </c>
      <c r="AT178" s="12"/>
      <c r="AV178" s="12">
        <f t="shared" si="28"/>
        <v>1.6826305104017458</v>
      </c>
      <c r="AW178" s="12">
        <f t="shared" si="28"/>
        <v>2.7836182236502927</v>
      </c>
      <c r="AX178" s="12">
        <f t="shared" si="28"/>
        <v>0.26219943204528207</v>
      </c>
      <c r="AY178" s="12"/>
      <c r="BA178" s="12">
        <f t="shared" si="29"/>
        <v>2.5135438641571199</v>
      </c>
      <c r="BB178" s="12">
        <f t="shared" si="29"/>
        <v>2.5945725862324842</v>
      </c>
      <c r="BC178" s="12">
        <f t="shared" si="29"/>
        <v>2.4423126524016237</v>
      </c>
      <c r="BD178"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zoomScale="85" zoomScaleNormal="85" workbookViewId="0">
      <selection activeCell="M37" sqref="M37"/>
    </sheetView>
  </sheetViews>
  <sheetFormatPr defaultRowHeight="15" x14ac:dyDescent="0.25"/>
  <sheetData/>
  <pageMargins left="0.7" right="0.7" top="0.75" bottom="0.75" header="0.3" footer="0.3"/>
  <pageSetup orientation="portrait" r:id="rId1"/>
  <headerFooter differentOddEven="1">
    <oddFooter>&amp;CRestricted
USAA Confidential</oddFooter>
    <evenFooter>&amp;CRestricted
USAA Confidential</even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Pub_national_scen_base</vt:lpstr>
      <vt:lpstr>Pub_national_scen_adv</vt:lpstr>
      <vt:lpstr>Pub_national_scen_sev</vt:lpstr>
      <vt:lpstr>Data notes</vt:lpstr>
      <vt:lpstr>Relevant Scenarios</vt:lpstr>
      <vt:lpstr>Relevant Scenarios PWB</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 Information, For Internal Use Only, Restricted</cp:keywords>
  <cp:lastModifiedBy/>
  <dcterms:created xsi:type="dcterms:W3CDTF">2017-02-10T21:40:51Z</dcterms:created>
  <dcterms:modified xsi:type="dcterms:W3CDTF">2020-08-20T21:00:51Z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0ce67f61-99a9-475b-8893-7ee892740a01</vt:lpwstr>
  </property>
  <property fmtid="{D5CDD505-2E9C-101B-9397-08002B2CF9AE}" pid="3" name="Classification">
    <vt:lpwstr>Restricted</vt:lpwstr>
  </property>
</Properties>
</file>