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sts Mar-Aug 2022" sheetId="1" r:id="rId4"/>
    <sheet state="visible" name="Costs Road Trip South West" sheetId="2" r:id="rId5"/>
    <sheet state="visible" name="Costs Road Trip North West " sheetId="3" r:id="rId6"/>
    <sheet state="visible" name="June 22" sheetId="4" r:id="rId7"/>
    <sheet state="visible" name="May 22" sheetId="5" r:id="rId8"/>
    <sheet state="visible" name="April 22" sheetId="6" r:id="rId9"/>
    <sheet state="visible" name="March 22" sheetId="7" r:id="rId10"/>
    <sheet state="visible" name="Buspass-Outback" sheetId="8" r:id="rId11"/>
    <sheet state="visible" name="Costs Dec 2020" sheetId="9" r:id="rId12"/>
    <sheet state="visible" name="Dec 20" sheetId="10" r:id="rId13"/>
    <sheet state="visible" name="Jun 20" sheetId="11" r:id="rId14"/>
    <sheet state="visible" name="Dec 19" sheetId="12" r:id="rId15"/>
    <sheet state="hidden" name="2019" sheetId="13" r:id="rId16"/>
    <sheet state="hidden" name="2020" sheetId="14" r:id="rId17"/>
    <sheet state="hidden" name="2022" sheetId="15" r:id="rId18"/>
    <sheet state="visible" name="All Data" sheetId="16" r:id="rId19"/>
  </sheets>
  <definedNames>
    <definedName hidden="1" localSheetId="15" name="_xlnm._FilterDatabase">'All Data'!$C$1:$C$1018</definedName>
    <definedName hidden="1" localSheetId="15" name="Z_6721777E_3C58_4630_8353_0432E1B5580C_.wvu.FilterData">'All Data'!$C$1:$C$1018</definedName>
  </definedNames>
  <calcPr/>
  <customWorkbookViews>
    <customWorkbookView activeSheetId="0" maximized="1" windowHeight="0" windowWidth="0" guid="{6721777E-3C58-4630-8353-0432E1B5580C}" name="Filter 1"/>
  </customWorkbookViews>
</workbook>
</file>

<file path=xl/sharedStrings.xml><?xml version="1.0" encoding="utf-8"?>
<sst xmlns="http://schemas.openxmlformats.org/spreadsheetml/2006/main" count="1653" uniqueCount="668">
  <si>
    <t>Item</t>
  </si>
  <si>
    <t>Price</t>
  </si>
  <si>
    <t>Total</t>
  </si>
  <si>
    <t>Next</t>
  </si>
  <si>
    <t>Grand Total</t>
  </si>
  <si>
    <t>Breakdowns</t>
  </si>
  <si>
    <t>MetaData</t>
  </si>
  <si>
    <t>Syd-Drw</t>
  </si>
  <si>
    <t>Until Alice Springs</t>
  </si>
  <si>
    <t>Trip Start</t>
  </si>
  <si>
    <t>Hostel</t>
  </si>
  <si>
    <t>Remaining</t>
  </si>
  <si>
    <t>Trip End</t>
  </si>
  <si>
    <t>Roll</t>
  </si>
  <si>
    <t>Basic Expenses</t>
  </si>
  <si>
    <t>Spent</t>
  </si>
  <si>
    <t>Number of days</t>
  </si>
  <si>
    <t>Shenannigans</t>
  </si>
  <si>
    <t>Extras (red)</t>
  </si>
  <si>
    <t>Number of weeks</t>
  </si>
  <si>
    <t xml:space="preserve">Scooter </t>
  </si>
  <si>
    <t xml:space="preserve">Without Extras </t>
  </si>
  <si>
    <t>Total budget</t>
  </si>
  <si>
    <t>Coles</t>
  </si>
  <si>
    <t>Extra Expenses</t>
  </si>
  <si>
    <t>Opium Night club</t>
  </si>
  <si>
    <t>Per day</t>
  </si>
  <si>
    <t>Number of days left</t>
  </si>
  <si>
    <t>Lunch</t>
  </si>
  <si>
    <t>Slides</t>
  </si>
  <si>
    <t>Basic Avg</t>
  </si>
  <si>
    <t>Until Uluṟu Tour</t>
  </si>
  <si>
    <t>Dinner</t>
  </si>
  <si>
    <t>Total number of days</t>
  </si>
  <si>
    <t xml:space="preserve">Coles </t>
  </si>
  <si>
    <t>Extra Avg</t>
  </si>
  <si>
    <t>Target/day</t>
  </si>
  <si>
    <t>Mandora ferry</t>
  </si>
  <si>
    <t>Remaining days</t>
  </si>
  <si>
    <t>Cox Country club</t>
  </si>
  <si>
    <t>expected total</t>
  </si>
  <si>
    <t>Hostel (1 week)</t>
  </si>
  <si>
    <t>Total Avg</t>
  </si>
  <si>
    <t>Remaining balance</t>
  </si>
  <si>
    <t>Spending since 19 April</t>
  </si>
  <si>
    <t xml:space="preserve">Six tanks brew co </t>
  </si>
  <si>
    <t>Extras(red)</t>
  </si>
  <si>
    <t>Tap on Mitchell</t>
  </si>
  <si>
    <t>Basic Weekly Avg</t>
  </si>
  <si>
    <t>Bus Card</t>
  </si>
  <si>
    <t>Remaining to spend</t>
  </si>
  <si>
    <t>Neuron scooter</t>
  </si>
  <si>
    <t>Six Tanks</t>
  </si>
  <si>
    <t>Total weekly avg</t>
  </si>
  <si>
    <t>Until Perth</t>
  </si>
  <si>
    <t xml:space="preserve">Six Tanks </t>
  </si>
  <si>
    <t>Discovery Darwin</t>
  </si>
  <si>
    <t xml:space="preserve">Greyhound </t>
  </si>
  <si>
    <t>Sushi</t>
  </si>
  <si>
    <t>Happy Yess</t>
  </si>
  <si>
    <t>Spending since 4-May</t>
  </si>
  <si>
    <t>May Berry</t>
  </si>
  <si>
    <t xml:space="preserve">Hot dogs </t>
  </si>
  <si>
    <t xml:space="preserve">Without extras </t>
  </si>
  <si>
    <t>Jumping Crocs</t>
  </si>
  <si>
    <t>Fiddlers Green</t>
  </si>
  <si>
    <t>Since Perth</t>
  </si>
  <si>
    <t xml:space="preserve">Woolies </t>
  </si>
  <si>
    <t>Number of days in Perth</t>
  </si>
  <si>
    <t>Spending since 11 May</t>
  </si>
  <si>
    <t xml:space="preserve">Tap on Mitchell </t>
  </si>
  <si>
    <t xml:space="preserve">Shenannigans </t>
  </si>
  <si>
    <t>Basic expenses</t>
  </si>
  <si>
    <t>Current per day</t>
  </si>
  <si>
    <t>Current basic per day</t>
  </si>
  <si>
    <t>Souvenir</t>
  </si>
  <si>
    <t>The precinct</t>
  </si>
  <si>
    <t xml:space="preserve">Tiwi Islands ferry </t>
  </si>
  <si>
    <t>Coffee</t>
  </si>
  <si>
    <t>Museum</t>
  </si>
  <si>
    <t>Litchfield Tour</t>
  </si>
  <si>
    <t>Cheese cake</t>
  </si>
  <si>
    <t>Wisdom</t>
  </si>
  <si>
    <t>Chowmein</t>
  </si>
  <si>
    <t>Zambrero</t>
  </si>
  <si>
    <t xml:space="preserve">Asian pot </t>
  </si>
  <si>
    <t>Lola's</t>
  </si>
  <si>
    <t>OishiYa sushi</t>
  </si>
  <si>
    <t>Coffee club</t>
  </si>
  <si>
    <t>Nee's Asian fusion</t>
  </si>
  <si>
    <t>Croc Cove</t>
  </si>
  <si>
    <t xml:space="preserve">Hot Choc </t>
  </si>
  <si>
    <t>YHA Broome</t>
  </si>
  <si>
    <t>Kebab</t>
  </si>
  <si>
    <t>Dominos</t>
  </si>
  <si>
    <t>Willie Creek Tour</t>
  </si>
  <si>
    <t xml:space="preserve">Souvenir </t>
  </si>
  <si>
    <t>Broome explorer</t>
  </si>
  <si>
    <t>McD</t>
  </si>
  <si>
    <t>Matso's</t>
  </si>
  <si>
    <t>Kmart</t>
  </si>
  <si>
    <t>Woolies</t>
  </si>
  <si>
    <t>Roebuck Plains Roadhouse</t>
  </si>
  <si>
    <t>Poinciana Roadhouse</t>
  </si>
  <si>
    <t>Ord river road house</t>
  </si>
  <si>
    <t>Pop Rocket</t>
  </si>
  <si>
    <t>The Black Russian</t>
  </si>
  <si>
    <t>Tent</t>
  </si>
  <si>
    <t xml:space="preserve">Mataranka Campground </t>
  </si>
  <si>
    <t>Vodka</t>
  </si>
  <si>
    <t>Beer</t>
  </si>
  <si>
    <t xml:space="preserve">Pool noodle </t>
  </si>
  <si>
    <t xml:space="preserve">Ice cream </t>
  </si>
  <si>
    <t>Burger</t>
  </si>
  <si>
    <t>Lift</t>
  </si>
  <si>
    <t xml:space="preserve">Mataranka </t>
  </si>
  <si>
    <t>Dunmarra's roadhouse</t>
  </si>
  <si>
    <t>Aileron pub</t>
  </si>
  <si>
    <t xml:space="preserve">Alice Springs YHA </t>
  </si>
  <si>
    <t>Kfc</t>
  </si>
  <si>
    <t>Alice YHA refund</t>
  </si>
  <si>
    <t>Standley chasm entry</t>
  </si>
  <si>
    <t>Water bottle</t>
  </si>
  <si>
    <t>Juice</t>
  </si>
  <si>
    <t>West Macdonell</t>
  </si>
  <si>
    <t>West Macdonell trip</t>
  </si>
  <si>
    <t>Pharmacy</t>
  </si>
  <si>
    <t>Desert Park</t>
  </si>
  <si>
    <t>Laundry</t>
  </si>
  <si>
    <t>Haircut</t>
  </si>
  <si>
    <t>Uluru Tour</t>
  </si>
  <si>
    <t>Epilogue rooftop bar</t>
  </si>
  <si>
    <t>Kulgera's pub</t>
  </si>
  <si>
    <t>Radeka's</t>
  </si>
  <si>
    <t>John's pizza</t>
  </si>
  <si>
    <t>Olivers street cafe</t>
  </si>
  <si>
    <t>Coober Pedy RSL</t>
  </si>
  <si>
    <t>Tequila sunrise</t>
  </si>
  <si>
    <t>Metro card</t>
  </si>
  <si>
    <t>ADL-PER</t>
  </si>
  <si>
    <t>Airport bus</t>
  </si>
  <si>
    <t>Britannia on Williams</t>
  </si>
  <si>
    <t>KFC</t>
  </si>
  <si>
    <t>Govindas</t>
  </si>
  <si>
    <t xml:space="preserve">Coffee </t>
  </si>
  <si>
    <t>Nandos</t>
  </si>
  <si>
    <t>Pretzel</t>
  </si>
  <si>
    <t>JJ's</t>
  </si>
  <si>
    <t>Sushi Sushi</t>
  </si>
  <si>
    <t>Trans Perth</t>
  </si>
  <si>
    <t xml:space="preserve">Seoul mart </t>
  </si>
  <si>
    <t xml:space="preserve">Mustang </t>
  </si>
  <si>
    <t>Pica bar</t>
  </si>
  <si>
    <t>Brass monkey</t>
  </si>
  <si>
    <t>Penguin island ferry</t>
  </si>
  <si>
    <t xml:space="preserve">Loui sushi </t>
  </si>
  <si>
    <t>Bag</t>
  </si>
  <si>
    <t>Cake</t>
  </si>
  <si>
    <t xml:space="preserve">JJ's </t>
  </si>
  <si>
    <t xml:space="preserve">Dwellingup train </t>
  </si>
  <si>
    <t>Rubie's place</t>
  </si>
  <si>
    <t>Blue wren cafe</t>
  </si>
  <si>
    <t>Instant noodles</t>
  </si>
  <si>
    <t>Flora n fauna</t>
  </si>
  <si>
    <t xml:space="preserve">Pharmacy </t>
  </si>
  <si>
    <t>Criterion</t>
  </si>
  <si>
    <t>Coke</t>
  </si>
  <si>
    <t>IGA</t>
  </si>
  <si>
    <t>Soju</t>
  </si>
  <si>
    <t>Ben &amp; Jerrys</t>
  </si>
  <si>
    <t xml:space="preserve">Trans Perth </t>
  </si>
  <si>
    <t>Tekkbokki</t>
  </si>
  <si>
    <t>Margaret River</t>
  </si>
  <si>
    <t>China town</t>
  </si>
  <si>
    <t>Perth 5 hostel</t>
  </si>
  <si>
    <t xml:space="preserve">Dominos </t>
  </si>
  <si>
    <t>Ben&amp;Jerrys</t>
  </si>
  <si>
    <t>Japanese beer</t>
  </si>
  <si>
    <t>Korean grocery</t>
  </si>
  <si>
    <t xml:space="preserve">Rip curl </t>
  </si>
  <si>
    <t>Pie</t>
  </si>
  <si>
    <t xml:space="preserve">Shore house </t>
  </si>
  <si>
    <t>Noodles</t>
  </si>
  <si>
    <t>NW road trip</t>
  </si>
  <si>
    <t xml:space="preserve">Gelato </t>
  </si>
  <si>
    <t>Lindt</t>
  </si>
  <si>
    <t xml:space="preserve">Bonds outlet </t>
  </si>
  <si>
    <t>Chemist warehouse</t>
  </si>
  <si>
    <t>nippon subiaco</t>
  </si>
  <si>
    <t>woolies</t>
  </si>
  <si>
    <t>coles</t>
  </si>
  <si>
    <t xml:space="preserve">Korean grocery </t>
  </si>
  <si>
    <t>Holey Moley</t>
  </si>
  <si>
    <t>Johnny Fox</t>
  </si>
  <si>
    <t>Lens cleaner</t>
  </si>
  <si>
    <t>Milk</t>
  </si>
  <si>
    <t>Mustang</t>
  </si>
  <si>
    <t>Bubble tea</t>
  </si>
  <si>
    <t>Johnny fox</t>
  </si>
  <si>
    <t>Old Shanghai</t>
  </si>
  <si>
    <t>Astral weeks</t>
  </si>
  <si>
    <t>Airbnb</t>
  </si>
  <si>
    <t>Indian Groceries</t>
  </si>
  <si>
    <t xml:space="preserve">Three Grains </t>
  </si>
  <si>
    <t>T2</t>
  </si>
  <si>
    <t>Bread</t>
  </si>
  <si>
    <t>Udipi</t>
  </si>
  <si>
    <t>Cab</t>
  </si>
  <si>
    <t xml:space="preserve">San churros </t>
  </si>
  <si>
    <t>Aldi</t>
  </si>
  <si>
    <t>Boost</t>
  </si>
  <si>
    <t xml:space="preserve">Airbnb </t>
  </si>
  <si>
    <t xml:space="preserve">Fremantle </t>
  </si>
  <si>
    <t>Armadale</t>
  </si>
  <si>
    <t>Indian</t>
  </si>
  <si>
    <t>Nene chicken</t>
  </si>
  <si>
    <t>Transperth</t>
  </si>
  <si>
    <t>Quokkas</t>
  </si>
  <si>
    <t>Subway</t>
  </si>
  <si>
    <t>Amberjacks</t>
  </si>
  <si>
    <t>Johhny Fox</t>
  </si>
  <si>
    <t>Gelato</t>
  </si>
  <si>
    <t>Ocean One bar</t>
  </si>
  <si>
    <t>Rottnest ferry</t>
  </si>
  <si>
    <t>Rottnest bike</t>
  </si>
  <si>
    <t>Ice cream</t>
  </si>
  <si>
    <t>Swaroski</t>
  </si>
  <si>
    <t xml:space="preserve">Transperth </t>
  </si>
  <si>
    <t>All</t>
  </si>
  <si>
    <t>Marubang</t>
  </si>
  <si>
    <t>Baskin Robin</t>
  </si>
  <si>
    <t>Krispy kreme</t>
  </si>
  <si>
    <t>Breadtop</t>
  </si>
  <si>
    <t>Sichuan chilli</t>
  </si>
  <si>
    <t>The island</t>
  </si>
  <si>
    <t>Petra</t>
  </si>
  <si>
    <t>Tibet</t>
  </si>
  <si>
    <t>La cabana</t>
  </si>
  <si>
    <t>Lola</t>
  </si>
  <si>
    <t>Korean</t>
  </si>
  <si>
    <t xml:space="preserve">Kathmandu </t>
  </si>
  <si>
    <t>Rubix</t>
  </si>
  <si>
    <t>Asian</t>
  </si>
  <si>
    <t>Silk Road</t>
  </si>
  <si>
    <t>Brika &amp; guilty pleasure</t>
  </si>
  <si>
    <t>Wida dress</t>
  </si>
  <si>
    <t>Airport cab</t>
  </si>
  <si>
    <t>Chai</t>
  </si>
  <si>
    <t>Wida</t>
  </si>
  <si>
    <t xml:space="preserve">Julien </t>
  </si>
  <si>
    <t xml:space="preserve">Train </t>
  </si>
  <si>
    <t xml:space="preserve">Groceries </t>
  </si>
  <si>
    <t xml:space="preserve">Campground </t>
  </si>
  <si>
    <t xml:space="preserve">Cave </t>
  </si>
  <si>
    <t xml:space="preserve">Winery </t>
  </si>
  <si>
    <t xml:space="preserve">Geraldton campground </t>
  </si>
  <si>
    <t xml:space="preserve">Pinnacle entry </t>
  </si>
  <si>
    <t>Lobster</t>
  </si>
  <si>
    <t>Endeavours bar</t>
  </si>
  <si>
    <t>Sandboard</t>
  </si>
  <si>
    <t>Verge 30</t>
  </si>
  <si>
    <t>Lobster drinks</t>
  </si>
  <si>
    <t>Car</t>
  </si>
  <si>
    <t>JUNE</t>
  </si>
  <si>
    <t>JUN</t>
  </si>
  <si>
    <t>SUNDAY</t>
  </si>
  <si>
    <t>MONDAY</t>
  </si>
  <si>
    <t>TUESDAY</t>
  </si>
  <si>
    <t>WEDNESDAY</t>
  </si>
  <si>
    <t>THURSDAY</t>
  </si>
  <si>
    <t>FRIDAY</t>
  </si>
  <si>
    <t>SATURDAY</t>
  </si>
  <si>
    <t>Lake Claremont, Scarborough, The Shorehouse</t>
  </si>
  <si>
    <t>Guilderton, Cervantes, Leeman, Camping at Geraldton</t>
  </si>
  <si>
    <t>Geraldton, Leaning tree, Lucy's beach, The Pinnacles, Camping at Cervantes</t>
  </si>
  <si>
    <t>Cervantes, Wedge Island, Lancelin Sand dunes</t>
  </si>
  <si>
    <t>Holey Moley, Brass monkey, Johhny Fox</t>
  </si>
  <si>
    <t>WA Museum of Art, Blue Boat house</t>
  </si>
  <si>
    <t>NOTES</t>
  </si>
  <si>
    <t>MAY</t>
  </si>
  <si>
    <t>Rest Day</t>
  </si>
  <si>
    <t>Work day</t>
  </si>
  <si>
    <t>Yeperenye Shopping Centre, Todd Mall</t>
  </si>
  <si>
    <t>Kata tjuta national park, Valley of the winds walk, Uluru sunset, Ayers rock campground, Ewing lookout</t>
  </si>
  <si>
    <t xml:space="preserve">Uluru sunrise, base walk, mala walk, Mount Connor lookout, kings creek campground </t>
  </si>
  <si>
    <t>Kings canyon, Rim walk, Epilogue rooftop bar</t>
  </si>
  <si>
    <t>Radeka's down under, John's pizza</t>
  </si>
  <si>
    <t xml:space="preserve">Uluru Rock Tour </t>
  </si>
  <si>
    <t>Alice Springs to Coober Pedy</t>
  </si>
  <si>
    <t>Old timer's museum, Crocodile Harry's Underground Nest, working Opal mines, Coober Pedy RSL</t>
  </si>
  <si>
    <t>Rundle Mall</t>
  </si>
  <si>
    <t>City circuit bus, River torrens walk, Elder park</t>
  </si>
  <si>
    <t>Raine Square, Hay street mall, Yagan Square</t>
  </si>
  <si>
    <t>Elizabeth Quay, China town</t>
  </si>
  <si>
    <t xml:space="preserve">WA Museum Boola Bardip, Elizabeth Quay,  Mustang bar </t>
  </si>
  <si>
    <t xml:space="preserve">Coober Pedy to Adelaide </t>
  </si>
  <si>
    <t>Adelaide to Perth</t>
  </si>
  <si>
    <t>Picabar, Brass monkey</t>
  </si>
  <si>
    <t>State Library, Fremantle, The Roundhouse, Cottesloe beach, Kings Park</t>
  </si>
  <si>
    <t>Penguin Island, Shoalwater Beach</t>
  </si>
  <si>
    <t xml:space="preserve">Dwellingup, Hotham valley Heritage Train, Lane Poole reserve </t>
  </si>
  <si>
    <t>Swan View Tunnel, Eagle View Lookout, National park falls</t>
  </si>
  <si>
    <t>South Perth</t>
  </si>
  <si>
    <t>Yanchep Lagoon, Two Rocks, Hillarys Marina</t>
  </si>
  <si>
    <t>Mister Walker Restaurant, Heirisson Island</t>
  </si>
  <si>
    <t xml:space="preserve">Lake Clifton Thrombolites, Bunburry, Busselton, Margaret River, Conto campground </t>
  </si>
  <si>
    <t xml:space="preserve">Giants cave, Hamelin bay wines, Beedleup falls, </t>
  </si>
  <si>
    <t>APRIL</t>
  </si>
  <si>
    <t>APR</t>
  </si>
  <si>
    <t>Tiwi Islands, Six Tanks</t>
  </si>
  <si>
    <t>Litchfield National Park, Six Tanks, Wisdom</t>
  </si>
  <si>
    <t>Museum, Sunset beach, Fanny bay cliffs, Waterfront</t>
  </si>
  <si>
    <t>Bicentennial Park</t>
  </si>
  <si>
    <t xml:space="preserve">Lola's Pergola @ Cullen Bay </t>
  </si>
  <si>
    <t>Casuarina coastal reserve, Nightcliff Beach</t>
  </si>
  <si>
    <t>Crocs Cove</t>
  </si>
  <si>
    <t>Darwin to Broome</t>
  </si>
  <si>
    <t>Roebuck Bay Lookout, Town Beach</t>
  </si>
  <si>
    <t xml:space="preserve">Willie Creek Pearl Farm, Boulevard Shopping Centre, Cable Beach, Broome explorer bus </t>
  </si>
  <si>
    <t xml:space="preserve">China Town, Matso's Brewery </t>
  </si>
  <si>
    <t>Boulevard Shopping Centre</t>
  </si>
  <si>
    <t>Katherine Hot Springs, Railway station museum, Visitor Center, Mataranka Homestead</t>
  </si>
  <si>
    <t>Broome to Katherine</t>
  </si>
  <si>
    <t>Katherine to Mataranka</t>
  </si>
  <si>
    <t>Rainbow springs, Mataranka Thermal pool</t>
  </si>
  <si>
    <t>Rainbow springs, Mataranka Thermal pool, Elsey Homestead replica</t>
  </si>
  <si>
    <t>Yeperenye Shopping Centre</t>
  </si>
  <si>
    <t>Simson's gap, Standley chasm, Ellery creek big hole, Dolomite walk,  Serpentine gorge, Lookout walk, camping at Ormiston gorge</t>
  </si>
  <si>
    <t>Ghost Gum Walk, Redbank gorge, Mount Sonder return walk</t>
  </si>
  <si>
    <t>Tyler's pass, Redbank gorge, Mount Sonder lookout, Ochre pits</t>
  </si>
  <si>
    <t>Mataranka to Alice Springs</t>
  </si>
  <si>
    <t>Anzac Hill</t>
  </si>
  <si>
    <t>Megafauna Central, Olive Pink Botanic Garden</t>
  </si>
  <si>
    <t>Alice Springs Telegraph Station Historical Reserve, Trig hill walk</t>
  </si>
  <si>
    <t>Alice Springs Desert Park</t>
  </si>
  <si>
    <t>MARCH</t>
  </si>
  <si>
    <t>MAR</t>
  </si>
  <si>
    <t>Shenanigans, Neuron eScooter ride @ Bicentennial Park, Opium</t>
  </si>
  <si>
    <t xml:space="preserve">Visitor centre, Darwin Galleria, The Mall </t>
  </si>
  <si>
    <t>SYD-DRW</t>
  </si>
  <si>
    <t>Mandora, Cox Country Club, Wagait Beach</t>
  </si>
  <si>
    <t>Six Tanks Brew Co., The Tap on Mitchell</t>
  </si>
  <si>
    <t xml:space="preserve">George Brown Darwin Botanical Garden, Mindil Beach, Six Tanks Brew Co., The Tap on Mitchell </t>
  </si>
  <si>
    <t>Work Day</t>
  </si>
  <si>
    <t>Six Tanks, Wisdom, Discovery Darwin</t>
  </si>
  <si>
    <t xml:space="preserve">Six Tanks, Tap on Mitchell, Happy Yess, May Berry, Shenanigans </t>
  </si>
  <si>
    <t>Berry Springs, Fog Conservation Reserve, Adelaide River Croc cruise, Waterfront, Pool party</t>
  </si>
  <si>
    <t xml:space="preserve">Night Cliff beach, Six Tanks, Tap on Mitchell, Shenanigans </t>
  </si>
  <si>
    <t>Lake Alexander, Mangrove Boardwalk, Dudley Point lookout</t>
  </si>
  <si>
    <t>Bicentennial Park, Six Tanks</t>
  </si>
  <si>
    <t>Bella Darwin, The Precinct, Waterfront</t>
  </si>
  <si>
    <t>H</t>
  </si>
  <si>
    <t>Saturday</t>
  </si>
  <si>
    <t xml:space="preserve">Darwin </t>
  </si>
  <si>
    <t>Overnight Bus</t>
  </si>
  <si>
    <t>Booked</t>
  </si>
  <si>
    <t>Sunday</t>
  </si>
  <si>
    <t>Broome</t>
  </si>
  <si>
    <t>Stay at YHA</t>
  </si>
  <si>
    <t>T</t>
  </si>
  <si>
    <t>Monday</t>
  </si>
  <si>
    <t>Tuesday</t>
  </si>
  <si>
    <t>Pearl farm tour</t>
  </si>
  <si>
    <t>Wednesday</t>
  </si>
  <si>
    <t>Thursday</t>
  </si>
  <si>
    <t>Friday</t>
  </si>
  <si>
    <t>Katherine</t>
  </si>
  <si>
    <t>5:00 to 15:00</t>
  </si>
  <si>
    <t>Mataranka</t>
  </si>
  <si>
    <t>Camp at Mataranka</t>
  </si>
  <si>
    <t xml:space="preserve">Alice Springs </t>
  </si>
  <si>
    <t>L</t>
  </si>
  <si>
    <t>3 day tour</t>
  </si>
  <si>
    <t>Camp at Uluru</t>
  </si>
  <si>
    <t>Camp at Kings Creek</t>
  </si>
  <si>
    <t>Alice Springs</t>
  </si>
  <si>
    <t>Coober Pedy</t>
  </si>
  <si>
    <t>Stay at Radeka</t>
  </si>
  <si>
    <t xml:space="preserve">Adelaide </t>
  </si>
  <si>
    <t>Stay at Tequila</t>
  </si>
  <si>
    <t>Adelaide</t>
  </si>
  <si>
    <t>Perth</t>
  </si>
  <si>
    <t>Stay at Britannia</t>
  </si>
  <si>
    <t>Stay at JJ's</t>
  </si>
  <si>
    <t>Stay at Perth5</t>
  </si>
  <si>
    <t xml:space="preserve">Housekeeping </t>
  </si>
  <si>
    <t>Stay at Quokkas</t>
  </si>
  <si>
    <t>R14 Bed</t>
  </si>
  <si>
    <t>R2 Beds</t>
  </si>
  <si>
    <t>Housekeeping</t>
  </si>
  <si>
    <t xml:space="preserve">Item </t>
  </si>
  <si>
    <t xml:space="preserve">Flight </t>
  </si>
  <si>
    <t xml:space="preserve">Cruise </t>
  </si>
  <si>
    <t>Airport shuttle</t>
  </si>
  <si>
    <t>Bruny island</t>
  </si>
  <si>
    <t xml:space="preserve">Padlock </t>
  </si>
  <si>
    <t>Mount Wellington</t>
  </si>
  <si>
    <t xml:space="preserve">Indian restaurant </t>
  </si>
  <si>
    <t xml:space="preserve">Sunscreen </t>
  </si>
  <si>
    <t xml:space="preserve">Haircut </t>
  </si>
  <si>
    <t>Metro</t>
  </si>
  <si>
    <t xml:space="preserve">Seafood </t>
  </si>
  <si>
    <t>Japanese food</t>
  </si>
  <si>
    <t>pie</t>
  </si>
  <si>
    <t>Wineglass bay tour</t>
  </si>
  <si>
    <t>Campsite</t>
  </si>
  <si>
    <t>Tees</t>
  </si>
  <si>
    <t>Body wash</t>
  </si>
  <si>
    <t>Wildlife sanctuary</t>
  </si>
  <si>
    <t xml:space="preserve">Woollies </t>
  </si>
  <si>
    <t>Seafood</t>
  </si>
  <si>
    <t xml:space="preserve">Banjos </t>
  </si>
  <si>
    <t xml:space="preserve">Dinner </t>
  </si>
  <si>
    <t xml:space="preserve">Shopping </t>
  </si>
  <si>
    <t>Crossiant</t>
  </si>
  <si>
    <t>Bus</t>
  </si>
  <si>
    <t xml:space="preserve">Oysters </t>
  </si>
  <si>
    <t xml:space="preserve">Port Arthur shuttle </t>
  </si>
  <si>
    <t>Port Arthur entry</t>
  </si>
  <si>
    <t>Maria island ferry</t>
  </si>
  <si>
    <t xml:space="preserve">Maria Island shuttle </t>
  </si>
  <si>
    <t xml:space="preserve">Sandwich </t>
  </si>
  <si>
    <t>Sea food</t>
  </si>
  <si>
    <t>mel to adl bus</t>
  </si>
  <si>
    <t>Hot pot</t>
  </si>
  <si>
    <t>Mr Tea</t>
  </si>
  <si>
    <t xml:space="preserve">sandwich </t>
  </si>
  <si>
    <t xml:space="preserve">Hot chocolate </t>
  </si>
  <si>
    <t>Smoked salmon</t>
  </si>
  <si>
    <t>Myki</t>
  </si>
  <si>
    <t>Roadtrip</t>
  </si>
  <si>
    <t>Fish</t>
  </si>
  <si>
    <t>KI</t>
  </si>
  <si>
    <t>Food</t>
  </si>
  <si>
    <t>Flight</t>
  </si>
  <si>
    <t xml:space="preserve">Food </t>
  </si>
  <si>
    <t>Wineries</t>
  </si>
  <si>
    <t>DECEMBER</t>
  </si>
  <si>
    <t>DEC</t>
  </si>
  <si>
    <t>SYD - HBA, Waterfront, Salamanca Market</t>
  </si>
  <si>
    <t xml:space="preserve">Mount Wellington, Cenotaph </t>
  </si>
  <si>
    <t>Mount Nelson</t>
  </si>
  <si>
    <t>Kingston Beach, Blackman's Bay Beach, Rosny Hill Lookout</t>
  </si>
  <si>
    <t>Silver falls, The Springs, Sphinx Rock, Octopus Tree, O'Grady falls, Strickland Falls</t>
  </si>
  <si>
    <t>Shopping at Rosny</t>
  </si>
  <si>
    <t>Bonorong Wildlife Sanctuary, Sandy Bay Twilight markets , Nutgrove beach, Long beach</t>
  </si>
  <si>
    <t>Wineglass Bay</t>
  </si>
  <si>
    <t>Bruny Island</t>
  </si>
  <si>
    <t>Richmond, Battery Point</t>
  </si>
  <si>
    <t>Port Arthur</t>
  </si>
  <si>
    <t>Rivulet track, Hike to kunanyi</t>
  </si>
  <si>
    <t>Maria Island</t>
  </si>
  <si>
    <t>Royal Botanical Gardens, HBA - DPO, Camping at Devonport</t>
  </si>
  <si>
    <t>DPO - MEL, Penguin watch at St. Kilda</t>
  </si>
  <si>
    <t>Frankston, Mornington, MEL - ADL</t>
  </si>
  <si>
    <t xml:space="preserve">Mount Gambier, Camping at Dry Creek campground </t>
  </si>
  <si>
    <t xml:space="preserve">Piccaninnie Ponds, Mount Gambier, Hell hole,Brown beach, Port Macdonell, Cape Douglas,  Blackfellows caves, Carpenter Rocks, Cape Banks Lighthouse </t>
  </si>
  <si>
    <t>Bucks bay, Tantanoola, Millicent, Beach Port, Robe, Kingston SE, The Granites, Coorong National Park, Pink Lake</t>
  </si>
  <si>
    <t xml:space="preserve">Adelaide - Kangaroo Island, Clifford's Honey farm, EMU Ridge Eucalyptus Oil distillery, Kingscote, Emu bay, Stokes bay </t>
  </si>
  <si>
    <t>Kangaroo Island Wildlife park, Flinders Chase National park, Cape Du Couedic lighthouse, Admirals arch, Fur seal lookout, Weirs cove ruins, Remarkable Rocks, Hanson bay, Vivonne bay, Parndana, Nepean bay, Red Banks</t>
  </si>
  <si>
    <t xml:space="preserve">American River, Red banks, Pennington Bay, Prospect Hill, Island Beach, Cape Willoughby Lighthouse, Penneshaw, Dolphin Safari Cruise, Kangaroo Island- Adelaide, Hobart Memorial Lookout </t>
  </si>
  <si>
    <t xml:space="preserve">Cleland conservation park, </t>
  </si>
  <si>
    <t>Art Gallery of SA, St Peters Cathedral, Adelaide Himeji garden, China town</t>
  </si>
  <si>
    <t>Morialta conservation park, Port Noarlunga jetty, River Torrens footbridge</t>
  </si>
  <si>
    <t xml:space="preserve">Mclaren Vale wineries, Port Willunga beach, Moana beach, Port Noarlunga beach,  Brighton beach, Glenelg </t>
  </si>
  <si>
    <t>Adelaide Central market, Glenelg, Henley Beach</t>
  </si>
  <si>
    <t xml:space="preserve">Adelaide Dolphin Sanctuary, Fisherman's Wharf markets </t>
  </si>
  <si>
    <t xml:space="preserve">Victoria Square, Adelaide Oval, River Torrens footbridge </t>
  </si>
  <si>
    <t>Hallett Cove beach,Hallett Cove Boardwalk, The Sugarloaf</t>
  </si>
  <si>
    <t>ADL - SYD</t>
  </si>
  <si>
    <t>Sydney --&gt; Melbourne</t>
  </si>
  <si>
    <t>Great Ocean Road</t>
  </si>
  <si>
    <t>V/Line to Bendigo, St. Kilda penguin sightings</t>
  </si>
  <si>
    <t>Mount Buller, Melbourne --&gt; Sydney</t>
  </si>
  <si>
    <t xml:space="preserve"> </t>
  </si>
  <si>
    <t>December 2019 &amp; January 2020</t>
  </si>
  <si>
    <t>Location</t>
  </si>
  <si>
    <t>Stay</t>
  </si>
  <si>
    <t>Cairns</t>
  </si>
  <si>
    <t>3 Nights</t>
  </si>
  <si>
    <t>Airlie Beach</t>
  </si>
  <si>
    <t>1 Night</t>
  </si>
  <si>
    <t>Sydney --&gt; Brisbane</t>
  </si>
  <si>
    <t>Sunshine Coast
Brisbane
Gold Coast</t>
  </si>
  <si>
    <t>4 Nights</t>
  </si>
  <si>
    <t>Byron Bay</t>
  </si>
  <si>
    <t>On Bus
Stay @ Cairns</t>
  </si>
  <si>
    <t>Stay @ Cairns</t>
  </si>
  <si>
    <t>Stay @ Airlie Beach</t>
  </si>
  <si>
    <t>Melbourne</t>
  </si>
  <si>
    <t>Great Barrier  Reef Cruise</t>
  </si>
  <si>
    <t>Esplanade Lagoon
Botanic Gardens
Esplanade Boardwalk
Night Markets</t>
  </si>
  <si>
    <t>Magnetic Island from Townsville
Nelly Bay
Forts walk
Horseshoe Bay
Picnic Bay</t>
  </si>
  <si>
    <t>Brisbane --&gt; Cairns</t>
  </si>
  <si>
    <t>Cairns --&gt; Townsville</t>
  </si>
  <si>
    <t>Townsville --&gt; Airlie Beach</t>
  </si>
  <si>
    <t>Airlie Beach --&gt; Hervey Bay</t>
  </si>
  <si>
    <t>Stay @ North Stradbroke Island</t>
  </si>
  <si>
    <t>Stay @ Gold Coast</t>
  </si>
  <si>
    <t>Stay @ Byron Bay</t>
  </si>
  <si>
    <t>Fraser Island Getaway
Urangan Pier
The Fraser Coast Discovery Sphere</t>
  </si>
  <si>
    <t>Cylinder Beach</t>
  </si>
  <si>
    <t>NYE @ Surfers Paradise Beach</t>
  </si>
  <si>
    <t>The Spit
Main Beach
Cavill Avenue</t>
  </si>
  <si>
    <t xml:space="preserve">Tweed Heads
Coolangatta
Burleigh Heads
Mermaid Beach
Kurrawa Beach
Broad beach
SkyPoint Observatory </t>
  </si>
  <si>
    <t>Palm Valley
Cape Byron Light house
Cape Byron Walking Track
Wategos Beach
Most Easterly Point of the Australian Mainland
Main Beach
The Wreck</t>
  </si>
  <si>
    <t>Byron Solar Train
North Belongil beach
Byron Beach
Clarkes Beach
The Pass
Fisherman's Lookout
Byron Twilight Festival</t>
  </si>
  <si>
    <t>Hervey Bay --&gt; Brisbane</t>
  </si>
  <si>
    <t>North Stradbroke Island --&gt; Gold Coast</t>
  </si>
  <si>
    <t>Gold Coast --&gt; Byron Bay</t>
  </si>
  <si>
    <t>Byron Bay --&gt; Sydney</t>
  </si>
  <si>
    <t>Stay @ Melbourne</t>
  </si>
  <si>
    <t>Melbourne Walking tour, Victoria Night Markets</t>
  </si>
  <si>
    <t>Puffing Billy Steam Railway</t>
  </si>
  <si>
    <t>St. Kilda beach, Brighton beach, Sandringham beach, Seafarers bridge</t>
  </si>
  <si>
    <t>Melbourne --&gt; Sydney</t>
  </si>
  <si>
    <t>2019</t>
  </si>
  <si>
    <t>JANUARY</t>
  </si>
  <si>
    <t>FEBRUARY</t>
  </si>
  <si>
    <t>S</t>
  </si>
  <si>
    <t>M</t>
  </si>
  <si>
    <t>W</t>
  </si>
  <si>
    <t>F</t>
  </si>
  <si>
    <t>JULY</t>
  </si>
  <si>
    <t>AUGUST</t>
  </si>
  <si>
    <t>SEPTEMBER</t>
  </si>
  <si>
    <t>OCTOBER</t>
  </si>
  <si>
    <t>NOVEMBER</t>
  </si>
  <si>
    <t>2020</t>
  </si>
  <si>
    <r>
      <rPr>
        <rFont val="Barlow, Arial"/>
        <color rgb="FFFFFFFF"/>
      </rPr>
      <t xml:space="preserve">Create more with themes              Go to  </t>
    </r>
    <r>
      <rPr>
        <rFont val="Barlow, Arial"/>
        <b/>
        <color rgb="FFFFFFFF"/>
      </rPr>
      <t>Format</t>
    </r>
    <r>
      <rPr>
        <rFont val="Barlow, Arial"/>
        <color rgb="FFFFFFFF"/>
      </rPr>
      <t xml:space="preserve">  &gt;&gt; </t>
    </r>
    <r>
      <rPr>
        <rFont val="Barlow, Arial"/>
        <b/>
        <color rgb="FFFFFFFF"/>
      </rPr>
      <t>Theme</t>
    </r>
  </si>
  <si>
    <t xml:space="preserve">JANUARY </t>
  </si>
  <si>
    <t xml:space="preserve">APRIL </t>
  </si>
  <si>
    <r>
      <rPr>
        <rFont val="Arial"/>
        <color rgb="FFFFFFFF"/>
        <sz val="11.0"/>
      </rPr>
      <t xml:space="preserve">Create more with themes              Go to  </t>
    </r>
    <r>
      <rPr>
        <rFont val="Arial"/>
        <b/>
        <color rgb="FFFFFFFF"/>
        <sz val="11.0"/>
      </rPr>
      <t>Format</t>
    </r>
    <r>
      <rPr>
        <rFont val="Arial"/>
        <color rgb="FFFFFFFF"/>
        <sz val="11.0"/>
      </rPr>
      <t xml:space="preserve">  &gt;&gt; </t>
    </r>
    <r>
      <rPr>
        <rFont val="Arial"/>
        <b/>
        <color rgb="FFFFFFFF"/>
        <sz val="11.0"/>
      </rPr>
      <t>Theme</t>
    </r>
  </si>
  <si>
    <t>State</t>
  </si>
  <si>
    <t>City/Town/National Park</t>
  </si>
  <si>
    <t>Category</t>
  </si>
  <si>
    <t>Article ID</t>
  </si>
  <si>
    <t>QLD</t>
  </si>
  <si>
    <t>Kuranda</t>
  </si>
  <si>
    <t>Town</t>
  </si>
  <si>
    <t>Wet Tropics</t>
  </si>
  <si>
    <t>National Landscape</t>
  </si>
  <si>
    <t>Barron Gorge National Park</t>
  </si>
  <si>
    <t>National Park</t>
  </si>
  <si>
    <t>City</t>
  </si>
  <si>
    <t>Great Barrier Reef</t>
  </si>
  <si>
    <t>Norman Reef</t>
  </si>
  <si>
    <t>Reef</t>
  </si>
  <si>
    <t>Saxon Reef</t>
  </si>
  <si>
    <t>Cardwell</t>
  </si>
  <si>
    <t>Townsville</t>
  </si>
  <si>
    <t>Magnetic Island</t>
  </si>
  <si>
    <t>Island</t>
  </si>
  <si>
    <t>Magnetic Island National Park</t>
  </si>
  <si>
    <t>Whitsunday Islands</t>
  </si>
  <si>
    <t>Whitsunday Islands National Park</t>
  </si>
  <si>
    <t>Cumberland Island</t>
  </si>
  <si>
    <t>Haslewood Island</t>
  </si>
  <si>
    <t>Long Island</t>
  </si>
  <si>
    <t>Haslewood Reef</t>
  </si>
  <si>
    <t>Hervey Bay</t>
  </si>
  <si>
    <t>Fraser Island</t>
  </si>
  <si>
    <t>North Stradbroke Island</t>
  </si>
  <si>
    <t>Brisbane</t>
  </si>
  <si>
    <t>Gold Coast</t>
  </si>
  <si>
    <t>QLD+NSW</t>
  </si>
  <si>
    <t>Australia's Green Cauldron</t>
  </si>
  <si>
    <t>NSW</t>
  </si>
  <si>
    <t>Tweed Heads</t>
  </si>
  <si>
    <t>Fingal Head</t>
  </si>
  <si>
    <t>Village</t>
  </si>
  <si>
    <t>Ewingsdale</t>
  </si>
  <si>
    <t>Nightcap National Park</t>
  </si>
  <si>
    <t>Nimbin</t>
  </si>
  <si>
    <t>Casino</t>
  </si>
  <si>
    <t>Yamba</t>
  </si>
  <si>
    <t>Yuraygir National Park</t>
  </si>
  <si>
    <t>Barcoongere</t>
  </si>
  <si>
    <t>Coffs Harbour</t>
  </si>
  <si>
    <t>Dorrigo National Park</t>
  </si>
  <si>
    <t>Nymboi-Binderay National Park</t>
  </si>
  <si>
    <t>Nambucca Heads</t>
  </si>
  <si>
    <t>Grafton</t>
  </si>
  <si>
    <t>Port Macquarie</t>
  </si>
  <si>
    <t>Lake Cathie</t>
  </si>
  <si>
    <t>North Haven</t>
  </si>
  <si>
    <t>Nabiac</t>
  </si>
  <si>
    <t>Tuncurry</t>
  </si>
  <si>
    <t>Forster</t>
  </si>
  <si>
    <t>Booti Booti National Park</t>
  </si>
  <si>
    <t>Pacific Palms</t>
  </si>
  <si>
    <t>Seal Rocks</t>
  </si>
  <si>
    <t>Myall Lakes National Park</t>
  </si>
  <si>
    <t>Port Stephens</t>
  </si>
  <si>
    <t>Stockton Sand Dunes</t>
  </si>
  <si>
    <t>Sand Dunes</t>
  </si>
  <si>
    <t>NewCastle</t>
  </si>
  <si>
    <t>Maitland</t>
  </si>
  <si>
    <t>Hunter Valley</t>
  </si>
  <si>
    <t>Region</t>
  </si>
  <si>
    <t>Belmont</t>
  </si>
  <si>
    <t>Swansea</t>
  </si>
  <si>
    <t>The Entrance</t>
  </si>
  <si>
    <t>Avoca Beach</t>
  </si>
  <si>
    <t>Copacabana</t>
  </si>
  <si>
    <t>Gosford</t>
  </si>
  <si>
    <t>Sydney</t>
  </si>
  <si>
    <t>Cockatoo Island</t>
  </si>
  <si>
    <t>Sydney Harbour</t>
  </si>
  <si>
    <t>Greater Blue Mountains</t>
  </si>
  <si>
    <t>Blue Mountains National Park</t>
  </si>
  <si>
    <t>Lithgow</t>
  </si>
  <si>
    <t>Bathurst</t>
  </si>
  <si>
    <t>Orange</t>
  </si>
  <si>
    <t>Oberon</t>
  </si>
  <si>
    <t>Canowindra</t>
  </si>
  <si>
    <t>Kamay Botany Bay National Park</t>
  </si>
  <si>
    <t>Royal National Park</t>
  </si>
  <si>
    <t>Wollongong</t>
  </si>
  <si>
    <t>Port Kembla</t>
  </si>
  <si>
    <t>Lake Illawara</t>
  </si>
  <si>
    <t>Shell Harbour</t>
  </si>
  <si>
    <t>Bombo</t>
  </si>
  <si>
    <t>Kiama</t>
  </si>
  <si>
    <t>Mittagong</t>
  </si>
  <si>
    <t>Mossvale</t>
  </si>
  <si>
    <t>Kangaroo Valley</t>
  </si>
  <si>
    <t>Berry</t>
  </si>
  <si>
    <t>Jaspers Brush</t>
  </si>
  <si>
    <t>Cambewarra</t>
  </si>
  <si>
    <t>Goulburn</t>
  </si>
  <si>
    <t>Jugiong</t>
  </si>
  <si>
    <t>Batemans Bay</t>
  </si>
  <si>
    <t>Narooma</t>
  </si>
  <si>
    <t>Wallaga Lake</t>
  </si>
  <si>
    <t>Bermagui</t>
  </si>
  <si>
    <t>Bega</t>
  </si>
  <si>
    <t>Tathra</t>
  </si>
  <si>
    <t>Merimbula</t>
  </si>
  <si>
    <t>Pambula Beach</t>
  </si>
  <si>
    <t>Eden</t>
  </si>
  <si>
    <t>Australia's Coastal Wilderness</t>
  </si>
  <si>
    <t>Ben Boyd National Park</t>
  </si>
  <si>
    <t>Jindabyne</t>
  </si>
  <si>
    <t>Australian Alps</t>
  </si>
  <si>
    <t>Kosciuszko National Park</t>
  </si>
  <si>
    <t>Guthega</t>
  </si>
  <si>
    <t>Perisher Valley</t>
  </si>
  <si>
    <t>Thredbo</t>
  </si>
  <si>
    <t>Albury</t>
  </si>
  <si>
    <t>Jervis Bay</t>
  </si>
  <si>
    <t>Hyams Beach</t>
  </si>
  <si>
    <t>ACT</t>
  </si>
  <si>
    <t>Canberra</t>
  </si>
  <si>
    <t>VIC</t>
  </si>
  <si>
    <t>Euroa</t>
  </si>
  <si>
    <t>Mount Buller</t>
  </si>
  <si>
    <t>Bendigo</t>
  </si>
  <si>
    <t>Dandenong Ranges</t>
  </si>
  <si>
    <t>Emrald</t>
  </si>
  <si>
    <t>Belgrave</t>
  </si>
  <si>
    <t>Torquay</t>
  </si>
  <si>
    <t>Anglesea</t>
  </si>
  <si>
    <t>Lorne</t>
  </si>
  <si>
    <t>Apollo Bay</t>
  </si>
  <si>
    <t>Great Otway National Park</t>
  </si>
  <si>
    <t>Twelve Apostles Marine National Park</t>
  </si>
  <si>
    <t>Port Campbell</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</si>
</sst>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mmmm-yy"/>
    <numFmt numFmtId="165" formatCode="d-mmm-yy"/>
    <numFmt numFmtId="166" formatCode="d-mmmm"/>
    <numFmt numFmtId="167" formatCode="d- mmmm"/>
    <numFmt numFmtId="168" formatCode="d&quot; &quot;"/>
    <numFmt numFmtId="169" formatCode="d"/>
    <numFmt numFmtId="170" formatCode="d&quot;/&quot;"/>
  </numFmts>
  <fonts count="57">
    <font>
      <sz val="10.0"/>
      <color rgb="FF000000"/>
      <name val="Verdana"/>
      <scheme val="minor"/>
    </font>
    <font>
      <b/>
      <i/>
      <sz val="12.0"/>
      <color theme="1"/>
      <name val="Verdana"/>
      <scheme val="minor"/>
    </font>
    <font>
      <color theme="1"/>
      <name val="Verdana"/>
      <scheme val="minor"/>
    </font>
    <font>
      <i/>
      <sz val="12.0"/>
      <color theme="1"/>
      <name val="Verdana"/>
      <scheme val="minor"/>
    </font>
    <font>
      <b/>
      <color theme="1"/>
      <name val="Verdana"/>
      <scheme val="minor"/>
    </font>
    <font>
      <b/>
      <i/>
      <color theme="1"/>
      <name val="Verdana"/>
      <scheme val="minor"/>
    </font>
    <font>
      <color theme="1"/>
      <name val="Arial"/>
    </font>
    <font>
      <color theme="0"/>
      <name val="Arial"/>
    </font>
    <font>
      <b/>
      <sz val="12.0"/>
      <color rgb="FFFFFFFF"/>
      <name val="Verdana"/>
      <scheme val="minor"/>
    </font>
    <font>
      <b/>
      <sz val="220.0"/>
      <color rgb="FFFFFFFF"/>
      <name val="Verdana"/>
      <scheme val="minor"/>
    </font>
    <font>
      <color theme="0"/>
      <name val="Verdana"/>
      <scheme val="minor"/>
    </font>
    <font>
      <color rgb="FFFFFFFF"/>
      <name val="Arial"/>
    </font>
    <font>
      <sz val="12.0"/>
      <color theme="0"/>
      <name val="Verdana"/>
      <scheme val="minor"/>
    </font>
    <font>
      <sz val="12.0"/>
      <color theme="0"/>
      <name val="Arial"/>
    </font>
    <font>
      <sz val="12.0"/>
      <color rgb="FFFFFFFF"/>
      <name val="Arial"/>
    </font>
    <font/>
    <font>
      <sz val="12.0"/>
      <color rgb="FFEEF1F1"/>
      <name val="Verdana"/>
      <scheme val="minor"/>
    </font>
    <font>
      <color theme="0"/>
      <name val="Barlow"/>
    </font>
    <font>
      <b/>
      <sz val="12.0"/>
      <color rgb="FFFFFFFF"/>
      <name val="Barlow"/>
    </font>
    <font>
      <b/>
      <sz val="220.0"/>
      <color rgb="FFFFFFFF"/>
      <name val="Barlow"/>
    </font>
    <font>
      <color rgb="FFFFFFFF"/>
      <name val="Barlow"/>
    </font>
    <font>
      <sz val="12.0"/>
      <color theme="0"/>
      <name val="Barlow"/>
    </font>
    <font>
      <color theme="1"/>
      <name val="Barlow"/>
    </font>
    <font>
      <sz val="12.0"/>
      <color rgb="FFEEF1F1"/>
      <name val="Barlow"/>
    </font>
    <font>
      <sz val="12.0"/>
      <color rgb="FFFFFFFF"/>
      <name val="Barlow"/>
    </font>
    <font>
      <sz val="10.0"/>
      <color rgb="FFFFFFFF"/>
      <name val="Barlow"/>
    </font>
    <font>
      <color rgb="FF202124"/>
      <name val="Roboto"/>
    </font>
    <font>
      <sz val="24.0"/>
      <color rgb="FF2962FF"/>
      <name val="Roboto"/>
    </font>
    <font>
      <b/>
      <sz val="22.0"/>
      <color rgb="FF188038"/>
      <name val="Roboto"/>
    </font>
    <font>
      <color theme="1"/>
      <name val="Roboto"/>
    </font>
    <font>
      <b/>
      <sz val="18.0"/>
      <color rgb="FF38761D"/>
      <name val="Georgia"/>
    </font>
    <font>
      <sz val="10.0"/>
      <color rgb="FF188038"/>
      <name val="Roboto"/>
    </font>
    <font>
      <u/>
      <color rgb="FF202124"/>
      <name val="Roboto"/>
    </font>
    <font>
      <u/>
      <color rgb="FF202124"/>
      <name val="Roboto"/>
    </font>
    <font>
      <u/>
      <color rgb="FF202124"/>
      <name val="Roboto"/>
    </font>
    <font>
      <u/>
      <color rgb="FF202124"/>
      <name val="Roboto"/>
    </font>
    <font>
      <u/>
      <color rgb="FF202124"/>
      <name val="Roboto"/>
    </font>
    <font>
      <u/>
      <color rgb="FF202124"/>
      <name val="Roboto"/>
    </font>
    <font>
      <u/>
      <color rgb="FF202124"/>
      <name val="Roboto"/>
    </font>
    <font>
      <sz val="10.0"/>
      <color theme="1"/>
      <name val="Roboto"/>
    </font>
    <font>
      <sz val="10.0"/>
      <color rgb="FF1E8E3E"/>
      <name val="Roboto"/>
    </font>
    <font>
      <b/>
      <sz val="10.0"/>
      <color rgb="FF1E8E3E"/>
      <name val="Roboto"/>
    </font>
    <font>
      <b/>
      <sz val="10.0"/>
      <color rgb="FF188038"/>
      <name val="Roboto"/>
    </font>
    <font>
      <sz val="10.0"/>
      <color rgb="FF202124"/>
      <name val="Roboto"/>
    </font>
    <font>
      <b/>
      <sz val="310.0"/>
      <color rgb="FFFFFFFF"/>
      <name val="Barlow"/>
    </font>
    <font>
      <color rgb="FFF5F5F5"/>
      <name val="Barlow"/>
    </font>
    <font>
      <b/>
      <sz val="22.0"/>
      <color theme="0"/>
      <name val="Verdana"/>
      <scheme val="minor"/>
    </font>
    <font>
      <b/>
      <color rgb="FFFFFFFF"/>
      <name val="Verdana"/>
      <scheme val="minor"/>
    </font>
    <font>
      <color rgb="FFFFFFFF"/>
      <name val="Verdana"/>
      <scheme val="minor"/>
    </font>
    <font>
      <b/>
      <color theme="0"/>
      <name val="Verdana"/>
      <scheme val="minor"/>
    </font>
    <font>
      <b/>
      <color rgb="FFF5F5F5"/>
      <name val="Verdana"/>
      <scheme val="minor"/>
    </font>
    <font>
      <b/>
      <color rgb="FF000000"/>
      <name val="Verdana"/>
      <scheme val="minor"/>
    </font>
    <font>
      <b/>
      <i/>
      <sz val="10.0"/>
      <color theme="1"/>
      <name val="Verdana"/>
      <scheme val="minor"/>
    </font>
    <font>
      <sz val="11.0"/>
      <color rgb="FF4D5156"/>
      <name val="Arial"/>
    </font>
    <font>
      <color rgb="FF000000"/>
      <name val="&quot;Google Sans&quot;"/>
    </font>
    <font>
      <color rgb="FF000000"/>
      <name val="Arial"/>
    </font>
    <font>
      <sz val="10.0"/>
      <color theme="1"/>
      <name val="Verdana"/>
      <scheme val="minor"/>
    </font>
  </fonts>
  <fills count="20">
    <fill>
      <patternFill patternType="none"/>
    </fill>
    <fill>
      <patternFill patternType="lightGray"/>
    </fill>
    <fill>
      <patternFill patternType="solid">
        <fgColor rgb="FF4A86E8"/>
        <bgColor rgb="FF4A86E8"/>
      </patternFill>
    </fill>
    <fill>
      <patternFill patternType="solid">
        <fgColor rgb="FFFF0000"/>
        <bgColor rgb="FFFF0000"/>
      </patternFill>
    </fill>
    <fill>
      <patternFill patternType="solid">
        <fgColor rgb="FFE06666"/>
        <bgColor rgb="FFE06666"/>
      </patternFill>
    </fill>
    <fill>
      <patternFill patternType="solid">
        <fgColor theme="7"/>
        <bgColor theme="7"/>
      </patternFill>
    </fill>
    <fill>
      <patternFill patternType="solid">
        <fgColor theme="5"/>
        <bgColor theme="5"/>
      </patternFill>
    </fill>
    <fill>
      <patternFill patternType="solid">
        <fgColor rgb="FFD9EAD3"/>
        <bgColor rgb="FFD9EAD3"/>
      </patternFill>
    </fill>
    <fill>
      <patternFill patternType="solid">
        <fgColor theme="4"/>
        <bgColor theme="4"/>
      </patternFill>
    </fill>
    <fill>
      <patternFill patternType="solid">
        <fgColor rgb="FF1A9988"/>
        <bgColor rgb="FF1A9988"/>
      </patternFill>
    </fill>
    <fill>
      <patternFill patternType="solid">
        <fgColor rgb="FF00535C"/>
        <bgColor rgb="FF00535C"/>
      </patternFill>
    </fill>
    <fill>
      <patternFill patternType="solid">
        <fgColor rgb="FF00FF00"/>
        <bgColor rgb="FF00FF00"/>
      </patternFill>
    </fill>
    <fill>
      <patternFill patternType="solid">
        <fgColor rgb="FFFFFFFF"/>
        <bgColor rgb="FFFFFFFF"/>
      </patternFill>
    </fill>
    <fill>
      <patternFill patternType="solid">
        <fgColor rgb="FFE6F4EA"/>
        <bgColor rgb="FFE6F4EA"/>
      </patternFill>
    </fill>
    <fill>
      <patternFill patternType="solid">
        <fgColor rgb="FF93C47D"/>
        <bgColor rgb="FF93C47D"/>
      </patternFill>
    </fill>
    <fill>
      <patternFill patternType="solid">
        <fgColor rgb="FFE69138"/>
        <bgColor rgb="FFE69138"/>
      </patternFill>
    </fill>
    <fill>
      <patternFill patternType="solid">
        <fgColor rgb="FFF1C232"/>
        <bgColor rgb="FFF1C232"/>
      </patternFill>
    </fill>
    <fill>
      <patternFill patternType="solid">
        <fgColor rgb="FF9FC5E8"/>
        <bgColor rgb="FF9FC5E8"/>
      </patternFill>
    </fill>
    <fill>
      <patternFill patternType="solid">
        <fgColor rgb="FFA4C2F4"/>
        <bgColor rgb="FFA4C2F4"/>
      </patternFill>
    </fill>
    <fill>
      <patternFill patternType="solid">
        <fgColor rgb="FFCCCCCC"/>
        <bgColor rgb="FFCCCCCC"/>
      </patternFill>
    </fill>
  </fills>
  <borders count="40">
    <border/>
    <border>
      <left style="thin">
        <color rgb="FF000000"/>
      </left>
      <right style="thin">
        <color rgb="FF000000"/>
      </right>
      <top style="thin">
        <color rgb="FF000000"/>
      </top>
      <bottom style="thin">
        <color rgb="FF000000"/>
      </bottom>
    </border>
    <border>
      <top style="medium">
        <color rgb="FFFFFFFF"/>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B7B7B7"/>
      </left>
      <right style="thin">
        <color rgb="FFB7B7B7"/>
      </right>
      <top style="thin">
        <color rgb="FFB7B7B7"/>
      </top>
      <bottom style="thin">
        <color rgb="FFB7B7B7"/>
      </bottom>
    </border>
    <border>
      <left style="dotted">
        <color rgb="FFDADCE0"/>
      </left>
      <right style="dotted">
        <color rgb="FFDADCE0"/>
      </right>
      <bottom style="thin">
        <color rgb="FF000000"/>
      </bottom>
    </border>
    <border>
      <left style="thin">
        <color rgb="FF000000"/>
      </left>
      <right style="dotted">
        <color rgb="FFDADCE0"/>
      </right>
    </border>
    <border>
      <left style="dotted">
        <color rgb="FFDADCE0"/>
      </left>
      <right style="thin">
        <color rgb="FF000000"/>
      </right>
      <bottom style="thin">
        <color rgb="FF000000"/>
      </bottom>
    </border>
    <border>
      <bottom style="thick">
        <color rgb="FF188038"/>
      </bottom>
    </border>
    <border>
      <left style="dotted">
        <color rgb="FFDADCE0"/>
      </left>
      <right style="dotted">
        <color rgb="FFDADCE0"/>
      </right>
      <top style="thick">
        <color rgb="FF188038"/>
      </top>
    </border>
    <border>
      <left style="thick">
        <color rgb="FF188038"/>
      </left>
      <right style="thin">
        <color rgb="FF38761D"/>
      </right>
      <top style="thick">
        <color rgb="FF188038"/>
      </top>
      <bottom style="thin">
        <color rgb="FF38761D"/>
      </bottom>
    </border>
    <border>
      <left style="thin">
        <color rgb="FF38761D"/>
      </left>
      <right style="thick">
        <color rgb="FF188038"/>
      </right>
      <top style="thick">
        <color rgb="FF188038"/>
      </top>
      <bottom style="thin">
        <color rgb="FF38761D"/>
      </bottom>
    </border>
    <border>
      <left style="dotted">
        <color rgb="FFDADCE0"/>
      </left>
      <right style="dotted">
        <color rgb="FFDADCE0"/>
      </right>
    </border>
    <border>
      <left style="thick">
        <color rgb="FF188038"/>
      </left>
      <right style="thin">
        <color rgb="FF38761D"/>
      </right>
      <top style="thin">
        <color rgb="FF38761D"/>
      </top>
      <bottom style="thin">
        <color rgb="FF38761D"/>
      </bottom>
    </border>
    <border>
      <left style="thin">
        <color rgb="FF38761D"/>
      </left>
      <right style="thick">
        <color rgb="FF188038"/>
      </right>
      <top style="thin">
        <color rgb="FF38761D"/>
      </top>
      <bottom style="thin">
        <color rgb="FF38761D"/>
      </bottom>
    </border>
    <border>
      <left style="dotted">
        <color rgb="FFDADCE0"/>
      </left>
      <right style="dotted">
        <color rgb="FFDADCE0"/>
      </right>
      <bottom style="thin">
        <color rgb="FFDADCE0"/>
      </bottom>
    </border>
    <border>
      <left style="thick">
        <color rgb="FF188038"/>
      </left>
      <right style="thin">
        <color rgb="FF38761D"/>
      </right>
      <top style="thin">
        <color rgb="FF38761D"/>
      </top>
    </border>
    <border>
      <left style="thin">
        <color rgb="FF38761D"/>
      </left>
      <right style="thick">
        <color rgb="FF188038"/>
      </right>
      <top style="thin">
        <color rgb="FF38761D"/>
      </top>
    </border>
    <border>
      <left style="thin">
        <color rgb="FF000000"/>
      </left>
      <right style="dotted">
        <color rgb="FFDADCE0"/>
      </right>
      <top style="thin">
        <color rgb="FF000000"/>
      </top>
    </border>
    <border>
      <left style="dotted">
        <color rgb="FFDADCE0"/>
      </left>
      <right style="dotted">
        <color rgb="FFDADCE0"/>
      </right>
      <top style="thin">
        <color rgb="FF000000"/>
      </top>
    </border>
    <border>
      <left style="dotted">
        <color rgb="FFDADCE0"/>
      </left>
      <right style="thin">
        <color rgb="FF000000"/>
      </right>
      <top style="thin">
        <color rgb="FF000000"/>
      </top>
    </border>
    <border>
      <left style="thick">
        <color rgb="FF188038"/>
      </left>
      <right style="thick">
        <color rgb="FF188038"/>
      </right>
      <top style="thick">
        <color rgb="FF188038"/>
      </top>
      <bottom style="thick">
        <color rgb="FF188038"/>
      </bottom>
    </border>
    <border>
      <left style="dotted">
        <color rgb="FFDADCE0"/>
      </left>
      <right style="thin">
        <color rgb="FF000000"/>
      </right>
    </border>
    <border>
      <left style="thick">
        <color rgb="FF188038"/>
      </left>
      <right style="thin">
        <color rgb="FF38761D"/>
      </right>
      <bottom style="thick">
        <color rgb="FF188038"/>
      </bottom>
    </border>
    <border>
      <left style="thin">
        <color rgb="FF38761D"/>
      </left>
      <right style="thick">
        <color rgb="FF188038"/>
      </right>
      <bottom style="thick">
        <color rgb="FF188038"/>
      </bottom>
    </border>
    <border>
      <left style="thin">
        <color rgb="FF000000"/>
      </left>
      <right style="dotted">
        <color rgb="FFDADCE0"/>
      </right>
      <bottom style="thin">
        <color rgb="FF000000"/>
      </bottom>
    </border>
    <border>
      <bottom style="thin">
        <color rgb="FF000000"/>
      </bottom>
    </border>
    <border>
      <bottom style="dotted">
        <color rgb="FFDADCE0"/>
      </bottom>
    </border>
    <border>
      <bottom style="dotted">
        <color rgb="FFA8DAB5"/>
      </bottom>
    </border>
    <border>
      <bottom style="thin">
        <color rgb="FFEEF1F1"/>
      </bottom>
    </border>
    <border>
      <bottom style="dotted">
        <color rgb="FFEEF1F1"/>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93">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Fill="1" applyFont="1"/>
    <xf borderId="0" fillId="2" fontId="3" numFmtId="0" xfId="0" applyFont="1"/>
    <xf borderId="0" fillId="0" fontId="2" numFmtId="0" xfId="0" applyAlignment="1" applyFont="1">
      <alignment readingOrder="0"/>
    </xf>
    <xf borderId="0" fillId="4" fontId="2" numFmtId="0" xfId="0" applyAlignment="1" applyFill="1" applyFont="1">
      <alignment readingOrder="0"/>
    </xf>
    <xf borderId="0" fillId="0" fontId="2" numFmtId="0" xfId="0" applyFont="1"/>
    <xf borderId="0" fillId="0" fontId="4" numFmtId="0" xfId="0" applyAlignment="1" applyFont="1">
      <alignment readingOrder="0"/>
    </xf>
    <xf borderId="0" fillId="0" fontId="4" numFmtId="164" xfId="0" applyAlignment="1" applyFont="1" applyNumberFormat="1">
      <alignment readingOrder="0"/>
    </xf>
    <xf borderId="0" fillId="0" fontId="2" numFmtId="165" xfId="0" applyAlignment="1" applyFont="1" applyNumberFormat="1">
      <alignment readingOrder="0"/>
    </xf>
    <xf borderId="0" fillId="0" fontId="5" numFmtId="0" xfId="0" applyAlignment="1" applyFont="1">
      <alignment readingOrder="0"/>
    </xf>
    <xf borderId="0" fillId="0" fontId="2" numFmtId="164" xfId="0" applyAlignment="1" applyFont="1" applyNumberFormat="1">
      <alignment readingOrder="0"/>
    </xf>
    <xf borderId="0" fillId="0" fontId="2" numFmtId="166" xfId="0" applyAlignment="1" applyFont="1" applyNumberFormat="1">
      <alignment readingOrder="0"/>
    </xf>
    <xf borderId="0" fillId="0" fontId="2" numFmtId="167" xfId="0" applyAlignment="1" applyFont="1" applyNumberFormat="1">
      <alignment readingOrder="0"/>
    </xf>
    <xf borderId="0" fillId="0" fontId="2" numFmtId="0" xfId="0" applyAlignment="1" applyFont="1">
      <alignment horizontal="right" readingOrder="0"/>
    </xf>
    <xf borderId="0" fillId="4" fontId="2" numFmtId="0" xfId="0" applyFont="1"/>
    <xf borderId="0" fillId="3" fontId="2" numFmtId="0" xfId="0" applyAlignment="1" applyFont="1">
      <alignment readingOrder="0"/>
    </xf>
    <xf borderId="0" fillId="0" fontId="6" numFmtId="0" xfId="0" applyAlignment="1" applyFont="1">
      <alignment horizontal="right" vertical="bottom"/>
    </xf>
    <xf borderId="0" fillId="0" fontId="6" numFmtId="0" xfId="0" applyAlignment="1" applyFont="1">
      <alignment horizontal="right" readingOrder="0" vertical="bottom"/>
    </xf>
    <xf borderId="0" fillId="0" fontId="6" numFmtId="0" xfId="0" applyAlignment="1" applyFont="1">
      <alignment vertical="bottom"/>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horizontal="center" readingOrder="0" shrinkToFit="0" wrapText="1"/>
    </xf>
    <xf borderId="0" fillId="5" fontId="7" numFmtId="49" xfId="0" applyAlignment="1" applyFill="1" applyFont="1" applyNumberFormat="1">
      <alignment horizontal="center" vertical="top"/>
    </xf>
    <xf borderId="0" fillId="5" fontId="8" numFmtId="49" xfId="0" applyAlignment="1" applyFont="1" applyNumberFormat="1">
      <alignment horizontal="left" vertical="center"/>
    </xf>
    <xf borderId="0" fillId="5" fontId="7" numFmtId="49" xfId="0" applyAlignment="1" applyFont="1" applyNumberFormat="1">
      <alignment horizontal="left" vertical="bottom"/>
    </xf>
    <xf borderId="0" fillId="5" fontId="9" numFmtId="49" xfId="0" applyAlignment="1" applyFont="1" applyNumberFormat="1">
      <alignment horizontal="center" textRotation="90" vertical="top"/>
    </xf>
    <xf borderId="0" fillId="5" fontId="7" numFmtId="0" xfId="0" applyAlignment="1" applyFont="1">
      <alignment horizontal="center" vertical="top"/>
    </xf>
    <xf borderId="0" fillId="5" fontId="10" numFmtId="0" xfId="0" applyAlignment="1" applyFont="1">
      <alignment horizontal="left" vertical="bottom"/>
    </xf>
    <xf borderId="0" fillId="5" fontId="7" numFmtId="0" xfId="0" applyAlignment="1" applyFont="1">
      <alignment horizontal="left" vertical="bottom"/>
    </xf>
    <xf borderId="0" fillId="5" fontId="11" numFmtId="0" xfId="0" applyAlignment="1" applyFont="1">
      <alignment horizontal="left" textRotation="90" vertical="center"/>
    </xf>
    <xf borderId="0" fillId="5" fontId="12" numFmtId="0" xfId="0" applyAlignment="1" applyFont="1">
      <alignment horizontal="left" vertical="center"/>
    </xf>
    <xf borderId="0" fillId="5" fontId="6" numFmtId="0" xfId="0" applyAlignment="1" applyFont="1">
      <alignment vertical="center"/>
    </xf>
    <xf borderId="0" fillId="5" fontId="11" numFmtId="0" xfId="0" applyAlignment="1" applyFont="1">
      <alignment horizontal="left" textRotation="90" vertical="top"/>
    </xf>
    <xf borderId="1" fillId="5" fontId="12" numFmtId="3" xfId="0" applyAlignment="1" applyBorder="1" applyFont="1" applyNumberFormat="1">
      <alignment horizontal="left" shrinkToFit="0" vertical="bottom" wrapText="1"/>
    </xf>
    <xf borderId="0" fillId="5" fontId="6" numFmtId="0" xfId="0" applyFont="1"/>
    <xf borderId="0" fillId="5" fontId="11" numFmtId="0" xfId="0" applyAlignment="1" applyFont="1">
      <alignment horizontal="left" shrinkToFit="0" textRotation="90" vertical="top" wrapText="1"/>
    </xf>
    <xf borderId="1" fillId="5" fontId="12" numFmtId="3" xfId="0" applyAlignment="1" applyBorder="1" applyFont="1" applyNumberFormat="1">
      <alignment horizontal="left" shrinkToFit="0" vertical="top" wrapText="1"/>
    </xf>
    <xf borderId="1" fillId="5" fontId="12" numFmtId="3" xfId="0" applyAlignment="1" applyBorder="1" applyFont="1" applyNumberFormat="1">
      <alignment horizontal="left" readingOrder="0" shrinkToFit="0" vertical="top" wrapText="1"/>
    </xf>
    <xf borderId="0" fillId="5" fontId="6" numFmtId="0" xfId="0" applyAlignment="1" applyFont="1">
      <alignment shrinkToFit="0" wrapText="1"/>
    </xf>
    <xf borderId="1" fillId="5" fontId="13" numFmtId="3" xfId="0" applyAlignment="1" applyBorder="1" applyFont="1" applyNumberFormat="1">
      <alignment horizontal="left" shrinkToFit="0" vertical="bottom" wrapText="1"/>
    </xf>
    <xf borderId="0" fillId="5" fontId="7" numFmtId="168" xfId="0" applyAlignment="1" applyFont="1" applyNumberFormat="1">
      <alignment horizontal="left" vertical="top"/>
    </xf>
    <xf borderId="0" fillId="5" fontId="13" numFmtId="3" xfId="0" applyAlignment="1" applyFont="1" applyNumberFormat="1">
      <alignment horizontal="left" vertical="bottom"/>
    </xf>
    <xf borderId="2" fillId="5" fontId="14" numFmtId="49" xfId="0" applyAlignment="1" applyBorder="1" applyFont="1" applyNumberFormat="1">
      <alignment horizontal="left" vertical="bottom"/>
    </xf>
    <xf borderId="2" fillId="0" fontId="15" numFmtId="0" xfId="0" applyBorder="1" applyFont="1"/>
    <xf borderId="0" fillId="6" fontId="7" numFmtId="49" xfId="0" applyAlignment="1" applyFill="1" applyFont="1" applyNumberFormat="1">
      <alignment horizontal="center" vertical="top"/>
    </xf>
    <xf borderId="0" fillId="6" fontId="8" numFmtId="49" xfId="0" applyAlignment="1" applyFont="1" applyNumberFormat="1">
      <alignment horizontal="left" vertical="center"/>
    </xf>
    <xf borderId="0" fillId="6" fontId="7" numFmtId="49" xfId="0" applyAlignment="1" applyFont="1" applyNumberFormat="1">
      <alignment horizontal="left" vertical="bottom"/>
    </xf>
    <xf borderId="0" fillId="6" fontId="9" numFmtId="49" xfId="0" applyAlignment="1" applyFont="1" applyNumberFormat="1">
      <alignment horizontal="center" textRotation="90" vertical="top"/>
    </xf>
    <xf borderId="0" fillId="6" fontId="7" numFmtId="0" xfId="0" applyAlignment="1" applyFont="1">
      <alignment horizontal="center" vertical="top"/>
    </xf>
    <xf borderId="0" fillId="6" fontId="10" numFmtId="0" xfId="0" applyAlignment="1" applyFont="1">
      <alignment horizontal="left" vertical="bottom"/>
    </xf>
    <xf borderId="0" fillId="6" fontId="7" numFmtId="0" xfId="0" applyAlignment="1" applyFont="1">
      <alignment horizontal="left" vertical="bottom"/>
    </xf>
    <xf borderId="0" fillId="6" fontId="11" numFmtId="0" xfId="0" applyAlignment="1" applyFont="1">
      <alignment horizontal="left" textRotation="90" vertical="center"/>
    </xf>
    <xf borderId="0" fillId="6" fontId="12" numFmtId="0" xfId="0" applyAlignment="1" applyFont="1">
      <alignment horizontal="left" vertical="center"/>
    </xf>
    <xf borderId="0" fillId="6" fontId="6" numFmtId="0" xfId="0" applyAlignment="1" applyFont="1">
      <alignment vertical="center"/>
    </xf>
    <xf borderId="0" fillId="6" fontId="11" numFmtId="0" xfId="0" applyAlignment="1" applyFont="1">
      <alignment horizontal="left" textRotation="90" vertical="top"/>
    </xf>
    <xf borderId="3" fillId="6" fontId="12" numFmtId="3" xfId="0" applyAlignment="1" applyBorder="1" applyFont="1" applyNumberFormat="1">
      <alignment horizontal="left" vertical="bottom"/>
    </xf>
    <xf borderId="0" fillId="6" fontId="6" numFmtId="0" xfId="0" applyFont="1"/>
    <xf borderId="0" fillId="6" fontId="11" numFmtId="0" xfId="0" applyAlignment="1" applyFont="1">
      <alignment horizontal="left" shrinkToFit="0" textRotation="90" vertical="top" wrapText="1"/>
    </xf>
    <xf borderId="3" fillId="6" fontId="12" numFmtId="3" xfId="0" applyAlignment="1" applyBorder="1" applyFont="1" applyNumberFormat="1">
      <alignment horizontal="left" readingOrder="0" shrinkToFit="0" vertical="top" wrapText="1"/>
    </xf>
    <xf borderId="0" fillId="6" fontId="6" numFmtId="0" xfId="0" applyAlignment="1" applyFont="1">
      <alignment shrinkToFit="0" wrapText="1"/>
    </xf>
    <xf borderId="4" fillId="6" fontId="12" numFmtId="3" xfId="0" applyAlignment="1" applyBorder="1" applyFont="1" applyNumberFormat="1">
      <alignment horizontal="center" readingOrder="0" vertical="bottom"/>
    </xf>
    <xf borderId="5" fillId="0" fontId="15" numFmtId="0" xfId="0" applyBorder="1" applyFont="1"/>
    <xf borderId="6" fillId="0" fontId="15" numFmtId="0" xfId="0" applyBorder="1" applyFont="1"/>
    <xf borderId="3" fillId="6" fontId="12" numFmtId="3" xfId="0" applyAlignment="1" applyBorder="1" applyFont="1" applyNumberFormat="1">
      <alignment horizontal="left" readingOrder="0" vertical="bottom"/>
    </xf>
    <xf borderId="3" fillId="6" fontId="12" numFmtId="3" xfId="0" applyAlignment="1" applyBorder="1" applyFont="1" applyNumberFormat="1">
      <alignment horizontal="left" shrinkToFit="0" vertical="top" wrapText="1"/>
    </xf>
    <xf borderId="0" fillId="6" fontId="13" numFmtId="3" xfId="0" applyAlignment="1" applyFont="1" applyNumberFormat="1">
      <alignment horizontal="left" vertical="top"/>
    </xf>
    <xf borderId="0" fillId="6" fontId="7" numFmtId="168" xfId="0" applyAlignment="1" applyFont="1" applyNumberFormat="1">
      <alignment horizontal="left" vertical="top"/>
    </xf>
    <xf borderId="2" fillId="6" fontId="14" numFmtId="49" xfId="0" applyAlignment="1" applyBorder="1" applyFont="1" applyNumberFormat="1">
      <alignment horizontal="left" vertical="bottom"/>
    </xf>
    <xf borderId="7" fillId="5" fontId="12" numFmtId="3" xfId="0" applyAlignment="1" applyBorder="1" applyFont="1" applyNumberFormat="1">
      <alignment horizontal="left" vertical="bottom"/>
    </xf>
    <xf borderId="7" fillId="5" fontId="12" numFmtId="3" xfId="0" applyAlignment="1" applyBorder="1" applyFont="1" applyNumberFormat="1">
      <alignment horizontal="left" shrinkToFit="0" vertical="top" wrapText="1"/>
    </xf>
    <xf borderId="7" fillId="5" fontId="12" numFmtId="3" xfId="0" applyAlignment="1" applyBorder="1" applyFont="1" applyNumberFormat="1">
      <alignment horizontal="left" readingOrder="0" shrinkToFit="0" vertical="top" wrapText="1"/>
    </xf>
    <xf borderId="7" fillId="5" fontId="12" numFmtId="3" xfId="0" applyAlignment="1" applyBorder="1" applyFont="1" applyNumberFormat="1">
      <alignment horizontal="left" readingOrder="0" vertical="bottom"/>
    </xf>
    <xf borderId="7" fillId="5" fontId="13" numFmtId="3" xfId="0" applyAlignment="1" applyBorder="1" applyFont="1" applyNumberFormat="1">
      <alignment horizontal="left" vertical="bottom"/>
    </xf>
    <xf borderId="7" fillId="6" fontId="12" numFmtId="3" xfId="0" applyAlignment="1" applyBorder="1" applyFont="1" applyNumberFormat="1">
      <alignment horizontal="left" vertical="bottom"/>
    </xf>
    <xf borderId="7" fillId="6" fontId="12" numFmtId="3" xfId="0" applyAlignment="1" applyBorder="1" applyFont="1" applyNumberFormat="1">
      <alignment horizontal="left" vertical="top"/>
    </xf>
    <xf borderId="7" fillId="6" fontId="12" numFmtId="3" xfId="0" applyAlignment="1" applyBorder="1" applyFont="1" applyNumberFormat="1">
      <alignment horizontal="left" readingOrder="0" shrinkToFit="0" vertical="top" wrapText="1"/>
    </xf>
    <xf borderId="7" fillId="6" fontId="16" numFmtId="3" xfId="0" applyAlignment="1" applyBorder="1" applyFont="1" applyNumberFormat="1">
      <alignment horizontal="left" readingOrder="0" shrinkToFit="0" vertical="top" wrapText="1"/>
    </xf>
    <xf borderId="7" fillId="6" fontId="16" numFmtId="3" xfId="0" applyAlignment="1" applyBorder="1" applyFont="1" applyNumberFormat="1">
      <alignment horizontal="left" readingOrder="0" vertical="bottom"/>
    </xf>
    <xf borderId="7" fillId="6" fontId="12" numFmtId="3" xfId="0" applyAlignment="1" applyBorder="1" applyFont="1" applyNumberFormat="1">
      <alignment horizontal="left" shrinkToFit="0" vertical="top" wrapText="1"/>
    </xf>
    <xf borderId="7" fillId="6" fontId="6" numFmtId="3" xfId="0" applyBorder="1" applyFont="1" applyNumberFormat="1"/>
    <xf borderId="0" fillId="6" fontId="6" numFmtId="3" xfId="0" applyFont="1" applyNumberFormat="1"/>
    <xf borderId="0" fillId="0" fontId="2" numFmtId="20" xfId="0" applyAlignment="1" applyFont="1" applyNumberFormat="1">
      <alignment readingOrder="0"/>
    </xf>
    <xf borderId="0" fillId="7" fontId="2" numFmtId="0" xfId="0" applyAlignment="1" applyFill="1" applyFont="1">
      <alignment readingOrder="0"/>
    </xf>
    <xf borderId="0" fillId="0" fontId="2" numFmtId="0" xfId="0" applyAlignment="1" applyFont="1">
      <alignment horizontal="center" readingOrder="0" vertical="center"/>
    </xf>
    <xf borderId="0" fillId="8" fontId="17" numFmtId="49" xfId="0" applyAlignment="1" applyFill="1" applyFont="1" applyNumberFormat="1">
      <alignment horizontal="center" vertical="top"/>
    </xf>
    <xf borderId="0" fillId="8" fontId="18" numFmtId="49" xfId="0" applyAlignment="1" applyFont="1" applyNumberFormat="1">
      <alignment horizontal="left" readingOrder="0" vertical="center"/>
    </xf>
    <xf borderId="0" fillId="8" fontId="17" numFmtId="49" xfId="0" applyAlignment="1" applyFont="1" applyNumberFormat="1">
      <alignment horizontal="left" vertical="bottom"/>
    </xf>
    <xf borderId="0" fillId="8" fontId="19" numFmtId="49" xfId="0" applyAlignment="1" applyFont="1" applyNumberFormat="1">
      <alignment horizontal="center" readingOrder="0" textRotation="90" vertical="top"/>
    </xf>
    <xf borderId="0" fillId="8" fontId="17" numFmtId="0" xfId="0" applyAlignment="1" applyFont="1">
      <alignment horizontal="center" vertical="top"/>
    </xf>
    <xf borderId="0" fillId="8" fontId="17" numFmtId="0" xfId="0" applyAlignment="1" applyFont="1">
      <alignment horizontal="left" vertical="bottom"/>
    </xf>
    <xf borderId="0" fillId="8" fontId="20" numFmtId="0" xfId="0" applyAlignment="1" applyFont="1">
      <alignment horizontal="left" readingOrder="0" textRotation="90" vertical="center"/>
    </xf>
    <xf borderId="0" fillId="8" fontId="21" numFmtId="0" xfId="0" applyAlignment="1" applyFont="1">
      <alignment horizontal="left" vertical="center"/>
    </xf>
    <xf borderId="0" fillId="8" fontId="22" numFmtId="0" xfId="0" applyAlignment="1" applyFont="1">
      <alignment vertical="center"/>
    </xf>
    <xf borderId="0" fillId="8" fontId="20" numFmtId="0" xfId="0" applyAlignment="1" applyFont="1">
      <alignment horizontal="left" readingOrder="0" textRotation="90" vertical="top"/>
    </xf>
    <xf borderId="0" fillId="8" fontId="21" numFmtId="168" xfId="0" applyAlignment="1" applyFont="1" applyNumberFormat="1">
      <alignment horizontal="left" vertical="bottom"/>
    </xf>
    <xf borderId="0" fillId="8" fontId="22" numFmtId="0" xfId="0" applyFont="1"/>
    <xf borderId="0" fillId="8" fontId="21" numFmtId="168" xfId="0" applyAlignment="1" applyFont="1" applyNumberFormat="1">
      <alignment horizontal="left" vertical="top"/>
    </xf>
    <xf borderId="0" fillId="8" fontId="23" numFmtId="0" xfId="0" applyAlignment="1" applyFont="1">
      <alignment horizontal="left" readingOrder="0" shrinkToFit="0" vertical="top" wrapText="1"/>
    </xf>
    <xf borderId="0" fillId="8" fontId="21" numFmtId="0" xfId="0" applyAlignment="1" applyFont="1">
      <alignment horizontal="left" readingOrder="0" shrinkToFit="0" vertical="top" wrapText="1"/>
    </xf>
    <xf borderId="0" fillId="8" fontId="21" numFmtId="0" xfId="0" applyAlignment="1" applyFont="1">
      <alignment horizontal="left" readingOrder="0" vertical="top"/>
    </xf>
    <xf borderId="0" fillId="8" fontId="23" numFmtId="0" xfId="0" applyAlignment="1" applyFont="1">
      <alignment horizontal="left" readingOrder="0" vertical="top"/>
    </xf>
    <xf borderId="0" fillId="8" fontId="23" numFmtId="168" xfId="0" applyAlignment="1" applyFont="1" applyNumberFormat="1">
      <alignment horizontal="left" readingOrder="0" vertical="bottom"/>
    </xf>
    <xf borderId="0" fillId="8" fontId="24" numFmtId="0" xfId="0" applyAlignment="1" applyFont="1">
      <alignment horizontal="left" readingOrder="0" shrinkToFit="0" vertical="top" wrapText="1"/>
    </xf>
    <xf borderId="0" fillId="8" fontId="20" numFmtId="0" xfId="0" applyAlignment="1" applyFont="1">
      <alignment shrinkToFit="0" wrapText="1"/>
    </xf>
    <xf borderId="0" fillId="8" fontId="24" numFmtId="168" xfId="0" applyAlignment="1" applyFont="1" applyNumberFormat="1">
      <alignment horizontal="left" readingOrder="0" shrinkToFit="0" vertical="bottom" wrapText="1"/>
    </xf>
    <xf borderId="0" fillId="8" fontId="20" numFmtId="168" xfId="0" applyAlignment="1" applyFont="1" applyNumberFormat="1">
      <alignment horizontal="left" shrinkToFit="0" vertical="top" wrapText="1"/>
    </xf>
    <xf borderId="0" fillId="9" fontId="20" numFmtId="0" xfId="0" applyAlignment="1" applyFill="1" applyFont="1">
      <alignment readingOrder="0" shrinkToFit="0" vertical="top" wrapText="1"/>
    </xf>
    <xf borderId="0" fillId="8" fontId="20" numFmtId="0" xfId="0" applyAlignment="1" applyFont="1">
      <alignment readingOrder="0" shrinkToFit="0" wrapText="1"/>
    </xf>
    <xf borderId="0" fillId="8" fontId="20" numFmtId="0" xfId="0" applyAlignment="1" applyFont="1">
      <alignment readingOrder="0" shrinkToFit="0" vertical="top" wrapText="1"/>
    </xf>
    <xf borderId="0" fillId="8" fontId="25" numFmtId="0" xfId="0" applyAlignment="1" applyFont="1">
      <alignment horizontal="left" readingOrder="0" shrinkToFit="0" vertical="top" wrapText="1"/>
    </xf>
    <xf borderId="0" fillId="8" fontId="17" numFmtId="168" xfId="0" applyAlignment="1" applyFont="1" applyNumberFormat="1">
      <alignment horizontal="left" vertical="top"/>
    </xf>
    <xf borderId="0" fillId="8" fontId="2" numFmtId="0" xfId="0" applyFont="1"/>
    <xf borderId="2" fillId="8" fontId="24" numFmtId="49" xfId="0" applyAlignment="1" applyBorder="1" applyFont="1" applyNumberFormat="1">
      <alignment horizontal="left" readingOrder="0" vertical="bottom"/>
    </xf>
    <xf borderId="0" fillId="8" fontId="17" numFmtId="168" xfId="0" applyAlignment="1" applyFont="1" applyNumberFormat="1">
      <alignment horizontal="left" vertical="bottom"/>
    </xf>
    <xf borderId="0" fillId="10" fontId="6" numFmtId="49" xfId="0" applyAlignment="1" applyFill="1" applyFont="1" applyNumberFormat="1">
      <alignment vertical="top"/>
    </xf>
    <xf borderId="0" fillId="10" fontId="18" numFmtId="49" xfId="0" applyFont="1" applyNumberFormat="1"/>
    <xf borderId="0" fillId="10" fontId="6" numFmtId="49" xfId="0" applyAlignment="1" applyFont="1" applyNumberFormat="1">
      <alignment vertical="bottom"/>
    </xf>
    <xf borderId="0" fillId="10" fontId="19" numFmtId="49" xfId="0" applyAlignment="1" applyFont="1" applyNumberFormat="1">
      <alignment horizontal="center" vertical="top"/>
    </xf>
    <xf borderId="0" fillId="10" fontId="6" numFmtId="0" xfId="0" applyAlignment="1" applyFont="1">
      <alignment vertical="top"/>
    </xf>
    <xf borderId="0" fillId="10" fontId="6" numFmtId="0" xfId="0" applyAlignment="1" applyFont="1">
      <alignment vertical="bottom"/>
    </xf>
    <xf borderId="0" fillId="10" fontId="6" numFmtId="0" xfId="0" applyFont="1"/>
    <xf borderId="0" fillId="10" fontId="24" numFmtId="0" xfId="0" applyFont="1"/>
    <xf borderId="0" fillId="10" fontId="6" numFmtId="0" xfId="0" applyFont="1"/>
    <xf borderId="0" fillId="10" fontId="6" numFmtId="0" xfId="0" applyAlignment="1" applyFont="1">
      <alignment vertical="top"/>
    </xf>
    <xf borderId="3" fillId="10" fontId="6" numFmtId="168" xfId="0" applyAlignment="1" applyBorder="1" applyFont="1" applyNumberFormat="1">
      <alignment vertical="bottom"/>
    </xf>
    <xf borderId="3" fillId="10" fontId="6" numFmtId="168" xfId="0" applyAlignment="1" applyBorder="1" applyFont="1" applyNumberFormat="1">
      <alignment vertical="top"/>
    </xf>
    <xf borderId="8" fillId="11" fontId="26" numFmtId="0" xfId="0" applyAlignment="1" applyBorder="1" applyFill="1" applyFont="1">
      <alignment readingOrder="0" shrinkToFit="0" vertical="bottom" wrapText="1"/>
    </xf>
    <xf borderId="3" fillId="11" fontId="6" numFmtId="0" xfId="0" applyAlignment="1" applyBorder="1" applyFont="1">
      <alignment horizontal="left" readingOrder="0" vertical="bottom"/>
    </xf>
    <xf borderId="9" fillId="11" fontId="26" numFmtId="0" xfId="0" applyAlignment="1" applyBorder="1" applyFont="1">
      <alignment readingOrder="0" shrinkToFit="0" vertical="bottom" wrapText="1"/>
    </xf>
    <xf borderId="10" fillId="11" fontId="26" numFmtId="0" xfId="0" applyAlignment="1" applyBorder="1" applyFont="1">
      <alignment horizontal="left" readingOrder="0" shrinkToFit="0" vertical="bottom" wrapText="1"/>
    </xf>
    <xf borderId="3" fillId="10" fontId="6" numFmtId="168" xfId="0" applyAlignment="1" applyBorder="1" applyFont="1" applyNumberFormat="1">
      <alignment vertical="top"/>
    </xf>
    <xf borderId="0" fillId="10" fontId="6" numFmtId="168" xfId="0" applyAlignment="1" applyFont="1" applyNumberFormat="1">
      <alignment vertical="top"/>
    </xf>
    <xf borderId="0" fillId="10" fontId="6" numFmtId="168" xfId="0" applyAlignment="1" applyFont="1" applyNumberFormat="1">
      <alignment vertical="top"/>
    </xf>
    <xf borderId="0" fillId="10" fontId="24" numFmtId="49" xfId="0" applyAlignment="1" applyFont="1" applyNumberFormat="1">
      <alignment vertical="bottom"/>
    </xf>
    <xf borderId="0" fillId="10" fontId="6" numFmtId="168" xfId="0" applyAlignment="1" applyFont="1" applyNumberFormat="1">
      <alignment vertical="bottom"/>
    </xf>
    <xf borderId="0" fillId="0" fontId="27" numFmtId="49" xfId="0" applyAlignment="1" applyFont="1" applyNumberFormat="1">
      <alignment horizontal="left" vertical="bottom"/>
    </xf>
    <xf borderId="0" fillId="0" fontId="28" numFmtId="49" xfId="0" applyAlignment="1" applyFont="1" applyNumberFormat="1">
      <alignment horizontal="left" readingOrder="0" vertical="bottom"/>
    </xf>
    <xf borderId="0" fillId="0" fontId="29" numFmtId="49" xfId="0" applyAlignment="1" applyFont="1" applyNumberFormat="1">
      <alignment vertical="bottom"/>
    </xf>
    <xf borderId="0" fillId="12" fontId="30" numFmtId="49" xfId="0" applyAlignment="1" applyFill="1" applyFont="1" applyNumberFormat="1">
      <alignment horizontal="center" readingOrder="0" vertical="center"/>
    </xf>
    <xf borderId="0" fillId="0" fontId="29" numFmtId="0" xfId="0" applyAlignment="1" applyFont="1">
      <alignment vertical="bottom"/>
    </xf>
    <xf borderId="11" fillId="0" fontId="29" numFmtId="0" xfId="0" applyAlignment="1" applyBorder="1" applyFont="1">
      <alignment vertical="bottom"/>
    </xf>
    <xf borderId="12" fillId="13" fontId="31" numFmtId="0" xfId="0" applyAlignment="1" applyBorder="1" applyFill="1" applyFont="1">
      <alignment horizontal="center" vertical="center"/>
    </xf>
    <xf borderId="13" fillId="0" fontId="29" numFmtId="0" xfId="0" applyAlignment="1" applyBorder="1" applyFont="1">
      <alignment readingOrder="0" vertical="bottom"/>
    </xf>
    <xf borderId="14" fillId="0" fontId="29" numFmtId="0" xfId="0" applyAlignment="1" applyBorder="1" applyFont="1">
      <alignment readingOrder="0" vertical="bottom"/>
    </xf>
    <xf borderId="0" fillId="0" fontId="29" numFmtId="168" xfId="0" applyAlignment="1" applyFont="1" applyNumberFormat="1">
      <alignment vertical="bottom"/>
    </xf>
    <xf borderId="15" fillId="0" fontId="26" numFmtId="168" xfId="0" applyAlignment="1" applyBorder="1" applyFont="1" applyNumberFormat="1">
      <alignment horizontal="right" vertical="bottom"/>
    </xf>
    <xf borderId="16" fillId="0" fontId="29" numFmtId="168" xfId="0" applyAlignment="1" applyBorder="1" applyFont="1" applyNumberFormat="1">
      <alignment vertical="bottom"/>
    </xf>
    <xf borderId="17" fillId="0" fontId="29" numFmtId="168" xfId="0" applyAlignment="1" applyBorder="1" applyFont="1" applyNumberFormat="1">
      <alignment vertical="bottom"/>
    </xf>
    <xf borderId="18" fillId="0" fontId="26" numFmtId="0" xfId="0" applyAlignment="1" applyBorder="1" applyFont="1">
      <alignment vertical="bottom"/>
    </xf>
    <xf borderId="16" fillId="0" fontId="29" numFmtId="0" xfId="0" applyAlignment="1" applyBorder="1" applyFont="1">
      <alignment vertical="bottom"/>
    </xf>
    <xf borderId="17" fillId="0" fontId="29" numFmtId="0" xfId="0" applyAlignment="1" applyBorder="1" applyFont="1">
      <alignment vertical="bottom"/>
    </xf>
    <xf borderId="0" fillId="0" fontId="29" numFmtId="168" xfId="0" applyAlignment="1" applyFont="1" applyNumberFormat="1">
      <alignment vertical="bottom"/>
    </xf>
    <xf borderId="16" fillId="0" fontId="29" numFmtId="168" xfId="0" applyAlignment="1" applyBorder="1" applyFont="1" applyNumberFormat="1">
      <alignment vertical="bottom"/>
    </xf>
    <xf borderId="17" fillId="0" fontId="29" numFmtId="168" xfId="0" applyAlignment="1" applyBorder="1" applyFont="1" applyNumberFormat="1">
      <alignment vertical="bottom"/>
    </xf>
    <xf borderId="16" fillId="0" fontId="29" numFmtId="0" xfId="0" applyAlignment="1" applyBorder="1" applyFont="1">
      <alignment readingOrder="0" vertical="bottom"/>
    </xf>
    <xf borderId="17" fillId="0" fontId="29" numFmtId="0" xfId="0" applyAlignment="1" applyBorder="1" applyFont="1">
      <alignment readingOrder="0" vertical="bottom"/>
    </xf>
    <xf borderId="15" fillId="0" fontId="26" numFmtId="0" xfId="0" applyAlignment="1" applyBorder="1" applyFont="1">
      <alignment shrinkToFit="0" vertical="bottom" wrapText="1"/>
    </xf>
    <xf borderId="15" fillId="11" fontId="32" numFmtId="0" xfId="0" applyAlignment="1" applyBorder="1" applyFont="1">
      <alignment readingOrder="0" shrinkToFit="0" vertical="bottom" wrapText="1"/>
    </xf>
    <xf borderId="19" fillId="0" fontId="29" numFmtId="0" xfId="0" applyAlignment="1" applyBorder="1" applyFont="1">
      <alignment readingOrder="0" vertical="bottom"/>
    </xf>
    <xf borderId="20" fillId="0" fontId="29" numFmtId="0" xfId="0" applyAlignment="1" applyBorder="1" applyFont="1">
      <alignment readingOrder="0" vertical="bottom"/>
    </xf>
    <xf borderId="21" fillId="0" fontId="26" numFmtId="168" xfId="0" applyAlignment="1" applyBorder="1" applyFont="1" applyNumberFormat="1">
      <alignment horizontal="right" shrinkToFit="0" vertical="bottom" wrapText="1"/>
    </xf>
    <xf borderId="22" fillId="0" fontId="26" numFmtId="168" xfId="0" applyAlignment="1" applyBorder="1" applyFont="1" applyNumberFormat="1">
      <alignment horizontal="right" shrinkToFit="0" vertical="bottom" wrapText="1"/>
    </xf>
    <xf borderId="23" fillId="0" fontId="26" numFmtId="168" xfId="0" applyAlignment="1" applyBorder="1" applyFont="1" applyNumberFormat="1">
      <alignment horizontal="right" shrinkToFit="0" vertical="bottom" wrapText="1"/>
    </xf>
    <xf borderId="24" fillId="0" fontId="29" numFmtId="0" xfId="0" applyAlignment="1" applyBorder="1" applyFont="1">
      <alignment readingOrder="0" vertical="bottom"/>
    </xf>
    <xf borderId="9" fillId="0" fontId="26" numFmtId="0" xfId="0" applyAlignment="1" applyBorder="1" applyFont="1">
      <alignment readingOrder="0" shrinkToFit="0" vertical="bottom" wrapText="1"/>
    </xf>
    <xf borderId="18" fillId="11" fontId="26" numFmtId="0" xfId="0" applyAlignment="1" applyBorder="1" applyFont="1">
      <alignment readingOrder="0" shrinkToFit="0" vertical="bottom" wrapText="1"/>
    </xf>
    <xf borderId="18" fillId="11" fontId="26" numFmtId="0" xfId="0" applyAlignment="1" applyBorder="1" applyFont="1">
      <alignment readingOrder="0" shrinkToFit="0" vertical="bottom" wrapText="1"/>
    </xf>
    <xf borderId="15" fillId="11" fontId="26" numFmtId="0" xfId="0" applyAlignment="1" applyBorder="1" applyFont="1">
      <alignment readingOrder="0" shrinkToFit="0" vertical="bottom" wrapText="1"/>
    </xf>
    <xf borderId="25" fillId="0" fontId="26" numFmtId="0" xfId="0" applyAlignment="1" applyBorder="1" applyFont="1">
      <alignment readingOrder="0" shrinkToFit="0" vertical="bottom" wrapText="1"/>
    </xf>
    <xf borderId="26" fillId="0" fontId="29" numFmtId="0" xfId="0" applyAlignment="1" applyBorder="1" applyFont="1">
      <alignment readingOrder="0" vertical="bottom"/>
    </xf>
    <xf borderId="27" fillId="0" fontId="29" numFmtId="0" xfId="0" applyAlignment="1" applyBorder="1" applyFont="1">
      <alignment readingOrder="0" vertical="bottom"/>
    </xf>
    <xf borderId="15" fillId="0" fontId="26" numFmtId="0" xfId="0" applyAlignment="1" applyBorder="1" applyFont="1">
      <alignment readingOrder="0" shrinkToFit="0" vertical="bottom" wrapText="1"/>
    </xf>
    <xf borderId="18" fillId="11" fontId="33" numFmtId="0" xfId="0" applyAlignment="1" applyBorder="1" applyFont="1">
      <alignment readingOrder="0" shrinkToFit="0" vertical="bottom" wrapText="1"/>
    </xf>
    <xf borderId="25" fillId="11" fontId="34" numFmtId="0" xfId="0" applyAlignment="1" applyBorder="1" applyFont="1">
      <alignment readingOrder="0" shrinkToFit="0" vertical="bottom" wrapText="1"/>
    </xf>
    <xf borderId="28" fillId="11" fontId="35" numFmtId="0" xfId="0" applyAlignment="1" applyBorder="1" applyFont="1">
      <alignment readingOrder="0" shrinkToFit="0" vertical="bottom" wrapText="1"/>
    </xf>
    <xf borderId="8" fillId="0" fontId="26" numFmtId="0" xfId="0" applyAlignment="1" applyBorder="1" applyFont="1">
      <alignment readingOrder="0" shrinkToFit="0" vertical="bottom" wrapText="1"/>
    </xf>
    <xf borderId="29" fillId="0" fontId="2" numFmtId="0" xfId="0" applyBorder="1" applyFont="1"/>
    <xf borderId="8" fillId="11" fontId="36" numFmtId="0" xfId="0" applyAlignment="1" applyBorder="1" applyFont="1">
      <alignment readingOrder="0" shrinkToFit="0" vertical="bottom" wrapText="1"/>
    </xf>
    <xf borderId="10" fillId="11" fontId="37" numFmtId="0" xfId="0" applyAlignment="1" applyBorder="1" applyFont="1">
      <alignment readingOrder="0" shrinkToFit="0" vertical="bottom" wrapText="1"/>
    </xf>
    <xf borderId="22" fillId="0" fontId="26" numFmtId="0" xfId="0" applyAlignment="1" applyBorder="1" applyFont="1">
      <alignment horizontal="right" readingOrder="0" shrinkToFit="0" vertical="bottom" wrapText="1"/>
    </xf>
    <xf borderId="23" fillId="0" fontId="26" numFmtId="0" xfId="0" applyAlignment="1" applyBorder="1" applyFont="1">
      <alignment horizontal="right" readingOrder="0" shrinkToFit="0" vertical="bottom" wrapText="1"/>
    </xf>
    <xf borderId="10" fillId="11" fontId="38" numFmtId="0" xfId="0" applyAlignment="1" applyBorder="1" applyFont="1">
      <alignment horizontal="left" readingOrder="0" shrinkToFit="0" vertical="bottom" wrapText="1"/>
    </xf>
    <xf borderId="21" fillId="0" fontId="26" numFmtId="0" xfId="0" applyAlignment="1" applyBorder="1" applyFont="1">
      <alignment horizontal="right" readingOrder="0" shrinkToFit="0" vertical="bottom" wrapText="1"/>
    </xf>
    <xf borderId="18" fillId="0" fontId="26" numFmtId="0" xfId="0" applyAlignment="1" applyBorder="1" applyFont="1">
      <alignment readingOrder="0" shrinkToFit="0" vertical="bottom" wrapText="1"/>
    </xf>
    <xf borderId="0" fillId="0" fontId="26" numFmtId="0" xfId="0" applyAlignment="1" applyFont="1">
      <alignment vertical="bottom"/>
    </xf>
    <xf borderId="28" fillId="11" fontId="26" numFmtId="0" xfId="0" applyAlignment="1" applyBorder="1" applyFont="1">
      <alignment readingOrder="0" shrinkToFit="0" vertical="bottom" wrapText="1"/>
    </xf>
    <xf borderId="8" fillId="11" fontId="26" numFmtId="0" xfId="0" applyAlignment="1" applyBorder="1" applyFont="1">
      <alignment readingOrder="0" shrinkToFit="0" vertical="bottom" wrapText="1"/>
    </xf>
    <xf borderId="30" fillId="0" fontId="26" numFmtId="0" xfId="0" applyAlignment="1" applyBorder="1" applyFont="1">
      <alignment vertical="bottom"/>
    </xf>
    <xf borderId="30" fillId="0" fontId="15" numFmtId="0" xfId="0" applyBorder="1" applyFont="1"/>
    <xf borderId="0" fillId="13" fontId="39" numFmtId="49" xfId="0" applyAlignment="1" applyFont="1" applyNumberFormat="1">
      <alignment vertical="bottom"/>
    </xf>
    <xf borderId="0" fillId="13" fontId="28" numFmtId="49" xfId="0" applyAlignment="1" applyFont="1" applyNumberFormat="1">
      <alignment horizontal="left" readingOrder="0" vertical="bottom"/>
    </xf>
    <xf borderId="0" fillId="0" fontId="39" numFmtId="0" xfId="0" applyAlignment="1" applyFont="1">
      <alignment vertical="bottom"/>
    </xf>
    <xf borderId="0" fillId="0" fontId="40" numFmtId="0" xfId="0" applyAlignment="1" applyFont="1">
      <alignment vertical="bottom"/>
    </xf>
    <xf borderId="0" fillId="0" fontId="40" numFmtId="0" xfId="0" applyAlignment="1" applyFont="1">
      <alignment horizontal="right" vertical="top"/>
    </xf>
    <xf borderId="0" fillId="0" fontId="41" numFmtId="0" xfId="0" applyAlignment="1" applyFont="1">
      <alignment vertical="bottom"/>
    </xf>
    <xf borderId="0" fillId="0" fontId="42" numFmtId="0" xfId="0" applyAlignment="1" applyFont="1">
      <alignment horizontal="right" vertical="top"/>
    </xf>
    <xf borderId="31" fillId="12" fontId="31" numFmtId="0" xfId="0" applyAlignment="1" applyBorder="1" applyFont="1">
      <alignment horizontal="right" vertical="top"/>
    </xf>
    <xf borderId="31" fillId="0" fontId="31" numFmtId="0" xfId="0" applyAlignment="1" applyBorder="1" applyFont="1">
      <alignment horizontal="right" vertical="top"/>
    </xf>
    <xf borderId="0" fillId="0" fontId="43" numFmtId="0" xfId="0" applyAlignment="1" applyFont="1">
      <alignment vertical="bottom"/>
    </xf>
    <xf borderId="0" fillId="0" fontId="43" numFmtId="169" xfId="0" applyAlignment="1" applyFont="1" applyNumberFormat="1">
      <alignment horizontal="right" shrinkToFit="0" wrapText="0"/>
    </xf>
    <xf borderId="0" fillId="0" fontId="43" numFmtId="169" xfId="0" applyAlignment="1" applyFont="1" applyNumberFormat="1">
      <alignment horizontal="right" readingOrder="0" shrinkToFit="0" wrapText="0"/>
    </xf>
    <xf borderId="0" fillId="0" fontId="43" numFmtId="169" xfId="0" applyAlignment="1" applyFont="1" applyNumberFormat="1">
      <alignment vertical="bottom"/>
    </xf>
    <xf borderId="0" fillId="0" fontId="43" numFmtId="170" xfId="0" applyAlignment="1" applyFont="1" applyNumberFormat="1">
      <alignment readingOrder="0" vertical="bottom"/>
    </xf>
    <xf borderId="0" fillId="0" fontId="43" numFmtId="170" xfId="0" applyAlignment="1" applyFont="1" applyNumberFormat="1">
      <alignment vertical="bottom"/>
    </xf>
    <xf borderId="0" fillId="0" fontId="43" numFmtId="170" xfId="0" applyAlignment="1" applyFont="1" applyNumberFormat="1">
      <alignment horizontal="right" shrinkToFit="0" wrapText="0"/>
    </xf>
    <xf borderId="0" fillId="0" fontId="43" numFmtId="170" xfId="0" applyAlignment="1" applyFont="1" applyNumberFormat="1">
      <alignment horizontal="right" readingOrder="0" shrinkToFit="0" wrapText="0"/>
    </xf>
    <xf borderId="0" fillId="0" fontId="43" numFmtId="169" xfId="0" applyAlignment="1" applyFont="1" applyNumberFormat="1">
      <alignment readingOrder="0" vertical="bottom"/>
    </xf>
    <xf borderId="0" fillId="12" fontId="43" numFmtId="169" xfId="0" applyAlignment="1" applyFont="1" applyNumberFormat="1">
      <alignment horizontal="right" readingOrder="0"/>
    </xf>
    <xf borderId="0" fillId="0" fontId="43" numFmtId="169" xfId="0" applyAlignment="1" applyFont="1" applyNumberFormat="1">
      <alignment vertical="bottom"/>
    </xf>
    <xf borderId="0" fillId="0" fontId="43" numFmtId="169" xfId="0" applyAlignment="1" applyFont="1" applyNumberFormat="1">
      <alignment horizontal="right" readingOrder="0" shrinkToFit="0" wrapText="0"/>
    </xf>
    <xf borderId="0" fillId="12" fontId="43" numFmtId="169" xfId="0" applyAlignment="1" applyFont="1" applyNumberFormat="1">
      <alignment horizontal="right" readingOrder="0"/>
    </xf>
    <xf borderId="0" fillId="0" fontId="43" numFmtId="169" xfId="0" applyAlignment="1" applyFont="1" applyNumberFormat="1">
      <alignment readingOrder="0" vertical="bottom"/>
    </xf>
    <xf borderId="0" fillId="0" fontId="39" numFmtId="169" xfId="0" applyAlignment="1" applyFont="1" applyNumberFormat="1">
      <alignment vertical="bottom"/>
    </xf>
    <xf borderId="0" fillId="12" fontId="39" numFmtId="0" xfId="0" applyAlignment="1" applyFont="1">
      <alignment vertical="bottom"/>
    </xf>
    <xf borderId="0" fillId="10" fontId="44" numFmtId="49" xfId="0" applyAlignment="1" applyFont="1" applyNumberFormat="1">
      <alignment horizontal="center"/>
    </xf>
    <xf borderId="0" fillId="10" fontId="20" numFmtId="49" xfId="0" applyAlignment="1" applyFont="1" applyNumberFormat="1">
      <alignment horizontal="center"/>
    </xf>
    <xf borderId="0" fillId="10" fontId="20" numFmtId="0" xfId="0" applyAlignment="1" applyFont="1">
      <alignment vertical="top"/>
    </xf>
    <xf borderId="0" fillId="10" fontId="20" numFmtId="0" xfId="0" applyAlignment="1" applyFont="1">
      <alignment horizontal="center" vertical="top"/>
    </xf>
    <xf borderId="0" fillId="10" fontId="6" numFmtId="169" xfId="0" applyAlignment="1" applyFont="1" applyNumberFormat="1">
      <alignment vertical="bottom"/>
    </xf>
    <xf borderId="0" fillId="10" fontId="6" numFmtId="169" xfId="0" applyAlignment="1" applyFont="1" applyNumberFormat="1">
      <alignment vertical="bottom"/>
    </xf>
    <xf borderId="0" fillId="10" fontId="20" numFmtId="169" xfId="0" applyAlignment="1" applyFont="1" applyNumberFormat="1">
      <alignment horizontal="center" vertical="bottom"/>
    </xf>
    <xf borderId="0" fillId="10" fontId="6" numFmtId="170" xfId="0" applyAlignment="1" applyFont="1" applyNumberFormat="1">
      <alignment vertical="bottom"/>
    </xf>
    <xf borderId="0" fillId="10" fontId="45" numFmtId="169" xfId="0" applyAlignment="1" applyFont="1" applyNumberFormat="1">
      <alignment horizontal="center" vertical="bottom"/>
    </xf>
    <xf borderId="0" fillId="10" fontId="45" numFmtId="0" xfId="0" applyAlignment="1" applyFont="1">
      <alignment vertical="top"/>
    </xf>
    <xf borderId="0" fillId="10" fontId="20" numFmtId="49" xfId="0" applyAlignment="1" applyFont="1" applyNumberFormat="1">
      <alignment horizontal="center" vertical="top"/>
    </xf>
    <xf borderId="0" fillId="10" fontId="6" numFmtId="169" xfId="0" applyAlignment="1" applyFont="1" applyNumberFormat="1">
      <alignment vertical="top"/>
    </xf>
    <xf borderId="0" fillId="6" fontId="7" numFmtId="49" xfId="0" applyAlignment="1" applyFont="1" applyNumberFormat="1">
      <alignment vertical="bottom"/>
    </xf>
    <xf borderId="0" fillId="6" fontId="46" numFmtId="49" xfId="0" applyAlignment="1" applyFont="1" applyNumberFormat="1">
      <alignment horizontal="left" vertical="bottom"/>
    </xf>
    <xf borderId="0" fillId="6" fontId="7" numFmtId="49" xfId="0" applyFont="1" applyNumberFormat="1"/>
    <xf borderId="0" fillId="6" fontId="9" numFmtId="49" xfId="0" applyAlignment="1" applyFont="1" applyNumberFormat="1">
      <alignment horizontal="center" textRotation="90" vertical="center"/>
    </xf>
    <xf borderId="0" fillId="6" fontId="11" numFmtId="49" xfId="0" applyAlignment="1" applyFont="1" applyNumberFormat="1">
      <alignment horizontal="center" textRotation="90" vertical="center"/>
    </xf>
    <xf borderId="0" fillId="6" fontId="7" numFmtId="0" xfId="0" applyAlignment="1" applyFont="1">
      <alignment horizontal="left" vertical="top"/>
    </xf>
    <xf borderId="32" fillId="6" fontId="47" numFmtId="0" xfId="0" applyAlignment="1" applyBorder="1" applyFont="1">
      <alignment vertical="top"/>
    </xf>
    <xf borderId="32" fillId="0" fontId="15" numFmtId="0" xfId="0" applyBorder="1" applyFont="1"/>
    <xf borderId="0" fillId="6" fontId="4" numFmtId="0" xfId="0" applyAlignment="1" applyFont="1">
      <alignment vertical="bottom"/>
    </xf>
    <xf borderId="0" fillId="6" fontId="7" numFmtId="0" xfId="0" applyAlignment="1" applyFont="1">
      <alignment horizontal="left"/>
    </xf>
    <xf borderId="0" fillId="6" fontId="7" numFmtId="0" xfId="0" applyAlignment="1" applyFont="1">
      <alignment vertical="top"/>
    </xf>
    <xf borderId="33" fillId="6" fontId="10" numFmtId="0" xfId="0" applyAlignment="1" applyBorder="1" applyFont="1">
      <alignment horizontal="center" vertical="top"/>
    </xf>
    <xf borderId="0" fillId="6" fontId="10" numFmtId="0" xfId="0" applyAlignment="1" applyFont="1">
      <alignment horizontal="center" vertical="bottom"/>
    </xf>
    <xf borderId="0" fillId="6" fontId="7" numFmtId="0" xfId="0" applyFont="1"/>
    <xf borderId="0" fillId="6" fontId="10" numFmtId="3" xfId="0" applyAlignment="1" applyFont="1" applyNumberFormat="1">
      <alignment horizontal="center" vertical="bottom"/>
    </xf>
    <xf borderId="0" fillId="6" fontId="10" numFmtId="169" xfId="0" applyAlignment="1" applyFont="1" applyNumberFormat="1">
      <alignment horizontal="center" vertical="bottom"/>
    </xf>
    <xf borderId="0" fillId="6" fontId="7" numFmtId="169" xfId="0" applyAlignment="1" applyFont="1" applyNumberFormat="1">
      <alignment vertical="bottom"/>
    </xf>
    <xf borderId="0" fillId="6" fontId="48" numFmtId="3" xfId="0" applyAlignment="1" applyFont="1" applyNumberFormat="1">
      <alignment horizontal="center" vertical="bottom"/>
    </xf>
    <xf borderId="0" fillId="6" fontId="48" numFmtId="169" xfId="0" applyAlignment="1" applyFont="1" applyNumberFormat="1">
      <alignment horizontal="center" vertical="bottom"/>
    </xf>
    <xf borderId="0" fillId="6" fontId="7" numFmtId="169" xfId="0" applyAlignment="1" applyFont="1" applyNumberFormat="1">
      <alignment horizontal="left" vertical="bottom"/>
    </xf>
    <xf borderId="0" fillId="6" fontId="4" numFmtId="169" xfId="0" applyAlignment="1" applyFont="1" applyNumberFormat="1">
      <alignment vertical="bottom"/>
    </xf>
    <xf borderId="0" fillId="6" fontId="49" numFmtId="3" xfId="0" applyAlignment="1" applyFont="1" applyNumberFormat="1">
      <alignment horizontal="center" vertical="bottom"/>
    </xf>
    <xf borderId="32" fillId="6" fontId="50" numFmtId="0" xfId="0" applyAlignment="1" applyBorder="1" applyFont="1">
      <alignment vertical="top"/>
    </xf>
    <xf borderId="0" fillId="6" fontId="4" numFmtId="49" xfId="0" applyAlignment="1" applyFont="1" applyNumberFormat="1">
      <alignment vertical="bottom"/>
    </xf>
    <xf borderId="33" fillId="6" fontId="10" numFmtId="49" xfId="0" applyAlignment="1" applyBorder="1" applyFont="1" applyNumberFormat="1">
      <alignment horizontal="center" vertical="top"/>
    </xf>
    <xf borderId="0" fillId="6" fontId="10" numFmtId="49" xfId="0" applyAlignment="1" applyFont="1" applyNumberFormat="1">
      <alignment horizontal="center" vertical="bottom"/>
    </xf>
    <xf borderId="0" fillId="6" fontId="49" numFmtId="169" xfId="0" applyAlignment="1" applyFont="1" applyNumberFormat="1">
      <alignment horizontal="center" vertical="top"/>
    </xf>
    <xf borderId="0" fillId="6" fontId="49" numFmtId="0" xfId="0" applyAlignment="1" applyFont="1">
      <alignment horizontal="center" vertical="bottom"/>
    </xf>
    <xf borderId="0" fillId="6" fontId="49" numFmtId="0" xfId="0" applyAlignment="1" applyFont="1">
      <alignment horizontal="center" vertical="top"/>
    </xf>
    <xf borderId="0" fillId="6" fontId="7" numFmtId="0" xfId="0" applyAlignment="1" applyFont="1">
      <alignment vertical="bottom"/>
    </xf>
    <xf borderId="0" fillId="6" fontId="10" numFmtId="0" xfId="0" applyAlignment="1" applyFont="1">
      <alignment vertical="bottom"/>
    </xf>
    <xf borderId="0" fillId="6" fontId="10" numFmtId="169" xfId="0" applyAlignment="1" applyFont="1" applyNumberFormat="1">
      <alignment vertical="bottom"/>
    </xf>
    <xf borderId="0" fillId="14" fontId="51" numFmtId="0" xfId="0" applyAlignment="1" applyFill="1" applyFont="1">
      <alignment horizontal="center" readingOrder="0"/>
    </xf>
    <xf borderId="0" fillId="14" fontId="4" numFmtId="0" xfId="0" applyAlignment="1" applyFont="1">
      <alignment readingOrder="0"/>
    </xf>
    <xf borderId="34" fillId="0" fontId="2" numFmtId="0" xfId="0" applyAlignment="1" applyBorder="1" applyFont="1">
      <alignment horizontal="center" readingOrder="0" vertical="center"/>
    </xf>
    <xf borderId="35" fillId="0" fontId="2" numFmtId="0" xfId="0" applyAlignment="1" applyBorder="1" applyFont="1">
      <alignment readingOrder="0"/>
    </xf>
    <xf borderId="34" fillId="0" fontId="2" numFmtId="0" xfId="0" applyAlignment="1" applyBorder="1" applyFont="1">
      <alignment readingOrder="0"/>
    </xf>
    <xf borderId="36" fillId="0" fontId="15" numFmtId="0" xfId="0" applyBorder="1" applyFont="1"/>
    <xf borderId="0" fillId="15" fontId="2" numFmtId="0" xfId="0" applyAlignment="1" applyFill="1" applyFont="1">
      <alignment readingOrder="0"/>
    </xf>
    <xf borderId="36" fillId="0" fontId="2" numFmtId="0" xfId="0" applyAlignment="1" applyBorder="1" applyFont="1">
      <alignment readingOrder="0"/>
    </xf>
    <xf borderId="37" fillId="16" fontId="2" numFmtId="0" xfId="0" applyAlignment="1" applyBorder="1" applyFill="1" applyFont="1">
      <alignment readingOrder="0"/>
    </xf>
    <xf borderId="37" fillId="0" fontId="5" numFmtId="0" xfId="0" applyAlignment="1" applyBorder="1" applyFont="1">
      <alignment readingOrder="0"/>
    </xf>
    <xf borderId="37" fillId="15" fontId="2" numFmtId="0" xfId="0" applyAlignment="1" applyBorder="1" applyFont="1">
      <alignment readingOrder="0"/>
    </xf>
    <xf borderId="37" fillId="17" fontId="2" numFmtId="0" xfId="0" applyAlignment="1" applyBorder="1" applyFill="1" applyFont="1">
      <alignment readingOrder="0"/>
    </xf>
    <xf borderId="37" fillId="0" fontId="2" numFmtId="0" xfId="0" applyAlignment="1" applyBorder="1" applyFont="1">
      <alignment readingOrder="0"/>
    </xf>
    <xf borderId="37" fillId="18" fontId="2" numFmtId="0" xfId="0" applyAlignment="1" applyBorder="1" applyFill="1" applyFont="1">
      <alignment readingOrder="0"/>
    </xf>
    <xf borderId="37" fillId="0" fontId="52" numFmtId="0" xfId="0" applyAlignment="1" applyBorder="1" applyFont="1">
      <alignment readingOrder="0"/>
    </xf>
    <xf borderId="1" fillId="0" fontId="2" numFmtId="0" xfId="0" applyAlignment="1" applyBorder="1" applyFont="1">
      <alignment horizontal="center" readingOrder="0" vertical="center"/>
    </xf>
    <xf borderId="1" fillId="15" fontId="2" numFmtId="0" xfId="0" applyAlignment="1" applyBorder="1" applyFont="1">
      <alignment readingOrder="0"/>
    </xf>
    <xf borderId="1" fillId="0" fontId="2" numFmtId="0" xfId="0" applyAlignment="1" applyBorder="1" applyFont="1">
      <alignment readingOrder="0"/>
    </xf>
    <xf borderId="36" fillId="0" fontId="2" numFmtId="0" xfId="0" applyAlignment="1" applyBorder="1" applyFont="1">
      <alignment horizontal="center" readingOrder="0" vertical="center"/>
    </xf>
    <xf borderId="37" fillId="0" fontId="2" numFmtId="0" xfId="0" applyAlignment="1" applyBorder="1" applyFont="1">
      <alignment readingOrder="0"/>
    </xf>
    <xf borderId="0" fillId="12" fontId="53" numFmtId="0" xfId="0" applyAlignment="1" applyFont="1">
      <alignment horizontal="left" readingOrder="0"/>
    </xf>
    <xf borderId="0" fillId="0" fontId="54" numFmtId="0" xfId="0" applyAlignment="1" applyFont="1">
      <alignment horizontal="left" readingOrder="0"/>
    </xf>
    <xf borderId="0" fillId="12" fontId="54" numFmtId="0" xfId="0" applyAlignment="1" applyFont="1">
      <alignment horizontal="left" readingOrder="0"/>
    </xf>
    <xf borderId="0" fillId="12" fontId="55" numFmtId="0" xfId="0" applyAlignment="1" applyFont="1">
      <alignment horizontal="left" readingOrder="0"/>
    </xf>
    <xf borderId="37" fillId="0" fontId="56" numFmtId="0" xfId="0" applyAlignment="1" applyBorder="1" applyFont="1">
      <alignment readingOrder="0"/>
    </xf>
    <xf borderId="37" fillId="16" fontId="2" numFmtId="0" xfId="0" applyAlignment="1" applyBorder="1" applyFont="1">
      <alignment readingOrder="0"/>
    </xf>
    <xf borderId="37" fillId="19" fontId="2" numFmtId="0" xfId="0" applyAlignment="1" applyBorder="1" applyFill="1" applyFont="1">
      <alignment readingOrder="0"/>
    </xf>
    <xf borderId="35" fillId="0" fontId="52" numFmtId="0" xfId="0" applyAlignment="1" applyBorder="1" applyFont="1">
      <alignment readingOrder="0"/>
    </xf>
    <xf borderId="38" fillId="0" fontId="2" numFmtId="0" xfId="0" applyAlignment="1" applyBorder="1" applyFont="1">
      <alignment readingOrder="0"/>
    </xf>
    <xf borderId="0" fillId="16" fontId="2" numFmtId="0" xfId="0" applyAlignment="1" applyFont="1">
      <alignment readingOrder="0"/>
    </xf>
    <xf borderId="0" fillId="0" fontId="52" numFmtId="0" xfId="0" applyAlignment="1" applyFont="1">
      <alignment readingOrder="0"/>
    </xf>
    <xf borderId="39" fillId="0" fontId="15" numFmtId="0" xfId="0" applyBorder="1" applyFont="1"/>
    <xf borderId="29" fillId="0" fontId="2" numFmtId="0" xfId="0" applyAlignment="1" applyBorder="1" applyFont="1">
      <alignment readingOrder="0"/>
    </xf>
    <xf borderId="39" fillId="0" fontId="2" numFmtId="0" xfId="0" applyAlignment="1" applyBorder="1" applyFont="1">
      <alignment readingOrder="0"/>
    </xf>
  </cellXfs>
  <cellStyles count="1">
    <cellStyle xfId="0" name="Normal" builtinId="0"/>
  </cellStyles>
  <dxfs count="1">
    <dxf>
      <font/>
      <fill>
        <patternFill patternType="solid">
          <fgColor rgb="FFFAFAFA"/>
          <bgColor rgb="FFFAFAFA"/>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4" max="4" width="2.22"/>
    <col customWidth="1" min="8" max="8" width="1.56"/>
    <col customWidth="1" min="10" max="10" width="2.22"/>
    <col customWidth="1" min="11" max="11" width="15.56"/>
    <col customWidth="1" min="13" max="13" width="2.11"/>
    <col customWidth="1" min="14" max="14" width="13.22"/>
  </cols>
  <sheetData>
    <row r="1">
      <c r="A1" s="1" t="s">
        <v>0</v>
      </c>
      <c r="B1" s="1" t="s">
        <v>1</v>
      </c>
      <c r="C1" s="1" t="s">
        <v>2</v>
      </c>
      <c r="D1" s="2"/>
      <c r="E1" s="1" t="s">
        <v>3</v>
      </c>
      <c r="F1" s="1" t="s">
        <v>1</v>
      </c>
      <c r="G1" s="1" t="s">
        <v>2</v>
      </c>
      <c r="H1" s="2"/>
      <c r="I1" s="1" t="s">
        <v>4</v>
      </c>
      <c r="J1" s="2"/>
      <c r="K1" s="1" t="s">
        <v>5</v>
      </c>
      <c r="L1" s="3"/>
      <c r="M1" s="2"/>
      <c r="N1" s="1" t="s">
        <v>6</v>
      </c>
      <c r="O1" s="3"/>
      <c r="P1" s="3"/>
      <c r="Q1" s="3"/>
      <c r="R1" s="3"/>
      <c r="S1" s="3"/>
      <c r="T1" s="3"/>
      <c r="U1" s="3"/>
      <c r="V1" s="3"/>
      <c r="W1" s="3"/>
      <c r="X1" s="3"/>
      <c r="Y1" s="3"/>
      <c r="Z1" s="3"/>
    </row>
    <row r="2">
      <c r="A2" s="4" t="s">
        <v>7</v>
      </c>
      <c r="B2" s="5">
        <v>250.0</v>
      </c>
      <c r="C2" s="6">
        <f>SUM(B1:B997)</f>
        <v>9900</v>
      </c>
      <c r="D2" s="2"/>
      <c r="G2" s="6">
        <f>SUM(F1:F997)</f>
        <v>0</v>
      </c>
      <c r="H2" s="2"/>
      <c r="I2" s="6">
        <f>SUM(C2,G2)</f>
        <v>9900</v>
      </c>
      <c r="J2" s="2"/>
      <c r="K2" s="7" t="s">
        <v>8</v>
      </c>
      <c r="L2" s="8">
        <v>44669.0</v>
      </c>
      <c r="M2" s="2"/>
      <c r="N2" s="4" t="s">
        <v>9</v>
      </c>
      <c r="O2" s="9">
        <v>44638.0</v>
      </c>
    </row>
    <row r="3">
      <c r="A3" s="4" t="s">
        <v>10</v>
      </c>
      <c r="B3" s="4">
        <v>77.0</v>
      </c>
      <c r="C3" s="10" t="s">
        <v>11</v>
      </c>
      <c r="D3" s="2"/>
      <c r="H3" s="2"/>
      <c r="J3" s="2"/>
      <c r="M3" s="2"/>
      <c r="N3" s="4" t="s">
        <v>12</v>
      </c>
      <c r="O3" s="11">
        <v>44800.0</v>
      </c>
    </row>
    <row r="4">
      <c r="A4" s="4" t="s">
        <v>13</v>
      </c>
      <c r="B4" s="4">
        <v>7.0</v>
      </c>
      <c r="C4" s="6">
        <f>O6-C2</f>
        <v>100</v>
      </c>
      <c r="D4" s="2"/>
      <c r="F4" s="4"/>
      <c r="H4" s="2"/>
      <c r="I4" s="7" t="s">
        <v>14</v>
      </c>
      <c r="J4" s="2"/>
      <c r="K4" s="4" t="s">
        <v>15</v>
      </c>
      <c r="L4" s="4">
        <f>SUM(B2:B107)</f>
        <v>3125.9</v>
      </c>
      <c r="M4" s="2"/>
      <c r="N4" s="4" t="s">
        <v>16</v>
      </c>
      <c r="O4" s="6">
        <f>O3-O2</f>
        <v>162</v>
      </c>
    </row>
    <row r="5">
      <c r="A5" s="4" t="s">
        <v>17</v>
      </c>
      <c r="B5" s="4">
        <v>13.0</v>
      </c>
      <c r="D5" s="2"/>
      <c r="H5" s="2"/>
      <c r="I5" s="6">
        <f>L6+L19+L32+L40</f>
        <v>6842</v>
      </c>
      <c r="J5" s="2"/>
      <c r="K5" s="4" t="s">
        <v>18</v>
      </c>
      <c r="L5" s="4">
        <f>B2+B14+B27+B33+B46+B48+B51+B65+B75+B77+B95</f>
        <v>1160</v>
      </c>
      <c r="M5" s="2"/>
      <c r="N5" s="4" t="s">
        <v>19</v>
      </c>
      <c r="O5" s="6">
        <f>O4/7</f>
        <v>23.14285714</v>
      </c>
    </row>
    <row r="6">
      <c r="A6" s="4" t="s">
        <v>20</v>
      </c>
      <c r="B6" s="4">
        <v>11.0</v>
      </c>
      <c r="D6" s="2"/>
      <c r="H6" s="2"/>
      <c r="J6" s="2"/>
      <c r="K6" s="4" t="s">
        <v>21</v>
      </c>
      <c r="L6" s="4">
        <f>L4-L5</f>
        <v>1965.9</v>
      </c>
      <c r="M6" s="2"/>
      <c r="N6" s="4" t="s">
        <v>22</v>
      </c>
      <c r="O6" s="4">
        <v>10000.0</v>
      </c>
    </row>
    <row r="7">
      <c r="A7" s="4" t="s">
        <v>23</v>
      </c>
      <c r="B7" s="4">
        <v>8.0</v>
      </c>
      <c r="C7" s="12">
        <v>44638.0</v>
      </c>
      <c r="D7" s="2"/>
      <c r="H7" s="2"/>
      <c r="I7" s="7" t="s">
        <v>24</v>
      </c>
      <c r="J7" s="2"/>
      <c r="K7" s="4" t="s">
        <v>16</v>
      </c>
      <c r="L7" s="4">
        <v>31.0</v>
      </c>
      <c r="M7" s="2"/>
      <c r="N7" s="4" t="s">
        <v>12</v>
      </c>
      <c r="O7" s="11">
        <v>44800.0</v>
      </c>
    </row>
    <row r="8">
      <c r="A8" s="4" t="s">
        <v>25</v>
      </c>
      <c r="B8" s="4">
        <v>60.0</v>
      </c>
      <c r="C8" s="6">
        <f>SUM(B4:B8)</f>
        <v>99</v>
      </c>
      <c r="D8" s="2"/>
      <c r="H8" s="2"/>
      <c r="I8" s="6">
        <f>L5+L18+L31+L39</f>
        <v>3058</v>
      </c>
      <c r="J8" s="2"/>
      <c r="K8" s="4" t="s">
        <v>26</v>
      </c>
      <c r="L8" s="6">
        <f>L6/L7</f>
        <v>63.41612903</v>
      </c>
      <c r="M8" s="2"/>
      <c r="N8" s="4" t="s">
        <v>27</v>
      </c>
      <c r="O8" s="6">
        <f>O7-O3</f>
        <v>0</v>
      </c>
    </row>
    <row r="9">
      <c r="A9" s="4" t="s">
        <v>28</v>
      </c>
      <c r="B9" s="4">
        <v>10.0</v>
      </c>
      <c r="D9" s="2"/>
      <c r="H9" s="2"/>
      <c r="J9" s="2"/>
      <c r="K9" s="2"/>
      <c r="L9" s="2"/>
      <c r="M9" s="2"/>
    </row>
    <row r="10">
      <c r="A10" s="4" t="s">
        <v>29</v>
      </c>
      <c r="B10" s="4">
        <v>10.0</v>
      </c>
      <c r="D10" s="2"/>
      <c r="H10" s="2"/>
      <c r="I10" s="4" t="s">
        <v>30</v>
      </c>
      <c r="J10" s="2"/>
      <c r="K10" s="7" t="s">
        <v>31</v>
      </c>
      <c r="L10" s="8">
        <v>44685.0</v>
      </c>
      <c r="M10" s="2"/>
    </row>
    <row r="11">
      <c r="A11" s="4" t="s">
        <v>32</v>
      </c>
      <c r="B11" s="4">
        <v>11.0</v>
      </c>
      <c r="C11" s="12">
        <v>44639.0</v>
      </c>
      <c r="D11" s="2"/>
      <c r="H11" s="2"/>
      <c r="I11" s="6">
        <f>I5/O4</f>
        <v>42.2345679</v>
      </c>
      <c r="J11" s="2"/>
      <c r="M11" s="2"/>
    </row>
    <row r="12">
      <c r="A12" s="4" t="s">
        <v>23</v>
      </c>
      <c r="B12" s="4">
        <v>12.0</v>
      </c>
      <c r="C12" s="6">
        <f>Sum(B9:B12)</f>
        <v>43</v>
      </c>
      <c r="D12" s="2"/>
      <c r="H12" s="2"/>
      <c r="J12" s="2"/>
      <c r="K12" s="4" t="s">
        <v>33</v>
      </c>
      <c r="L12" s="4">
        <v>47.0</v>
      </c>
      <c r="M12" s="2"/>
    </row>
    <row r="13">
      <c r="A13" s="4" t="s">
        <v>34</v>
      </c>
      <c r="B13" s="4">
        <v>18.0</v>
      </c>
      <c r="D13" s="2"/>
      <c r="H13" s="2"/>
      <c r="I13" s="4" t="s">
        <v>35</v>
      </c>
      <c r="J13" s="2"/>
      <c r="K13" s="4" t="s">
        <v>36</v>
      </c>
      <c r="L13" s="4">
        <v>55.0</v>
      </c>
      <c r="M13" s="2"/>
    </row>
    <row r="14">
      <c r="A14" s="4" t="s">
        <v>37</v>
      </c>
      <c r="B14" s="5">
        <v>28.0</v>
      </c>
      <c r="C14" s="12">
        <v>44640.0</v>
      </c>
      <c r="D14" s="2"/>
      <c r="H14" s="2"/>
      <c r="I14" s="6">
        <f>I8/O4</f>
        <v>18.87654321</v>
      </c>
      <c r="J14" s="2"/>
      <c r="K14" s="4" t="s">
        <v>38</v>
      </c>
      <c r="L14" s="6">
        <f>L10-O3</f>
        <v>-115</v>
      </c>
      <c r="M14" s="2"/>
    </row>
    <row r="15">
      <c r="A15" s="4" t="s">
        <v>39</v>
      </c>
      <c r="B15" s="4">
        <v>14.0</v>
      </c>
      <c r="C15" s="6">
        <f>Sum(B13:B15)</f>
        <v>60</v>
      </c>
      <c r="D15" s="2"/>
      <c r="H15" s="2"/>
      <c r="J15" s="2"/>
      <c r="K15" s="4" t="s">
        <v>40</v>
      </c>
      <c r="L15" s="4">
        <f>L12*L13</f>
        <v>2585</v>
      </c>
      <c r="M15" s="2"/>
    </row>
    <row r="16">
      <c r="A16" s="4" t="s">
        <v>41</v>
      </c>
      <c r="B16" s="4">
        <v>161.0</v>
      </c>
      <c r="D16" s="2"/>
      <c r="H16" s="2"/>
      <c r="I16" s="4" t="s">
        <v>42</v>
      </c>
      <c r="J16" s="2"/>
      <c r="K16" s="4" t="s">
        <v>43</v>
      </c>
      <c r="L16" s="6">
        <f>SUM(L15,-L6)</f>
        <v>619.1</v>
      </c>
      <c r="M16" s="2"/>
    </row>
    <row r="17">
      <c r="A17" s="4" t="s">
        <v>34</v>
      </c>
      <c r="B17" s="4">
        <v>7.0</v>
      </c>
      <c r="D17" s="2"/>
      <c r="H17" s="2"/>
      <c r="I17" s="6">
        <f>I2/O4</f>
        <v>61.11111111</v>
      </c>
      <c r="J17" s="2"/>
      <c r="K17" s="4" t="s">
        <v>44</v>
      </c>
      <c r="L17" s="6">
        <f>SUM(B108:B128)</f>
        <v>726.6</v>
      </c>
      <c r="M17" s="2"/>
    </row>
    <row r="18">
      <c r="A18" s="4" t="s">
        <v>45</v>
      </c>
      <c r="B18" s="4">
        <v>6.0</v>
      </c>
      <c r="C18" s="12">
        <v>44641.0</v>
      </c>
      <c r="D18" s="2"/>
      <c r="H18" s="2"/>
      <c r="J18" s="2"/>
      <c r="K18" s="4" t="s">
        <v>46</v>
      </c>
      <c r="L18" s="4">
        <f>B114+B118+B124</f>
        <v>109</v>
      </c>
      <c r="M18" s="2"/>
    </row>
    <row r="19">
      <c r="A19" s="4" t="s">
        <v>47</v>
      </c>
      <c r="B19" s="4">
        <v>33.0</v>
      </c>
      <c r="C19" s="6">
        <f>Sum(B17:B19)</f>
        <v>46</v>
      </c>
      <c r="D19" s="2"/>
      <c r="H19" s="2"/>
      <c r="I19" s="4" t="s">
        <v>48</v>
      </c>
      <c r="J19" s="2"/>
      <c r="K19" s="4" t="s">
        <v>21</v>
      </c>
      <c r="L19" s="4">
        <f>L17-L18</f>
        <v>617.6</v>
      </c>
      <c r="M19" s="2"/>
    </row>
    <row r="20">
      <c r="A20" s="4" t="s">
        <v>49</v>
      </c>
      <c r="B20" s="4">
        <v>20.0</v>
      </c>
      <c r="D20" s="2"/>
      <c r="H20" s="2"/>
      <c r="I20" s="6">
        <f>I5/O5</f>
        <v>295.6419753</v>
      </c>
      <c r="J20" s="2"/>
      <c r="K20" s="4" t="s">
        <v>50</v>
      </c>
      <c r="L20" s="6">
        <f>SUM(L16,-L19)</f>
        <v>1.5</v>
      </c>
      <c r="M20" s="2"/>
    </row>
    <row r="21">
      <c r="A21" s="4" t="s">
        <v>51</v>
      </c>
      <c r="B21" s="4">
        <v>3.0</v>
      </c>
      <c r="C21" s="12">
        <v>44642.0</v>
      </c>
      <c r="D21" s="2"/>
      <c r="H21" s="2"/>
      <c r="J21" s="2"/>
      <c r="M21" s="2"/>
    </row>
    <row r="22">
      <c r="A22" s="4" t="s">
        <v>52</v>
      </c>
      <c r="B22" s="4">
        <v>6.0</v>
      </c>
      <c r="C22" s="6">
        <f>Sum(B20:B22)</f>
        <v>29</v>
      </c>
      <c r="D22" s="2"/>
      <c r="H22" s="2"/>
      <c r="I22" s="4" t="s">
        <v>53</v>
      </c>
      <c r="J22" s="2"/>
      <c r="K22" s="2"/>
      <c r="L22" s="2"/>
      <c r="M22" s="2"/>
    </row>
    <row r="23">
      <c r="A23" s="4" t="s">
        <v>23</v>
      </c>
      <c r="B23" s="4">
        <v>18.0</v>
      </c>
      <c r="C23" s="12">
        <v>44643.0</v>
      </c>
      <c r="D23" s="2"/>
      <c r="H23" s="2"/>
      <c r="I23" s="6">
        <f>I2/O5</f>
        <v>427.7777778</v>
      </c>
      <c r="J23" s="2"/>
      <c r="K23" s="7" t="s">
        <v>54</v>
      </c>
      <c r="L23" s="8">
        <v>44692.0</v>
      </c>
      <c r="M23" s="2"/>
    </row>
    <row r="24">
      <c r="A24" s="4" t="s">
        <v>23</v>
      </c>
      <c r="B24" s="4">
        <v>15.0</v>
      </c>
      <c r="C24" s="12">
        <v>44644.0</v>
      </c>
      <c r="D24" s="2"/>
      <c r="H24" s="2"/>
      <c r="J24" s="2"/>
      <c r="M24" s="2"/>
    </row>
    <row r="25">
      <c r="A25" s="4" t="s">
        <v>55</v>
      </c>
      <c r="B25" s="4">
        <v>52.0</v>
      </c>
      <c r="C25" s="12">
        <v>44645.0</v>
      </c>
      <c r="D25" s="2"/>
      <c r="H25" s="2"/>
      <c r="J25" s="2"/>
      <c r="K25" s="4" t="s">
        <v>33</v>
      </c>
      <c r="L25" s="6">
        <f>L23-O2</f>
        <v>54</v>
      </c>
      <c r="M25" s="2"/>
    </row>
    <row r="26">
      <c r="A26" s="4" t="s">
        <v>56</v>
      </c>
      <c r="B26" s="4">
        <v>29.0</v>
      </c>
      <c r="C26" s="6">
        <f>Sum(B25:B26)</f>
        <v>81</v>
      </c>
      <c r="D26" s="2"/>
      <c r="H26" s="2"/>
      <c r="J26" s="2"/>
      <c r="K26" s="4" t="s">
        <v>36</v>
      </c>
      <c r="L26" s="4">
        <v>52.0</v>
      </c>
      <c r="M26" s="2"/>
    </row>
    <row r="27">
      <c r="A27" s="4" t="s">
        <v>57</v>
      </c>
      <c r="B27" s="5">
        <v>340.0</v>
      </c>
      <c r="D27" s="2"/>
      <c r="H27" s="2"/>
      <c r="J27" s="2"/>
      <c r="K27" s="4" t="s">
        <v>38</v>
      </c>
      <c r="L27" s="4">
        <f>L23-O3</f>
        <v>-108</v>
      </c>
      <c r="M27" s="2"/>
    </row>
    <row r="28">
      <c r="A28" s="4" t="s">
        <v>58</v>
      </c>
      <c r="B28" s="4">
        <v>8.0</v>
      </c>
      <c r="D28" s="2"/>
      <c r="H28" s="2"/>
      <c r="J28" s="2"/>
      <c r="K28" s="4" t="s">
        <v>40</v>
      </c>
      <c r="L28" s="6">
        <f>L25*L26</f>
        <v>2808</v>
      </c>
      <c r="M28" s="2"/>
    </row>
    <row r="29">
      <c r="A29" s="4" t="s">
        <v>55</v>
      </c>
      <c r="B29" s="4">
        <v>14.0</v>
      </c>
      <c r="D29" s="2"/>
      <c r="H29" s="2"/>
      <c r="J29" s="2"/>
      <c r="K29" s="4" t="s">
        <v>43</v>
      </c>
      <c r="L29" s="6">
        <f>L28-(L6+L19)</f>
        <v>224.5</v>
      </c>
      <c r="M29" s="2"/>
    </row>
    <row r="30">
      <c r="A30" s="4" t="s">
        <v>59</v>
      </c>
      <c r="B30" s="4">
        <v>18.0</v>
      </c>
      <c r="D30" s="2"/>
      <c r="H30" s="2"/>
      <c r="J30" s="2"/>
      <c r="K30" s="4" t="s">
        <v>60</v>
      </c>
      <c r="L30" s="6">
        <f>SUM(B129:B143)</f>
        <v>748.55</v>
      </c>
      <c r="M30" s="2"/>
    </row>
    <row r="31">
      <c r="A31" s="4" t="s">
        <v>61</v>
      </c>
      <c r="B31" s="4">
        <v>10.0</v>
      </c>
      <c r="C31" s="12">
        <v>44646.0</v>
      </c>
      <c r="D31" s="2"/>
      <c r="H31" s="2"/>
      <c r="J31" s="2"/>
      <c r="K31" s="4" t="s">
        <v>46</v>
      </c>
      <c r="L31" s="6">
        <f>B129</f>
        <v>550</v>
      </c>
      <c r="M31" s="2"/>
    </row>
    <row r="32">
      <c r="A32" s="4" t="s">
        <v>62</v>
      </c>
      <c r="B32" s="4">
        <v>42.0</v>
      </c>
      <c r="C32" s="6">
        <f>Sum(B28:B32)</f>
        <v>92</v>
      </c>
      <c r="D32" s="2"/>
      <c r="H32" s="2"/>
      <c r="J32" s="2"/>
      <c r="K32" s="4" t="s">
        <v>63</v>
      </c>
      <c r="L32" s="6">
        <f>L30-L31</f>
        <v>198.55</v>
      </c>
      <c r="M32" s="2"/>
    </row>
    <row r="33">
      <c r="A33" s="4" t="s">
        <v>64</v>
      </c>
      <c r="B33" s="5">
        <v>45.0</v>
      </c>
      <c r="C33" s="12">
        <v>44647.0</v>
      </c>
      <c r="D33" s="2"/>
      <c r="H33" s="2"/>
      <c r="J33" s="2"/>
      <c r="K33" s="4" t="s">
        <v>50</v>
      </c>
      <c r="L33" s="6">
        <f>L29-L32</f>
        <v>25.95</v>
      </c>
      <c r="M33" s="2"/>
    </row>
    <row r="34">
      <c r="A34" s="4" t="s">
        <v>65</v>
      </c>
      <c r="B34" s="4">
        <v>27.0</v>
      </c>
      <c r="C34" s="6">
        <f>Sum(B33:B34)</f>
        <v>72</v>
      </c>
      <c r="D34" s="2"/>
      <c r="H34" s="2"/>
      <c r="J34" s="2"/>
      <c r="K34" s="2"/>
      <c r="L34" s="2"/>
      <c r="M34" s="2"/>
    </row>
    <row r="35">
      <c r="A35" s="4" t="s">
        <v>10</v>
      </c>
      <c r="B35" s="4">
        <v>164.0</v>
      </c>
      <c r="D35" s="2"/>
      <c r="H35" s="2"/>
      <c r="J35" s="2"/>
      <c r="K35" s="7" t="s">
        <v>66</v>
      </c>
      <c r="L35" s="11">
        <v>44693.0</v>
      </c>
      <c r="M35" s="2"/>
    </row>
    <row r="36">
      <c r="A36" s="4" t="s">
        <v>34</v>
      </c>
      <c r="B36" s="4">
        <v>13.0</v>
      </c>
      <c r="D36" s="2"/>
      <c r="H36" s="2"/>
      <c r="J36" s="2"/>
      <c r="M36" s="2"/>
    </row>
    <row r="37">
      <c r="A37" s="4" t="s">
        <v>67</v>
      </c>
      <c r="B37" s="4">
        <v>5.0</v>
      </c>
      <c r="D37" s="2"/>
      <c r="H37" s="2"/>
      <c r="J37" s="2"/>
      <c r="K37" s="4" t="s">
        <v>68</v>
      </c>
      <c r="L37" s="6">
        <f>O3-L35</f>
        <v>107</v>
      </c>
      <c r="M37" s="2"/>
    </row>
    <row r="38">
      <c r="A38" s="4" t="s">
        <v>55</v>
      </c>
      <c r="B38" s="4">
        <v>32.0</v>
      </c>
      <c r="D38" s="2"/>
      <c r="H38" s="2"/>
      <c r="J38" s="2"/>
      <c r="K38" s="4" t="s">
        <v>69</v>
      </c>
      <c r="L38" s="6">
        <f>SUM(B144:B998)</f>
        <v>5298.95</v>
      </c>
      <c r="M38" s="2"/>
    </row>
    <row r="39">
      <c r="A39" s="4" t="s">
        <v>70</v>
      </c>
      <c r="B39" s="4">
        <v>10.0</v>
      </c>
      <c r="C39" s="12">
        <v>44648.0</v>
      </c>
      <c r="D39" s="2"/>
      <c r="H39" s="2"/>
      <c r="J39" s="2"/>
      <c r="K39" s="4" t="s">
        <v>46</v>
      </c>
      <c r="L39" s="6">
        <f>B144+B170+B172+B176+B182+B197+B212+B252+B277+B278+B286</f>
        <v>1239</v>
      </c>
      <c r="M39" s="2"/>
    </row>
    <row r="40">
      <c r="A40" s="4" t="s">
        <v>71</v>
      </c>
      <c r="B40" s="4">
        <v>40.0</v>
      </c>
      <c r="C40" s="6">
        <f>Sum(B36:B40)</f>
        <v>100</v>
      </c>
      <c r="D40" s="2"/>
      <c r="H40" s="2"/>
      <c r="J40" s="2"/>
      <c r="K40" s="4" t="s">
        <v>72</v>
      </c>
      <c r="L40" s="6">
        <f>L38-L39</f>
        <v>4059.95</v>
      </c>
      <c r="M40" s="2"/>
    </row>
    <row r="41">
      <c r="A41" s="4" t="s">
        <v>23</v>
      </c>
      <c r="B41" s="4">
        <v>18.0</v>
      </c>
      <c r="C41" s="12">
        <v>44649.0</v>
      </c>
      <c r="D41" s="2"/>
      <c r="H41" s="2"/>
      <c r="J41" s="2"/>
      <c r="K41" s="4" t="s">
        <v>73</v>
      </c>
      <c r="L41" s="6">
        <f>L38/L37</f>
        <v>49.5228972</v>
      </c>
      <c r="M41" s="2"/>
    </row>
    <row r="42">
      <c r="A42" s="4" t="s">
        <v>34</v>
      </c>
      <c r="B42" s="4">
        <v>7.0</v>
      </c>
      <c r="C42" s="12">
        <v>44650.0</v>
      </c>
      <c r="D42" s="2"/>
      <c r="H42" s="2"/>
      <c r="J42" s="2"/>
      <c r="K42" s="4" t="s">
        <v>74</v>
      </c>
      <c r="L42" s="6">
        <f>L40/L37</f>
        <v>37.94345794</v>
      </c>
      <c r="M42" s="2"/>
    </row>
    <row r="43">
      <c r="A43" s="4" t="s">
        <v>52</v>
      </c>
      <c r="B43" s="4">
        <v>11.0</v>
      </c>
      <c r="C43" s="6">
        <f>SUM(B42:B43)</f>
        <v>18</v>
      </c>
      <c r="D43" s="2"/>
      <c r="H43" s="2"/>
      <c r="J43" s="2"/>
      <c r="M43" s="2"/>
    </row>
    <row r="44">
      <c r="A44" s="4" t="s">
        <v>75</v>
      </c>
      <c r="B44" s="4">
        <v>6.0</v>
      </c>
      <c r="C44" s="12">
        <v>44651.0</v>
      </c>
      <c r="D44" s="2"/>
      <c r="H44" s="2"/>
      <c r="J44" s="2"/>
      <c r="M44" s="2"/>
    </row>
    <row r="45">
      <c r="A45" s="4" t="s">
        <v>76</v>
      </c>
      <c r="B45" s="4">
        <v>43.0</v>
      </c>
      <c r="C45" s="6">
        <f>SUM(B44:B45)</f>
        <v>49</v>
      </c>
      <c r="D45" s="2"/>
      <c r="H45" s="2"/>
      <c r="J45" s="2"/>
      <c r="M45" s="2"/>
    </row>
    <row r="46">
      <c r="A46" s="4" t="s">
        <v>77</v>
      </c>
      <c r="B46" s="5">
        <v>121.0</v>
      </c>
      <c r="D46" s="2"/>
      <c r="H46" s="2"/>
      <c r="J46" s="2"/>
      <c r="M46" s="2"/>
    </row>
    <row r="47">
      <c r="A47" s="4" t="s">
        <v>78</v>
      </c>
      <c r="B47" s="4">
        <v>4.0</v>
      </c>
      <c r="D47" s="2"/>
      <c r="H47" s="2"/>
      <c r="J47" s="2"/>
      <c r="M47" s="2"/>
    </row>
    <row r="48">
      <c r="A48" s="4" t="s">
        <v>79</v>
      </c>
      <c r="B48" s="5">
        <v>10.0</v>
      </c>
      <c r="D48" s="2"/>
      <c r="H48" s="2"/>
      <c r="J48" s="2"/>
      <c r="M48" s="2"/>
    </row>
    <row r="49">
      <c r="A49" s="4" t="s">
        <v>28</v>
      </c>
      <c r="B49" s="4">
        <v>11.0</v>
      </c>
      <c r="C49" s="12">
        <v>44652.0</v>
      </c>
      <c r="D49" s="2"/>
      <c r="H49" s="2"/>
      <c r="J49" s="2"/>
      <c r="M49" s="2"/>
    </row>
    <row r="50">
      <c r="A50" s="4" t="s">
        <v>55</v>
      </c>
      <c r="B50" s="4">
        <v>41.0</v>
      </c>
      <c r="C50" s="6">
        <f>SUM(B46:B50)</f>
        <v>187</v>
      </c>
      <c r="D50" s="2"/>
      <c r="H50" s="2"/>
      <c r="J50" s="2"/>
      <c r="M50" s="2"/>
    </row>
    <row r="51">
      <c r="A51" s="4" t="s">
        <v>80</v>
      </c>
      <c r="B51" s="5">
        <v>163.0</v>
      </c>
      <c r="D51" s="2"/>
      <c r="H51" s="2"/>
      <c r="J51" s="2"/>
      <c r="M51" s="2"/>
    </row>
    <row r="52">
      <c r="A52" s="4" t="s">
        <v>78</v>
      </c>
      <c r="B52" s="4">
        <v>5.0</v>
      </c>
      <c r="D52" s="2"/>
      <c r="H52" s="2"/>
      <c r="J52" s="2"/>
      <c r="M52" s="2"/>
    </row>
    <row r="53">
      <c r="A53" s="4" t="s">
        <v>81</v>
      </c>
      <c r="B53" s="4">
        <v>8.0</v>
      </c>
      <c r="D53" s="2"/>
      <c r="H53" s="2"/>
      <c r="J53" s="2"/>
      <c r="M53" s="2"/>
    </row>
    <row r="54">
      <c r="A54" s="4" t="s">
        <v>55</v>
      </c>
      <c r="B54" s="4">
        <v>25.0</v>
      </c>
      <c r="C54" s="13">
        <v>44653.0</v>
      </c>
      <c r="D54" s="2"/>
      <c r="H54" s="2"/>
      <c r="J54" s="2"/>
      <c r="M54" s="2"/>
    </row>
    <row r="55">
      <c r="A55" s="4" t="s">
        <v>82</v>
      </c>
      <c r="B55" s="4">
        <v>18.0</v>
      </c>
      <c r="C55" s="6">
        <f>SUM(B51:B55)</f>
        <v>219</v>
      </c>
      <c r="D55" s="2"/>
      <c r="H55" s="2"/>
      <c r="J55" s="2"/>
      <c r="M55" s="2"/>
    </row>
    <row r="56">
      <c r="A56" s="4" t="s">
        <v>10</v>
      </c>
      <c r="B56" s="4">
        <v>129.0</v>
      </c>
      <c r="D56" s="2"/>
      <c r="H56" s="2"/>
      <c r="J56" s="2"/>
      <c r="M56" s="2"/>
    </row>
    <row r="57">
      <c r="A57" s="4" t="s">
        <v>83</v>
      </c>
      <c r="B57" s="4">
        <v>15.0</v>
      </c>
      <c r="C57" s="12">
        <v>44654.0</v>
      </c>
      <c r="D57" s="2"/>
      <c r="H57" s="2"/>
      <c r="J57" s="2"/>
      <c r="M57" s="2"/>
    </row>
    <row r="58">
      <c r="A58" s="4" t="s">
        <v>23</v>
      </c>
      <c r="B58" s="4">
        <v>30.0</v>
      </c>
      <c r="C58" s="6">
        <f>SUM(B57:B58)</f>
        <v>45</v>
      </c>
      <c r="D58" s="2"/>
      <c r="H58" s="2"/>
      <c r="J58" s="2"/>
      <c r="M58" s="2"/>
    </row>
    <row r="59">
      <c r="A59" s="4" t="s">
        <v>84</v>
      </c>
      <c r="B59" s="4">
        <v>11.0</v>
      </c>
      <c r="C59" s="12">
        <v>44656.0</v>
      </c>
      <c r="D59" s="2"/>
      <c r="H59" s="2"/>
      <c r="J59" s="2"/>
      <c r="M59" s="2"/>
    </row>
    <row r="60">
      <c r="A60" s="4" t="s">
        <v>85</v>
      </c>
      <c r="B60" s="4">
        <v>17.0</v>
      </c>
      <c r="C60" s="13">
        <v>44657.0</v>
      </c>
      <c r="D60" s="2"/>
      <c r="H60" s="2"/>
      <c r="J60" s="2"/>
      <c r="M60" s="2"/>
    </row>
    <row r="61">
      <c r="A61" s="4" t="s">
        <v>86</v>
      </c>
      <c r="B61" s="4">
        <v>18.5</v>
      </c>
      <c r="C61" s="6">
        <f>SUM(B60:B61)</f>
        <v>35.5</v>
      </c>
      <c r="D61" s="2"/>
      <c r="H61" s="2"/>
      <c r="J61" s="2"/>
      <c r="M61" s="2"/>
    </row>
    <row r="62">
      <c r="A62" s="4" t="s">
        <v>87</v>
      </c>
      <c r="B62" s="4">
        <v>20.5</v>
      </c>
      <c r="C62" s="12">
        <v>44658.0</v>
      </c>
      <c r="D62" s="2"/>
      <c r="H62" s="2"/>
      <c r="J62" s="2"/>
      <c r="M62" s="2"/>
    </row>
    <row r="63">
      <c r="A63" s="4" t="s">
        <v>88</v>
      </c>
      <c r="B63" s="4">
        <v>6.0</v>
      </c>
      <c r="C63" s="12">
        <v>44659.0</v>
      </c>
      <c r="D63" s="2"/>
      <c r="H63" s="2"/>
      <c r="J63" s="2"/>
      <c r="M63" s="2"/>
    </row>
    <row r="64">
      <c r="A64" s="4" t="s">
        <v>89</v>
      </c>
      <c r="B64" s="4">
        <v>7.0</v>
      </c>
      <c r="C64" s="6">
        <f>SUM(B63:B64)</f>
        <v>13</v>
      </c>
      <c r="D64" s="2"/>
      <c r="H64" s="2"/>
      <c r="J64" s="2"/>
      <c r="M64" s="2"/>
    </row>
    <row r="65">
      <c r="A65" s="4" t="s">
        <v>90</v>
      </c>
      <c r="B65" s="5">
        <v>33.0</v>
      </c>
      <c r="D65" s="2"/>
      <c r="H65" s="2"/>
      <c r="J65" s="2"/>
      <c r="M65" s="2"/>
    </row>
    <row r="66">
      <c r="A66" s="4" t="s">
        <v>23</v>
      </c>
      <c r="B66" s="4">
        <v>26.0</v>
      </c>
      <c r="C66" s="12">
        <v>44660.0</v>
      </c>
      <c r="D66" s="2"/>
      <c r="H66" s="2"/>
      <c r="J66" s="2"/>
      <c r="M66" s="2"/>
    </row>
    <row r="67">
      <c r="A67" s="4" t="s">
        <v>91</v>
      </c>
      <c r="B67" s="4">
        <v>5.0</v>
      </c>
      <c r="C67" s="6">
        <f>SUM(B65:B67)</f>
        <v>64</v>
      </c>
      <c r="D67" s="2"/>
      <c r="H67" s="2"/>
      <c r="J67" s="2"/>
      <c r="M67" s="2"/>
    </row>
    <row r="68">
      <c r="A68" s="4" t="s">
        <v>78</v>
      </c>
      <c r="B68" s="4">
        <v>1.0</v>
      </c>
      <c r="D68" s="2"/>
      <c r="H68" s="2"/>
      <c r="J68" s="2"/>
      <c r="M68" s="2"/>
    </row>
    <row r="69">
      <c r="A69" s="4" t="s">
        <v>78</v>
      </c>
      <c r="B69" s="4">
        <v>3.0</v>
      </c>
      <c r="D69" s="2"/>
      <c r="H69" s="2"/>
      <c r="J69" s="2"/>
      <c r="M69" s="2"/>
    </row>
    <row r="70">
      <c r="A70" s="4" t="s">
        <v>92</v>
      </c>
      <c r="B70" s="4">
        <v>50.0</v>
      </c>
      <c r="D70" s="2"/>
      <c r="H70" s="2"/>
      <c r="J70" s="2"/>
      <c r="M70" s="2"/>
    </row>
    <row r="71">
      <c r="A71" s="4" t="s">
        <v>93</v>
      </c>
      <c r="B71" s="4">
        <v>13.0</v>
      </c>
      <c r="C71" s="12">
        <v>44661.0</v>
      </c>
      <c r="D71" s="2"/>
      <c r="H71" s="2"/>
      <c r="J71" s="2"/>
      <c r="M71" s="2"/>
    </row>
    <row r="72">
      <c r="A72" s="4" t="s">
        <v>34</v>
      </c>
      <c r="B72" s="4">
        <v>22.0</v>
      </c>
      <c r="C72" s="6">
        <f>SUM(B68:B72)</f>
        <v>89</v>
      </c>
      <c r="D72" s="2"/>
      <c r="H72" s="2"/>
      <c r="J72" s="2"/>
      <c r="M72" s="2"/>
    </row>
    <row r="73">
      <c r="A73" s="4" t="s">
        <v>94</v>
      </c>
      <c r="B73" s="4">
        <v>8.0</v>
      </c>
      <c r="C73" s="12">
        <v>44662.0</v>
      </c>
      <c r="D73" s="2"/>
      <c r="H73" s="2"/>
      <c r="J73" s="2"/>
      <c r="M73" s="2"/>
    </row>
    <row r="74">
      <c r="A74" s="4" t="s">
        <v>92</v>
      </c>
      <c r="B74" s="4">
        <v>75.0</v>
      </c>
      <c r="D74" s="2"/>
      <c r="H74" s="2"/>
      <c r="J74" s="2"/>
      <c r="M74" s="2"/>
    </row>
    <row r="75">
      <c r="A75" s="4" t="s">
        <v>95</v>
      </c>
      <c r="B75" s="5">
        <v>110.0</v>
      </c>
      <c r="D75" s="2"/>
      <c r="H75" s="2"/>
      <c r="J75" s="2"/>
      <c r="M75" s="2"/>
    </row>
    <row r="76">
      <c r="A76" s="4" t="s">
        <v>96</v>
      </c>
      <c r="B76" s="4">
        <v>20.0</v>
      </c>
      <c r="D76" s="2"/>
      <c r="H76" s="2"/>
      <c r="J76" s="2"/>
      <c r="M76" s="2"/>
    </row>
    <row r="77">
      <c r="A77" s="4" t="s">
        <v>97</v>
      </c>
      <c r="B77" s="5">
        <v>15.0</v>
      </c>
      <c r="C77" s="12">
        <v>44663.0</v>
      </c>
      <c r="D77" s="2"/>
      <c r="H77" s="2"/>
      <c r="J77" s="2"/>
      <c r="M77" s="2"/>
    </row>
    <row r="78">
      <c r="A78" s="4" t="s">
        <v>78</v>
      </c>
      <c r="B78" s="4">
        <v>3.5</v>
      </c>
      <c r="C78" s="6">
        <f>SUM(B74:B78)</f>
        <v>223.5</v>
      </c>
      <c r="D78" s="2"/>
      <c r="H78" s="2"/>
      <c r="J78" s="2"/>
      <c r="M78" s="2"/>
    </row>
    <row r="79">
      <c r="A79" s="4" t="s">
        <v>98</v>
      </c>
      <c r="B79" s="4">
        <v>13.0</v>
      </c>
      <c r="C79" s="12">
        <v>44664.0</v>
      </c>
      <c r="D79" s="2"/>
      <c r="H79" s="2"/>
      <c r="J79" s="2"/>
      <c r="M79" s="2"/>
    </row>
    <row r="80">
      <c r="A80" s="4" t="s">
        <v>99</v>
      </c>
      <c r="B80" s="4">
        <v>21.5</v>
      </c>
      <c r="C80" s="6">
        <f>SUM(B79:B80)</f>
        <v>34.5</v>
      </c>
      <c r="D80" s="2"/>
      <c r="H80" s="2"/>
      <c r="J80" s="2"/>
      <c r="M80" s="2"/>
    </row>
    <row r="81">
      <c r="A81" s="4" t="s">
        <v>100</v>
      </c>
      <c r="B81" s="4">
        <v>8.0</v>
      </c>
      <c r="D81" s="2"/>
      <c r="H81" s="2"/>
      <c r="J81" s="2"/>
      <c r="M81" s="2"/>
    </row>
    <row r="82">
      <c r="A82" s="4" t="s">
        <v>101</v>
      </c>
      <c r="B82" s="4">
        <v>3.0</v>
      </c>
      <c r="C82" s="12">
        <v>44665.0</v>
      </c>
      <c r="D82" s="2"/>
      <c r="H82" s="2"/>
      <c r="J82" s="2"/>
      <c r="M82" s="2"/>
    </row>
    <row r="83">
      <c r="A83" s="4" t="s">
        <v>98</v>
      </c>
      <c r="B83" s="4">
        <v>10.0</v>
      </c>
      <c r="C83" s="6">
        <f>SUM(B81:B83)</f>
        <v>21</v>
      </c>
      <c r="D83" s="2"/>
      <c r="H83" s="2"/>
      <c r="J83" s="2"/>
      <c r="M83" s="2"/>
    </row>
    <row r="84">
      <c r="A84" s="4" t="s">
        <v>102</v>
      </c>
      <c r="B84" s="4">
        <v>5.5</v>
      </c>
      <c r="D84" s="2"/>
      <c r="H84" s="2"/>
      <c r="J84" s="2"/>
      <c r="M84" s="2"/>
    </row>
    <row r="85">
      <c r="A85" s="4" t="s">
        <v>34</v>
      </c>
      <c r="B85" s="4">
        <v>9.0</v>
      </c>
      <c r="D85" s="2"/>
      <c r="H85" s="2"/>
      <c r="J85" s="2"/>
      <c r="M85" s="2"/>
    </row>
    <row r="86">
      <c r="A86" s="4" t="s">
        <v>103</v>
      </c>
      <c r="B86" s="4">
        <v>13.0</v>
      </c>
      <c r="D86" s="2"/>
      <c r="H86" s="2"/>
      <c r="J86" s="2"/>
      <c r="M86" s="2"/>
    </row>
    <row r="87">
      <c r="A87" s="4" t="s">
        <v>34</v>
      </c>
      <c r="B87" s="4">
        <v>6.3</v>
      </c>
      <c r="C87" s="12">
        <v>44666.0</v>
      </c>
      <c r="D87" s="2"/>
      <c r="H87" s="2"/>
      <c r="J87" s="2"/>
      <c r="M87" s="2"/>
    </row>
    <row r="88">
      <c r="A88" s="4" t="s">
        <v>104</v>
      </c>
      <c r="B88" s="4">
        <v>8.25</v>
      </c>
      <c r="C88" s="6">
        <f>SUM(B84:B88)</f>
        <v>42.05</v>
      </c>
      <c r="D88" s="2"/>
      <c r="H88" s="2"/>
      <c r="J88" s="2"/>
      <c r="M88" s="2"/>
    </row>
    <row r="89">
      <c r="A89" s="4" t="s">
        <v>78</v>
      </c>
      <c r="B89" s="4">
        <v>2.0</v>
      </c>
      <c r="D89" s="2"/>
      <c r="H89" s="2"/>
      <c r="J89" s="2"/>
      <c r="M89" s="2"/>
    </row>
    <row r="90">
      <c r="A90" s="4" t="s">
        <v>105</v>
      </c>
      <c r="B90" s="4">
        <v>25.0</v>
      </c>
      <c r="D90" s="2"/>
      <c r="H90" s="2"/>
      <c r="J90" s="2"/>
      <c r="M90" s="2"/>
    </row>
    <row r="91">
      <c r="A91" s="4" t="s">
        <v>67</v>
      </c>
      <c r="B91" s="4">
        <v>3.0</v>
      </c>
      <c r="D91" s="2"/>
      <c r="H91" s="2"/>
      <c r="J91" s="2"/>
      <c r="M91" s="2"/>
    </row>
    <row r="92">
      <c r="A92" s="4" t="s">
        <v>96</v>
      </c>
      <c r="B92" s="4">
        <v>12.0</v>
      </c>
      <c r="D92" s="2"/>
      <c r="H92" s="2"/>
      <c r="J92" s="2"/>
      <c r="M92" s="2"/>
    </row>
    <row r="93">
      <c r="A93" s="4" t="s">
        <v>106</v>
      </c>
      <c r="B93" s="4">
        <v>5.0</v>
      </c>
      <c r="C93" s="13">
        <v>44667.0</v>
      </c>
      <c r="D93" s="2"/>
      <c r="H93" s="2"/>
      <c r="J93" s="2"/>
      <c r="M93" s="2"/>
    </row>
    <row r="94">
      <c r="A94" s="4" t="s">
        <v>67</v>
      </c>
      <c r="B94" s="4">
        <v>11.7</v>
      </c>
      <c r="C94" s="6">
        <f>SUM(B89:B94)</f>
        <v>58.7</v>
      </c>
      <c r="D94" s="2"/>
      <c r="H94" s="2"/>
      <c r="J94" s="2"/>
      <c r="M94" s="2"/>
    </row>
    <row r="95">
      <c r="A95" s="4" t="s">
        <v>107</v>
      </c>
      <c r="B95" s="5">
        <v>45.0</v>
      </c>
      <c r="D95" s="2"/>
      <c r="H95" s="2"/>
      <c r="J95" s="2"/>
      <c r="M95" s="2"/>
    </row>
    <row r="96">
      <c r="A96" s="4" t="s">
        <v>108</v>
      </c>
      <c r="B96" s="4">
        <v>60.0</v>
      </c>
      <c r="D96" s="2"/>
      <c r="H96" s="2"/>
      <c r="J96" s="2"/>
      <c r="M96" s="2"/>
    </row>
    <row r="97">
      <c r="A97" s="4" t="s">
        <v>109</v>
      </c>
      <c r="B97" s="4">
        <v>10.0</v>
      </c>
      <c r="C97" s="14"/>
      <c r="D97" s="2"/>
      <c r="H97" s="2"/>
      <c r="J97" s="2"/>
      <c r="M97" s="2"/>
    </row>
    <row r="98">
      <c r="A98" s="4" t="s">
        <v>110</v>
      </c>
      <c r="B98" s="4">
        <v>6.5</v>
      </c>
      <c r="D98" s="2"/>
      <c r="H98" s="2"/>
      <c r="J98" s="2"/>
      <c r="M98" s="2"/>
    </row>
    <row r="99">
      <c r="A99" s="4" t="s">
        <v>78</v>
      </c>
      <c r="B99" s="4">
        <v>3.5</v>
      </c>
      <c r="D99" s="2"/>
      <c r="H99" s="2"/>
      <c r="J99" s="2"/>
      <c r="M99" s="2"/>
    </row>
    <row r="100">
      <c r="A100" s="4" t="s">
        <v>111</v>
      </c>
      <c r="B100" s="4">
        <v>7.0</v>
      </c>
      <c r="D100" s="2"/>
      <c r="H100" s="2"/>
      <c r="J100" s="2"/>
      <c r="M100" s="2"/>
    </row>
    <row r="101">
      <c r="A101" s="4" t="s">
        <v>112</v>
      </c>
      <c r="B101" s="4">
        <v>14.0</v>
      </c>
      <c r="D101" s="2"/>
      <c r="H101" s="2"/>
      <c r="J101" s="2"/>
      <c r="M101" s="2"/>
    </row>
    <row r="102">
      <c r="A102" s="4" t="s">
        <v>78</v>
      </c>
      <c r="B102" s="4">
        <v>3.5</v>
      </c>
      <c r="D102" s="2"/>
      <c r="H102" s="2"/>
      <c r="J102" s="2"/>
      <c r="M102" s="2"/>
    </row>
    <row r="103">
      <c r="A103" s="4" t="s">
        <v>113</v>
      </c>
      <c r="B103" s="4">
        <v>19.0</v>
      </c>
      <c r="D103" s="2"/>
      <c r="H103" s="2"/>
      <c r="J103" s="2"/>
      <c r="M103" s="2"/>
    </row>
    <row r="104">
      <c r="A104" s="4" t="s">
        <v>114</v>
      </c>
      <c r="B104" s="4">
        <v>3.5</v>
      </c>
      <c r="C104" s="14" t="s">
        <v>115</v>
      </c>
      <c r="D104" s="2"/>
      <c r="H104" s="2"/>
      <c r="J104" s="2"/>
      <c r="M104" s="2"/>
    </row>
    <row r="105">
      <c r="A105" s="4" t="s">
        <v>75</v>
      </c>
      <c r="B105" s="4">
        <v>2.0</v>
      </c>
      <c r="C105" s="6">
        <f>SUM(B95:B105)</f>
        <v>174</v>
      </c>
      <c r="D105" s="2"/>
      <c r="H105" s="2"/>
      <c r="J105" s="2"/>
      <c r="M105" s="2"/>
    </row>
    <row r="106">
      <c r="A106" s="4" t="s">
        <v>116</v>
      </c>
      <c r="B106" s="4">
        <v>14.15</v>
      </c>
      <c r="C106" s="12">
        <v>44669.0</v>
      </c>
      <c r="D106" s="2"/>
      <c r="H106" s="2"/>
      <c r="J106" s="2"/>
      <c r="M106" s="2"/>
    </row>
    <row r="107">
      <c r="A107" s="4" t="s">
        <v>117</v>
      </c>
      <c r="B107" s="4">
        <v>5.0</v>
      </c>
      <c r="C107" s="6">
        <f>SUM(B106:B107)</f>
        <v>19.15</v>
      </c>
      <c r="D107" s="2"/>
      <c r="H107" s="2"/>
      <c r="J107" s="2"/>
      <c r="M107" s="2"/>
    </row>
    <row r="108">
      <c r="A108" s="4" t="s">
        <v>118</v>
      </c>
      <c r="B108" s="4">
        <v>370.5</v>
      </c>
      <c r="D108" s="2"/>
      <c r="H108" s="2"/>
      <c r="J108" s="2"/>
      <c r="M108" s="2"/>
    </row>
    <row r="109">
      <c r="A109" s="4" t="s">
        <v>101</v>
      </c>
      <c r="B109" s="4">
        <v>21.65</v>
      </c>
      <c r="D109" s="2"/>
      <c r="H109" s="2"/>
      <c r="J109" s="2"/>
      <c r="M109" s="2"/>
    </row>
    <row r="110">
      <c r="A110" s="4" t="s">
        <v>119</v>
      </c>
      <c r="B110" s="4">
        <v>7.45</v>
      </c>
      <c r="C110" s="12">
        <v>44670.0</v>
      </c>
      <c r="D110" s="2"/>
      <c r="H110" s="2"/>
      <c r="J110" s="2"/>
      <c r="M110" s="2"/>
    </row>
    <row r="111">
      <c r="A111" s="4" t="s">
        <v>67</v>
      </c>
      <c r="B111" s="4">
        <v>19.0</v>
      </c>
      <c r="C111" s="6">
        <f>SUM(B109:B111)</f>
        <v>48.1</v>
      </c>
      <c r="D111" s="2"/>
      <c r="H111" s="2"/>
      <c r="J111" s="2"/>
      <c r="M111" s="2"/>
    </row>
    <row r="112">
      <c r="A112" s="4" t="s">
        <v>67</v>
      </c>
      <c r="B112" s="4">
        <v>18.0</v>
      </c>
      <c r="C112" s="12">
        <v>44671.0</v>
      </c>
      <c r="D112" s="2"/>
      <c r="H112" s="2"/>
      <c r="J112" s="2"/>
      <c r="M112" s="2"/>
    </row>
    <row r="113">
      <c r="A113" s="4" t="s">
        <v>120</v>
      </c>
      <c r="B113" s="4">
        <v>-25.0</v>
      </c>
      <c r="D113" s="2"/>
      <c r="H113" s="2"/>
      <c r="J113" s="2"/>
      <c r="M113" s="2"/>
    </row>
    <row r="114">
      <c r="A114" s="4" t="s">
        <v>121</v>
      </c>
      <c r="B114" s="5">
        <v>12.0</v>
      </c>
      <c r="D114" s="2"/>
      <c r="H114" s="2"/>
      <c r="J114" s="2"/>
      <c r="M114" s="2"/>
    </row>
    <row r="115">
      <c r="A115" s="4" t="s">
        <v>122</v>
      </c>
      <c r="B115" s="4">
        <v>28.0</v>
      </c>
      <c r="D115" s="2"/>
      <c r="H115" s="2"/>
      <c r="J115" s="2"/>
      <c r="M115" s="2"/>
    </row>
    <row r="116">
      <c r="A116" s="4" t="s">
        <v>78</v>
      </c>
      <c r="B116" s="4">
        <v>3.5</v>
      </c>
      <c r="D116" s="2"/>
      <c r="H116" s="2"/>
      <c r="J116" s="2"/>
      <c r="M116" s="2"/>
    </row>
    <row r="117">
      <c r="A117" s="4" t="s">
        <v>123</v>
      </c>
      <c r="B117" s="4">
        <v>4.5</v>
      </c>
      <c r="C117" s="14" t="s">
        <v>124</v>
      </c>
      <c r="D117" s="2"/>
      <c r="H117" s="2"/>
      <c r="J117" s="2"/>
      <c r="M117" s="2"/>
    </row>
    <row r="118">
      <c r="A118" s="4" t="s">
        <v>125</v>
      </c>
      <c r="B118" s="5">
        <v>65.0</v>
      </c>
      <c r="C118" s="6">
        <f>SUM(B114:B118)</f>
        <v>113</v>
      </c>
      <c r="D118" s="2"/>
      <c r="H118" s="2"/>
      <c r="J118" s="2"/>
      <c r="M118" s="2"/>
    </row>
    <row r="119">
      <c r="A119" s="4" t="s">
        <v>23</v>
      </c>
      <c r="B119" s="4">
        <v>24.0</v>
      </c>
      <c r="C119" s="12">
        <v>44675.0</v>
      </c>
      <c r="D119" s="2"/>
      <c r="H119" s="2"/>
      <c r="J119" s="2"/>
      <c r="M119" s="2"/>
    </row>
    <row r="120">
      <c r="A120" s="4" t="s">
        <v>93</v>
      </c>
      <c r="B120" s="4">
        <v>10.0</v>
      </c>
      <c r="C120" s="12">
        <v>44676.0</v>
      </c>
      <c r="D120" s="2"/>
      <c r="H120" s="2"/>
      <c r="J120" s="2"/>
      <c r="M120" s="2"/>
    </row>
    <row r="121">
      <c r="A121" s="4" t="s">
        <v>126</v>
      </c>
      <c r="B121" s="4">
        <v>19.0</v>
      </c>
      <c r="D121" s="2"/>
      <c r="H121" s="2"/>
      <c r="J121" s="2"/>
      <c r="M121" s="2"/>
    </row>
    <row r="122">
      <c r="A122" s="4" t="s">
        <v>67</v>
      </c>
      <c r="B122" s="4">
        <v>24.0</v>
      </c>
      <c r="C122" s="12">
        <v>44679.0</v>
      </c>
      <c r="D122" s="2"/>
      <c r="H122" s="2"/>
      <c r="J122" s="2"/>
      <c r="M122" s="2"/>
    </row>
    <row r="123">
      <c r="A123" s="4" t="s">
        <v>101</v>
      </c>
      <c r="B123" s="4">
        <v>26.0</v>
      </c>
      <c r="C123" s="12">
        <v>44680.0</v>
      </c>
      <c r="D123" s="2"/>
      <c r="H123" s="2"/>
      <c r="J123" s="2"/>
      <c r="M123" s="2"/>
    </row>
    <row r="124">
      <c r="A124" s="4" t="s">
        <v>127</v>
      </c>
      <c r="B124" s="5">
        <v>32.0</v>
      </c>
      <c r="D124" s="2"/>
      <c r="H124" s="2"/>
      <c r="J124" s="2"/>
      <c r="M124" s="2"/>
    </row>
    <row r="125">
      <c r="A125" s="4" t="s">
        <v>112</v>
      </c>
      <c r="B125" s="4">
        <v>5.0</v>
      </c>
      <c r="C125" s="12">
        <v>44681.0</v>
      </c>
      <c r="D125" s="2"/>
      <c r="H125" s="2"/>
      <c r="J125" s="2"/>
      <c r="M125" s="2"/>
    </row>
    <row r="126">
      <c r="A126" s="4" t="s">
        <v>128</v>
      </c>
      <c r="B126" s="4">
        <v>8.0</v>
      </c>
      <c r="D126" s="2"/>
      <c r="H126" s="2"/>
      <c r="J126" s="2"/>
      <c r="M126" s="2"/>
    </row>
    <row r="127">
      <c r="A127" s="4" t="s">
        <v>67</v>
      </c>
      <c r="B127" s="4">
        <v>17.0</v>
      </c>
      <c r="C127" s="12">
        <v>44683.0</v>
      </c>
      <c r="D127" s="2"/>
      <c r="H127" s="2"/>
      <c r="J127" s="2"/>
      <c r="M127" s="2"/>
    </row>
    <row r="128">
      <c r="A128" s="4" t="s">
        <v>129</v>
      </c>
      <c r="B128" s="4">
        <v>37.0</v>
      </c>
      <c r="C128" s="12">
        <v>44684.0</v>
      </c>
      <c r="D128" s="2"/>
      <c r="H128" s="2"/>
      <c r="J128" s="2"/>
      <c r="M128" s="2"/>
    </row>
    <row r="129">
      <c r="A129" s="4" t="s">
        <v>130</v>
      </c>
      <c r="B129" s="5">
        <v>550.0</v>
      </c>
      <c r="D129" s="2"/>
      <c r="H129" s="2"/>
      <c r="J129" s="2"/>
      <c r="M129" s="2"/>
    </row>
    <row r="130">
      <c r="A130" s="4" t="s">
        <v>78</v>
      </c>
      <c r="B130" s="4">
        <v>4.8</v>
      </c>
      <c r="D130" s="2"/>
      <c r="H130" s="2"/>
      <c r="J130" s="2"/>
      <c r="M130" s="2"/>
    </row>
    <row r="131">
      <c r="A131" s="4" t="s">
        <v>110</v>
      </c>
      <c r="B131" s="4">
        <v>10.0</v>
      </c>
      <c r="D131" s="2"/>
      <c r="H131" s="2"/>
      <c r="J131" s="2"/>
      <c r="M131" s="2"/>
    </row>
    <row r="132">
      <c r="A132" s="4" t="s">
        <v>131</v>
      </c>
      <c r="B132" s="4">
        <v>21.0</v>
      </c>
      <c r="C132" s="12">
        <v>44687.0</v>
      </c>
      <c r="D132" s="2"/>
      <c r="H132" s="2"/>
      <c r="J132" s="2"/>
      <c r="M132" s="2"/>
    </row>
    <row r="133">
      <c r="A133" s="4" t="s">
        <v>132</v>
      </c>
      <c r="B133" s="4">
        <v>12.0</v>
      </c>
      <c r="D133" s="2"/>
      <c r="H133" s="2"/>
      <c r="J133" s="2"/>
      <c r="M133" s="2"/>
    </row>
    <row r="134">
      <c r="A134" s="4" t="s">
        <v>133</v>
      </c>
      <c r="B134" s="4">
        <v>40.0</v>
      </c>
      <c r="D134" s="2"/>
      <c r="H134" s="2"/>
      <c r="J134" s="2"/>
      <c r="M134" s="2"/>
    </row>
    <row r="135">
      <c r="A135" s="4" t="s">
        <v>134</v>
      </c>
      <c r="B135" s="4">
        <v>24.0</v>
      </c>
      <c r="C135" s="12">
        <v>44688.0</v>
      </c>
      <c r="D135" s="2"/>
      <c r="H135" s="2"/>
      <c r="J135" s="2"/>
      <c r="M135" s="2"/>
    </row>
    <row r="136">
      <c r="A136" s="4" t="s">
        <v>135</v>
      </c>
      <c r="B136" s="4">
        <v>4.5</v>
      </c>
      <c r="D136" s="2"/>
      <c r="H136" s="2"/>
      <c r="J136" s="2"/>
      <c r="M136" s="2"/>
    </row>
    <row r="137">
      <c r="A137" s="4" t="s">
        <v>136</v>
      </c>
      <c r="B137" s="4">
        <v>12.0</v>
      </c>
      <c r="C137" s="12">
        <v>44689.0</v>
      </c>
      <c r="D137" s="2"/>
      <c r="H137" s="2"/>
      <c r="J137" s="2"/>
      <c r="M137" s="2"/>
    </row>
    <row r="138">
      <c r="A138" s="4" t="s">
        <v>137</v>
      </c>
      <c r="B138" s="4">
        <v>42.0</v>
      </c>
      <c r="D138" s="2"/>
      <c r="H138" s="2"/>
      <c r="J138" s="2"/>
      <c r="M138" s="2"/>
    </row>
    <row r="139">
      <c r="A139" s="4" t="s">
        <v>67</v>
      </c>
      <c r="B139" s="4">
        <v>5.6</v>
      </c>
      <c r="D139" s="2"/>
      <c r="H139" s="2"/>
      <c r="J139" s="2"/>
      <c r="M139" s="2"/>
    </row>
    <row r="140">
      <c r="A140" s="4" t="s">
        <v>110</v>
      </c>
      <c r="B140" s="4">
        <v>5.0</v>
      </c>
      <c r="C140" s="12">
        <v>44690.0</v>
      </c>
      <c r="D140" s="2"/>
      <c r="H140" s="2"/>
      <c r="J140" s="2"/>
      <c r="M140" s="2"/>
    </row>
    <row r="141">
      <c r="A141" s="4" t="s">
        <v>138</v>
      </c>
      <c r="B141" s="4">
        <v>5.0</v>
      </c>
      <c r="D141" s="2"/>
      <c r="H141" s="2"/>
      <c r="J141" s="2"/>
      <c r="M141" s="2"/>
    </row>
    <row r="142">
      <c r="A142" s="4" t="s">
        <v>98</v>
      </c>
      <c r="B142" s="4">
        <v>8.8</v>
      </c>
      <c r="D142" s="2"/>
      <c r="H142" s="2"/>
      <c r="J142" s="2"/>
      <c r="M142" s="2"/>
    </row>
    <row r="143">
      <c r="A143" s="4" t="s">
        <v>23</v>
      </c>
      <c r="B143" s="4">
        <v>3.85</v>
      </c>
      <c r="C143" s="12">
        <v>44691.0</v>
      </c>
      <c r="D143" s="2"/>
      <c r="H143" s="2"/>
      <c r="J143" s="2"/>
      <c r="M143" s="2"/>
    </row>
    <row r="144">
      <c r="A144" s="4" t="s">
        <v>139</v>
      </c>
      <c r="B144" s="5">
        <v>185.0</v>
      </c>
      <c r="D144" s="2"/>
      <c r="H144" s="2"/>
      <c r="J144" s="2"/>
      <c r="M144" s="2"/>
    </row>
    <row r="145">
      <c r="A145" s="4" t="s">
        <v>140</v>
      </c>
      <c r="B145" s="4">
        <v>10.0</v>
      </c>
      <c r="D145" s="2"/>
      <c r="H145" s="2"/>
      <c r="J145" s="2"/>
      <c r="M145" s="2"/>
    </row>
    <row r="146">
      <c r="A146" s="4" t="s">
        <v>141</v>
      </c>
      <c r="B146" s="4">
        <v>63.5</v>
      </c>
      <c r="D146" s="2"/>
      <c r="H146" s="2"/>
      <c r="J146" s="2"/>
      <c r="M146" s="2"/>
    </row>
    <row r="147">
      <c r="A147" s="4" t="s">
        <v>142</v>
      </c>
      <c r="B147" s="4">
        <v>7.45</v>
      </c>
      <c r="D147" s="2"/>
      <c r="H147" s="2"/>
      <c r="J147" s="2"/>
      <c r="M147" s="2"/>
    </row>
    <row r="148">
      <c r="A148" s="4" t="s">
        <v>67</v>
      </c>
      <c r="B148" s="4">
        <v>8.0</v>
      </c>
      <c r="C148" s="12">
        <v>44692.0</v>
      </c>
      <c r="D148" s="2"/>
      <c r="H148" s="2"/>
      <c r="J148" s="2"/>
      <c r="M148" s="2"/>
    </row>
    <row r="149">
      <c r="A149" s="4" t="s">
        <v>143</v>
      </c>
      <c r="B149" s="4">
        <v>7.0</v>
      </c>
      <c r="D149" s="2"/>
      <c r="H149" s="2"/>
      <c r="J149" s="2"/>
      <c r="M149" s="2"/>
    </row>
    <row r="150">
      <c r="A150" s="4" t="s">
        <v>23</v>
      </c>
      <c r="B150" s="4">
        <v>4.21</v>
      </c>
      <c r="C150" s="12">
        <v>44693.0</v>
      </c>
      <c r="D150" s="2"/>
      <c r="H150" s="2"/>
      <c r="J150" s="2"/>
      <c r="M150" s="2"/>
    </row>
    <row r="151">
      <c r="A151" s="4" t="s">
        <v>144</v>
      </c>
      <c r="B151" s="4">
        <v>4.0</v>
      </c>
      <c r="D151" s="2"/>
      <c r="H151" s="2"/>
      <c r="J151" s="2"/>
      <c r="M151" s="2"/>
    </row>
    <row r="152">
      <c r="A152" s="4" t="s">
        <v>145</v>
      </c>
      <c r="B152" s="4">
        <v>9.0</v>
      </c>
      <c r="D152" s="2"/>
      <c r="H152" s="2"/>
      <c r="J152" s="2"/>
      <c r="M152" s="2"/>
    </row>
    <row r="153">
      <c r="A153" s="4" t="s">
        <v>101</v>
      </c>
      <c r="B153" s="4">
        <v>4.6</v>
      </c>
      <c r="D153" s="2"/>
      <c r="H153" s="2"/>
      <c r="J153" s="2"/>
      <c r="M153" s="2"/>
    </row>
    <row r="154">
      <c r="A154" s="4" t="s">
        <v>146</v>
      </c>
      <c r="B154" s="4">
        <v>9.5</v>
      </c>
      <c r="C154" s="12">
        <v>44694.0</v>
      </c>
      <c r="D154" s="2"/>
      <c r="H154" s="2"/>
      <c r="J154" s="2"/>
      <c r="M154" s="2"/>
    </row>
    <row r="155">
      <c r="A155" s="4" t="s">
        <v>147</v>
      </c>
      <c r="B155" s="4">
        <v>151.0</v>
      </c>
      <c r="D155" s="2"/>
      <c r="H155" s="2"/>
      <c r="J155" s="2"/>
      <c r="M155" s="2"/>
    </row>
    <row r="156">
      <c r="A156" s="4" t="s">
        <v>148</v>
      </c>
      <c r="B156" s="4">
        <v>12.0</v>
      </c>
      <c r="D156" s="2"/>
      <c r="H156" s="2"/>
      <c r="J156" s="2"/>
      <c r="M156" s="2"/>
    </row>
    <row r="157">
      <c r="A157" s="4" t="s">
        <v>149</v>
      </c>
      <c r="B157" s="4">
        <v>20.0</v>
      </c>
      <c r="D157" s="2"/>
      <c r="H157" s="2"/>
      <c r="J157" s="2"/>
      <c r="M157" s="2"/>
    </row>
    <row r="158">
      <c r="A158" s="4" t="s">
        <v>67</v>
      </c>
      <c r="B158" s="4">
        <v>32.0</v>
      </c>
      <c r="D158" s="2"/>
      <c r="H158" s="2"/>
      <c r="J158" s="2"/>
      <c r="M158" s="2"/>
    </row>
    <row r="159">
      <c r="A159" s="4" t="s">
        <v>78</v>
      </c>
      <c r="B159" s="4">
        <v>4.0</v>
      </c>
      <c r="D159" s="2"/>
      <c r="H159" s="2"/>
      <c r="J159" s="2"/>
      <c r="M159" s="2"/>
    </row>
    <row r="160">
      <c r="A160" s="4" t="s">
        <v>150</v>
      </c>
      <c r="B160" s="4">
        <v>13.0</v>
      </c>
      <c r="D160" s="2"/>
      <c r="H160" s="2"/>
      <c r="J160" s="2"/>
      <c r="M160" s="2"/>
    </row>
    <row r="161">
      <c r="A161" s="4" t="s">
        <v>110</v>
      </c>
      <c r="B161" s="4">
        <v>18.0</v>
      </c>
      <c r="C161" s="12">
        <v>44695.0</v>
      </c>
      <c r="D161" s="2"/>
      <c r="H161" s="2"/>
      <c r="J161" s="2"/>
      <c r="M161" s="2"/>
    </row>
    <row r="162">
      <c r="A162" s="4" t="s">
        <v>151</v>
      </c>
      <c r="B162" s="4">
        <v>20.0</v>
      </c>
      <c r="C162" s="6">
        <f>SUM(B156:B162)</f>
        <v>119</v>
      </c>
      <c r="D162" s="2"/>
      <c r="H162" s="2"/>
      <c r="J162" s="2"/>
      <c r="M162" s="2"/>
    </row>
    <row r="163">
      <c r="A163" s="4" t="s">
        <v>152</v>
      </c>
      <c r="B163" s="4">
        <v>20.0</v>
      </c>
      <c r="D163" s="2"/>
      <c r="H163" s="2"/>
      <c r="J163" s="2"/>
      <c r="M163" s="2"/>
    </row>
    <row r="164">
      <c r="A164" s="4" t="s">
        <v>153</v>
      </c>
      <c r="B164" s="4">
        <v>11.6</v>
      </c>
      <c r="C164" s="12">
        <v>44696.0</v>
      </c>
      <c r="D164" s="2"/>
      <c r="H164" s="2"/>
      <c r="J164" s="2"/>
      <c r="M164" s="2"/>
    </row>
    <row r="165">
      <c r="A165" s="4" t="s">
        <v>34</v>
      </c>
      <c r="B165" s="4">
        <v>1.6</v>
      </c>
      <c r="C165" s="12">
        <v>44698.0</v>
      </c>
      <c r="D165" s="2"/>
      <c r="H165" s="2"/>
      <c r="J165" s="2"/>
      <c r="M165" s="2"/>
    </row>
    <row r="166">
      <c r="A166" s="4" t="s">
        <v>128</v>
      </c>
      <c r="B166" s="4">
        <v>8.0</v>
      </c>
      <c r="D166" s="2"/>
      <c r="H166" s="2"/>
      <c r="J166" s="2"/>
      <c r="M166" s="2"/>
    </row>
    <row r="167">
      <c r="A167" s="4" t="s">
        <v>101</v>
      </c>
      <c r="B167" s="4">
        <v>19.6</v>
      </c>
      <c r="C167" s="12">
        <v>44699.0</v>
      </c>
      <c r="D167" s="2"/>
      <c r="H167" s="2"/>
      <c r="J167" s="2"/>
      <c r="M167" s="2"/>
    </row>
    <row r="168">
      <c r="A168" s="4" t="s">
        <v>149</v>
      </c>
      <c r="B168" s="4">
        <v>20.0</v>
      </c>
      <c r="D168" s="2"/>
      <c r="H168" s="2"/>
      <c r="J168" s="2"/>
      <c r="M168" s="2"/>
    </row>
    <row r="169">
      <c r="A169" s="4" t="s">
        <v>78</v>
      </c>
      <c r="B169" s="4">
        <v>3.8</v>
      </c>
      <c r="D169" s="2"/>
      <c r="H169" s="2"/>
      <c r="J169" s="2"/>
      <c r="M169" s="2"/>
    </row>
    <row r="170">
      <c r="A170" s="4" t="s">
        <v>154</v>
      </c>
      <c r="B170" s="5">
        <v>25.0</v>
      </c>
      <c r="D170" s="2"/>
      <c r="H170" s="2"/>
      <c r="J170" s="2"/>
      <c r="M170" s="2"/>
    </row>
    <row r="171">
      <c r="A171" s="4" t="s">
        <v>155</v>
      </c>
      <c r="B171" s="4">
        <v>22.0</v>
      </c>
      <c r="C171" s="12">
        <v>44700.0</v>
      </c>
      <c r="D171" s="2"/>
      <c r="H171" s="2"/>
      <c r="J171" s="2"/>
      <c r="M171" s="2"/>
    </row>
    <row r="172">
      <c r="A172" s="4" t="s">
        <v>156</v>
      </c>
      <c r="B172" s="5">
        <v>25.0</v>
      </c>
      <c r="D172" s="2"/>
      <c r="H172" s="2"/>
      <c r="J172" s="2"/>
      <c r="M172" s="2"/>
    </row>
    <row r="173">
      <c r="A173" s="4" t="s">
        <v>157</v>
      </c>
      <c r="B173" s="4">
        <v>5.0</v>
      </c>
      <c r="D173" s="2"/>
      <c r="H173" s="2"/>
      <c r="J173" s="2"/>
      <c r="M173" s="2"/>
    </row>
    <row r="174">
      <c r="A174" s="4" t="s">
        <v>110</v>
      </c>
      <c r="B174" s="4">
        <v>20.0</v>
      </c>
      <c r="C174" s="12">
        <v>44701.0</v>
      </c>
      <c r="D174" s="2"/>
      <c r="H174" s="2"/>
      <c r="J174" s="2"/>
      <c r="M174" s="2"/>
    </row>
    <row r="175">
      <c r="A175" s="4" t="s">
        <v>158</v>
      </c>
      <c r="B175" s="4">
        <v>151.0</v>
      </c>
      <c r="D175" s="2"/>
      <c r="H175" s="2"/>
      <c r="J175" s="2"/>
      <c r="M175" s="2"/>
    </row>
    <row r="176">
      <c r="A176" s="4" t="s">
        <v>159</v>
      </c>
      <c r="B176" s="5">
        <v>28.0</v>
      </c>
      <c r="D176" s="2"/>
      <c r="H176" s="2"/>
      <c r="J176" s="2"/>
      <c r="M176" s="2"/>
    </row>
    <row r="177">
      <c r="A177" s="4" t="s">
        <v>160</v>
      </c>
      <c r="B177" s="4">
        <v>8.0</v>
      </c>
      <c r="D177" s="2"/>
      <c r="H177" s="2"/>
      <c r="J177" s="2"/>
      <c r="M177" s="2"/>
    </row>
    <row r="178">
      <c r="A178" s="4" t="s">
        <v>161</v>
      </c>
      <c r="B178" s="4">
        <v>17.8</v>
      </c>
      <c r="D178" s="2"/>
      <c r="H178" s="2"/>
      <c r="J178" s="2"/>
      <c r="M178" s="2"/>
    </row>
    <row r="179">
      <c r="A179" s="4" t="s">
        <v>162</v>
      </c>
      <c r="B179" s="4">
        <v>7.0</v>
      </c>
      <c r="C179" s="12">
        <v>44702.0</v>
      </c>
      <c r="D179" s="2"/>
      <c r="H179" s="2"/>
      <c r="J179" s="2"/>
      <c r="M179" s="2"/>
    </row>
    <row r="180">
      <c r="A180" s="4" t="s">
        <v>163</v>
      </c>
      <c r="B180" s="4">
        <v>4.5</v>
      </c>
      <c r="D180" s="2"/>
      <c r="H180" s="2"/>
      <c r="J180" s="2"/>
      <c r="M180" s="2"/>
    </row>
    <row r="181">
      <c r="A181" s="4" t="s">
        <v>164</v>
      </c>
      <c r="B181" s="4">
        <v>9.0</v>
      </c>
      <c r="D181" s="2"/>
      <c r="H181" s="2"/>
      <c r="J181" s="2"/>
      <c r="M181" s="2"/>
    </row>
    <row r="182">
      <c r="A182" s="4" t="s">
        <v>165</v>
      </c>
      <c r="B182" s="5">
        <v>130.0</v>
      </c>
      <c r="D182" s="2"/>
      <c r="H182" s="2"/>
      <c r="J182" s="2"/>
      <c r="M182" s="2"/>
    </row>
    <row r="183">
      <c r="A183" s="4" t="s">
        <v>166</v>
      </c>
      <c r="B183" s="4">
        <v>4.0</v>
      </c>
      <c r="C183" s="12">
        <v>44703.0</v>
      </c>
      <c r="D183" s="2"/>
      <c r="H183" s="2"/>
      <c r="J183" s="2"/>
      <c r="M183" s="2"/>
    </row>
    <row r="184">
      <c r="A184" s="4" t="s">
        <v>94</v>
      </c>
      <c r="B184" s="4">
        <v>18.5</v>
      </c>
      <c r="C184" s="12">
        <v>44704.0</v>
      </c>
      <c r="D184" s="2"/>
      <c r="H184" s="2"/>
      <c r="J184" s="2"/>
      <c r="M184" s="2"/>
    </row>
    <row r="185">
      <c r="A185" s="4" t="s">
        <v>167</v>
      </c>
      <c r="B185" s="4">
        <v>9.0</v>
      </c>
      <c r="D185" s="2"/>
      <c r="H185" s="2"/>
      <c r="J185" s="2"/>
      <c r="M185" s="2"/>
    </row>
    <row r="186">
      <c r="A186" s="4" t="s">
        <v>101</v>
      </c>
      <c r="B186" s="4">
        <v>22.0</v>
      </c>
      <c r="D186" s="2"/>
      <c r="H186" s="2"/>
      <c r="J186" s="2"/>
      <c r="M186" s="2"/>
    </row>
    <row r="187">
      <c r="A187" s="4" t="s">
        <v>168</v>
      </c>
      <c r="B187" s="4">
        <v>21.0</v>
      </c>
      <c r="C187" s="12">
        <v>44705.0</v>
      </c>
      <c r="D187" s="2"/>
      <c r="H187" s="2"/>
      <c r="J187" s="2"/>
      <c r="M187" s="2"/>
    </row>
    <row r="188">
      <c r="A188" s="4" t="s">
        <v>144</v>
      </c>
      <c r="B188" s="4">
        <v>3.5</v>
      </c>
      <c r="D188" s="2"/>
      <c r="H188" s="2"/>
      <c r="J188" s="2"/>
      <c r="M188" s="2"/>
    </row>
    <row r="189">
      <c r="A189" s="4" t="s">
        <v>149</v>
      </c>
      <c r="B189" s="4">
        <v>10.0</v>
      </c>
      <c r="D189" s="2"/>
      <c r="H189" s="2"/>
      <c r="J189" s="2"/>
      <c r="M189" s="2"/>
    </row>
    <row r="190">
      <c r="A190" s="4" t="s">
        <v>145</v>
      </c>
      <c r="B190" s="4">
        <v>20.0</v>
      </c>
      <c r="D190" s="2"/>
      <c r="H190" s="2"/>
      <c r="J190" s="2"/>
      <c r="M190" s="2"/>
    </row>
    <row r="191">
      <c r="A191" s="4" t="s">
        <v>169</v>
      </c>
      <c r="B191" s="4">
        <v>8.0</v>
      </c>
      <c r="C191" s="12">
        <v>44706.0</v>
      </c>
      <c r="D191" s="2"/>
      <c r="H191" s="2"/>
      <c r="J191" s="2"/>
      <c r="M191" s="2"/>
    </row>
    <row r="192">
      <c r="A192" s="4" t="s">
        <v>170</v>
      </c>
      <c r="B192" s="4">
        <v>20.0</v>
      </c>
      <c r="D192" s="2"/>
      <c r="H192" s="2"/>
      <c r="J192" s="2"/>
      <c r="M192" s="2"/>
    </row>
    <row r="193">
      <c r="A193" s="4" t="s">
        <v>58</v>
      </c>
      <c r="B193" s="4">
        <v>6.0</v>
      </c>
      <c r="D193" s="2"/>
      <c r="H193" s="2"/>
      <c r="J193" s="2"/>
      <c r="M193" s="2"/>
    </row>
    <row r="194">
      <c r="A194" s="4" t="s">
        <v>34</v>
      </c>
      <c r="B194" s="4">
        <v>22.0</v>
      </c>
      <c r="D194" s="2"/>
      <c r="H194" s="2"/>
      <c r="J194" s="2"/>
      <c r="M194" s="2"/>
    </row>
    <row r="195">
      <c r="A195" s="4" t="s">
        <v>171</v>
      </c>
      <c r="B195" s="4">
        <v>6.0</v>
      </c>
      <c r="C195" s="12">
        <v>44707.0</v>
      </c>
      <c r="D195" s="2"/>
      <c r="H195" s="2"/>
      <c r="J195" s="2"/>
      <c r="M195" s="2"/>
    </row>
    <row r="196">
      <c r="A196" s="4" t="s">
        <v>88</v>
      </c>
      <c r="B196" s="4">
        <v>18.2</v>
      </c>
      <c r="C196" s="12">
        <v>44708.0</v>
      </c>
      <c r="D196" s="2"/>
      <c r="H196" s="2"/>
      <c r="J196" s="2"/>
      <c r="M196" s="2"/>
    </row>
    <row r="197">
      <c r="A197" s="4" t="s">
        <v>172</v>
      </c>
      <c r="B197" s="5">
        <v>200.0</v>
      </c>
      <c r="D197" s="2"/>
      <c r="H197" s="2"/>
      <c r="J197" s="2"/>
      <c r="M197" s="2"/>
    </row>
    <row r="198">
      <c r="A198" s="4" t="s">
        <v>173</v>
      </c>
      <c r="B198" s="4">
        <v>22.0</v>
      </c>
      <c r="C198" s="12">
        <v>44710.0</v>
      </c>
      <c r="D198" s="2"/>
      <c r="H198" s="2"/>
      <c r="J198" s="2"/>
      <c r="M198" s="2"/>
    </row>
    <row r="199">
      <c r="A199" s="4" t="s">
        <v>174</v>
      </c>
      <c r="B199" s="4">
        <v>150.0</v>
      </c>
      <c r="D199" s="2"/>
      <c r="H199" s="2"/>
      <c r="J199" s="2"/>
      <c r="M199" s="2"/>
    </row>
    <row r="200">
      <c r="A200" s="4" t="s">
        <v>175</v>
      </c>
      <c r="B200" s="4">
        <v>10.0</v>
      </c>
      <c r="D200" s="2"/>
      <c r="H200" s="2"/>
      <c r="J200" s="2"/>
      <c r="M200" s="2"/>
    </row>
    <row r="201">
      <c r="A201" s="4" t="s">
        <v>176</v>
      </c>
      <c r="B201" s="4">
        <v>15.0</v>
      </c>
      <c r="D201" s="2"/>
      <c r="H201" s="2"/>
      <c r="J201" s="2"/>
      <c r="M201" s="2"/>
    </row>
    <row r="202">
      <c r="A202" s="4" t="s">
        <v>177</v>
      </c>
      <c r="B202" s="4">
        <v>10.0</v>
      </c>
      <c r="D202" s="2"/>
      <c r="H202" s="2"/>
      <c r="J202" s="2"/>
      <c r="M202" s="2"/>
    </row>
    <row r="203">
      <c r="A203" s="4" t="s">
        <v>67</v>
      </c>
      <c r="B203" s="4">
        <v>30.0</v>
      </c>
      <c r="D203" s="2"/>
      <c r="H203" s="2"/>
      <c r="J203" s="2"/>
      <c r="M203" s="2"/>
    </row>
    <row r="204">
      <c r="A204" s="4" t="s">
        <v>178</v>
      </c>
      <c r="B204" s="4">
        <v>7.0</v>
      </c>
      <c r="C204" s="12">
        <v>44712.0</v>
      </c>
      <c r="D204" s="2"/>
      <c r="H204" s="2"/>
      <c r="J204" s="2"/>
      <c r="M204" s="2"/>
    </row>
    <row r="205">
      <c r="A205" s="4" t="s">
        <v>78</v>
      </c>
      <c r="B205" s="4">
        <v>5.5</v>
      </c>
      <c r="D205" s="2"/>
      <c r="H205" s="2"/>
      <c r="J205" s="2"/>
      <c r="M205" s="2"/>
    </row>
    <row r="206">
      <c r="A206" s="4" t="s">
        <v>179</v>
      </c>
      <c r="B206" s="4">
        <v>30.0</v>
      </c>
      <c r="C206" s="12">
        <v>44713.0</v>
      </c>
      <c r="D206" s="2"/>
      <c r="H206" s="2"/>
      <c r="J206" s="2"/>
      <c r="M206" s="2"/>
    </row>
    <row r="207">
      <c r="A207" s="4" t="s">
        <v>167</v>
      </c>
      <c r="B207" s="4">
        <v>3.0</v>
      </c>
      <c r="D207" s="2"/>
      <c r="H207" s="2"/>
      <c r="J207" s="2"/>
      <c r="M207" s="2"/>
    </row>
    <row r="208">
      <c r="A208" s="4" t="s">
        <v>180</v>
      </c>
      <c r="B208" s="4">
        <v>6.0</v>
      </c>
      <c r="D208" s="2"/>
      <c r="H208" s="2"/>
      <c r="J208" s="2"/>
      <c r="M208" s="2"/>
    </row>
    <row r="209">
      <c r="A209" s="4" t="s">
        <v>181</v>
      </c>
      <c r="B209" s="4">
        <v>42.0</v>
      </c>
      <c r="C209" s="12">
        <v>44714.0</v>
      </c>
      <c r="D209" s="2"/>
      <c r="H209" s="2"/>
      <c r="J209" s="2"/>
      <c r="M209" s="2"/>
    </row>
    <row r="210">
      <c r="A210" s="4" t="s">
        <v>182</v>
      </c>
      <c r="B210" s="4">
        <v>3.5</v>
      </c>
      <c r="D210" s="2"/>
      <c r="H210" s="2"/>
      <c r="J210" s="2"/>
      <c r="M210" s="2"/>
    </row>
    <row r="211">
      <c r="A211" s="4" t="s">
        <v>88</v>
      </c>
      <c r="B211" s="4">
        <v>9.0</v>
      </c>
      <c r="C211" s="12">
        <v>44715.0</v>
      </c>
      <c r="D211" s="2"/>
      <c r="H211" s="2"/>
      <c r="J211" s="2"/>
      <c r="M211" s="2"/>
    </row>
    <row r="212">
      <c r="A212" s="4" t="s">
        <v>183</v>
      </c>
      <c r="B212" s="15">
        <f>153+85</f>
        <v>238</v>
      </c>
      <c r="D212" s="2"/>
      <c r="H212" s="2"/>
      <c r="J212" s="2"/>
      <c r="M212" s="2"/>
    </row>
    <row r="213">
      <c r="A213" s="4" t="s">
        <v>98</v>
      </c>
      <c r="B213" s="4">
        <v>6.0</v>
      </c>
      <c r="D213" s="2"/>
      <c r="H213" s="2"/>
      <c r="J213" s="2"/>
      <c r="M213" s="2"/>
    </row>
    <row r="214">
      <c r="A214" s="4" t="s">
        <v>184</v>
      </c>
      <c r="B214" s="4">
        <v>10.0</v>
      </c>
      <c r="C214" s="12">
        <v>44718.0</v>
      </c>
      <c r="D214" s="2"/>
      <c r="H214" s="2"/>
      <c r="J214" s="2"/>
      <c r="M214" s="2"/>
    </row>
    <row r="215">
      <c r="A215" s="4" t="s">
        <v>185</v>
      </c>
      <c r="B215" s="4">
        <v>9.5</v>
      </c>
      <c r="D215" s="2"/>
      <c r="H215" s="2"/>
      <c r="J215" s="2"/>
      <c r="M215" s="2"/>
    </row>
    <row r="216">
      <c r="A216" s="4" t="s">
        <v>186</v>
      </c>
      <c r="B216" s="4">
        <v>17.5</v>
      </c>
      <c r="C216" s="12">
        <v>44719.0</v>
      </c>
      <c r="D216" s="2"/>
      <c r="H216" s="2"/>
      <c r="J216" s="2"/>
      <c r="M216" s="2"/>
    </row>
    <row r="217">
      <c r="A217" s="4" t="s">
        <v>187</v>
      </c>
      <c r="B217" s="4">
        <v>13.0</v>
      </c>
      <c r="D217" s="2"/>
      <c r="H217" s="2"/>
      <c r="J217" s="2"/>
      <c r="M217" s="2"/>
    </row>
    <row r="218">
      <c r="A218" s="4" t="s">
        <v>188</v>
      </c>
      <c r="B218" s="4">
        <v>13.0</v>
      </c>
      <c r="D218" s="2"/>
      <c r="H218" s="2"/>
      <c r="J218" s="2"/>
      <c r="M218" s="2"/>
    </row>
    <row r="219">
      <c r="A219" s="4" t="s">
        <v>189</v>
      </c>
      <c r="B219" s="4">
        <v>15.0</v>
      </c>
      <c r="C219" s="12">
        <v>44720.0</v>
      </c>
      <c r="D219" s="2"/>
      <c r="H219" s="2"/>
      <c r="J219" s="2"/>
      <c r="M219" s="2"/>
    </row>
    <row r="220">
      <c r="A220" s="4" t="s">
        <v>190</v>
      </c>
      <c r="B220" s="4">
        <v>14.0</v>
      </c>
      <c r="C220" s="12">
        <v>44721.0</v>
      </c>
      <c r="D220" s="2"/>
      <c r="H220" s="2"/>
      <c r="J220" s="2"/>
      <c r="M220" s="2"/>
    </row>
    <row r="221">
      <c r="A221" s="4" t="s">
        <v>191</v>
      </c>
      <c r="B221" s="4">
        <v>6.0</v>
      </c>
      <c r="D221" s="2"/>
      <c r="H221" s="2"/>
      <c r="J221" s="2"/>
      <c r="M221" s="2"/>
    </row>
    <row r="222">
      <c r="A222" s="4" t="s">
        <v>110</v>
      </c>
      <c r="B222" s="4">
        <v>17.0</v>
      </c>
      <c r="D222" s="2"/>
      <c r="H222" s="2"/>
      <c r="J222" s="2"/>
      <c r="M222" s="2"/>
    </row>
    <row r="223">
      <c r="A223" s="4" t="s">
        <v>192</v>
      </c>
      <c r="B223" s="4">
        <v>39.0</v>
      </c>
      <c r="D223" s="2"/>
      <c r="H223" s="2"/>
      <c r="J223" s="2"/>
      <c r="M223" s="2"/>
    </row>
    <row r="224">
      <c r="A224" s="4" t="s">
        <v>153</v>
      </c>
      <c r="B224" s="4">
        <v>23.0</v>
      </c>
      <c r="D224" s="2"/>
      <c r="H224" s="2"/>
      <c r="J224" s="2"/>
      <c r="M224" s="2"/>
    </row>
    <row r="225">
      <c r="A225" s="4" t="s">
        <v>193</v>
      </c>
      <c r="B225" s="4">
        <v>24.0</v>
      </c>
      <c r="C225" s="12">
        <v>44722.0</v>
      </c>
      <c r="D225" s="2"/>
      <c r="H225" s="2"/>
      <c r="J225" s="2"/>
      <c r="M225" s="2"/>
    </row>
    <row r="226">
      <c r="A226" s="4" t="s">
        <v>175</v>
      </c>
      <c r="B226" s="4">
        <v>15.0</v>
      </c>
      <c r="C226" s="12">
        <v>44723.0</v>
      </c>
      <c r="D226" s="2"/>
      <c r="H226" s="2"/>
      <c r="J226" s="2"/>
      <c r="M226" s="2"/>
    </row>
    <row r="227">
      <c r="A227" s="4" t="s">
        <v>194</v>
      </c>
      <c r="B227" s="4">
        <v>9.0</v>
      </c>
      <c r="D227" s="2"/>
      <c r="H227" s="2"/>
      <c r="J227" s="2"/>
      <c r="M227" s="2"/>
    </row>
    <row r="228">
      <c r="A228" s="4" t="s">
        <v>101</v>
      </c>
      <c r="B228" s="4">
        <v>36.0</v>
      </c>
      <c r="C228" s="12">
        <v>44725.0</v>
      </c>
      <c r="D228" s="2"/>
      <c r="H228" s="2"/>
      <c r="J228" s="2"/>
      <c r="M228" s="2"/>
    </row>
    <row r="229">
      <c r="A229" s="4" t="s">
        <v>195</v>
      </c>
      <c r="B229" s="4">
        <v>5.3</v>
      </c>
      <c r="D229" s="2"/>
      <c r="H229" s="2"/>
      <c r="J229" s="2"/>
      <c r="M229" s="2"/>
    </row>
    <row r="230">
      <c r="A230" s="4" t="s">
        <v>196</v>
      </c>
      <c r="B230" s="4">
        <v>18.0</v>
      </c>
      <c r="C230" s="12">
        <v>44727.0</v>
      </c>
      <c r="D230" s="2"/>
      <c r="H230" s="2"/>
      <c r="J230" s="2"/>
      <c r="M230" s="2"/>
    </row>
    <row r="231">
      <c r="A231" s="4" t="s">
        <v>197</v>
      </c>
      <c r="B231" s="4">
        <v>13.0</v>
      </c>
      <c r="D231" s="2"/>
      <c r="H231" s="2"/>
      <c r="J231" s="2"/>
      <c r="M231" s="2"/>
    </row>
    <row r="232">
      <c r="A232" s="4" t="s">
        <v>78</v>
      </c>
      <c r="B232" s="4">
        <v>7.0</v>
      </c>
      <c r="D232" s="2"/>
      <c r="H232" s="2"/>
      <c r="J232" s="2"/>
      <c r="M232" s="2"/>
    </row>
    <row r="233">
      <c r="A233" s="4" t="s">
        <v>67</v>
      </c>
      <c r="B233" s="4">
        <v>9.0</v>
      </c>
      <c r="C233" s="12">
        <v>44728.0</v>
      </c>
      <c r="D233" s="2"/>
      <c r="H233" s="2"/>
      <c r="J233" s="2"/>
      <c r="M233" s="2"/>
    </row>
    <row r="234">
      <c r="A234" s="4" t="s">
        <v>101</v>
      </c>
      <c r="B234" s="4">
        <v>7.0</v>
      </c>
      <c r="C234" s="12">
        <v>44732.0</v>
      </c>
      <c r="D234" s="2"/>
      <c r="H234" s="2"/>
      <c r="J234" s="2"/>
      <c r="M234" s="2"/>
    </row>
    <row r="235">
      <c r="A235" s="4" t="s">
        <v>198</v>
      </c>
      <c r="B235" s="4">
        <v>22.0</v>
      </c>
      <c r="C235" s="12">
        <v>44734.0</v>
      </c>
      <c r="D235" s="2"/>
      <c r="H235" s="2"/>
      <c r="J235" s="2"/>
      <c r="M235" s="2"/>
    </row>
    <row r="236">
      <c r="A236" s="4" t="s">
        <v>199</v>
      </c>
      <c r="B236" s="4">
        <v>19.0</v>
      </c>
      <c r="D236" s="2"/>
      <c r="H236" s="2"/>
      <c r="J236" s="2"/>
      <c r="M236" s="2"/>
    </row>
    <row r="237">
      <c r="A237" s="4" t="s">
        <v>200</v>
      </c>
      <c r="B237" s="4">
        <v>11.0</v>
      </c>
      <c r="D237" s="2"/>
      <c r="H237" s="2"/>
      <c r="J237" s="2"/>
      <c r="M237" s="2"/>
    </row>
    <row r="238">
      <c r="A238" s="4" t="s">
        <v>198</v>
      </c>
      <c r="B238" s="4">
        <v>12.0</v>
      </c>
      <c r="C238" s="12">
        <v>44735.0</v>
      </c>
      <c r="D238" s="2"/>
      <c r="H238" s="2"/>
      <c r="J238" s="2"/>
      <c r="M238" s="2"/>
    </row>
    <row r="239">
      <c r="A239" s="4" t="s">
        <v>149</v>
      </c>
      <c r="B239" s="4">
        <v>20.0</v>
      </c>
      <c r="D239" s="2"/>
      <c r="H239" s="2"/>
      <c r="J239" s="2"/>
      <c r="M239" s="2"/>
    </row>
    <row r="240">
      <c r="A240" s="4" t="s">
        <v>201</v>
      </c>
      <c r="B240" s="4">
        <v>222.0</v>
      </c>
      <c r="D240" s="2"/>
      <c r="H240" s="2"/>
      <c r="J240" s="2"/>
      <c r="M240" s="2"/>
    </row>
    <row r="241">
      <c r="A241" s="4" t="s">
        <v>202</v>
      </c>
      <c r="B241" s="4">
        <v>20.0</v>
      </c>
      <c r="D241" s="2"/>
      <c r="H241" s="2"/>
      <c r="J241" s="2"/>
      <c r="M241" s="2"/>
    </row>
    <row r="242">
      <c r="A242" s="4" t="s">
        <v>203</v>
      </c>
      <c r="B242" s="4">
        <v>7.0</v>
      </c>
      <c r="D242" s="2"/>
      <c r="H242" s="2"/>
      <c r="J242" s="2"/>
      <c r="M242" s="2"/>
    </row>
    <row r="243">
      <c r="A243" s="4" t="s">
        <v>204</v>
      </c>
      <c r="B243" s="4">
        <v>4.0</v>
      </c>
      <c r="D243" s="2"/>
      <c r="H243" s="2"/>
      <c r="J243" s="2"/>
      <c r="M243" s="2"/>
    </row>
    <row r="244">
      <c r="A244" s="4" t="s">
        <v>205</v>
      </c>
      <c r="B244" s="4">
        <v>4.0</v>
      </c>
      <c r="D244" s="2"/>
      <c r="H244" s="2"/>
      <c r="J244" s="2"/>
      <c r="M244" s="2"/>
    </row>
    <row r="245">
      <c r="A245" s="4" t="s">
        <v>23</v>
      </c>
      <c r="B245" s="4">
        <v>24.0</v>
      </c>
      <c r="C245" s="12">
        <v>44737.0</v>
      </c>
      <c r="D245" s="2"/>
      <c r="H245" s="2"/>
      <c r="J245" s="2"/>
      <c r="M245" s="2"/>
    </row>
    <row r="246">
      <c r="A246" s="4" t="s">
        <v>101</v>
      </c>
      <c r="B246" s="4">
        <v>6.75</v>
      </c>
      <c r="D246" s="2"/>
      <c r="H246" s="2"/>
      <c r="J246" s="2"/>
      <c r="M246" s="2"/>
    </row>
    <row r="247">
      <c r="A247" s="4" t="s">
        <v>149</v>
      </c>
      <c r="B247" s="4">
        <v>20.0</v>
      </c>
      <c r="D247" s="2"/>
      <c r="H247" s="2"/>
      <c r="J247" s="2"/>
      <c r="M247" s="2"/>
    </row>
    <row r="248">
      <c r="A248" s="4" t="s">
        <v>206</v>
      </c>
      <c r="B248" s="4">
        <v>14.0</v>
      </c>
      <c r="D248" s="2"/>
      <c r="H248" s="2"/>
      <c r="J248" s="2"/>
      <c r="M248" s="2"/>
    </row>
    <row r="249">
      <c r="A249" s="4" t="s">
        <v>207</v>
      </c>
      <c r="B249" s="4">
        <v>10.0</v>
      </c>
      <c r="D249" s="2"/>
      <c r="H249" s="2"/>
      <c r="J249" s="2"/>
      <c r="M249" s="2"/>
    </row>
    <row r="250">
      <c r="A250" s="4" t="s">
        <v>208</v>
      </c>
      <c r="B250" s="4">
        <v>7.0</v>
      </c>
      <c r="D250" s="2"/>
      <c r="H250" s="2"/>
      <c r="J250" s="2"/>
      <c r="M250" s="2"/>
    </row>
    <row r="251">
      <c r="A251" s="4" t="s">
        <v>209</v>
      </c>
      <c r="B251" s="4">
        <v>24.0</v>
      </c>
      <c r="C251" s="12">
        <v>44740.0</v>
      </c>
      <c r="D251" s="2"/>
      <c r="H251" s="2"/>
      <c r="J251" s="2"/>
      <c r="M251" s="2"/>
    </row>
    <row r="252">
      <c r="A252" s="4" t="s">
        <v>210</v>
      </c>
      <c r="B252" s="5">
        <v>200.0</v>
      </c>
      <c r="D252" s="2"/>
      <c r="H252" s="2"/>
      <c r="J252" s="2"/>
      <c r="M252" s="2"/>
    </row>
    <row r="253">
      <c r="A253" s="4" t="s">
        <v>189</v>
      </c>
      <c r="B253" s="4">
        <v>5.0</v>
      </c>
      <c r="D253" s="2"/>
      <c r="H253" s="2"/>
      <c r="J253" s="2"/>
      <c r="M253" s="2"/>
    </row>
    <row r="254">
      <c r="A254" s="4" t="s">
        <v>211</v>
      </c>
      <c r="B254" s="4">
        <v>150.0</v>
      </c>
      <c r="D254" s="2"/>
      <c r="H254" s="2"/>
      <c r="J254" s="2"/>
      <c r="M254" s="2"/>
    </row>
    <row r="255">
      <c r="A255" s="4" t="s">
        <v>212</v>
      </c>
      <c r="B255" s="4">
        <f>52+7.5</f>
        <v>59.5</v>
      </c>
      <c r="D255" s="2"/>
      <c r="H255" s="2"/>
      <c r="J255" s="2"/>
      <c r="M255" s="2"/>
    </row>
    <row r="256">
      <c r="A256" s="4" t="s">
        <v>213</v>
      </c>
      <c r="B256" s="4">
        <v>25.0</v>
      </c>
      <c r="D256" s="2"/>
      <c r="H256" s="2"/>
      <c r="J256" s="2"/>
      <c r="M256" s="2"/>
    </row>
    <row r="257">
      <c r="A257" s="4" t="s">
        <v>214</v>
      </c>
      <c r="B257" s="4">
        <v>13.0</v>
      </c>
      <c r="D257" s="2"/>
      <c r="H257" s="2"/>
      <c r="J257" s="2"/>
      <c r="M257" s="2"/>
    </row>
    <row r="258">
      <c r="A258" s="4" t="s">
        <v>215</v>
      </c>
      <c r="B258" s="4">
        <v>12.0</v>
      </c>
      <c r="C258" s="12">
        <v>44748.0</v>
      </c>
      <c r="D258" s="2"/>
      <c r="H258" s="2"/>
      <c r="J258" s="2"/>
      <c r="M258" s="2"/>
    </row>
    <row r="259">
      <c r="A259" s="4" t="s">
        <v>216</v>
      </c>
      <c r="B259" s="4">
        <v>50.0</v>
      </c>
      <c r="D259" s="2"/>
      <c r="H259" s="2"/>
      <c r="J259" s="2"/>
      <c r="M259" s="2"/>
    </row>
    <row r="260">
      <c r="A260" s="4" t="s">
        <v>217</v>
      </c>
      <c r="B260" s="4">
        <v>160.0</v>
      </c>
      <c r="D260" s="2"/>
      <c r="H260" s="2"/>
      <c r="J260" s="2"/>
      <c r="M260" s="2"/>
    </row>
    <row r="261">
      <c r="A261" s="4" t="s">
        <v>101</v>
      </c>
      <c r="B261" s="4">
        <v>14.5</v>
      </c>
      <c r="D261" s="2"/>
      <c r="H261" s="2"/>
      <c r="J261" s="2"/>
      <c r="M261" s="2"/>
    </row>
    <row r="262">
      <c r="A262" s="4" t="s">
        <v>67</v>
      </c>
      <c r="B262" s="4">
        <v>13.0</v>
      </c>
      <c r="C262" s="12">
        <v>44750.0</v>
      </c>
      <c r="D262" s="2"/>
      <c r="H262" s="2"/>
      <c r="J262" s="2"/>
      <c r="M262" s="2"/>
    </row>
    <row r="263">
      <c r="A263" s="4" t="s">
        <v>193</v>
      </c>
      <c r="B263" s="4">
        <v>12.0</v>
      </c>
      <c r="D263" s="2"/>
      <c r="H263" s="2"/>
      <c r="J263" s="2"/>
      <c r="M263" s="2"/>
    </row>
    <row r="264">
      <c r="A264" s="4" t="s">
        <v>218</v>
      </c>
      <c r="B264" s="4">
        <v>9.0</v>
      </c>
      <c r="D264" s="2"/>
      <c r="H264" s="2"/>
      <c r="J264" s="2"/>
      <c r="M264" s="2"/>
    </row>
    <row r="265">
      <c r="A265" s="4" t="s">
        <v>67</v>
      </c>
      <c r="B265" s="4">
        <v>28.5</v>
      </c>
      <c r="C265" s="12">
        <v>44753.0</v>
      </c>
      <c r="D265" s="2"/>
      <c r="H265" s="2"/>
      <c r="J265" s="2"/>
      <c r="M265" s="2"/>
    </row>
    <row r="266">
      <c r="A266" s="4" t="s">
        <v>219</v>
      </c>
      <c r="B266" s="4">
        <v>3.7</v>
      </c>
      <c r="D266" s="2"/>
      <c r="H266" s="2"/>
      <c r="J266" s="2"/>
      <c r="M266" s="2"/>
    </row>
    <row r="267">
      <c r="A267" s="4" t="s">
        <v>220</v>
      </c>
      <c r="B267" s="4">
        <v>20.22</v>
      </c>
      <c r="D267" s="2"/>
      <c r="H267" s="2"/>
      <c r="J267" s="2"/>
      <c r="M267" s="2"/>
    </row>
    <row r="268">
      <c r="A268" s="4" t="s">
        <v>110</v>
      </c>
      <c r="B268" s="4">
        <v>25.0</v>
      </c>
      <c r="D268" s="2"/>
      <c r="H268" s="2"/>
      <c r="J268" s="2"/>
      <c r="M268" s="2"/>
    </row>
    <row r="269">
      <c r="A269" s="4" t="s">
        <v>207</v>
      </c>
      <c r="B269" s="4">
        <v>9.0</v>
      </c>
      <c r="D269" s="2"/>
      <c r="H269" s="2"/>
      <c r="J269" s="2"/>
      <c r="M269" s="2"/>
    </row>
    <row r="270">
      <c r="A270" s="4" t="s">
        <v>94</v>
      </c>
      <c r="B270" s="4">
        <v>8.0</v>
      </c>
      <c r="D270" s="2"/>
      <c r="H270" s="2"/>
      <c r="J270" s="2"/>
      <c r="M270" s="2"/>
    </row>
    <row r="271">
      <c r="A271" s="4" t="s">
        <v>221</v>
      </c>
      <c r="B271" s="4">
        <v>8.0</v>
      </c>
      <c r="D271" s="2"/>
      <c r="H271" s="2"/>
      <c r="J271" s="2"/>
      <c r="M271" s="2"/>
    </row>
    <row r="272">
      <c r="A272" s="4" t="s">
        <v>78</v>
      </c>
      <c r="B272" s="4">
        <v>5.5</v>
      </c>
      <c r="D272" s="2"/>
      <c r="H272" s="2"/>
      <c r="J272" s="2"/>
      <c r="M272" s="2"/>
    </row>
    <row r="273">
      <c r="A273" s="4" t="s">
        <v>101</v>
      </c>
      <c r="B273" s="4">
        <v>19.0</v>
      </c>
      <c r="D273" s="2"/>
      <c r="H273" s="2"/>
      <c r="J273" s="2"/>
      <c r="M273" s="2"/>
    </row>
    <row r="274">
      <c r="A274" s="4" t="s">
        <v>78</v>
      </c>
      <c r="B274" s="4">
        <v>5.0</v>
      </c>
      <c r="D274" s="2"/>
      <c r="H274" s="2"/>
      <c r="J274" s="2"/>
      <c r="M274" s="2"/>
    </row>
    <row r="275">
      <c r="A275" s="4" t="s">
        <v>222</v>
      </c>
      <c r="B275" s="4">
        <v>32.5</v>
      </c>
      <c r="D275" s="2"/>
      <c r="H275" s="2"/>
      <c r="J275" s="2"/>
      <c r="M275" s="2"/>
    </row>
    <row r="276">
      <c r="A276" s="4" t="s">
        <v>101</v>
      </c>
      <c r="B276" s="4">
        <v>12.0</v>
      </c>
      <c r="D276" s="2"/>
      <c r="H276" s="2"/>
      <c r="J276" s="2"/>
      <c r="M276" s="2"/>
    </row>
    <row r="277">
      <c r="A277" s="4" t="s">
        <v>223</v>
      </c>
      <c r="B277" s="5">
        <v>50.0</v>
      </c>
      <c r="D277" s="2"/>
      <c r="H277" s="2"/>
      <c r="J277" s="2"/>
      <c r="M277" s="2"/>
    </row>
    <row r="278">
      <c r="A278" s="4" t="s">
        <v>224</v>
      </c>
      <c r="B278" s="5">
        <v>30.0</v>
      </c>
      <c r="D278" s="2"/>
      <c r="H278" s="2"/>
      <c r="J278" s="2"/>
      <c r="M278" s="2"/>
    </row>
    <row r="279">
      <c r="A279" s="4" t="s">
        <v>78</v>
      </c>
      <c r="B279" s="4">
        <v>5.0</v>
      </c>
      <c r="D279" s="2"/>
      <c r="H279" s="2"/>
      <c r="J279" s="2"/>
      <c r="M279" s="2"/>
    </row>
    <row r="280">
      <c r="A280" s="4" t="s">
        <v>225</v>
      </c>
      <c r="B280" s="4">
        <v>8.5</v>
      </c>
      <c r="D280" s="2"/>
      <c r="H280" s="2"/>
      <c r="J280" s="2"/>
      <c r="M280" s="2"/>
    </row>
    <row r="281">
      <c r="A281" s="4" t="s">
        <v>217</v>
      </c>
      <c r="B281" s="4">
        <v>161.0</v>
      </c>
      <c r="D281" s="2"/>
      <c r="H281" s="2"/>
      <c r="J281" s="2"/>
      <c r="M281" s="2"/>
    </row>
    <row r="282">
      <c r="A282" s="4" t="s">
        <v>220</v>
      </c>
      <c r="B282" s="4">
        <v>20.0</v>
      </c>
      <c r="D282" s="2"/>
      <c r="H282" s="2"/>
      <c r="J282" s="2"/>
      <c r="M282" s="2"/>
    </row>
    <row r="283">
      <c r="A283" s="4" t="s">
        <v>110</v>
      </c>
      <c r="B283" s="4">
        <f>17.88-0.26</f>
        <v>17.62</v>
      </c>
      <c r="D283" s="2"/>
      <c r="H283" s="2"/>
      <c r="J283" s="2"/>
      <c r="M283" s="2"/>
    </row>
    <row r="284">
      <c r="A284" s="4" t="s">
        <v>182</v>
      </c>
      <c r="B284" s="4">
        <v>9.0</v>
      </c>
      <c r="D284" s="2"/>
      <c r="H284" s="2"/>
      <c r="J284" s="2"/>
      <c r="M284" s="2"/>
    </row>
    <row r="285">
      <c r="A285" s="4" t="s">
        <v>101</v>
      </c>
      <c r="B285" s="4">
        <v>27.5</v>
      </c>
      <c r="D285" s="2"/>
      <c r="H285" s="2"/>
      <c r="J285" s="2"/>
      <c r="M285" s="2"/>
    </row>
    <row r="286">
      <c r="A286" s="4" t="s">
        <v>226</v>
      </c>
      <c r="B286" s="5">
        <v>128.0</v>
      </c>
      <c r="D286" s="2"/>
      <c r="H286" s="2"/>
      <c r="J286" s="2"/>
      <c r="M286" s="2"/>
    </row>
    <row r="287">
      <c r="A287" s="4" t="s">
        <v>101</v>
      </c>
      <c r="B287" s="4">
        <v>2.0</v>
      </c>
      <c r="D287" s="2"/>
      <c r="H287" s="2"/>
      <c r="J287" s="2"/>
      <c r="M287" s="2"/>
    </row>
    <row r="288">
      <c r="A288" s="4" t="s">
        <v>217</v>
      </c>
      <c r="B288" s="4">
        <v>25.25</v>
      </c>
      <c r="C288" s="12">
        <v>44768.0</v>
      </c>
      <c r="D288" s="2"/>
      <c r="H288" s="2"/>
      <c r="J288" s="2"/>
      <c r="M288" s="2"/>
    </row>
    <row r="289">
      <c r="A289" s="4" t="s">
        <v>227</v>
      </c>
      <c r="B289" s="4">
        <v>20.0</v>
      </c>
      <c r="D289" s="2"/>
      <c r="H289" s="2"/>
      <c r="J289" s="2"/>
      <c r="M289" s="2"/>
    </row>
    <row r="290">
      <c r="A290" s="4" t="s">
        <v>228</v>
      </c>
      <c r="B290" s="4">
        <v>500.0</v>
      </c>
      <c r="C290" s="12">
        <v>44777.0</v>
      </c>
      <c r="D290" s="2"/>
      <c r="H290" s="2"/>
      <c r="J290" s="2"/>
      <c r="M290" s="2"/>
    </row>
    <row r="291">
      <c r="A291" s="4" t="s">
        <v>67</v>
      </c>
      <c r="B291" s="4">
        <v>20.0</v>
      </c>
      <c r="D291" s="2"/>
      <c r="H291" s="2"/>
      <c r="J291" s="2"/>
      <c r="M291" s="2"/>
    </row>
    <row r="292">
      <c r="A292" s="4" t="s">
        <v>32</v>
      </c>
      <c r="B292" s="4">
        <v>20.0</v>
      </c>
      <c r="C292" s="12">
        <v>44780.0</v>
      </c>
      <c r="D292" s="2"/>
      <c r="H292" s="2"/>
      <c r="J292" s="2"/>
      <c r="M292" s="2"/>
    </row>
    <row r="293">
      <c r="A293" s="4" t="s">
        <v>229</v>
      </c>
      <c r="B293" s="4">
        <v>45.0</v>
      </c>
      <c r="C293" s="12">
        <v>44782.0</v>
      </c>
      <c r="D293" s="2"/>
      <c r="H293" s="2"/>
      <c r="J293" s="2"/>
      <c r="M293" s="2"/>
    </row>
    <row r="294">
      <c r="A294" s="4" t="s">
        <v>230</v>
      </c>
      <c r="B294" s="4">
        <v>12.0</v>
      </c>
      <c r="D294" s="2"/>
      <c r="H294" s="2"/>
      <c r="J294" s="2"/>
      <c r="M294" s="2"/>
    </row>
    <row r="295">
      <c r="A295" s="4" t="s">
        <v>101</v>
      </c>
      <c r="B295" s="4">
        <v>27.5</v>
      </c>
      <c r="C295" s="12">
        <v>44784.0</v>
      </c>
      <c r="D295" s="2"/>
      <c r="H295" s="2"/>
      <c r="J295" s="2"/>
      <c r="M295" s="2"/>
    </row>
    <row r="296">
      <c r="A296" s="4" t="s">
        <v>182</v>
      </c>
      <c r="B296" s="4">
        <v>6.5</v>
      </c>
      <c r="D296" s="2"/>
      <c r="H296" s="2"/>
      <c r="J296" s="2"/>
      <c r="M296" s="2"/>
    </row>
    <row r="297">
      <c r="A297" s="4" t="s">
        <v>23</v>
      </c>
      <c r="B297" s="4">
        <v>11.5</v>
      </c>
      <c r="C297" s="12">
        <v>44788.0</v>
      </c>
      <c r="D297" s="2"/>
      <c r="H297" s="2"/>
      <c r="J297" s="2"/>
      <c r="M297" s="2"/>
    </row>
    <row r="298">
      <c r="A298" s="4" t="s">
        <v>193</v>
      </c>
      <c r="B298" s="4">
        <v>11.0</v>
      </c>
      <c r="C298" s="12">
        <v>44790.0</v>
      </c>
      <c r="D298" s="16"/>
      <c r="H298" s="2"/>
      <c r="J298" s="2"/>
      <c r="M298" s="2"/>
    </row>
    <row r="299">
      <c r="A299" s="4" t="s">
        <v>67</v>
      </c>
      <c r="B299" s="17">
        <v>8.0</v>
      </c>
      <c r="D299" s="2"/>
      <c r="H299" s="2"/>
      <c r="J299" s="2"/>
      <c r="M299" s="2"/>
    </row>
    <row r="300">
      <c r="A300" s="4" t="s">
        <v>231</v>
      </c>
      <c r="B300" s="18">
        <v>7.0</v>
      </c>
      <c r="D300" s="2"/>
      <c r="H300" s="2"/>
      <c r="J300" s="2"/>
      <c r="M300" s="2"/>
    </row>
    <row r="301">
      <c r="A301" s="4" t="s">
        <v>10</v>
      </c>
      <c r="B301" s="17">
        <v>203.0</v>
      </c>
      <c r="D301" s="2"/>
      <c r="H301" s="2"/>
      <c r="J301" s="2"/>
      <c r="M301" s="2"/>
    </row>
    <row r="302">
      <c r="A302" s="4" t="s">
        <v>232</v>
      </c>
      <c r="B302" s="17">
        <v>3.0</v>
      </c>
      <c r="D302" s="2"/>
      <c r="H302" s="2"/>
      <c r="J302" s="2"/>
      <c r="M302" s="2"/>
    </row>
    <row r="303">
      <c r="A303" s="4" t="s">
        <v>101</v>
      </c>
      <c r="B303" s="18">
        <v>6.5</v>
      </c>
      <c r="D303" s="2"/>
      <c r="H303" s="2"/>
      <c r="J303" s="2"/>
      <c r="M303" s="2"/>
    </row>
    <row r="304">
      <c r="A304" s="4" t="s">
        <v>233</v>
      </c>
      <c r="B304" s="18">
        <v>32.0</v>
      </c>
      <c r="C304" s="12">
        <v>44792.0</v>
      </c>
      <c r="D304" s="2"/>
      <c r="H304" s="2"/>
      <c r="J304" s="2"/>
      <c r="M304" s="2"/>
    </row>
    <row r="305">
      <c r="A305" s="19" t="s">
        <v>234</v>
      </c>
      <c r="B305" s="17">
        <f>37/2</f>
        <v>18.5</v>
      </c>
      <c r="D305" s="2"/>
      <c r="H305" s="2"/>
      <c r="J305" s="2"/>
      <c r="M305" s="2"/>
    </row>
    <row r="306">
      <c r="A306" s="19" t="s">
        <v>221</v>
      </c>
      <c r="B306" s="17">
        <f>15/2</f>
        <v>7.5</v>
      </c>
      <c r="D306" s="2"/>
      <c r="H306" s="2"/>
      <c r="J306" s="2"/>
      <c r="M306" s="2"/>
    </row>
    <row r="307">
      <c r="A307" s="4" t="s">
        <v>216</v>
      </c>
      <c r="B307" s="4">
        <v>20.0</v>
      </c>
      <c r="D307" s="2"/>
      <c r="H307" s="2"/>
      <c r="J307" s="2"/>
      <c r="M307" s="2"/>
    </row>
    <row r="308">
      <c r="A308" s="4" t="s">
        <v>235</v>
      </c>
      <c r="B308" s="4">
        <v>9.0</v>
      </c>
      <c r="D308" s="2"/>
      <c r="H308" s="2"/>
      <c r="J308" s="2"/>
      <c r="M308" s="2"/>
    </row>
    <row r="309">
      <c r="A309" s="4" t="s">
        <v>236</v>
      </c>
      <c r="B309" s="4">
        <f>9.5/2</f>
        <v>4.75</v>
      </c>
      <c r="D309" s="2"/>
      <c r="H309" s="2"/>
      <c r="J309" s="2"/>
      <c r="M309" s="2"/>
    </row>
    <row r="310">
      <c r="A310" s="19" t="s">
        <v>237</v>
      </c>
      <c r="B310" s="17">
        <f>59/2</f>
        <v>29.5</v>
      </c>
      <c r="D310" s="2"/>
      <c r="H310" s="2"/>
      <c r="J310" s="2"/>
      <c r="M310" s="2"/>
    </row>
    <row r="311">
      <c r="A311" s="4" t="s">
        <v>238</v>
      </c>
      <c r="B311" s="4">
        <v>10.0</v>
      </c>
      <c r="D311" s="2"/>
      <c r="H311" s="2"/>
      <c r="J311" s="2"/>
      <c r="M311" s="2"/>
    </row>
    <row r="312">
      <c r="A312" s="4" t="s">
        <v>214</v>
      </c>
      <c r="B312" s="4">
        <v>10.0</v>
      </c>
      <c r="D312" s="2"/>
      <c r="H312" s="2"/>
      <c r="J312" s="2"/>
      <c r="M312" s="2"/>
    </row>
    <row r="313">
      <c r="A313" s="4" t="s">
        <v>239</v>
      </c>
      <c r="B313" s="4">
        <v>8.0</v>
      </c>
      <c r="D313" s="2"/>
      <c r="H313" s="2"/>
      <c r="J313" s="2"/>
      <c r="M313" s="2"/>
    </row>
    <row r="314">
      <c r="A314" s="4" t="s">
        <v>240</v>
      </c>
      <c r="B314" s="4">
        <v>15.0</v>
      </c>
      <c r="D314" s="2"/>
      <c r="H314" s="2"/>
      <c r="J314" s="2"/>
      <c r="M314" s="2"/>
    </row>
    <row r="315">
      <c r="A315" s="19" t="s">
        <v>241</v>
      </c>
      <c r="B315" s="17">
        <f>14/2</f>
        <v>7</v>
      </c>
      <c r="D315" s="2"/>
      <c r="H315" s="2"/>
      <c r="J315" s="2"/>
      <c r="M315" s="2"/>
    </row>
    <row r="316">
      <c r="A316" s="19" t="s">
        <v>242</v>
      </c>
      <c r="B316" s="17">
        <f>31/2</f>
        <v>15.5</v>
      </c>
      <c r="D316" s="2"/>
      <c r="H316" s="2"/>
      <c r="J316" s="2"/>
      <c r="M316" s="2"/>
    </row>
    <row r="317">
      <c r="A317" s="19" t="s">
        <v>101</v>
      </c>
      <c r="B317" s="17">
        <f>33/2</f>
        <v>16.5</v>
      </c>
      <c r="C317" s="12">
        <v>44796.0</v>
      </c>
      <c r="D317" s="2"/>
      <c r="H317" s="2"/>
      <c r="J317" s="2"/>
      <c r="M317" s="2"/>
    </row>
    <row r="318">
      <c r="A318" s="4" t="s">
        <v>101</v>
      </c>
      <c r="B318" s="4">
        <v>5.0</v>
      </c>
      <c r="D318" s="2"/>
      <c r="H318" s="2"/>
      <c r="J318" s="2"/>
      <c r="M318" s="2"/>
    </row>
    <row r="319">
      <c r="A319" s="19" t="s">
        <v>243</v>
      </c>
      <c r="B319" s="17">
        <v>24.0</v>
      </c>
      <c r="C319" s="12">
        <v>44797.0</v>
      </c>
      <c r="D319" s="2"/>
      <c r="H319" s="2"/>
      <c r="J319" s="2"/>
      <c r="M319" s="2"/>
    </row>
    <row r="320">
      <c r="A320" s="4" t="s">
        <v>10</v>
      </c>
      <c r="B320" s="4">
        <v>-160.0</v>
      </c>
      <c r="D320" s="2"/>
      <c r="H320" s="2"/>
      <c r="J320" s="2"/>
      <c r="M320" s="2"/>
    </row>
    <row r="321">
      <c r="A321" s="19" t="s">
        <v>244</v>
      </c>
      <c r="B321" s="18">
        <v>36.0</v>
      </c>
      <c r="D321" s="2"/>
      <c r="H321" s="2"/>
      <c r="J321" s="2"/>
      <c r="M321" s="2"/>
    </row>
    <row r="322">
      <c r="A322" s="4" t="s">
        <v>193</v>
      </c>
      <c r="B322" s="4">
        <v>7.0</v>
      </c>
      <c r="C322" s="12">
        <v>44799.0</v>
      </c>
      <c r="D322" s="2"/>
      <c r="H322" s="2"/>
      <c r="J322" s="2"/>
      <c r="M322" s="2"/>
    </row>
    <row r="323">
      <c r="A323" s="4" t="s">
        <v>245</v>
      </c>
      <c r="B323" s="4">
        <v>20.0</v>
      </c>
      <c r="D323" s="2"/>
      <c r="H323" s="2"/>
      <c r="J323" s="2"/>
      <c r="M323" s="2"/>
    </row>
    <row r="324">
      <c r="A324" s="4" t="s">
        <v>218</v>
      </c>
      <c r="B324" s="4">
        <v>7.0</v>
      </c>
      <c r="D324" s="2"/>
      <c r="H324" s="2"/>
      <c r="J324" s="2"/>
      <c r="M324" s="2"/>
    </row>
    <row r="325">
      <c r="A325" s="4" t="s">
        <v>246</v>
      </c>
      <c r="B325" s="4">
        <v>11.0</v>
      </c>
      <c r="C325" s="12">
        <v>44800.0</v>
      </c>
      <c r="D325" s="2"/>
      <c r="H325" s="2"/>
      <c r="J325" s="2"/>
      <c r="M325" s="2"/>
    </row>
    <row r="326">
      <c r="D326" s="2"/>
      <c r="H326" s="2"/>
      <c r="J326" s="2"/>
      <c r="M326" s="2"/>
    </row>
    <row r="327">
      <c r="D327" s="2"/>
      <c r="H327" s="2"/>
      <c r="J327" s="2"/>
      <c r="M327" s="2"/>
    </row>
    <row r="328">
      <c r="D328" s="2"/>
      <c r="H328" s="2"/>
      <c r="J328" s="2"/>
      <c r="M328" s="2"/>
    </row>
    <row r="329">
      <c r="D329" s="2"/>
      <c r="H329" s="2"/>
      <c r="J329" s="2"/>
      <c r="M329" s="2"/>
    </row>
    <row r="330">
      <c r="D330" s="2"/>
      <c r="H330" s="2"/>
      <c r="J330" s="2"/>
      <c r="M330" s="2"/>
    </row>
    <row r="331">
      <c r="D331" s="2"/>
      <c r="H331" s="2"/>
      <c r="J331" s="2"/>
      <c r="M331" s="2"/>
    </row>
    <row r="332">
      <c r="D332" s="2"/>
      <c r="H332" s="2"/>
      <c r="J332" s="2"/>
      <c r="M332" s="2"/>
    </row>
    <row r="333">
      <c r="D333" s="2"/>
      <c r="H333" s="2"/>
      <c r="J333" s="2"/>
      <c r="M333" s="2"/>
    </row>
    <row r="334">
      <c r="D334" s="2"/>
      <c r="H334" s="2"/>
      <c r="J334" s="2"/>
      <c r="M334" s="2"/>
    </row>
    <row r="335">
      <c r="D335" s="2"/>
      <c r="H335" s="2"/>
      <c r="J335" s="2"/>
      <c r="M335" s="2"/>
    </row>
    <row r="336">
      <c r="D336" s="2"/>
      <c r="H336" s="2"/>
      <c r="J336" s="2"/>
      <c r="M336" s="2"/>
    </row>
    <row r="337">
      <c r="D337" s="2"/>
      <c r="H337" s="2"/>
      <c r="J337" s="2"/>
      <c r="M337" s="2"/>
    </row>
    <row r="338">
      <c r="D338" s="2"/>
      <c r="H338" s="2"/>
      <c r="J338" s="2"/>
      <c r="M338" s="2"/>
    </row>
    <row r="339">
      <c r="D339" s="2"/>
      <c r="H339" s="2"/>
      <c r="J339" s="2"/>
      <c r="M339" s="2"/>
    </row>
    <row r="340">
      <c r="D340" s="2"/>
      <c r="H340" s="2"/>
      <c r="J340" s="2"/>
      <c r="M340" s="2"/>
    </row>
    <row r="341">
      <c r="D341" s="2"/>
      <c r="H341" s="2"/>
      <c r="J341" s="2"/>
      <c r="M341" s="2"/>
    </row>
    <row r="342">
      <c r="D342" s="2"/>
      <c r="H342" s="2"/>
      <c r="J342" s="2"/>
      <c r="M342" s="2"/>
    </row>
    <row r="343">
      <c r="D343" s="2"/>
      <c r="H343" s="2"/>
      <c r="J343" s="2"/>
      <c r="M343" s="2"/>
    </row>
    <row r="344">
      <c r="D344" s="2"/>
      <c r="H344" s="2"/>
      <c r="J344" s="2"/>
      <c r="M344" s="2"/>
    </row>
    <row r="345">
      <c r="D345" s="2"/>
      <c r="H345" s="2"/>
      <c r="J345" s="2"/>
      <c r="M345" s="2"/>
    </row>
    <row r="346">
      <c r="D346" s="2"/>
      <c r="H346" s="2"/>
      <c r="J346" s="2"/>
      <c r="M346" s="2"/>
    </row>
    <row r="347">
      <c r="D347" s="2"/>
      <c r="H347" s="2"/>
      <c r="J347" s="2"/>
      <c r="M347" s="2"/>
    </row>
    <row r="348">
      <c r="D348" s="2"/>
      <c r="H348" s="2"/>
      <c r="J348" s="2"/>
      <c r="M348" s="2"/>
    </row>
    <row r="349">
      <c r="D349" s="2"/>
      <c r="H349" s="2"/>
      <c r="J349" s="2"/>
      <c r="M349" s="2"/>
    </row>
    <row r="350">
      <c r="D350" s="2"/>
      <c r="H350" s="2"/>
      <c r="J350" s="2"/>
      <c r="M350" s="2"/>
    </row>
    <row r="351">
      <c r="D351" s="2"/>
      <c r="H351" s="2"/>
      <c r="J351" s="2"/>
      <c r="M351" s="2"/>
    </row>
    <row r="352">
      <c r="D352" s="2"/>
      <c r="H352" s="2"/>
      <c r="J352" s="2"/>
      <c r="M352" s="2"/>
    </row>
    <row r="353">
      <c r="D353" s="2"/>
      <c r="H353" s="2"/>
      <c r="J353" s="2"/>
      <c r="M353" s="2"/>
    </row>
    <row r="354">
      <c r="D354" s="2"/>
      <c r="H354" s="2"/>
      <c r="J354" s="2"/>
      <c r="M354" s="2"/>
    </row>
    <row r="355">
      <c r="D355" s="2"/>
      <c r="H355" s="2"/>
      <c r="J355" s="2"/>
      <c r="M355" s="2"/>
    </row>
    <row r="356">
      <c r="D356" s="2"/>
      <c r="H356" s="2"/>
      <c r="J356" s="2"/>
      <c r="M356" s="2"/>
    </row>
    <row r="357">
      <c r="D357" s="2"/>
      <c r="H357" s="2"/>
      <c r="J357" s="2"/>
      <c r="M357" s="2"/>
    </row>
    <row r="358">
      <c r="D358" s="2"/>
      <c r="H358" s="2"/>
      <c r="J358" s="2"/>
      <c r="M358" s="2"/>
    </row>
    <row r="359">
      <c r="D359" s="2"/>
      <c r="H359" s="2"/>
      <c r="J359" s="2"/>
      <c r="M359" s="2"/>
    </row>
    <row r="360">
      <c r="D360" s="2"/>
      <c r="H360" s="2"/>
      <c r="J360" s="2"/>
      <c r="M360" s="2"/>
    </row>
    <row r="361">
      <c r="D361" s="2"/>
      <c r="H361" s="2"/>
      <c r="J361" s="2"/>
      <c r="M361" s="2"/>
    </row>
    <row r="362">
      <c r="D362" s="2"/>
      <c r="H362" s="2"/>
      <c r="J362" s="2"/>
      <c r="M362" s="2"/>
    </row>
    <row r="363">
      <c r="D363" s="2"/>
      <c r="H363" s="2"/>
      <c r="J363" s="2"/>
      <c r="M363" s="2"/>
    </row>
    <row r="364">
      <c r="D364" s="2"/>
      <c r="H364" s="2"/>
      <c r="J364" s="2"/>
      <c r="M364" s="2"/>
    </row>
    <row r="365">
      <c r="D365" s="2"/>
      <c r="H365" s="2"/>
      <c r="J365" s="2"/>
      <c r="M365" s="2"/>
    </row>
    <row r="366">
      <c r="D366" s="2"/>
      <c r="H366" s="2"/>
      <c r="J366" s="2"/>
      <c r="M366" s="2"/>
    </row>
    <row r="367">
      <c r="D367" s="2"/>
      <c r="H367" s="2"/>
      <c r="J367" s="2"/>
      <c r="M367" s="2"/>
    </row>
    <row r="368">
      <c r="D368" s="2"/>
      <c r="H368" s="2"/>
      <c r="J368" s="2"/>
      <c r="M368" s="2"/>
    </row>
    <row r="369">
      <c r="D369" s="2"/>
      <c r="H369" s="2"/>
      <c r="J369" s="2"/>
      <c r="M369" s="2"/>
    </row>
    <row r="370">
      <c r="D370" s="2"/>
      <c r="H370" s="2"/>
      <c r="J370" s="2"/>
      <c r="M370" s="2"/>
    </row>
    <row r="371">
      <c r="D371" s="2"/>
      <c r="H371" s="2"/>
      <c r="J371" s="2"/>
      <c r="M371" s="2"/>
    </row>
    <row r="372">
      <c r="D372" s="2"/>
      <c r="H372" s="2"/>
      <c r="J372" s="2"/>
      <c r="M372" s="2"/>
    </row>
    <row r="373">
      <c r="D373" s="2"/>
      <c r="H373" s="2"/>
      <c r="J373" s="2"/>
      <c r="M373" s="2"/>
    </row>
    <row r="374">
      <c r="D374" s="2"/>
      <c r="H374" s="2"/>
      <c r="J374" s="2"/>
      <c r="M374" s="2"/>
    </row>
    <row r="375">
      <c r="D375" s="2"/>
      <c r="H375" s="2"/>
      <c r="J375" s="2"/>
      <c r="M375" s="2"/>
    </row>
    <row r="376">
      <c r="D376" s="2"/>
      <c r="H376" s="2"/>
      <c r="J376" s="2"/>
      <c r="M376" s="2"/>
    </row>
    <row r="377">
      <c r="D377" s="2"/>
      <c r="H377" s="2"/>
      <c r="J377" s="2"/>
      <c r="M377" s="2"/>
    </row>
    <row r="378">
      <c r="D378" s="2"/>
      <c r="H378" s="2"/>
      <c r="J378" s="2"/>
      <c r="M378" s="2"/>
    </row>
    <row r="379">
      <c r="D379" s="2"/>
      <c r="H379" s="2"/>
      <c r="J379" s="2"/>
      <c r="M379" s="2"/>
    </row>
    <row r="380">
      <c r="D380" s="2"/>
      <c r="H380" s="2"/>
      <c r="J380" s="2"/>
      <c r="M380" s="2"/>
    </row>
    <row r="381">
      <c r="D381" s="2"/>
      <c r="H381" s="2"/>
      <c r="J381" s="2"/>
      <c r="M381" s="2"/>
    </row>
    <row r="382">
      <c r="D382" s="2"/>
      <c r="H382" s="2"/>
      <c r="J382" s="2"/>
      <c r="M382" s="2"/>
    </row>
    <row r="383">
      <c r="D383" s="2"/>
      <c r="H383" s="2"/>
      <c r="J383" s="2"/>
      <c r="M383" s="2"/>
    </row>
    <row r="384">
      <c r="D384" s="2"/>
      <c r="H384" s="2"/>
      <c r="J384" s="2"/>
      <c r="M384" s="2"/>
    </row>
    <row r="385">
      <c r="D385" s="2"/>
      <c r="H385" s="2"/>
      <c r="J385" s="2"/>
      <c r="M385" s="2"/>
    </row>
    <row r="386">
      <c r="D386" s="2"/>
      <c r="H386" s="2"/>
      <c r="J386" s="2"/>
      <c r="M386" s="2"/>
    </row>
    <row r="387">
      <c r="D387" s="2"/>
      <c r="H387" s="2"/>
      <c r="J387" s="2"/>
      <c r="M387" s="2"/>
    </row>
    <row r="388">
      <c r="D388" s="2"/>
      <c r="H388" s="2"/>
      <c r="J388" s="2"/>
      <c r="M388" s="2"/>
    </row>
    <row r="389">
      <c r="D389" s="2"/>
      <c r="H389" s="2"/>
      <c r="J389" s="2"/>
      <c r="M389" s="2"/>
    </row>
    <row r="390">
      <c r="D390" s="2"/>
      <c r="H390" s="2"/>
      <c r="J390" s="2"/>
      <c r="M390" s="2"/>
    </row>
    <row r="391">
      <c r="D391" s="2"/>
      <c r="H391" s="2"/>
      <c r="J391" s="2"/>
      <c r="M391" s="2"/>
    </row>
    <row r="392">
      <c r="D392" s="2"/>
      <c r="H392" s="2"/>
      <c r="J392" s="2"/>
      <c r="M392" s="2"/>
    </row>
    <row r="393">
      <c r="D393" s="2"/>
      <c r="H393" s="2"/>
      <c r="J393" s="2"/>
      <c r="M393" s="2"/>
    </row>
    <row r="394">
      <c r="D394" s="2"/>
      <c r="H394" s="2"/>
      <c r="J394" s="2"/>
      <c r="M394" s="2"/>
    </row>
    <row r="395">
      <c r="D395" s="2"/>
      <c r="H395" s="2"/>
      <c r="J395" s="2"/>
      <c r="M395" s="2"/>
    </row>
    <row r="396">
      <c r="D396" s="2"/>
      <c r="H396" s="2"/>
      <c r="J396" s="2"/>
      <c r="M396" s="2"/>
    </row>
    <row r="397">
      <c r="D397" s="2"/>
      <c r="H397" s="2"/>
      <c r="J397" s="2"/>
      <c r="M397" s="2"/>
    </row>
    <row r="398">
      <c r="D398" s="2"/>
      <c r="H398" s="2"/>
      <c r="J398" s="2"/>
      <c r="M398" s="2"/>
    </row>
    <row r="399">
      <c r="D399" s="2"/>
      <c r="H399" s="2"/>
      <c r="J399" s="2"/>
      <c r="M399" s="2"/>
    </row>
    <row r="400">
      <c r="D400" s="2"/>
      <c r="H400" s="2"/>
      <c r="J400" s="2"/>
      <c r="M400" s="2"/>
    </row>
    <row r="401">
      <c r="D401" s="2"/>
      <c r="H401" s="2"/>
      <c r="J401" s="2"/>
      <c r="M401" s="2"/>
    </row>
    <row r="402">
      <c r="D402" s="2"/>
      <c r="H402" s="2"/>
      <c r="J402" s="2"/>
      <c r="M402" s="2"/>
    </row>
    <row r="403">
      <c r="D403" s="2"/>
      <c r="H403" s="2"/>
      <c r="J403" s="2"/>
      <c r="M403" s="2"/>
    </row>
    <row r="404">
      <c r="D404" s="2"/>
      <c r="H404" s="2"/>
      <c r="J404" s="2"/>
      <c r="M404" s="2"/>
    </row>
    <row r="405">
      <c r="D405" s="2"/>
      <c r="H405" s="2"/>
      <c r="J405" s="2"/>
      <c r="M405" s="2"/>
    </row>
    <row r="406">
      <c r="D406" s="2"/>
      <c r="H406" s="2"/>
      <c r="J406" s="2"/>
      <c r="M406" s="2"/>
    </row>
    <row r="407">
      <c r="D407" s="2"/>
      <c r="H407" s="2"/>
      <c r="J407" s="2"/>
      <c r="M407" s="2"/>
    </row>
    <row r="408">
      <c r="D408" s="2"/>
      <c r="H408" s="2"/>
      <c r="J408" s="2"/>
      <c r="M408" s="2"/>
    </row>
    <row r="409">
      <c r="D409" s="2"/>
      <c r="H409" s="2"/>
      <c r="J409" s="2"/>
      <c r="M409" s="2"/>
    </row>
    <row r="410">
      <c r="D410" s="2"/>
      <c r="H410" s="2"/>
      <c r="J410" s="2"/>
      <c r="M410" s="2"/>
    </row>
    <row r="411">
      <c r="D411" s="2"/>
      <c r="H411" s="2"/>
      <c r="J411" s="2"/>
      <c r="M411" s="2"/>
    </row>
    <row r="412">
      <c r="D412" s="2"/>
      <c r="H412" s="2"/>
      <c r="J412" s="2"/>
      <c r="M412" s="2"/>
    </row>
    <row r="413">
      <c r="D413" s="2"/>
      <c r="H413" s="2"/>
      <c r="J413" s="2"/>
      <c r="M413" s="2"/>
    </row>
    <row r="414">
      <c r="D414" s="2"/>
      <c r="H414" s="2"/>
      <c r="J414" s="2"/>
      <c r="M414" s="2"/>
    </row>
    <row r="415">
      <c r="D415" s="2"/>
      <c r="H415" s="2"/>
      <c r="J415" s="2"/>
      <c r="M415" s="2"/>
    </row>
    <row r="416">
      <c r="D416" s="2"/>
      <c r="H416" s="2"/>
      <c r="J416" s="2"/>
      <c r="M416" s="2"/>
    </row>
    <row r="417">
      <c r="D417" s="2"/>
      <c r="H417" s="2"/>
      <c r="J417" s="2"/>
      <c r="M417" s="2"/>
    </row>
    <row r="418">
      <c r="D418" s="2"/>
      <c r="H418" s="2"/>
      <c r="J418" s="2"/>
      <c r="M418" s="2"/>
    </row>
    <row r="419">
      <c r="D419" s="2"/>
      <c r="H419" s="2"/>
      <c r="J419" s="2"/>
      <c r="M419" s="2"/>
    </row>
    <row r="420">
      <c r="D420" s="2"/>
      <c r="H420" s="2"/>
      <c r="J420" s="2"/>
      <c r="M420" s="2"/>
    </row>
    <row r="421">
      <c r="D421" s="2"/>
      <c r="H421" s="2"/>
      <c r="J421" s="2"/>
      <c r="M421" s="2"/>
    </row>
    <row r="422">
      <c r="D422" s="2"/>
      <c r="H422" s="2"/>
      <c r="J422" s="2"/>
      <c r="M422" s="2"/>
    </row>
    <row r="423">
      <c r="D423" s="2"/>
      <c r="H423" s="2"/>
      <c r="J423" s="2"/>
      <c r="M423" s="2"/>
    </row>
    <row r="424">
      <c r="D424" s="2"/>
      <c r="H424" s="2"/>
      <c r="J424" s="2"/>
      <c r="M424" s="2"/>
    </row>
    <row r="425">
      <c r="D425" s="2"/>
      <c r="H425" s="2"/>
      <c r="J425" s="2"/>
      <c r="M425" s="2"/>
    </row>
    <row r="426">
      <c r="D426" s="2"/>
      <c r="H426" s="2"/>
      <c r="J426" s="2"/>
      <c r="M426" s="2"/>
    </row>
    <row r="427">
      <c r="D427" s="2"/>
      <c r="H427" s="2"/>
      <c r="J427" s="2"/>
      <c r="M427" s="2"/>
    </row>
    <row r="428">
      <c r="D428" s="2"/>
      <c r="H428" s="2"/>
      <c r="J428" s="2"/>
      <c r="M428" s="2"/>
    </row>
    <row r="429">
      <c r="D429" s="2"/>
      <c r="H429" s="2"/>
      <c r="J429" s="2"/>
      <c r="M429" s="2"/>
    </row>
    <row r="430">
      <c r="D430" s="2"/>
      <c r="H430" s="2"/>
      <c r="J430" s="2"/>
      <c r="M430" s="2"/>
    </row>
    <row r="431">
      <c r="D431" s="2"/>
      <c r="H431" s="2"/>
      <c r="J431" s="2"/>
      <c r="M431" s="2"/>
    </row>
    <row r="432">
      <c r="D432" s="2"/>
      <c r="H432" s="2"/>
      <c r="J432" s="2"/>
      <c r="M432" s="2"/>
    </row>
    <row r="433">
      <c r="D433" s="2"/>
      <c r="H433" s="2"/>
      <c r="J433" s="2"/>
      <c r="M433" s="2"/>
    </row>
    <row r="434">
      <c r="D434" s="2"/>
      <c r="H434" s="2"/>
      <c r="J434" s="2"/>
      <c r="M434" s="2"/>
    </row>
    <row r="435">
      <c r="D435" s="2"/>
      <c r="H435" s="2"/>
      <c r="J435" s="2"/>
      <c r="M435" s="2"/>
    </row>
    <row r="436">
      <c r="D436" s="2"/>
      <c r="H436" s="2"/>
      <c r="J436" s="2"/>
      <c r="M436" s="2"/>
    </row>
    <row r="437">
      <c r="D437" s="2"/>
      <c r="H437" s="2"/>
      <c r="J437" s="2"/>
      <c r="M437" s="2"/>
    </row>
    <row r="438">
      <c r="D438" s="2"/>
      <c r="H438" s="2"/>
      <c r="J438" s="2"/>
      <c r="M438" s="2"/>
    </row>
    <row r="439">
      <c r="D439" s="2"/>
      <c r="H439" s="2"/>
      <c r="J439" s="2"/>
      <c r="M439" s="2"/>
    </row>
    <row r="440">
      <c r="D440" s="2"/>
      <c r="H440" s="2"/>
      <c r="J440" s="2"/>
      <c r="M440" s="2"/>
    </row>
    <row r="441">
      <c r="D441" s="2"/>
      <c r="H441" s="2"/>
      <c r="J441" s="2"/>
      <c r="M441" s="2"/>
    </row>
    <row r="442">
      <c r="D442" s="2"/>
      <c r="H442" s="2"/>
      <c r="J442" s="2"/>
      <c r="M442" s="2"/>
    </row>
    <row r="443">
      <c r="D443" s="2"/>
      <c r="H443" s="2"/>
      <c r="J443" s="2"/>
      <c r="M443" s="2"/>
    </row>
    <row r="444">
      <c r="D444" s="2"/>
      <c r="H444" s="2"/>
      <c r="J444" s="2"/>
      <c r="M444" s="2"/>
    </row>
    <row r="445">
      <c r="D445" s="2"/>
      <c r="H445" s="2"/>
      <c r="J445" s="2"/>
      <c r="M445" s="2"/>
    </row>
    <row r="446">
      <c r="D446" s="2"/>
      <c r="H446" s="2"/>
      <c r="J446" s="2"/>
      <c r="M446" s="2"/>
    </row>
    <row r="447">
      <c r="D447" s="2"/>
      <c r="H447" s="2"/>
      <c r="J447" s="2"/>
      <c r="M447" s="2"/>
    </row>
    <row r="448">
      <c r="D448" s="2"/>
      <c r="H448" s="2"/>
      <c r="J448" s="2"/>
      <c r="M448" s="2"/>
    </row>
    <row r="449">
      <c r="D449" s="2"/>
      <c r="H449" s="2"/>
      <c r="J449" s="2"/>
      <c r="M449" s="2"/>
    </row>
    <row r="450">
      <c r="D450" s="2"/>
      <c r="H450" s="2"/>
      <c r="J450" s="2"/>
      <c r="M450" s="2"/>
    </row>
    <row r="451">
      <c r="D451" s="2"/>
      <c r="H451" s="2"/>
      <c r="J451" s="2"/>
      <c r="M451" s="2"/>
    </row>
    <row r="452">
      <c r="D452" s="2"/>
      <c r="H452" s="2"/>
      <c r="J452" s="2"/>
      <c r="M452" s="2"/>
    </row>
    <row r="453">
      <c r="D453" s="2"/>
      <c r="H453" s="2"/>
      <c r="J453" s="2"/>
      <c r="M453" s="2"/>
    </row>
    <row r="454">
      <c r="D454" s="2"/>
      <c r="H454" s="2"/>
      <c r="J454" s="2"/>
      <c r="M454" s="2"/>
    </row>
    <row r="455">
      <c r="D455" s="2"/>
      <c r="H455" s="2"/>
      <c r="J455" s="2"/>
      <c r="M455" s="2"/>
    </row>
    <row r="456">
      <c r="D456" s="2"/>
      <c r="H456" s="2"/>
      <c r="J456" s="2"/>
      <c r="M456" s="2"/>
    </row>
    <row r="457">
      <c r="D457" s="2"/>
      <c r="H457" s="2"/>
      <c r="J457" s="2"/>
      <c r="M457" s="2"/>
    </row>
    <row r="458">
      <c r="D458" s="2"/>
      <c r="H458" s="2"/>
      <c r="J458" s="2"/>
      <c r="M458" s="2"/>
    </row>
    <row r="459">
      <c r="D459" s="2"/>
      <c r="H459" s="2"/>
      <c r="J459" s="2"/>
      <c r="M459" s="2"/>
    </row>
    <row r="460">
      <c r="D460" s="2"/>
      <c r="H460" s="2"/>
      <c r="J460" s="2"/>
      <c r="M460" s="2"/>
    </row>
    <row r="461">
      <c r="D461" s="2"/>
      <c r="H461" s="2"/>
      <c r="J461" s="2"/>
      <c r="M461" s="2"/>
    </row>
    <row r="462">
      <c r="D462" s="2"/>
      <c r="H462" s="2"/>
      <c r="J462" s="2"/>
      <c r="M462" s="2"/>
    </row>
    <row r="463">
      <c r="D463" s="2"/>
      <c r="H463" s="2"/>
      <c r="J463" s="2"/>
      <c r="M463" s="2"/>
    </row>
    <row r="464">
      <c r="D464" s="2"/>
      <c r="H464" s="2"/>
      <c r="J464" s="2"/>
      <c r="M464" s="2"/>
    </row>
    <row r="465">
      <c r="D465" s="2"/>
      <c r="H465" s="2"/>
      <c r="J465" s="2"/>
      <c r="M465" s="2"/>
    </row>
    <row r="466">
      <c r="D466" s="2"/>
      <c r="H466" s="2"/>
      <c r="J466" s="2"/>
      <c r="M466" s="2"/>
    </row>
    <row r="467">
      <c r="D467" s="2"/>
      <c r="H467" s="2"/>
      <c r="J467" s="2"/>
      <c r="M467" s="2"/>
    </row>
    <row r="468">
      <c r="D468" s="2"/>
      <c r="H468" s="2"/>
      <c r="J468" s="2"/>
      <c r="M468" s="2"/>
    </row>
    <row r="469">
      <c r="D469" s="2"/>
      <c r="H469" s="2"/>
      <c r="J469" s="2"/>
      <c r="M469" s="2"/>
    </row>
    <row r="470">
      <c r="D470" s="2"/>
      <c r="H470" s="2"/>
      <c r="J470" s="2"/>
      <c r="M470" s="2"/>
    </row>
    <row r="471">
      <c r="D471" s="2"/>
      <c r="H471" s="2"/>
      <c r="J471" s="2"/>
      <c r="M471" s="2"/>
    </row>
    <row r="472">
      <c r="D472" s="2"/>
      <c r="H472" s="2"/>
      <c r="J472" s="2"/>
      <c r="M472" s="2"/>
    </row>
    <row r="473">
      <c r="D473" s="2"/>
      <c r="H473" s="2"/>
      <c r="J473" s="2"/>
      <c r="M473" s="2"/>
    </row>
    <row r="474">
      <c r="D474" s="2"/>
      <c r="H474" s="2"/>
      <c r="J474" s="2"/>
      <c r="M474" s="2"/>
    </row>
    <row r="475">
      <c r="D475" s="2"/>
      <c r="H475" s="2"/>
      <c r="J475" s="2"/>
      <c r="M475" s="2"/>
    </row>
    <row r="476">
      <c r="D476" s="2"/>
      <c r="H476" s="2"/>
      <c r="J476" s="2"/>
      <c r="M476" s="2"/>
    </row>
    <row r="477">
      <c r="D477" s="2"/>
      <c r="H477" s="2"/>
      <c r="J477" s="2"/>
      <c r="M477" s="2"/>
    </row>
    <row r="478">
      <c r="D478" s="2"/>
      <c r="H478" s="2"/>
      <c r="J478" s="2"/>
      <c r="M478" s="2"/>
    </row>
    <row r="479">
      <c r="D479" s="2"/>
      <c r="H479" s="2"/>
      <c r="J479" s="2"/>
      <c r="M479" s="2"/>
    </row>
    <row r="480">
      <c r="D480" s="2"/>
      <c r="H480" s="2"/>
      <c r="J480" s="2"/>
      <c r="M480" s="2"/>
    </row>
    <row r="481">
      <c r="D481" s="2"/>
      <c r="H481" s="2"/>
      <c r="J481" s="2"/>
      <c r="M481" s="2"/>
    </row>
    <row r="482">
      <c r="D482" s="2"/>
      <c r="H482" s="2"/>
      <c r="J482" s="2"/>
      <c r="M482" s="2"/>
    </row>
    <row r="483">
      <c r="D483" s="2"/>
      <c r="H483" s="2"/>
      <c r="J483" s="2"/>
      <c r="M483" s="2"/>
    </row>
    <row r="484">
      <c r="D484" s="2"/>
      <c r="H484" s="2"/>
      <c r="J484" s="2"/>
      <c r="M484" s="2"/>
    </row>
    <row r="485">
      <c r="D485" s="2"/>
      <c r="H485" s="2"/>
      <c r="J485" s="2"/>
      <c r="M485" s="2"/>
    </row>
    <row r="486">
      <c r="D486" s="2"/>
      <c r="H486" s="2"/>
      <c r="J486" s="2"/>
      <c r="M486" s="2"/>
    </row>
    <row r="487">
      <c r="D487" s="2"/>
      <c r="H487" s="2"/>
      <c r="J487" s="2"/>
      <c r="M487" s="2"/>
    </row>
    <row r="488">
      <c r="D488" s="2"/>
      <c r="H488" s="2"/>
      <c r="J488" s="2"/>
      <c r="M488" s="2"/>
    </row>
    <row r="489">
      <c r="D489" s="2"/>
      <c r="H489" s="2"/>
      <c r="J489" s="2"/>
      <c r="M489" s="2"/>
    </row>
    <row r="490">
      <c r="D490" s="2"/>
      <c r="H490" s="2"/>
      <c r="J490" s="2"/>
      <c r="M490" s="2"/>
    </row>
    <row r="491">
      <c r="D491" s="2"/>
      <c r="H491" s="2"/>
      <c r="J491" s="2"/>
      <c r="M491" s="2"/>
    </row>
    <row r="492">
      <c r="D492" s="2"/>
      <c r="H492" s="2"/>
      <c r="J492" s="2"/>
      <c r="M492" s="2"/>
    </row>
    <row r="493">
      <c r="D493" s="2"/>
      <c r="H493" s="2"/>
      <c r="J493" s="2"/>
      <c r="M493" s="2"/>
    </row>
    <row r="494">
      <c r="D494" s="2"/>
      <c r="H494" s="2"/>
      <c r="J494" s="2"/>
      <c r="M494" s="2"/>
    </row>
    <row r="495">
      <c r="D495" s="2"/>
      <c r="H495" s="2"/>
      <c r="J495" s="2"/>
      <c r="M495" s="2"/>
    </row>
    <row r="496">
      <c r="D496" s="2"/>
      <c r="H496" s="2"/>
      <c r="J496" s="2"/>
      <c r="M496" s="2"/>
    </row>
    <row r="497">
      <c r="D497" s="2"/>
      <c r="H497" s="2"/>
      <c r="J497" s="2"/>
      <c r="M497" s="2"/>
    </row>
    <row r="498">
      <c r="D498" s="2"/>
      <c r="H498" s="2"/>
      <c r="J498" s="2"/>
      <c r="M498" s="2"/>
    </row>
    <row r="499">
      <c r="D499" s="2"/>
      <c r="H499" s="2"/>
      <c r="J499" s="2"/>
      <c r="M499" s="2"/>
    </row>
    <row r="500">
      <c r="D500" s="2"/>
      <c r="H500" s="2"/>
      <c r="J500" s="2"/>
      <c r="M500" s="2"/>
    </row>
    <row r="501">
      <c r="D501" s="2"/>
      <c r="H501" s="2"/>
      <c r="J501" s="2"/>
      <c r="M501" s="2"/>
    </row>
    <row r="502">
      <c r="D502" s="2"/>
      <c r="H502" s="2"/>
      <c r="J502" s="2"/>
      <c r="M502" s="2"/>
    </row>
    <row r="503">
      <c r="D503" s="2"/>
      <c r="H503" s="2"/>
      <c r="J503" s="2"/>
      <c r="M503" s="2"/>
    </row>
    <row r="504">
      <c r="D504" s="2"/>
      <c r="H504" s="2"/>
      <c r="J504" s="2"/>
      <c r="M504" s="2"/>
    </row>
    <row r="505">
      <c r="D505" s="2"/>
      <c r="H505" s="2"/>
      <c r="J505" s="2"/>
      <c r="M505" s="2"/>
    </row>
    <row r="506">
      <c r="D506" s="2"/>
      <c r="H506" s="2"/>
      <c r="J506" s="2"/>
      <c r="M506" s="2"/>
    </row>
    <row r="507">
      <c r="D507" s="2"/>
      <c r="H507" s="2"/>
      <c r="J507" s="2"/>
      <c r="M507" s="2"/>
    </row>
    <row r="508">
      <c r="D508" s="2"/>
      <c r="H508" s="2"/>
      <c r="J508" s="2"/>
      <c r="M508" s="2"/>
    </row>
    <row r="509">
      <c r="D509" s="2"/>
      <c r="H509" s="2"/>
      <c r="J509" s="2"/>
      <c r="M509" s="2"/>
    </row>
    <row r="510">
      <c r="D510" s="2"/>
      <c r="H510" s="2"/>
      <c r="J510" s="2"/>
      <c r="M510" s="2"/>
    </row>
    <row r="511">
      <c r="D511" s="2"/>
      <c r="H511" s="2"/>
      <c r="J511" s="2"/>
      <c r="M511" s="2"/>
    </row>
    <row r="512">
      <c r="D512" s="2"/>
      <c r="H512" s="2"/>
      <c r="J512" s="2"/>
      <c r="M512" s="2"/>
    </row>
    <row r="513">
      <c r="D513" s="2"/>
      <c r="H513" s="2"/>
      <c r="J513" s="2"/>
      <c r="M513" s="2"/>
    </row>
    <row r="514">
      <c r="D514" s="2"/>
      <c r="H514" s="2"/>
      <c r="J514" s="2"/>
      <c r="M514" s="2"/>
    </row>
    <row r="515">
      <c r="D515" s="2"/>
      <c r="H515" s="2"/>
      <c r="J515" s="2"/>
      <c r="M515" s="2"/>
    </row>
    <row r="516">
      <c r="D516" s="2"/>
      <c r="H516" s="2"/>
      <c r="J516" s="2"/>
      <c r="M516" s="2"/>
    </row>
    <row r="517">
      <c r="D517" s="2"/>
      <c r="H517" s="2"/>
      <c r="J517" s="2"/>
      <c r="M517" s="2"/>
    </row>
    <row r="518">
      <c r="D518" s="2"/>
      <c r="H518" s="2"/>
      <c r="J518" s="2"/>
      <c r="M518" s="2"/>
    </row>
    <row r="519">
      <c r="D519" s="2"/>
      <c r="H519" s="2"/>
      <c r="J519" s="2"/>
      <c r="M519" s="2"/>
    </row>
    <row r="520">
      <c r="D520" s="2"/>
      <c r="H520" s="2"/>
      <c r="J520" s="2"/>
      <c r="M520" s="2"/>
    </row>
    <row r="521">
      <c r="D521" s="2"/>
      <c r="H521" s="2"/>
      <c r="J521" s="2"/>
      <c r="M521" s="2"/>
    </row>
    <row r="522">
      <c r="D522" s="2"/>
      <c r="H522" s="2"/>
      <c r="J522" s="2"/>
      <c r="M522" s="2"/>
    </row>
    <row r="523">
      <c r="D523" s="2"/>
      <c r="H523" s="2"/>
      <c r="J523" s="2"/>
      <c r="M523" s="2"/>
    </row>
    <row r="524">
      <c r="D524" s="2"/>
      <c r="H524" s="2"/>
      <c r="J524" s="2"/>
      <c r="M524" s="2"/>
    </row>
    <row r="525">
      <c r="D525" s="2"/>
      <c r="H525" s="2"/>
      <c r="J525" s="2"/>
      <c r="M525" s="2"/>
    </row>
    <row r="526">
      <c r="D526" s="2"/>
      <c r="H526" s="2"/>
      <c r="J526" s="2"/>
      <c r="M526" s="2"/>
    </row>
    <row r="527">
      <c r="D527" s="2"/>
      <c r="H527" s="2"/>
      <c r="J527" s="2"/>
      <c r="M527" s="2"/>
    </row>
    <row r="528">
      <c r="D528" s="2"/>
      <c r="H528" s="2"/>
      <c r="J528" s="2"/>
      <c r="M528" s="2"/>
    </row>
    <row r="529">
      <c r="D529" s="2"/>
      <c r="H529" s="2"/>
      <c r="J529" s="2"/>
      <c r="M529" s="2"/>
    </row>
    <row r="530">
      <c r="D530" s="2"/>
      <c r="H530" s="2"/>
      <c r="J530" s="2"/>
      <c r="M530" s="2"/>
    </row>
    <row r="531">
      <c r="D531" s="2"/>
      <c r="H531" s="2"/>
      <c r="J531" s="2"/>
      <c r="M531" s="2"/>
    </row>
    <row r="532">
      <c r="D532" s="2"/>
      <c r="H532" s="2"/>
      <c r="J532" s="2"/>
      <c r="M532" s="2"/>
    </row>
    <row r="533">
      <c r="D533" s="2"/>
      <c r="H533" s="2"/>
      <c r="J533" s="2"/>
      <c r="M533" s="2"/>
    </row>
    <row r="534">
      <c r="D534" s="2"/>
      <c r="H534" s="2"/>
      <c r="J534" s="2"/>
      <c r="M534" s="2"/>
    </row>
    <row r="535">
      <c r="D535" s="2"/>
      <c r="H535" s="2"/>
      <c r="J535" s="2"/>
      <c r="M535" s="2"/>
    </row>
    <row r="536">
      <c r="D536" s="2"/>
      <c r="H536" s="2"/>
      <c r="J536" s="2"/>
      <c r="M536" s="2"/>
    </row>
    <row r="537">
      <c r="D537" s="2"/>
      <c r="H537" s="2"/>
      <c r="J537" s="2"/>
      <c r="M537" s="2"/>
    </row>
    <row r="538">
      <c r="D538" s="2"/>
      <c r="H538" s="2"/>
      <c r="J538" s="2"/>
      <c r="M538" s="2"/>
    </row>
    <row r="539">
      <c r="D539" s="2"/>
      <c r="H539" s="2"/>
      <c r="J539" s="2"/>
      <c r="M539" s="2"/>
    </row>
    <row r="540">
      <c r="D540" s="2"/>
      <c r="H540" s="2"/>
      <c r="J540" s="2"/>
      <c r="M540" s="2"/>
    </row>
    <row r="541">
      <c r="D541" s="2"/>
      <c r="H541" s="2"/>
      <c r="J541" s="2"/>
      <c r="M541" s="2"/>
    </row>
    <row r="542">
      <c r="D542" s="2"/>
      <c r="H542" s="2"/>
      <c r="J542" s="2"/>
      <c r="M542" s="2"/>
    </row>
    <row r="543">
      <c r="D543" s="2"/>
      <c r="H543" s="2"/>
      <c r="J543" s="2"/>
      <c r="M543" s="2"/>
    </row>
    <row r="544">
      <c r="D544" s="2"/>
      <c r="H544" s="2"/>
      <c r="J544" s="2"/>
      <c r="M544" s="2"/>
    </row>
    <row r="545">
      <c r="D545" s="2"/>
      <c r="H545" s="2"/>
      <c r="J545" s="2"/>
      <c r="M545" s="2"/>
    </row>
    <row r="546">
      <c r="D546" s="2"/>
      <c r="H546" s="2"/>
      <c r="J546" s="2"/>
      <c r="M546" s="2"/>
    </row>
    <row r="547">
      <c r="D547" s="2"/>
      <c r="H547" s="2"/>
      <c r="J547" s="2"/>
      <c r="M547" s="2"/>
    </row>
    <row r="548">
      <c r="D548" s="2"/>
      <c r="H548" s="2"/>
      <c r="J548" s="2"/>
      <c r="M548" s="2"/>
    </row>
    <row r="549">
      <c r="D549" s="2"/>
      <c r="H549" s="2"/>
      <c r="J549" s="2"/>
      <c r="M549" s="2"/>
    </row>
    <row r="550">
      <c r="D550" s="2"/>
      <c r="H550" s="2"/>
      <c r="J550" s="2"/>
      <c r="M550" s="2"/>
    </row>
    <row r="551">
      <c r="D551" s="2"/>
      <c r="H551" s="2"/>
      <c r="J551" s="2"/>
      <c r="M551" s="2"/>
    </row>
    <row r="552">
      <c r="D552" s="2"/>
      <c r="H552" s="2"/>
      <c r="J552" s="2"/>
      <c r="M552" s="2"/>
    </row>
    <row r="553">
      <c r="D553" s="2"/>
      <c r="H553" s="2"/>
      <c r="J553" s="2"/>
      <c r="M553" s="2"/>
    </row>
    <row r="554">
      <c r="D554" s="2"/>
      <c r="H554" s="2"/>
      <c r="J554" s="2"/>
      <c r="M554" s="2"/>
    </row>
    <row r="555">
      <c r="D555" s="2"/>
      <c r="H555" s="2"/>
      <c r="J555" s="2"/>
      <c r="M555" s="2"/>
    </row>
    <row r="556">
      <c r="D556" s="2"/>
      <c r="H556" s="2"/>
      <c r="J556" s="2"/>
      <c r="M556" s="2"/>
    </row>
    <row r="557">
      <c r="D557" s="2"/>
      <c r="H557" s="2"/>
      <c r="J557" s="2"/>
      <c r="M557" s="2"/>
    </row>
    <row r="558">
      <c r="D558" s="2"/>
      <c r="H558" s="2"/>
      <c r="J558" s="2"/>
      <c r="M558" s="2"/>
    </row>
    <row r="559">
      <c r="D559" s="2"/>
      <c r="H559" s="2"/>
      <c r="J559" s="2"/>
      <c r="M559" s="2"/>
    </row>
    <row r="560">
      <c r="D560" s="2"/>
      <c r="H560" s="2"/>
      <c r="J560" s="2"/>
      <c r="M560" s="2"/>
    </row>
    <row r="561">
      <c r="D561" s="2"/>
      <c r="H561" s="2"/>
      <c r="J561" s="2"/>
      <c r="M561" s="2"/>
    </row>
    <row r="562">
      <c r="D562" s="2"/>
      <c r="H562" s="2"/>
      <c r="J562" s="2"/>
      <c r="M562" s="2"/>
    </row>
    <row r="563">
      <c r="D563" s="2"/>
      <c r="H563" s="2"/>
      <c r="J563" s="2"/>
      <c r="M563" s="2"/>
    </row>
    <row r="564">
      <c r="D564" s="2"/>
      <c r="H564" s="2"/>
      <c r="J564" s="2"/>
      <c r="M564" s="2"/>
    </row>
    <row r="565">
      <c r="D565" s="2"/>
      <c r="H565" s="2"/>
      <c r="J565" s="2"/>
      <c r="M565" s="2"/>
    </row>
    <row r="566">
      <c r="D566" s="2"/>
      <c r="H566" s="2"/>
      <c r="J566" s="2"/>
      <c r="M566" s="2"/>
    </row>
    <row r="567">
      <c r="D567" s="2"/>
      <c r="H567" s="2"/>
      <c r="J567" s="2"/>
      <c r="M567" s="2"/>
    </row>
    <row r="568">
      <c r="D568" s="2"/>
      <c r="H568" s="2"/>
      <c r="J568" s="2"/>
      <c r="M568" s="2"/>
    </row>
    <row r="569">
      <c r="D569" s="2"/>
      <c r="H569" s="2"/>
      <c r="J569" s="2"/>
      <c r="M569" s="2"/>
    </row>
    <row r="570">
      <c r="D570" s="2"/>
      <c r="H570" s="2"/>
      <c r="J570" s="2"/>
      <c r="M570" s="2"/>
    </row>
    <row r="571">
      <c r="D571" s="2"/>
      <c r="H571" s="2"/>
      <c r="J571" s="2"/>
      <c r="M571" s="2"/>
    </row>
    <row r="572">
      <c r="D572" s="2"/>
      <c r="H572" s="2"/>
      <c r="J572" s="2"/>
      <c r="M572" s="2"/>
    </row>
    <row r="573">
      <c r="D573" s="2"/>
      <c r="H573" s="2"/>
      <c r="J573" s="2"/>
      <c r="M573" s="2"/>
    </row>
    <row r="574">
      <c r="D574" s="2"/>
      <c r="H574" s="2"/>
      <c r="J574" s="2"/>
      <c r="M574" s="2"/>
    </row>
    <row r="575">
      <c r="D575" s="2"/>
      <c r="H575" s="2"/>
      <c r="J575" s="2"/>
      <c r="M575" s="2"/>
    </row>
    <row r="576">
      <c r="D576" s="2"/>
      <c r="H576" s="2"/>
      <c r="J576" s="2"/>
      <c r="M576" s="2"/>
    </row>
    <row r="577">
      <c r="D577" s="2"/>
      <c r="H577" s="2"/>
      <c r="J577" s="2"/>
      <c r="M577" s="2"/>
    </row>
    <row r="578">
      <c r="D578" s="2"/>
      <c r="H578" s="2"/>
      <c r="J578" s="2"/>
      <c r="M578" s="2"/>
    </row>
    <row r="579">
      <c r="D579" s="2"/>
      <c r="H579" s="2"/>
      <c r="J579" s="2"/>
      <c r="M579" s="2"/>
    </row>
    <row r="580">
      <c r="D580" s="2"/>
      <c r="H580" s="2"/>
      <c r="J580" s="2"/>
      <c r="M580" s="2"/>
    </row>
    <row r="581">
      <c r="D581" s="2"/>
      <c r="H581" s="2"/>
      <c r="J581" s="2"/>
      <c r="M581" s="2"/>
    </row>
    <row r="582">
      <c r="D582" s="2"/>
      <c r="H582" s="2"/>
      <c r="J582" s="2"/>
      <c r="M582" s="2"/>
    </row>
    <row r="583">
      <c r="D583" s="2"/>
      <c r="H583" s="2"/>
      <c r="J583" s="2"/>
      <c r="M583" s="2"/>
    </row>
    <row r="584">
      <c r="D584" s="2"/>
      <c r="H584" s="2"/>
      <c r="J584" s="2"/>
      <c r="M584" s="2"/>
    </row>
    <row r="585">
      <c r="D585" s="2"/>
      <c r="H585" s="2"/>
      <c r="J585" s="2"/>
      <c r="M585" s="2"/>
    </row>
    <row r="586">
      <c r="D586" s="2"/>
      <c r="H586" s="2"/>
      <c r="J586" s="2"/>
      <c r="M586" s="2"/>
    </row>
    <row r="587">
      <c r="D587" s="2"/>
      <c r="H587" s="2"/>
      <c r="J587" s="2"/>
      <c r="M587" s="2"/>
    </row>
    <row r="588">
      <c r="D588" s="2"/>
      <c r="H588" s="2"/>
      <c r="J588" s="2"/>
      <c r="M588" s="2"/>
    </row>
    <row r="589">
      <c r="D589" s="2"/>
      <c r="H589" s="2"/>
      <c r="J589" s="2"/>
      <c r="M589" s="2"/>
    </row>
    <row r="590">
      <c r="D590" s="2"/>
      <c r="H590" s="2"/>
      <c r="J590" s="2"/>
      <c r="M590" s="2"/>
    </row>
    <row r="591">
      <c r="D591" s="2"/>
      <c r="H591" s="2"/>
      <c r="J591" s="2"/>
      <c r="M591" s="2"/>
    </row>
    <row r="592">
      <c r="D592" s="2"/>
      <c r="H592" s="2"/>
      <c r="J592" s="2"/>
      <c r="M592" s="2"/>
    </row>
    <row r="593">
      <c r="D593" s="2"/>
      <c r="H593" s="2"/>
      <c r="J593" s="2"/>
      <c r="M593" s="2"/>
    </row>
    <row r="594">
      <c r="D594" s="2"/>
      <c r="H594" s="2"/>
      <c r="J594" s="2"/>
      <c r="M594" s="2"/>
    </row>
    <row r="595">
      <c r="D595" s="2"/>
      <c r="H595" s="2"/>
      <c r="J595" s="2"/>
      <c r="M595" s="2"/>
    </row>
    <row r="596">
      <c r="D596" s="2"/>
      <c r="H596" s="2"/>
      <c r="J596" s="2"/>
      <c r="M596" s="2"/>
    </row>
    <row r="597">
      <c r="D597" s="2"/>
      <c r="H597" s="2"/>
      <c r="J597" s="2"/>
      <c r="M597" s="2"/>
    </row>
    <row r="598">
      <c r="D598" s="2"/>
      <c r="H598" s="2"/>
      <c r="J598" s="2"/>
      <c r="M598" s="2"/>
    </row>
    <row r="599">
      <c r="D599" s="2"/>
      <c r="H599" s="2"/>
      <c r="J599" s="2"/>
      <c r="M599" s="2"/>
    </row>
    <row r="600">
      <c r="D600" s="2"/>
      <c r="H600" s="2"/>
      <c r="J600" s="2"/>
      <c r="M600" s="2"/>
    </row>
    <row r="601">
      <c r="D601" s="2"/>
      <c r="H601" s="2"/>
      <c r="J601" s="2"/>
      <c r="M601" s="2"/>
    </row>
    <row r="602">
      <c r="D602" s="2"/>
      <c r="H602" s="2"/>
      <c r="J602" s="2"/>
      <c r="M602" s="2"/>
    </row>
    <row r="603">
      <c r="D603" s="2"/>
      <c r="H603" s="2"/>
      <c r="J603" s="2"/>
      <c r="M603" s="2"/>
    </row>
    <row r="604">
      <c r="D604" s="2"/>
      <c r="H604" s="2"/>
      <c r="J604" s="2"/>
      <c r="M604" s="2"/>
    </row>
    <row r="605">
      <c r="D605" s="2"/>
      <c r="H605" s="2"/>
      <c r="J605" s="2"/>
      <c r="M605" s="2"/>
    </row>
    <row r="606">
      <c r="D606" s="2"/>
      <c r="H606" s="2"/>
      <c r="J606" s="2"/>
      <c r="M606" s="2"/>
    </row>
    <row r="607">
      <c r="D607" s="2"/>
      <c r="H607" s="2"/>
      <c r="J607" s="2"/>
      <c r="M607" s="2"/>
    </row>
    <row r="608">
      <c r="D608" s="2"/>
      <c r="H608" s="2"/>
      <c r="J608" s="2"/>
      <c r="M608" s="2"/>
    </row>
    <row r="609">
      <c r="D609" s="2"/>
      <c r="H609" s="2"/>
      <c r="J609" s="2"/>
      <c r="M609" s="2"/>
    </row>
    <row r="610">
      <c r="D610" s="2"/>
      <c r="H610" s="2"/>
      <c r="J610" s="2"/>
      <c r="M610" s="2"/>
    </row>
    <row r="611">
      <c r="D611" s="2"/>
      <c r="H611" s="2"/>
      <c r="J611" s="2"/>
      <c r="M611" s="2"/>
    </row>
    <row r="612">
      <c r="D612" s="2"/>
      <c r="H612" s="2"/>
      <c r="J612" s="2"/>
      <c r="M612" s="2"/>
    </row>
    <row r="613">
      <c r="D613" s="2"/>
      <c r="H613" s="2"/>
      <c r="J613" s="2"/>
      <c r="M613" s="2"/>
    </row>
    <row r="614">
      <c r="D614" s="2"/>
      <c r="H614" s="2"/>
      <c r="J614" s="2"/>
      <c r="M614" s="2"/>
    </row>
    <row r="615">
      <c r="D615" s="2"/>
      <c r="H615" s="2"/>
      <c r="J615" s="2"/>
      <c r="M615" s="2"/>
    </row>
    <row r="616">
      <c r="D616" s="2"/>
      <c r="H616" s="2"/>
      <c r="J616" s="2"/>
      <c r="M616" s="2"/>
    </row>
    <row r="617">
      <c r="D617" s="2"/>
      <c r="H617" s="2"/>
      <c r="J617" s="2"/>
      <c r="M617" s="2"/>
    </row>
    <row r="618">
      <c r="D618" s="2"/>
      <c r="H618" s="2"/>
      <c r="J618" s="2"/>
      <c r="M618" s="2"/>
    </row>
    <row r="619">
      <c r="D619" s="2"/>
      <c r="H619" s="2"/>
      <c r="J619" s="2"/>
      <c r="M619" s="2"/>
    </row>
    <row r="620">
      <c r="D620" s="2"/>
      <c r="H620" s="2"/>
      <c r="J620" s="2"/>
      <c r="M620" s="2"/>
    </row>
    <row r="621">
      <c r="D621" s="2"/>
      <c r="H621" s="2"/>
      <c r="J621" s="2"/>
      <c r="M621" s="2"/>
    </row>
    <row r="622">
      <c r="D622" s="2"/>
      <c r="H622" s="2"/>
      <c r="J622" s="2"/>
      <c r="M622" s="2"/>
    </row>
    <row r="623">
      <c r="D623" s="2"/>
      <c r="H623" s="2"/>
      <c r="J623" s="2"/>
      <c r="M623" s="2"/>
    </row>
    <row r="624">
      <c r="D624" s="2"/>
      <c r="H624" s="2"/>
      <c r="J624" s="2"/>
      <c r="M624" s="2"/>
    </row>
    <row r="625">
      <c r="D625" s="2"/>
      <c r="H625" s="2"/>
      <c r="J625" s="2"/>
      <c r="M625" s="2"/>
    </row>
    <row r="626">
      <c r="D626" s="2"/>
      <c r="H626" s="2"/>
      <c r="J626" s="2"/>
      <c r="M626" s="2"/>
    </row>
    <row r="627">
      <c r="D627" s="2"/>
      <c r="H627" s="2"/>
      <c r="J627" s="2"/>
      <c r="M627" s="2"/>
    </row>
    <row r="628">
      <c r="D628" s="2"/>
      <c r="H628" s="2"/>
      <c r="J628" s="2"/>
      <c r="M628" s="2"/>
    </row>
    <row r="629">
      <c r="D629" s="2"/>
      <c r="H629" s="2"/>
      <c r="J629" s="2"/>
      <c r="M629" s="2"/>
    </row>
    <row r="630">
      <c r="D630" s="2"/>
      <c r="H630" s="2"/>
      <c r="J630" s="2"/>
      <c r="M630" s="2"/>
    </row>
    <row r="631">
      <c r="D631" s="2"/>
      <c r="H631" s="2"/>
      <c r="J631" s="2"/>
      <c r="M631" s="2"/>
    </row>
    <row r="632">
      <c r="D632" s="2"/>
      <c r="H632" s="2"/>
      <c r="J632" s="2"/>
      <c r="M632" s="2"/>
    </row>
    <row r="633">
      <c r="D633" s="2"/>
      <c r="H633" s="2"/>
      <c r="J633" s="2"/>
      <c r="M633" s="2"/>
    </row>
    <row r="634">
      <c r="D634" s="2"/>
      <c r="H634" s="2"/>
      <c r="J634" s="2"/>
      <c r="M634" s="2"/>
    </row>
    <row r="635">
      <c r="D635" s="2"/>
      <c r="H635" s="2"/>
      <c r="J635" s="2"/>
      <c r="M635" s="2"/>
    </row>
    <row r="636">
      <c r="D636" s="2"/>
      <c r="H636" s="2"/>
      <c r="J636" s="2"/>
      <c r="M636" s="2"/>
    </row>
    <row r="637">
      <c r="D637" s="2"/>
      <c r="H637" s="2"/>
      <c r="J637" s="2"/>
      <c r="M637" s="2"/>
    </row>
    <row r="638">
      <c r="D638" s="2"/>
      <c r="H638" s="2"/>
      <c r="J638" s="2"/>
      <c r="M638" s="2"/>
    </row>
    <row r="639">
      <c r="D639" s="2"/>
      <c r="H639" s="2"/>
      <c r="J639" s="2"/>
      <c r="M639" s="2"/>
    </row>
    <row r="640">
      <c r="D640" s="2"/>
      <c r="H640" s="2"/>
      <c r="J640" s="2"/>
      <c r="M640" s="2"/>
    </row>
    <row r="641">
      <c r="D641" s="2"/>
      <c r="H641" s="2"/>
      <c r="J641" s="2"/>
      <c r="M641" s="2"/>
    </row>
    <row r="642">
      <c r="D642" s="2"/>
      <c r="H642" s="2"/>
      <c r="J642" s="2"/>
      <c r="M642" s="2"/>
    </row>
    <row r="643">
      <c r="D643" s="2"/>
      <c r="H643" s="2"/>
      <c r="J643" s="2"/>
      <c r="M643" s="2"/>
    </row>
    <row r="644">
      <c r="D644" s="2"/>
      <c r="H644" s="2"/>
      <c r="J644" s="2"/>
      <c r="M644" s="2"/>
    </row>
    <row r="645">
      <c r="D645" s="2"/>
      <c r="H645" s="2"/>
      <c r="J645" s="2"/>
      <c r="M645" s="2"/>
    </row>
    <row r="646">
      <c r="D646" s="2"/>
      <c r="H646" s="2"/>
      <c r="J646" s="2"/>
      <c r="M646" s="2"/>
    </row>
    <row r="647">
      <c r="D647" s="2"/>
      <c r="H647" s="2"/>
      <c r="J647" s="2"/>
      <c r="M647" s="2"/>
    </row>
    <row r="648">
      <c r="D648" s="2"/>
      <c r="H648" s="2"/>
      <c r="J648" s="2"/>
      <c r="M648" s="2"/>
    </row>
    <row r="649">
      <c r="D649" s="2"/>
      <c r="H649" s="2"/>
      <c r="J649" s="2"/>
      <c r="M649" s="2"/>
    </row>
    <row r="650">
      <c r="D650" s="2"/>
      <c r="H650" s="2"/>
      <c r="J650" s="2"/>
      <c r="M650" s="2"/>
    </row>
    <row r="651">
      <c r="D651" s="2"/>
      <c r="H651" s="2"/>
      <c r="J651" s="2"/>
      <c r="M651" s="2"/>
    </row>
    <row r="652">
      <c r="D652" s="2"/>
      <c r="H652" s="2"/>
      <c r="J652" s="2"/>
      <c r="M652" s="2"/>
    </row>
    <row r="653">
      <c r="D653" s="2"/>
      <c r="H653" s="2"/>
      <c r="J653" s="2"/>
      <c r="M653" s="2"/>
    </row>
    <row r="654">
      <c r="D654" s="2"/>
      <c r="H654" s="2"/>
      <c r="J654" s="2"/>
      <c r="M654" s="2"/>
    </row>
    <row r="655">
      <c r="D655" s="2"/>
      <c r="H655" s="2"/>
      <c r="J655" s="2"/>
      <c r="M655" s="2"/>
    </row>
    <row r="656">
      <c r="D656" s="2"/>
      <c r="H656" s="2"/>
      <c r="J656" s="2"/>
      <c r="M656" s="2"/>
    </row>
    <row r="657">
      <c r="D657" s="2"/>
      <c r="H657" s="2"/>
      <c r="J657" s="2"/>
      <c r="M657" s="2"/>
    </row>
    <row r="658">
      <c r="D658" s="2"/>
      <c r="H658" s="2"/>
      <c r="J658" s="2"/>
      <c r="M658" s="2"/>
    </row>
    <row r="659">
      <c r="D659" s="2"/>
      <c r="H659" s="2"/>
      <c r="J659" s="2"/>
      <c r="M659" s="2"/>
    </row>
    <row r="660">
      <c r="D660" s="2"/>
      <c r="H660" s="2"/>
      <c r="J660" s="2"/>
      <c r="M660" s="2"/>
    </row>
    <row r="661">
      <c r="D661" s="2"/>
      <c r="H661" s="2"/>
      <c r="J661" s="2"/>
      <c r="M661" s="2"/>
    </row>
    <row r="662">
      <c r="D662" s="2"/>
      <c r="H662" s="2"/>
      <c r="J662" s="2"/>
      <c r="M662" s="2"/>
    </row>
    <row r="663">
      <c r="D663" s="2"/>
      <c r="H663" s="2"/>
      <c r="J663" s="2"/>
      <c r="M663" s="2"/>
    </row>
    <row r="664">
      <c r="D664" s="2"/>
      <c r="H664" s="2"/>
      <c r="J664" s="2"/>
      <c r="M664" s="2"/>
    </row>
    <row r="665">
      <c r="D665" s="2"/>
      <c r="H665" s="2"/>
      <c r="J665" s="2"/>
      <c r="M665" s="2"/>
    </row>
    <row r="666">
      <c r="D666" s="2"/>
      <c r="H666" s="2"/>
      <c r="J666" s="2"/>
      <c r="M666" s="2"/>
    </row>
    <row r="667">
      <c r="D667" s="2"/>
      <c r="H667" s="2"/>
      <c r="J667" s="2"/>
      <c r="M667" s="2"/>
    </row>
    <row r="668">
      <c r="D668" s="2"/>
      <c r="H668" s="2"/>
      <c r="J668" s="2"/>
      <c r="M668" s="2"/>
    </row>
    <row r="669">
      <c r="D669" s="2"/>
      <c r="H669" s="2"/>
      <c r="J669" s="2"/>
      <c r="M669" s="2"/>
    </row>
    <row r="670">
      <c r="D670" s="2"/>
      <c r="H670" s="2"/>
      <c r="J670" s="2"/>
      <c r="M670" s="2"/>
    </row>
    <row r="671">
      <c r="D671" s="2"/>
      <c r="H671" s="2"/>
      <c r="J671" s="2"/>
      <c r="M671" s="2"/>
    </row>
    <row r="672">
      <c r="D672" s="2"/>
      <c r="H672" s="2"/>
      <c r="J672" s="2"/>
      <c r="M672" s="2"/>
    </row>
    <row r="673">
      <c r="D673" s="2"/>
      <c r="H673" s="2"/>
      <c r="J673" s="2"/>
      <c r="M673" s="2"/>
    </row>
    <row r="674">
      <c r="D674" s="2"/>
      <c r="H674" s="2"/>
      <c r="J674" s="2"/>
      <c r="M674" s="2"/>
    </row>
    <row r="675">
      <c r="D675" s="2"/>
      <c r="H675" s="2"/>
      <c r="J675" s="2"/>
      <c r="M675" s="2"/>
    </row>
    <row r="676">
      <c r="D676" s="2"/>
      <c r="H676" s="2"/>
      <c r="J676" s="2"/>
      <c r="M676" s="2"/>
    </row>
    <row r="677">
      <c r="D677" s="2"/>
      <c r="H677" s="2"/>
      <c r="J677" s="2"/>
      <c r="M677" s="2"/>
    </row>
    <row r="678">
      <c r="D678" s="2"/>
      <c r="H678" s="2"/>
      <c r="J678" s="2"/>
      <c r="M678" s="2"/>
    </row>
    <row r="679">
      <c r="D679" s="2"/>
      <c r="H679" s="2"/>
      <c r="J679" s="2"/>
      <c r="M679" s="2"/>
    </row>
    <row r="680">
      <c r="D680" s="2"/>
      <c r="H680" s="2"/>
      <c r="J680" s="2"/>
      <c r="M680" s="2"/>
    </row>
    <row r="681">
      <c r="D681" s="2"/>
      <c r="H681" s="2"/>
      <c r="J681" s="2"/>
      <c r="M681" s="2"/>
    </row>
    <row r="682">
      <c r="D682" s="2"/>
      <c r="H682" s="2"/>
      <c r="J682" s="2"/>
      <c r="M682" s="2"/>
    </row>
    <row r="683">
      <c r="D683" s="2"/>
      <c r="H683" s="2"/>
      <c r="J683" s="2"/>
      <c r="M683" s="2"/>
    </row>
    <row r="684">
      <c r="D684" s="2"/>
      <c r="H684" s="2"/>
      <c r="J684" s="2"/>
      <c r="M684" s="2"/>
    </row>
    <row r="685">
      <c r="D685" s="2"/>
      <c r="H685" s="2"/>
      <c r="J685" s="2"/>
      <c r="M685" s="2"/>
    </row>
    <row r="686">
      <c r="D686" s="2"/>
      <c r="H686" s="2"/>
      <c r="J686" s="2"/>
      <c r="M686" s="2"/>
    </row>
    <row r="687">
      <c r="D687" s="2"/>
      <c r="H687" s="2"/>
      <c r="J687" s="2"/>
      <c r="M687" s="2"/>
    </row>
    <row r="688">
      <c r="D688" s="2"/>
      <c r="H688" s="2"/>
      <c r="J688" s="2"/>
      <c r="M688" s="2"/>
    </row>
    <row r="689">
      <c r="D689" s="2"/>
      <c r="H689" s="2"/>
      <c r="J689" s="2"/>
      <c r="M689" s="2"/>
    </row>
    <row r="690">
      <c r="D690" s="2"/>
      <c r="H690" s="2"/>
      <c r="J690" s="2"/>
      <c r="M690" s="2"/>
    </row>
    <row r="691">
      <c r="D691" s="2"/>
      <c r="H691" s="2"/>
      <c r="J691" s="2"/>
      <c r="M691" s="2"/>
    </row>
    <row r="692">
      <c r="D692" s="2"/>
      <c r="H692" s="2"/>
      <c r="J692" s="2"/>
      <c r="M692" s="2"/>
    </row>
    <row r="693">
      <c r="D693" s="2"/>
      <c r="H693" s="2"/>
      <c r="J693" s="2"/>
      <c r="M693" s="2"/>
    </row>
    <row r="694">
      <c r="D694" s="2"/>
      <c r="H694" s="2"/>
      <c r="J694" s="2"/>
      <c r="M694" s="2"/>
    </row>
    <row r="695">
      <c r="D695" s="2"/>
      <c r="H695" s="2"/>
      <c r="J695" s="2"/>
      <c r="M695" s="2"/>
    </row>
    <row r="696">
      <c r="D696" s="2"/>
      <c r="H696" s="2"/>
      <c r="J696" s="2"/>
      <c r="M696" s="2"/>
    </row>
    <row r="697">
      <c r="D697" s="2"/>
      <c r="H697" s="2"/>
      <c r="J697" s="2"/>
      <c r="M697" s="2"/>
    </row>
    <row r="698">
      <c r="D698" s="2"/>
      <c r="H698" s="2"/>
      <c r="J698" s="2"/>
      <c r="M698" s="2"/>
    </row>
    <row r="699">
      <c r="D699" s="2"/>
      <c r="H699" s="2"/>
      <c r="J699" s="2"/>
      <c r="M699" s="2"/>
    </row>
    <row r="700">
      <c r="D700" s="2"/>
      <c r="H700" s="2"/>
      <c r="J700" s="2"/>
      <c r="M700" s="2"/>
    </row>
    <row r="701">
      <c r="D701" s="2"/>
      <c r="H701" s="2"/>
      <c r="J701" s="2"/>
      <c r="M701" s="2"/>
    </row>
    <row r="702">
      <c r="D702" s="2"/>
      <c r="H702" s="2"/>
      <c r="J702" s="2"/>
      <c r="M702" s="2"/>
    </row>
    <row r="703">
      <c r="D703" s="2"/>
      <c r="H703" s="2"/>
      <c r="J703" s="2"/>
      <c r="M703" s="2"/>
    </row>
    <row r="704">
      <c r="D704" s="2"/>
      <c r="H704" s="2"/>
      <c r="J704" s="2"/>
      <c r="M704" s="2"/>
    </row>
    <row r="705">
      <c r="D705" s="2"/>
      <c r="H705" s="2"/>
      <c r="J705" s="2"/>
      <c r="M705" s="2"/>
    </row>
    <row r="706">
      <c r="D706" s="2"/>
      <c r="H706" s="2"/>
      <c r="J706" s="2"/>
      <c r="M706" s="2"/>
    </row>
    <row r="707">
      <c r="D707" s="2"/>
      <c r="H707" s="2"/>
      <c r="J707" s="2"/>
      <c r="M707" s="2"/>
    </row>
    <row r="708">
      <c r="D708" s="2"/>
      <c r="H708" s="2"/>
      <c r="J708" s="2"/>
      <c r="M708" s="2"/>
    </row>
    <row r="709">
      <c r="D709" s="2"/>
      <c r="H709" s="2"/>
      <c r="J709" s="2"/>
      <c r="M709" s="2"/>
    </row>
    <row r="710">
      <c r="D710" s="2"/>
      <c r="H710" s="2"/>
      <c r="J710" s="2"/>
      <c r="M710" s="2"/>
    </row>
    <row r="711">
      <c r="D711" s="2"/>
      <c r="H711" s="2"/>
      <c r="J711" s="2"/>
      <c r="M711" s="2"/>
    </row>
    <row r="712">
      <c r="D712" s="2"/>
      <c r="H712" s="2"/>
      <c r="J712" s="2"/>
      <c r="M712" s="2"/>
    </row>
    <row r="713">
      <c r="D713" s="2"/>
      <c r="H713" s="2"/>
      <c r="J713" s="2"/>
      <c r="M713" s="2"/>
    </row>
    <row r="714">
      <c r="D714" s="2"/>
      <c r="H714" s="2"/>
      <c r="J714" s="2"/>
      <c r="M714" s="2"/>
    </row>
    <row r="715">
      <c r="D715" s="2"/>
      <c r="H715" s="2"/>
      <c r="J715" s="2"/>
      <c r="M715" s="2"/>
    </row>
    <row r="716">
      <c r="D716" s="2"/>
      <c r="H716" s="2"/>
      <c r="J716" s="2"/>
      <c r="M716" s="2"/>
    </row>
    <row r="717">
      <c r="D717" s="2"/>
      <c r="H717" s="2"/>
      <c r="J717" s="2"/>
      <c r="M717" s="2"/>
    </row>
    <row r="718">
      <c r="D718" s="2"/>
      <c r="H718" s="2"/>
      <c r="J718" s="2"/>
      <c r="M718" s="2"/>
    </row>
    <row r="719">
      <c r="D719" s="2"/>
      <c r="H719" s="2"/>
      <c r="J719" s="2"/>
      <c r="M719" s="2"/>
    </row>
    <row r="720">
      <c r="D720" s="2"/>
      <c r="H720" s="2"/>
      <c r="J720" s="2"/>
      <c r="M720" s="2"/>
    </row>
    <row r="721">
      <c r="D721" s="2"/>
      <c r="H721" s="2"/>
      <c r="J721" s="2"/>
      <c r="M721" s="2"/>
    </row>
    <row r="722">
      <c r="D722" s="2"/>
      <c r="H722" s="2"/>
      <c r="J722" s="2"/>
      <c r="M722" s="2"/>
    </row>
    <row r="723">
      <c r="D723" s="2"/>
      <c r="H723" s="2"/>
      <c r="J723" s="2"/>
      <c r="M723" s="2"/>
    </row>
    <row r="724">
      <c r="D724" s="2"/>
      <c r="H724" s="2"/>
      <c r="J724" s="2"/>
      <c r="M724" s="2"/>
    </row>
    <row r="725">
      <c r="D725" s="2"/>
      <c r="H725" s="2"/>
      <c r="J725" s="2"/>
      <c r="M725" s="2"/>
    </row>
    <row r="726">
      <c r="D726" s="2"/>
      <c r="H726" s="2"/>
      <c r="J726" s="2"/>
      <c r="M726" s="2"/>
    </row>
    <row r="727">
      <c r="D727" s="2"/>
      <c r="H727" s="2"/>
      <c r="J727" s="2"/>
      <c r="M727" s="2"/>
    </row>
    <row r="728">
      <c r="D728" s="2"/>
      <c r="H728" s="2"/>
      <c r="J728" s="2"/>
      <c r="M728" s="2"/>
    </row>
    <row r="729">
      <c r="D729" s="2"/>
      <c r="H729" s="2"/>
      <c r="J729" s="2"/>
      <c r="M729" s="2"/>
    </row>
    <row r="730">
      <c r="D730" s="2"/>
      <c r="H730" s="2"/>
      <c r="J730" s="2"/>
      <c r="M730" s="2"/>
    </row>
    <row r="731">
      <c r="D731" s="2"/>
      <c r="H731" s="2"/>
      <c r="J731" s="2"/>
      <c r="M731" s="2"/>
    </row>
    <row r="732">
      <c r="D732" s="2"/>
      <c r="H732" s="2"/>
      <c r="J732" s="2"/>
      <c r="M732" s="2"/>
    </row>
    <row r="733">
      <c r="D733" s="2"/>
      <c r="H733" s="2"/>
      <c r="J733" s="2"/>
      <c r="M733" s="2"/>
    </row>
    <row r="734">
      <c r="D734" s="2"/>
      <c r="H734" s="2"/>
      <c r="J734" s="2"/>
      <c r="M734" s="2"/>
    </row>
    <row r="735">
      <c r="D735" s="2"/>
      <c r="H735" s="2"/>
      <c r="J735" s="2"/>
      <c r="M735" s="2"/>
    </row>
    <row r="736">
      <c r="D736" s="2"/>
      <c r="H736" s="2"/>
      <c r="J736" s="2"/>
      <c r="M736" s="2"/>
    </row>
    <row r="737">
      <c r="D737" s="2"/>
      <c r="H737" s="2"/>
      <c r="J737" s="2"/>
      <c r="M737" s="2"/>
    </row>
    <row r="738">
      <c r="D738" s="2"/>
      <c r="H738" s="2"/>
      <c r="J738" s="2"/>
      <c r="M738" s="2"/>
    </row>
    <row r="739">
      <c r="D739" s="2"/>
      <c r="H739" s="2"/>
      <c r="J739" s="2"/>
      <c r="M739" s="2"/>
    </row>
    <row r="740">
      <c r="D740" s="2"/>
      <c r="H740" s="2"/>
      <c r="J740" s="2"/>
      <c r="M740" s="2"/>
    </row>
    <row r="741">
      <c r="D741" s="2"/>
      <c r="H741" s="2"/>
      <c r="J741" s="2"/>
      <c r="M741" s="2"/>
    </row>
    <row r="742">
      <c r="D742" s="2"/>
      <c r="H742" s="2"/>
      <c r="J742" s="2"/>
      <c r="M742" s="2"/>
    </row>
    <row r="743">
      <c r="D743" s="2"/>
      <c r="H743" s="2"/>
      <c r="J743" s="2"/>
      <c r="M743" s="2"/>
    </row>
    <row r="744">
      <c r="D744" s="2"/>
      <c r="H744" s="2"/>
      <c r="J744" s="2"/>
      <c r="M744" s="2"/>
    </row>
    <row r="745">
      <c r="D745" s="2"/>
      <c r="H745" s="2"/>
      <c r="J745" s="2"/>
      <c r="M745" s="2"/>
    </row>
    <row r="746">
      <c r="D746" s="2"/>
      <c r="H746" s="2"/>
      <c r="J746" s="2"/>
      <c r="M746" s="2"/>
    </row>
    <row r="747">
      <c r="D747" s="2"/>
      <c r="H747" s="2"/>
      <c r="J747" s="2"/>
      <c r="M747" s="2"/>
    </row>
    <row r="748">
      <c r="D748" s="2"/>
      <c r="H748" s="2"/>
      <c r="J748" s="2"/>
      <c r="M748" s="2"/>
    </row>
    <row r="749">
      <c r="D749" s="2"/>
      <c r="H749" s="2"/>
      <c r="J749" s="2"/>
      <c r="M749" s="2"/>
    </row>
    <row r="750">
      <c r="D750" s="2"/>
      <c r="H750" s="2"/>
      <c r="J750" s="2"/>
      <c r="M750" s="2"/>
    </row>
    <row r="751">
      <c r="D751" s="2"/>
      <c r="H751" s="2"/>
      <c r="J751" s="2"/>
      <c r="M751" s="2"/>
    </row>
    <row r="752">
      <c r="D752" s="2"/>
      <c r="H752" s="2"/>
      <c r="J752" s="2"/>
      <c r="M752" s="2"/>
    </row>
    <row r="753">
      <c r="D753" s="2"/>
      <c r="H753" s="2"/>
      <c r="J753" s="2"/>
      <c r="M753" s="2"/>
    </row>
    <row r="754">
      <c r="D754" s="2"/>
      <c r="H754" s="2"/>
      <c r="J754" s="2"/>
      <c r="M754" s="2"/>
    </row>
    <row r="755">
      <c r="D755" s="2"/>
      <c r="H755" s="2"/>
      <c r="J755" s="2"/>
      <c r="M755" s="2"/>
    </row>
    <row r="756">
      <c r="D756" s="2"/>
      <c r="H756" s="2"/>
      <c r="J756" s="2"/>
      <c r="M756" s="2"/>
    </row>
    <row r="757">
      <c r="D757" s="2"/>
      <c r="H757" s="2"/>
      <c r="J757" s="2"/>
      <c r="M757" s="2"/>
    </row>
    <row r="758">
      <c r="D758" s="2"/>
      <c r="H758" s="2"/>
      <c r="J758" s="2"/>
      <c r="M758" s="2"/>
    </row>
    <row r="759">
      <c r="D759" s="2"/>
      <c r="H759" s="2"/>
      <c r="J759" s="2"/>
      <c r="M759" s="2"/>
    </row>
    <row r="760">
      <c r="D760" s="2"/>
      <c r="H760" s="2"/>
      <c r="J760" s="2"/>
      <c r="M760" s="2"/>
    </row>
    <row r="761">
      <c r="D761" s="2"/>
      <c r="H761" s="2"/>
      <c r="J761" s="2"/>
      <c r="M761" s="2"/>
    </row>
    <row r="762">
      <c r="D762" s="2"/>
      <c r="H762" s="2"/>
      <c r="J762" s="2"/>
      <c r="M762" s="2"/>
    </row>
    <row r="763">
      <c r="D763" s="2"/>
      <c r="H763" s="2"/>
      <c r="J763" s="2"/>
      <c r="M763" s="2"/>
    </row>
    <row r="764">
      <c r="D764" s="2"/>
      <c r="H764" s="2"/>
      <c r="J764" s="2"/>
      <c r="M764" s="2"/>
    </row>
    <row r="765">
      <c r="D765" s="2"/>
      <c r="H765" s="2"/>
      <c r="J765" s="2"/>
      <c r="M765" s="2"/>
    </row>
    <row r="766">
      <c r="D766" s="2"/>
      <c r="H766" s="2"/>
      <c r="J766" s="2"/>
      <c r="M766" s="2"/>
    </row>
    <row r="767">
      <c r="D767" s="2"/>
      <c r="H767" s="2"/>
      <c r="J767" s="2"/>
      <c r="M767" s="2"/>
    </row>
    <row r="768">
      <c r="D768" s="2"/>
      <c r="H768" s="2"/>
      <c r="J768" s="2"/>
      <c r="M768" s="2"/>
    </row>
    <row r="769">
      <c r="D769" s="2"/>
      <c r="H769" s="2"/>
      <c r="J769" s="2"/>
      <c r="M769" s="2"/>
    </row>
    <row r="770">
      <c r="D770" s="2"/>
      <c r="H770" s="2"/>
      <c r="J770" s="2"/>
      <c r="M770" s="2"/>
    </row>
    <row r="771">
      <c r="D771" s="2"/>
      <c r="H771" s="2"/>
      <c r="J771" s="2"/>
      <c r="M771" s="2"/>
    </row>
    <row r="772">
      <c r="D772" s="2"/>
      <c r="H772" s="2"/>
      <c r="J772" s="2"/>
      <c r="M772" s="2"/>
    </row>
    <row r="773">
      <c r="D773" s="2"/>
      <c r="H773" s="2"/>
      <c r="J773" s="2"/>
      <c r="M773" s="2"/>
    </row>
    <row r="774">
      <c r="D774" s="2"/>
      <c r="H774" s="2"/>
      <c r="J774" s="2"/>
      <c r="M774" s="2"/>
    </row>
    <row r="775">
      <c r="D775" s="2"/>
      <c r="H775" s="2"/>
      <c r="J775" s="2"/>
      <c r="M775" s="2"/>
    </row>
    <row r="776">
      <c r="D776" s="2"/>
      <c r="H776" s="2"/>
      <c r="J776" s="2"/>
      <c r="M776" s="2"/>
    </row>
    <row r="777">
      <c r="D777" s="2"/>
      <c r="H777" s="2"/>
      <c r="J777" s="2"/>
      <c r="M777" s="2"/>
    </row>
    <row r="778">
      <c r="D778" s="2"/>
      <c r="H778" s="2"/>
      <c r="J778" s="2"/>
      <c r="M778" s="2"/>
    </row>
    <row r="779">
      <c r="D779" s="2"/>
      <c r="H779" s="2"/>
      <c r="J779" s="2"/>
      <c r="M779" s="2"/>
    </row>
    <row r="780">
      <c r="D780" s="2"/>
      <c r="H780" s="2"/>
      <c r="J780" s="2"/>
      <c r="M780" s="2"/>
    </row>
    <row r="781">
      <c r="D781" s="2"/>
      <c r="H781" s="2"/>
      <c r="J781" s="2"/>
      <c r="M781" s="2"/>
    </row>
    <row r="782">
      <c r="D782" s="2"/>
      <c r="H782" s="2"/>
      <c r="J782" s="2"/>
      <c r="M782" s="2"/>
    </row>
    <row r="783">
      <c r="D783" s="2"/>
      <c r="H783" s="2"/>
      <c r="J783" s="2"/>
      <c r="M783" s="2"/>
    </row>
    <row r="784">
      <c r="D784" s="2"/>
      <c r="H784" s="2"/>
      <c r="J784" s="2"/>
      <c r="M784" s="2"/>
    </row>
    <row r="785">
      <c r="D785" s="2"/>
      <c r="H785" s="2"/>
      <c r="J785" s="2"/>
      <c r="M785" s="2"/>
    </row>
    <row r="786">
      <c r="D786" s="2"/>
      <c r="H786" s="2"/>
      <c r="J786" s="2"/>
      <c r="M786" s="2"/>
    </row>
    <row r="787">
      <c r="D787" s="2"/>
      <c r="H787" s="2"/>
      <c r="J787" s="2"/>
      <c r="M787" s="2"/>
    </row>
    <row r="788">
      <c r="D788" s="2"/>
      <c r="H788" s="2"/>
      <c r="J788" s="2"/>
      <c r="M788" s="2"/>
    </row>
    <row r="789">
      <c r="D789" s="2"/>
      <c r="H789" s="2"/>
      <c r="J789" s="2"/>
      <c r="M789" s="2"/>
    </row>
    <row r="790">
      <c r="D790" s="2"/>
      <c r="H790" s="2"/>
      <c r="J790" s="2"/>
      <c r="M790" s="2"/>
    </row>
    <row r="791">
      <c r="D791" s="2"/>
      <c r="H791" s="2"/>
      <c r="J791" s="2"/>
      <c r="M791" s="2"/>
    </row>
    <row r="792">
      <c r="D792" s="2"/>
      <c r="H792" s="2"/>
      <c r="J792" s="2"/>
      <c r="M792" s="2"/>
    </row>
    <row r="793">
      <c r="D793" s="2"/>
      <c r="H793" s="2"/>
      <c r="J793" s="2"/>
      <c r="M793" s="2"/>
    </row>
    <row r="794">
      <c r="D794" s="2"/>
      <c r="H794" s="2"/>
      <c r="J794" s="2"/>
      <c r="M794" s="2"/>
    </row>
    <row r="795">
      <c r="D795" s="2"/>
      <c r="H795" s="2"/>
      <c r="J795" s="2"/>
      <c r="M795" s="2"/>
    </row>
    <row r="796">
      <c r="D796" s="2"/>
      <c r="H796" s="2"/>
      <c r="J796" s="2"/>
      <c r="M796" s="2"/>
    </row>
    <row r="797">
      <c r="D797" s="2"/>
      <c r="H797" s="2"/>
      <c r="J797" s="2"/>
      <c r="M797" s="2"/>
    </row>
    <row r="798">
      <c r="D798" s="2"/>
      <c r="H798" s="2"/>
      <c r="J798" s="2"/>
      <c r="M798" s="2"/>
    </row>
    <row r="799">
      <c r="D799" s="2"/>
      <c r="H799" s="2"/>
      <c r="J799" s="2"/>
      <c r="M799" s="2"/>
    </row>
    <row r="800">
      <c r="D800" s="2"/>
      <c r="H800" s="2"/>
      <c r="J800" s="2"/>
      <c r="M800" s="2"/>
    </row>
    <row r="801">
      <c r="D801" s="2"/>
      <c r="H801" s="2"/>
      <c r="J801" s="2"/>
      <c r="M801" s="2"/>
    </row>
    <row r="802">
      <c r="D802" s="2"/>
      <c r="H802" s="2"/>
      <c r="J802" s="2"/>
      <c r="M802" s="2"/>
    </row>
    <row r="803">
      <c r="D803" s="2"/>
      <c r="H803" s="2"/>
      <c r="J803" s="2"/>
      <c r="M803" s="2"/>
    </row>
    <row r="804">
      <c r="D804" s="2"/>
      <c r="H804" s="2"/>
      <c r="J804" s="2"/>
      <c r="M804" s="2"/>
    </row>
    <row r="805">
      <c r="D805" s="2"/>
      <c r="H805" s="2"/>
      <c r="J805" s="2"/>
      <c r="M805" s="2"/>
    </row>
    <row r="806">
      <c r="D806" s="2"/>
      <c r="H806" s="2"/>
      <c r="J806" s="2"/>
      <c r="M806" s="2"/>
    </row>
    <row r="807">
      <c r="D807" s="2"/>
      <c r="H807" s="2"/>
      <c r="J807" s="2"/>
      <c r="M807" s="2"/>
    </row>
    <row r="808">
      <c r="D808" s="2"/>
      <c r="H808" s="2"/>
      <c r="J808" s="2"/>
      <c r="M808" s="2"/>
    </row>
    <row r="809">
      <c r="D809" s="2"/>
      <c r="H809" s="2"/>
      <c r="J809" s="2"/>
      <c r="M809" s="2"/>
    </row>
    <row r="810">
      <c r="D810" s="2"/>
      <c r="H810" s="2"/>
      <c r="J810" s="2"/>
      <c r="M810" s="2"/>
    </row>
    <row r="811">
      <c r="D811" s="2"/>
      <c r="H811" s="2"/>
      <c r="J811" s="2"/>
      <c r="M811" s="2"/>
    </row>
    <row r="812">
      <c r="D812" s="2"/>
      <c r="H812" s="2"/>
      <c r="J812" s="2"/>
      <c r="M812" s="2"/>
    </row>
    <row r="813">
      <c r="D813" s="2"/>
      <c r="H813" s="2"/>
      <c r="J813" s="2"/>
      <c r="M813" s="2"/>
    </row>
    <row r="814">
      <c r="D814" s="2"/>
      <c r="H814" s="2"/>
      <c r="J814" s="2"/>
      <c r="M814" s="2"/>
    </row>
    <row r="815">
      <c r="D815" s="2"/>
      <c r="H815" s="2"/>
      <c r="J815" s="2"/>
      <c r="M815" s="2"/>
    </row>
    <row r="816">
      <c r="D816" s="2"/>
      <c r="H816" s="2"/>
      <c r="J816" s="2"/>
      <c r="M816" s="2"/>
    </row>
    <row r="817">
      <c r="D817" s="2"/>
      <c r="H817" s="2"/>
      <c r="J817" s="2"/>
      <c r="M817" s="2"/>
    </row>
    <row r="818">
      <c r="D818" s="2"/>
      <c r="H818" s="2"/>
      <c r="J818" s="2"/>
      <c r="M818" s="2"/>
    </row>
    <row r="819">
      <c r="D819" s="2"/>
      <c r="H819" s="2"/>
      <c r="J819" s="2"/>
      <c r="M819" s="2"/>
    </row>
    <row r="820">
      <c r="D820" s="2"/>
      <c r="H820" s="2"/>
      <c r="J820" s="2"/>
      <c r="M820" s="2"/>
    </row>
    <row r="821">
      <c r="D821" s="2"/>
      <c r="H821" s="2"/>
      <c r="J821" s="2"/>
      <c r="M821" s="2"/>
    </row>
    <row r="822">
      <c r="D822" s="2"/>
      <c r="H822" s="2"/>
      <c r="J822" s="2"/>
      <c r="M822" s="2"/>
    </row>
    <row r="823">
      <c r="D823" s="2"/>
      <c r="H823" s="2"/>
      <c r="J823" s="2"/>
      <c r="M823" s="2"/>
    </row>
    <row r="824">
      <c r="D824" s="2"/>
      <c r="H824" s="2"/>
      <c r="J824" s="2"/>
      <c r="M824" s="2"/>
    </row>
    <row r="825">
      <c r="D825" s="2"/>
      <c r="H825" s="2"/>
      <c r="J825" s="2"/>
      <c r="M825" s="2"/>
    </row>
    <row r="826">
      <c r="D826" s="2"/>
      <c r="H826" s="2"/>
      <c r="J826" s="2"/>
      <c r="M826" s="2"/>
    </row>
    <row r="827">
      <c r="D827" s="2"/>
      <c r="H827" s="2"/>
      <c r="J827" s="2"/>
      <c r="M827" s="2"/>
    </row>
    <row r="828">
      <c r="D828" s="2"/>
      <c r="H828" s="2"/>
      <c r="J828" s="2"/>
      <c r="M828" s="2"/>
    </row>
    <row r="829">
      <c r="D829" s="2"/>
      <c r="H829" s="2"/>
      <c r="J829" s="2"/>
      <c r="M829" s="2"/>
    </row>
    <row r="830">
      <c r="D830" s="2"/>
      <c r="H830" s="2"/>
      <c r="J830" s="2"/>
      <c r="M830" s="2"/>
    </row>
    <row r="831">
      <c r="D831" s="2"/>
      <c r="H831" s="2"/>
      <c r="J831" s="2"/>
      <c r="M831" s="2"/>
    </row>
    <row r="832">
      <c r="D832" s="2"/>
      <c r="H832" s="2"/>
      <c r="J832" s="2"/>
      <c r="M832" s="2"/>
    </row>
    <row r="833">
      <c r="D833" s="2"/>
      <c r="H833" s="2"/>
      <c r="J833" s="2"/>
      <c r="M833" s="2"/>
    </row>
    <row r="834">
      <c r="D834" s="2"/>
      <c r="H834" s="2"/>
      <c r="J834" s="2"/>
      <c r="M834" s="2"/>
    </row>
    <row r="835">
      <c r="D835" s="2"/>
      <c r="H835" s="2"/>
      <c r="J835" s="2"/>
      <c r="M835" s="2"/>
    </row>
    <row r="836">
      <c r="D836" s="2"/>
      <c r="H836" s="2"/>
      <c r="J836" s="2"/>
      <c r="M836" s="2"/>
    </row>
    <row r="837">
      <c r="D837" s="2"/>
      <c r="H837" s="2"/>
      <c r="J837" s="2"/>
      <c r="M837" s="2"/>
    </row>
    <row r="838">
      <c r="D838" s="2"/>
      <c r="H838" s="2"/>
      <c r="J838" s="2"/>
      <c r="M838" s="2"/>
    </row>
    <row r="839">
      <c r="D839" s="2"/>
      <c r="H839" s="2"/>
      <c r="J839" s="2"/>
      <c r="M839" s="2"/>
    </row>
    <row r="840">
      <c r="D840" s="2"/>
      <c r="H840" s="2"/>
      <c r="J840" s="2"/>
      <c r="M840" s="2"/>
    </row>
    <row r="841">
      <c r="D841" s="2"/>
      <c r="H841" s="2"/>
      <c r="J841" s="2"/>
      <c r="M841" s="2"/>
    </row>
    <row r="842">
      <c r="D842" s="2"/>
      <c r="H842" s="2"/>
      <c r="J842" s="2"/>
      <c r="M842" s="2"/>
    </row>
    <row r="843">
      <c r="D843" s="2"/>
      <c r="H843" s="2"/>
      <c r="J843" s="2"/>
      <c r="M843" s="2"/>
    </row>
    <row r="844">
      <c r="D844" s="2"/>
      <c r="H844" s="2"/>
      <c r="J844" s="2"/>
      <c r="M844" s="2"/>
    </row>
    <row r="845">
      <c r="D845" s="2"/>
      <c r="H845" s="2"/>
      <c r="J845" s="2"/>
      <c r="M845" s="2"/>
    </row>
    <row r="846">
      <c r="D846" s="2"/>
      <c r="H846" s="2"/>
      <c r="J846" s="2"/>
      <c r="M846" s="2"/>
    </row>
    <row r="847">
      <c r="D847" s="2"/>
      <c r="H847" s="2"/>
      <c r="J847" s="2"/>
      <c r="M847" s="2"/>
    </row>
    <row r="848">
      <c r="D848" s="2"/>
      <c r="H848" s="2"/>
      <c r="J848" s="2"/>
      <c r="M848" s="2"/>
    </row>
    <row r="849">
      <c r="D849" s="2"/>
      <c r="H849" s="2"/>
      <c r="J849" s="2"/>
      <c r="M849" s="2"/>
    </row>
    <row r="850">
      <c r="D850" s="2"/>
      <c r="H850" s="2"/>
      <c r="J850" s="2"/>
      <c r="M850" s="2"/>
    </row>
    <row r="851">
      <c r="D851" s="2"/>
      <c r="H851" s="2"/>
      <c r="J851" s="2"/>
      <c r="M851" s="2"/>
    </row>
    <row r="852">
      <c r="D852" s="2"/>
      <c r="H852" s="2"/>
      <c r="J852" s="2"/>
      <c r="M852" s="2"/>
    </row>
    <row r="853">
      <c r="D853" s="2"/>
      <c r="H853" s="2"/>
      <c r="J853" s="2"/>
      <c r="M853" s="2"/>
    </row>
    <row r="854">
      <c r="D854" s="2"/>
      <c r="H854" s="2"/>
      <c r="J854" s="2"/>
      <c r="M854" s="2"/>
    </row>
    <row r="855">
      <c r="D855" s="2"/>
      <c r="H855" s="2"/>
      <c r="J855" s="2"/>
      <c r="M855" s="2"/>
    </row>
    <row r="856">
      <c r="D856" s="2"/>
      <c r="H856" s="2"/>
      <c r="J856" s="2"/>
      <c r="M856" s="2"/>
    </row>
    <row r="857">
      <c r="D857" s="2"/>
      <c r="H857" s="2"/>
      <c r="J857" s="2"/>
      <c r="M857" s="2"/>
    </row>
    <row r="858">
      <c r="D858" s="2"/>
      <c r="H858" s="2"/>
      <c r="J858" s="2"/>
      <c r="M858" s="2"/>
    </row>
    <row r="859">
      <c r="D859" s="2"/>
      <c r="H859" s="2"/>
      <c r="J859" s="2"/>
      <c r="M859" s="2"/>
    </row>
    <row r="860">
      <c r="D860" s="2"/>
      <c r="H860" s="2"/>
      <c r="J860" s="2"/>
      <c r="M860" s="2"/>
    </row>
    <row r="861">
      <c r="D861" s="2"/>
      <c r="H861" s="2"/>
      <c r="J861" s="2"/>
      <c r="M861" s="2"/>
    </row>
    <row r="862">
      <c r="D862" s="2"/>
      <c r="H862" s="2"/>
      <c r="J862" s="2"/>
      <c r="M862" s="2"/>
    </row>
    <row r="863">
      <c r="D863" s="2"/>
      <c r="H863" s="2"/>
      <c r="J863" s="2"/>
      <c r="M863" s="2"/>
    </row>
    <row r="864">
      <c r="D864" s="2"/>
      <c r="H864" s="2"/>
      <c r="J864" s="2"/>
      <c r="M864" s="2"/>
    </row>
    <row r="865">
      <c r="D865" s="2"/>
      <c r="H865" s="2"/>
      <c r="J865" s="2"/>
      <c r="M865" s="2"/>
    </row>
    <row r="866">
      <c r="D866" s="2"/>
      <c r="H866" s="2"/>
      <c r="J866" s="2"/>
      <c r="M866" s="2"/>
    </row>
    <row r="867">
      <c r="D867" s="2"/>
      <c r="H867" s="2"/>
      <c r="J867" s="2"/>
      <c r="M867" s="2"/>
    </row>
    <row r="868">
      <c r="D868" s="2"/>
      <c r="H868" s="2"/>
      <c r="J868" s="2"/>
      <c r="M868" s="2"/>
    </row>
    <row r="869">
      <c r="D869" s="2"/>
      <c r="H869" s="2"/>
      <c r="J869" s="2"/>
      <c r="M869" s="2"/>
    </row>
    <row r="870">
      <c r="D870" s="2"/>
      <c r="H870" s="2"/>
      <c r="J870" s="2"/>
      <c r="M870" s="2"/>
    </row>
    <row r="871">
      <c r="D871" s="2"/>
      <c r="H871" s="2"/>
      <c r="J871" s="2"/>
      <c r="M871" s="2"/>
    </row>
    <row r="872">
      <c r="D872" s="2"/>
      <c r="H872" s="2"/>
      <c r="J872" s="2"/>
      <c r="M872" s="2"/>
    </row>
    <row r="873">
      <c r="D873" s="2"/>
      <c r="H873" s="2"/>
      <c r="J873" s="2"/>
      <c r="M873" s="2"/>
    </row>
    <row r="874">
      <c r="D874" s="2"/>
      <c r="H874" s="2"/>
      <c r="J874" s="2"/>
      <c r="M874" s="2"/>
    </row>
    <row r="875">
      <c r="D875" s="2"/>
      <c r="H875" s="2"/>
      <c r="J875" s="2"/>
      <c r="M875" s="2"/>
    </row>
    <row r="876">
      <c r="D876" s="2"/>
      <c r="H876" s="2"/>
      <c r="J876" s="2"/>
      <c r="M876" s="2"/>
    </row>
    <row r="877">
      <c r="D877" s="2"/>
      <c r="H877" s="2"/>
      <c r="J877" s="2"/>
      <c r="M877" s="2"/>
    </row>
    <row r="878">
      <c r="D878" s="2"/>
      <c r="H878" s="2"/>
      <c r="J878" s="2"/>
      <c r="M878" s="2"/>
    </row>
    <row r="879">
      <c r="D879" s="2"/>
      <c r="H879" s="2"/>
      <c r="J879" s="2"/>
      <c r="M879" s="2"/>
    </row>
    <row r="880">
      <c r="D880" s="2"/>
      <c r="H880" s="2"/>
      <c r="J880" s="2"/>
      <c r="M880" s="2"/>
    </row>
    <row r="881">
      <c r="D881" s="2"/>
      <c r="H881" s="2"/>
      <c r="J881" s="2"/>
      <c r="M881" s="2"/>
    </row>
    <row r="882">
      <c r="D882" s="2"/>
      <c r="H882" s="2"/>
      <c r="J882" s="2"/>
      <c r="M882" s="2"/>
    </row>
    <row r="883">
      <c r="D883" s="2"/>
      <c r="H883" s="2"/>
      <c r="J883" s="2"/>
      <c r="M883" s="2"/>
    </row>
    <row r="884">
      <c r="D884" s="2"/>
      <c r="H884" s="2"/>
      <c r="J884" s="2"/>
      <c r="M884" s="2"/>
    </row>
    <row r="885">
      <c r="D885" s="2"/>
      <c r="H885" s="2"/>
      <c r="J885" s="2"/>
      <c r="M885" s="2"/>
    </row>
    <row r="886">
      <c r="D886" s="2"/>
      <c r="H886" s="2"/>
      <c r="J886" s="2"/>
      <c r="M886" s="2"/>
    </row>
    <row r="887">
      <c r="D887" s="2"/>
      <c r="H887" s="2"/>
      <c r="J887" s="2"/>
      <c r="M887" s="2"/>
    </row>
    <row r="888">
      <c r="D888" s="2"/>
      <c r="H888" s="2"/>
      <c r="J888" s="2"/>
      <c r="M888" s="2"/>
    </row>
    <row r="889">
      <c r="D889" s="2"/>
      <c r="H889" s="2"/>
      <c r="J889" s="2"/>
      <c r="M889" s="2"/>
    </row>
    <row r="890">
      <c r="D890" s="2"/>
      <c r="H890" s="2"/>
      <c r="J890" s="2"/>
      <c r="M890" s="2"/>
    </row>
    <row r="891">
      <c r="D891" s="2"/>
      <c r="H891" s="2"/>
      <c r="J891" s="2"/>
      <c r="M891" s="2"/>
    </row>
    <row r="892">
      <c r="D892" s="2"/>
      <c r="H892" s="2"/>
      <c r="J892" s="2"/>
      <c r="M892" s="2"/>
    </row>
    <row r="893">
      <c r="D893" s="2"/>
      <c r="H893" s="2"/>
      <c r="J893" s="2"/>
      <c r="M893" s="2"/>
    </row>
    <row r="894">
      <c r="D894" s="2"/>
      <c r="H894" s="2"/>
      <c r="J894" s="2"/>
      <c r="M894" s="2"/>
    </row>
    <row r="895">
      <c r="D895" s="2"/>
      <c r="H895" s="2"/>
      <c r="J895" s="2"/>
      <c r="M895" s="2"/>
    </row>
    <row r="896">
      <c r="D896" s="2"/>
      <c r="H896" s="2"/>
      <c r="J896" s="2"/>
      <c r="M896" s="2"/>
    </row>
    <row r="897">
      <c r="D897" s="2"/>
      <c r="H897" s="2"/>
      <c r="J897" s="2"/>
      <c r="M897" s="2"/>
    </row>
    <row r="898">
      <c r="D898" s="2"/>
      <c r="H898" s="2"/>
      <c r="J898" s="2"/>
      <c r="M898" s="2"/>
    </row>
    <row r="899">
      <c r="D899" s="2"/>
      <c r="H899" s="2"/>
      <c r="J899" s="2"/>
      <c r="M899" s="2"/>
    </row>
    <row r="900">
      <c r="D900" s="2"/>
      <c r="H900" s="2"/>
      <c r="J900" s="2"/>
      <c r="M900" s="2"/>
    </row>
    <row r="901">
      <c r="D901" s="2"/>
      <c r="H901" s="2"/>
      <c r="J901" s="2"/>
      <c r="M901" s="2"/>
    </row>
    <row r="902">
      <c r="D902" s="2"/>
      <c r="H902" s="2"/>
      <c r="J902" s="2"/>
      <c r="M902" s="2"/>
    </row>
    <row r="903">
      <c r="D903" s="2"/>
      <c r="H903" s="2"/>
      <c r="J903" s="2"/>
      <c r="M903" s="2"/>
    </row>
    <row r="904">
      <c r="D904" s="2"/>
      <c r="H904" s="2"/>
      <c r="J904" s="2"/>
      <c r="M904" s="2"/>
    </row>
    <row r="905">
      <c r="D905" s="2"/>
      <c r="H905" s="2"/>
      <c r="J905" s="2"/>
      <c r="M905" s="2"/>
    </row>
    <row r="906">
      <c r="D906" s="2"/>
      <c r="H906" s="2"/>
      <c r="J906" s="2"/>
      <c r="M906" s="2"/>
    </row>
    <row r="907">
      <c r="D907" s="2"/>
      <c r="H907" s="2"/>
      <c r="J907" s="2"/>
      <c r="M907" s="2"/>
    </row>
    <row r="908">
      <c r="D908" s="2"/>
      <c r="H908" s="2"/>
      <c r="J908" s="2"/>
      <c r="M908" s="2"/>
    </row>
    <row r="909">
      <c r="D909" s="2"/>
      <c r="H909" s="2"/>
      <c r="J909" s="2"/>
      <c r="M909" s="2"/>
    </row>
    <row r="910">
      <c r="D910" s="2"/>
      <c r="H910" s="2"/>
      <c r="J910" s="2"/>
      <c r="M910" s="2"/>
    </row>
    <row r="911">
      <c r="D911" s="2"/>
      <c r="H911" s="2"/>
      <c r="J911" s="2"/>
      <c r="M911" s="2"/>
    </row>
    <row r="912">
      <c r="D912" s="2"/>
      <c r="H912" s="2"/>
      <c r="J912" s="2"/>
      <c r="M912" s="2"/>
    </row>
    <row r="913">
      <c r="D913" s="2"/>
      <c r="H913" s="2"/>
      <c r="J913" s="2"/>
      <c r="M913" s="2"/>
    </row>
    <row r="914">
      <c r="D914" s="2"/>
      <c r="H914" s="2"/>
      <c r="J914" s="2"/>
      <c r="M914" s="2"/>
    </row>
    <row r="915">
      <c r="D915" s="2"/>
      <c r="H915" s="2"/>
      <c r="J915" s="2"/>
      <c r="M915" s="2"/>
    </row>
    <row r="916">
      <c r="D916" s="2"/>
      <c r="H916" s="2"/>
      <c r="J916" s="2"/>
      <c r="M916" s="2"/>
    </row>
    <row r="917">
      <c r="D917" s="2"/>
      <c r="H917" s="2"/>
      <c r="J917" s="2"/>
      <c r="M917" s="2"/>
    </row>
    <row r="918">
      <c r="D918" s="2"/>
      <c r="H918" s="2"/>
      <c r="J918" s="2"/>
      <c r="M918" s="2"/>
    </row>
    <row r="919">
      <c r="D919" s="2"/>
      <c r="H919" s="2"/>
      <c r="J919" s="2"/>
      <c r="M919" s="2"/>
    </row>
    <row r="920">
      <c r="D920" s="2"/>
      <c r="H920" s="2"/>
      <c r="J920" s="2"/>
      <c r="M920" s="2"/>
    </row>
    <row r="921">
      <c r="D921" s="2"/>
      <c r="H921" s="2"/>
      <c r="J921" s="2"/>
      <c r="M921" s="2"/>
    </row>
    <row r="922">
      <c r="D922" s="2"/>
      <c r="H922" s="2"/>
      <c r="J922" s="2"/>
      <c r="M922" s="2"/>
    </row>
    <row r="923">
      <c r="D923" s="2"/>
      <c r="H923" s="2"/>
      <c r="J923" s="2"/>
      <c r="M923" s="2"/>
    </row>
    <row r="924">
      <c r="D924" s="2"/>
      <c r="H924" s="2"/>
      <c r="J924" s="2"/>
      <c r="M924" s="2"/>
    </row>
    <row r="925">
      <c r="D925" s="2"/>
      <c r="H925" s="2"/>
      <c r="J925" s="2"/>
      <c r="M925" s="2"/>
    </row>
    <row r="926">
      <c r="D926" s="2"/>
      <c r="H926" s="2"/>
      <c r="J926" s="2"/>
      <c r="M926" s="2"/>
    </row>
    <row r="927">
      <c r="D927" s="2"/>
      <c r="H927" s="2"/>
      <c r="J927" s="2"/>
      <c r="M927" s="2"/>
    </row>
    <row r="928">
      <c r="D928" s="2"/>
      <c r="H928" s="2"/>
      <c r="J928" s="2"/>
      <c r="M928" s="2"/>
    </row>
    <row r="929">
      <c r="D929" s="2"/>
      <c r="H929" s="2"/>
      <c r="J929" s="2"/>
      <c r="M929" s="2"/>
    </row>
    <row r="930">
      <c r="D930" s="2"/>
      <c r="H930" s="2"/>
      <c r="J930" s="2"/>
      <c r="M930" s="2"/>
    </row>
    <row r="931">
      <c r="D931" s="2"/>
      <c r="H931" s="2"/>
      <c r="J931" s="2"/>
      <c r="M931" s="2"/>
    </row>
    <row r="932">
      <c r="D932" s="2"/>
      <c r="H932" s="2"/>
      <c r="J932" s="2"/>
      <c r="M932" s="2"/>
    </row>
    <row r="933">
      <c r="D933" s="2"/>
      <c r="H933" s="2"/>
      <c r="J933" s="2"/>
      <c r="M933" s="2"/>
    </row>
    <row r="934">
      <c r="D934" s="2"/>
      <c r="H934" s="2"/>
      <c r="J934" s="2"/>
      <c r="M934" s="2"/>
    </row>
    <row r="935">
      <c r="D935" s="2"/>
      <c r="H935" s="2"/>
      <c r="J935" s="2"/>
      <c r="M935" s="2"/>
    </row>
    <row r="936">
      <c r="D936" s="2"/>
      <c r="H936" s="2"/>
      <c r="J936" s="2"/>
      <c r="M936" s="2"/>
    </row>
    <row r="937">
      <c r="D937" s="2"/>
      <c r="H937" s="2"/>
      <c r="J937" s="2"/>
      <c r="M937" s="2"/>
    </row>
    <row r="938">
      <c r="D938" s="2"/>
      <c r="H938" s="2"/>
      <c r="J938" s="2"/>
      <c r="M938" s="2"/>
    </row>
    <row r="939">
      <c r="D939" s="2"/>
      <c r="H939" s="2"/>
      <c r="J939" s="2"/>
      <c r="M939" s="2"/>
    </row>
    <row r="940">
      <c r="D940" s="2"/>
      <c r="H940" s="2"/>
      <c r="J940" s="2"/>
      <c r="M940" s="2"/>
    </row>
    <row r="941">
      <c r="D941" s="2"/>
      <c r="H941" s="2"/>
      <c r="J941" s="2"/>
      <c r="M941" s="2"/>
    </row>
    <row r="942">
      <c r="D942" s="2"/>
      <c r="H942" s="2"/>
      <c r="J942" s="2"/>
      <c r="M942" s="2"/>
    </row>
    <row r="943">
      <c r="D943" s="2"/>
      <c r="H943" s="2"/>
      <c r="J943" s="2"/>
      <c r="M943" s="2"/>
    </row>
    <row r="944">
      <c r="D944" s="2"/>
      <c r="H944" s="2"/>
      <c r="J944" s="2"/>
      <c r="M944" s="2"/>
    </row>
    <row r="945">
      <c r="D945" s="2"/>
      <c r="H945" s="2"/>
      <c r="J945" s="2"/>
      <c r="M945" s="2"/>
    </row>
    <row r="946">
      <c r="D946" s="2"/>
      <c r="H946" s="2"/>
      <c r="J946" s="2"/>
      <c r="M946" s="2"/>
    </row>
    <row r="947">
      <c r="D947" s="2"/>
      <c r="H947" s="2"/>
      <c r="J947" s="2"/>
      <c r="M947" s="2"/>
    </row>
    <row r="948">
      <c r="D948" s="2"/>
      <c r="H948" s="2"/>
      <c r="J948" s="2"/>
      <c r="M948" s="2"/>
    </row>
    <row r="949">
      <c r="D949" s="2"/>
      <c r="H949" s="2"/>
      <c r="J949" s="2"/>
      <c r="M949" s="2"/>
    </row>
    <row r="950">
      <c r="D950" s="2"/>
      <c r="H950" s="2"/>
      <c r="J950" s="2"/>
      <c r="M950" s="2"/>
    </row>
    <row r="951">
      <c r="D951" s="2"/>
      <c r="H951" s="2"/>
      <c r="J951" s="2"/>
      <c r="M951" s="2"/>
    </row>
    <row r="952">
      <c r="D952" s="2"/>
      <c r="H952" s="2"/>
      <c r="J952" s="2"/>
      <c r="M952" s="2"/>
    </row>
    <row r="953">
      <c r="D953" s="2"/>
      <c r="H953" s="2"/>
      <c r="J953" s="2"/>
      <c r="M953" s="2"/>
    </row>
    <row r="954">
      <c r="D954" s="2"/>
      <c r="H954" s="2"/>
      <c r="J954" s="2"/>
      <c r="M954" s="2"/>
    </row>
    <row r="955">
      <c r="D955" s="2"/>
      <c r="H955" s="2"/>
      <c r="J955" s="2"/>
      <c r="M955" s="2"/>
    </row>
    <row r="956">
      <c r="D956" s="2"/>
      <c r="H956" s="2"/>
      <c r="J956" s="2"/>
      <c r="M956" s="2"/>
    </row>
    <row r="957">
      <c r="D957" s="2"/>
      <c r="H957" s="2"/>
      <c r="J957" s="2"/>
      <c r="M957" s="2"/>
    </row>
    <row r="958">
      <c r="D958" s="2"/>
      <c r="H958" s="2"/>
      <c r="J958" s="2"/>
      <c r="M958" s="2"/>
    </row>
    <row r="959">
      <c r="D959" s="2"/>
      <c r="H959" s="2"/>
      <c r="J959" s="2"/>
      <c r="M959" s="2"/>
    </row>
    <row r="960">
      <c r="D960" s="2"/>
      <c r="H960" s="2"/>
      <c r="J960" s="2"/>
      <c r="M960" s="2"/>
    </row>
    <row r="961">
      <c r="D961" s="2"/>
      <c r="H961" s="2"/>
      <c r="J961" s="2"/>
      <c r="M961" s="2"/>
    </row>
    <row r="962">
      <c r="D962" s="2"/>
      <c r="H962" s="2"/>
      <c r="J962" s="2"/>
      <c r="M962" s="2"/>
    </row>
    <row r="963">
      <c r="D963" s="2"/>
      <c r="H963" s="2"/>
      <c r="J963" s="2"/>
      <c r="M963" s="2"/>
    </row>
    <row r="964">
      <c r="D964" s="2"/>
      <c r="H964" s="2"/>
      <c r="J964" s="2"/>
      <c r="M964" s="2"/>
    </row>
    <row r="965">
      <c r="D965" s="2"/>
      <c r="H965" s="2"/>
      <c r="J965" s="2"/>
      <c r="M965" s="2"/>
    </row>
    <row r="966">
      <c r="D966" s="2"/>
      <c r="H966" s="2"/>
      <c r="J966" s="2"/>
      <c r="M966" s="2"/>
    </row>
    <row r="967">
      <c r="D967" s="2"/>
      <c r="H967" s="2"/>
      <c r="J967" s="2"/>
      <c r="M967" s="2"/>
    </row>
    <row r="968">
      <c r="D968" s="2"/>
      <c r="H968" s="2"/>
      <c r="J968" s="2"/>
      <c r="M968" s="2"/>
    </row>
    <row r="969">
      <c r="D969" s="2"/>
      <c r="H969" s="2"/>
      <c r="J969" s="2"/>
      <c r="M969" s="2"/>
    </row>
    <row r="970">
      <c r="D970" s="2"/>
      <c r="H970" s="2"/>
      <c r="J970" s="2"/>
      <c r="M970" s="2"/>
    </row>
    <row r="971">
      <c r="D971" s="2"/>
      <c r="H971" s="2"/>
      <c r="J971" s="2"/>
      <c r="M971" s="2"/>
    </row>
    <row r="972">
      <c r="D972" s="2"/>
      <c r="H972" s="2"/>
      <c r="J972" s="2"/>
      <c r="M972" s="2"/>
    </row>
    <row r="973">
      <c r="D973" s="2"/>
      <c r="H973" s="2"/>
      <c r="J973" s="2"/>
      <c r="M973" s="2"/>
    </row>
    <row r="974">
      <c r="D974" s="2"/>
      <c r="H974" s="2"/>
      <c r="J974" s="2"/>
      <c r="M974" s="2"/>
    </row>
    <row r="975">
      <c r="D975" s="2"/>
      <c r="H975" s="2"/>
      <c r="J975" s="2"/>
      <c r="M975" s="2"/>
    </row>
    <row r="976">
      <c r="D976" s="2"/>
      <c r="H976" s="2"/>
      <c r="J976" s="2"/>
      <c r="M976" s="2"/>
    </row>
    <row r="977">
      <c r="D977" s="2"/>
      <c r="H977" s="2"/>
      <c r="J977" s="2"/>
      <c r="M977" s="2"/>
    </row>
    <row r="978">
      <c r="D978" s="2"/>
      <c r="H978" s="2"/>
      <c r="J978" s="2"/>
      <c r="M978" s="2"/>
    </row>
    <row r="979">
      <c r="D979" s="2"/>
      <c r="H979" s="2"/>
      <c r="J979" s="2"/>
      <c r="M979" s="2"/>
    </row>
    <row r="980">
      <c r="D980" s="2"/>
      <c r="H980" s="2"/>
      <c r="J980" s="2"/>
      <c r="M980" s="2"/>
    </row>
    <row r="981">
      <c r="D981" s="2"/>
      <c r="H981" s="2"/>
      <c r="J981" s="2"/>
      <c r="M981" s="2"/>
    </row>
    <row r="982">
      <c r="D982" s="2"/>
      <c r="H982" s="2"/>
      <c r="J982" s="2"/>
      <c r="M982" s="2"/>
    </row>
    <row r="983">
      <c r="D983" s="2"/>
      <c r="H983" s="2"/>
      <c r="J983" s="2"/>
      <c r="M983" s="2"/>
    </row>
    <row r="984">
      <c r="D984" s="2"/>
      <c r="H984" s="2"/>
      <c r="J984" s="2"/>
      <c r="M984" s="2"/>
    </row>
    <row r="985">
      <c r="D985" s="2"/>
      <c r="H985" s="2"/>
      <c r="J985" s="2"/>
      <c r="M985" s="2"/>
    </row>
    <row r="986">
      <c r="D986" s="2"/>
      <c r="H986" s="2"/>
      <c r="J986" s="2"/>
      <c r="M986" s="2"/>
    </row>
    <row r="987">
      <c r="D987" s="2"/>
      <c r="H987" s="2"/>
      <c r="J987" s="2"/>
      <c r="M987" s="2"/>
    </row>
    <row r="988">
      <c r="D988" s="2"/>
      <c r="H988" s="2"/>
      <c r="J988" s="2"/>
      <c r="M988" s="2"/>
    </row>
    <row r="989">
      <c r="D989" s="2"/>
      <c r="H989" s="2"/>
      <c r="J989" s="2"/>
      <c r="M989" s="2"/>
    </row>
    <row r="990">
      <c r="D990" s="2"/>
      <c r="H990" s="2"/>
      <c r="J990" s="2"/>
      <c r="M990" s="2"/>
    </row>
    <row r="991">
      <c r="D991" s="2"/>
      <c r="H991" s="2"/>
      <c r="J991" s="2"/>
      <c r="M991" s="2"/>
    </row>
    <row r="992">
      <c r="D992" s="2"/>
      <c r="H992" s="2"/>
      <c r="J992" s="2"/>
      <c r="M992" s="2"/>
    </row>
    <row r="993">
      <c r="D993" s="2"/>
      <c r="H993" s="2"/>
      <c r="J993" s="2"/>
      <c r="M993" s="2"/>
    </row>
    <row r="994">
      <c r="D994" s="2"/>
      <c r="H994" s="2"/>
      <c r="J994" s="2"/>
      <c r="M994" s="2"/>
    </row>
    <row r="995">
      <c r="D995" s="2"/>
      <c r="H995" s="2"/>
      <c r="J995" s="2"/>
      <c r="M995" s="2"/>
    </row>
    <row r="996">
      <c r="D996" s="2"/>
      <c r="H996" s="2"/>
      <c r="J996" s="2"/>
      <c r="M996" s="2"/>
    </row>
    <row r="997">
      <c r="D997" s="2"/>
      <c r="H997" s="2"/>
      <c r="J997" s="2"/>
      <c r="M997" s="2"/>
    </row>
    <row r="998">
      <c r="D998" s="2"/>
      <c r="H998" s="2"/>
      <c r="J998" s="2"/>
      <c r="M99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78"/>
    <col customWidth="1" min="2" max="8" width="13.44"/>
    <col customWidth="1" min="9" max="9" width="3.22"/>
    <col customWidth="1" min="10" max="10" width="29.0"/>
  </cols>
  <sheetData>
    <row r="1" ht="58.5" customHeight="1">
      <c r="A1" s="85"/>
      <c r="B1" s="86" t="s">
        <v>437</v>
      </c>
      <c r="I1" s="87"/>
      <c r="J1" s="88" t="s">
        <v>438</v>
      </c>
    </row>
    <row r="2" ht="12.0" customHeight="1">
      <c r="A2" s="89"/>
      <c r="B2" s="90"/>
      <c r="C2" s="90"/>
      <c r="D2" s="90"/>
      <c r="E2" s="90"/>
      <c r="F2" s="90"/>
      <c r="G2" s="90"/>
      <c r="H2" s="90"/>
      <c r="I2" s="90"/>
    </row>
    <row r="3" ht="30.0" customHeight="1">
      <c r="A3" s="91"/>
      <c r="B3" s="92" t="s">
        <v>265</v>
      </c>
      <c r="C3" s="92" t="s">
        <v>266</v>
      </c>
      <c r="D3" s="92" t="s">
        <v>267</v>
      </c>
      <c r="E3" s="92" t="s">
        <v>268</v>
      </c>
      <c r="F3" s="92" t="s">
        <v>269</v>
      </c>
      <c r="G3" s="92" t="s">
        <v>270</v>
      </c>
      <c r="H3" s="92" t="s">
        <v>271</v>
      </c>
      <c r="I3" s="93"/>
    </row>
    <row r="4" ht="22.5" customHeight="1">
      <c r="A4" s="94"/>
      <c r="B4" s="95"/>
      <c r="C4" s="95"/>
      <c r="D4" s="95">
        <f>'2020'!T33</f>
        <v>44166</v>
      </c>
      <c r="E4" s="95">
        <f>'2020'!U33</f>
        <v>44167</v>
      </c>
      <c r="F4" s="95">
        <f>'2020'!V33</f>
        <v>44168</v>
      </c>
      <c r="G4" s="95">
        <f>'2020'!W33</f>
        <v>44169</v>
      </c>
      <c r="H4" s="95">
        <f>'2020'!X33</f>
        <v>44170</v>
      </c>
      <c r="I4" s="96"/>
    </row>
    <row r="5" ht="60.0" customHeight="1">
      <c r="A5" s="94"/>
      <c r="B5" s="97"/>
      <c r="C5" s="97"/>
      <c r="D5" s="97"/>
      <c r="E5" s="97"/>
      <c r="F5" s="97"/>
      <c r="G5" s="97"/>
      <c r="H5" s="97"/>
      <c r="I5" s="96"/>
    </row>
    <row r="6" ht="22.5" customHeight="1">
      <c r="A6" s="94"/>
      <c r="B6" s="95">
        <f>'2020'!R34</f>
        <v>44171</v>
      </c>
      <c r="C6" s="95">
        <f>'2020'!S34</f>
        <v>44172</v>
      </c>
      <c r="D6" s="95">
        <f>'2020'!T34</f>
        <v>44173</v>
      </c>
      <c r="E6" s="95">
        <f>'2020'!U34</f>
        <v>44174</v>
      </c>
      <c r="F6" s="95">
        <f>'2020'!V34</f>
        <v>44175</v>
      </c>
      <c r="G6" s="95">
        <f>'2020'!W34</f>
        <v>44176</v>
      </c>
      <c r="H6" s="95">
        <f>'2020'!X34</f>
        <v>44177</v>
      </c>
      <c r="I6" s="96"/>
    </row>
    <row r="7" ht="60.0" customHeight="1">
      <c r="A7" s="94"/>
      <c r="B7" s="97"/>
      <c r="C7" s="97"/>
      <c r="D7" s="97"/>
      <c r="E7" s="97"/>
      <c r="F7" s="97"/>
      <c r="G7" s="97"/>
      <c r="H7" s="98" t="s">
        <v>439</v>
      </c>
      <c r="I7" s="96"/>
    </row>
    <row r="8" ht="22.5" customHeight="1">
      <c r="A8" s="94"/>
      <c r="B8" s="95">
        <f>'2020'!R35</f>
        <v>44178</v>
      </c>
      <c r="C8" s="95">
        <f>'2020'!S35</f>
        <v>44179</v>
      </c>
      <c r="D8" s="95">
        <f>'2020'!T35</f>
        <v>44180</v>
      </c>
      <c r="E8" s="95">
        <f>'2020'!U35</f>
        <v>44181</v>
      </c>
      <c r="F8" s="95">
        <f>'2020'!V35</f>
        <v>44182</v>
      </c>
      <c r="G8" s="95">
        <f>'2020'!W35</f>
        <v>44183</v>
      </c>
      <c r="H8" s="95">
        <f>'2020'!X35</f>
        <v>44184</v>
      </c>
      <c r="I8" s="96"/>
    </row>
    <row r="9" ht="60.0" customHeight="1">
      <c r="A9" s="94"/>
      <c r="B9" s="99" t="s">
        <v>440</v>
      </c>
      <c r="C9" s="100" t="s">
        <v>441</v>
      </c>
      <c r="D9" s="99" t="s">
        <v>442</v>
      </c>
      <c r="E9" s="99" t="s">
        <v>443</v>
      </c>
      <c r="F9" s="99" t="s">
        <v>444</v>
      </c>
      <c r="G9" s="99" t="s">
        <v>445</v>
      </c>
      <c r="H9" s="100" t="s">
        <v>446</v>
      </c>
      <c r="I9" s="96"/>
    </row>
    <row r="10" ht="22.5" customHeight="1">
      <c r="A10" s="94"/>
      <c r="B10" s="95">
        <f>'2020'!R36</f>
        <v>44185</v>
      </c>
      <c r="C10" s="95">
        <f>'2020'!S36</f>
        <v>44186</v>
      </c>
      <c r="D10" s="95">
        <f>'2020'!T36</f>
        <v>44187</v>
      </c>
      <c r="E10" s="95">
        <f>'2020'!U36</f>
        <v>44188</v>
      </c>
      <c r="F10" s="95">
        <f>'2020'!V36</f>
        <v>44189</v>
      </c>
      <c r="G10" s="95">
        <f>'2020'!W36</f>
        <v>44190</v>
      </c>
      <c r="H10" s="95">
        <f>'2020'!X36</f>
        <v>44191</v>
      </c>
      <c r="I10" s="96"/>
    </row>
    <row r="11" ht="60.0" customHeight="1">
      <c r="A11" s="94"/>
      <c r="B11" s="100" t="s">
        <v>447</v>
      </c>
      <c r="C11" s="98" t="s">
        <v>448</v>
      </c>
      <c r="D11" s="100" t="s">
        <v>449</v>
      </c>
      <c r="E11" s="99" t="s">
        <v>450</v>
      </c>
      <c r="F11" s="101" t="s">
        <v>451</v>
      </c>
      <c r="G11" s="98" t="s">
        <v>452</v>
      </c>
      <c r="H11" s="98" t="s">
        <v>453</v>
      </c>
      <c r="I11" s="96"/>
    </row>
    <row r="12" ht="22.5" customHeight="1">
      <c r="A12" s="94"/>
      <c r="B12" s="95">
        <f>'2020'!R37</f>
        <v>44192</v>
      </c>
      <c r="C12" s="95">
        <f>'2020'!S37</f>
        <v>44193</v>
      </c>
      <c r="D12" s="95">
        <f>'2020'!T37</f>
        <v>44194</v>
      </c>
      <c r="E12" s="95">
        <f>'2020'!U37</f>
        <v>44195</v>
      </c>
      <c r="F12" s="95">
        <f>'2020'!V37</f>
        <v>44196</v>
      </c>
      <c r="G12" s="102">
        <v>44197.0</v>
      </c>
      <c r="H12" s="102">
        <v>44198.0</v>
      </c>
      <c r="I12" s="96"/>
    </row>
    <row r="13" ht="60.0" customHeight="1">
      <c r="A13" s="94"/>
      <c r="B13" s="103" t="s">
        <v>454</v>
      </c>
      <c r="C13" s="103" t="s">
        <v>280</v>
      </c>
      <c r="D13" s="103" t="s">
        <v>455</v>
      </c>
      <c r="E13" s="103" t="s">
        <v>456</v>
      </c>
      <c r="F13" s="103" t="s">
        <v>457</v>
      </c>
      <c r="G13" s="103" t="s">
        <v>458</v>
      </c>
      <c r="H13" s="103" t="s">
        <v>459</v>
      </c>
      <c r="I13" s="104"/>
    </row>
    <row r="14" ht="22.5" customHeight="1">
      <c r="A14" s="94"/>
      <c r="B14" s="105">
        <v>44199.0</v>
      </c>
      <c r="C14" s="105">
        <v>44200.0</v>
      </c>
      <c r="D14" s="105">
        <v>44201.0</v>
      </c>
      <c r="E14" s="105">
        <v>44202.0</v>
      </c>
      <c r="F14" s="105">
        <v>44203.0</v>
      </c>
      <c r="G14" s="105">
        <v>44204.0</v>
      </c>
      <c r="H14" s="105">
        <v>44205.0</v>
      </c>
      <c r="I14" s="106"/>
    </row>
    <row r="15" ht="59.25" customHeight="1">
      <c r="A15" s="94"/>
      <c r="B15" s="107" t="s">
        <v>460</v>
      </c>
      <c r="C15" s="107" t="s">
        <v>290</v>
      </c>
      <c r="D15" s="107" t="s">
        <v>461</v>
      </c>
      <c r="E15" s="107" t="s">
        <v>462</v>
      </c>
      <c r="F15" s="107" t="s">
        <v>463</v>
      </c>
      <c r="G15" s="107" t="s">
        <v>464</v>
      </c>
      <c r="H15" s="107" t="s">
        <v>465</v>
      </c>
      <c r="I15" s="106"/>
    </row>
    <row r="16" ht="22.5" customHeight="1">
      <c r="A16" s="94"/>
      <c r="B16" s="105">
        <v>44206.0</v>
      </c>
      <c r="C16" s="105">
        <v>44207.0</v>
      </c>
      <c r="D16" s="105">
        <v>44208.0</v>
      </c>
      <c r="E16" s="105">
        <v>44209.0</v>
      </c>
      <c r="F16" s="105">
        <v>44210.0</v>
      </c>
      <c r="G16" s="105">
        <v>44211.0</v>
      </c>
      <c r="H16" s="105">
        <v>44212.0</v>
      </c>
      <c r="I16" s="106"/>
    </row>
    <row r="17" ht="63.0" customHeight="1">
      <c r="A17" s="94"/>
      <c r="B17" s="108" t="s">
        <v>466</v>
      </c>
      <c r="C17" s="109" t="s">
        <v>467</v>
      </c>
      <c r="D17" s="110" t="s">
        <v>468</v>
      </c>
      <c r="E17" s="109" t="s">
        <v>469</v>
      </c>
      <c r="F17" s="96"/>
      <c r="G17" s="96"/>
      <c r="H17" s="96"/>
      <c r="I17" s="111"/>
    </row>
    <row r="18" ht="22.5" customHeight="1">
      <c r="A18" s="94"/>
      <c r="B18" s="112"/>
      <c r="C18" s="112"/>
      <c r="D18" s="112"/>
      <c r="E18" s="112"/>
      <c r="F18" s="112"/>
      <c r="G18" s="112"/>
      <c r="H18" s="112"/>
      <c r="I18" s="111"/>
    </row>
    <row r="19" ht="22.5" customHeight="1">
      <c r="A19" s="94"/>
      <c r="B19" s="112"/>
      <c r="C19" s="112"/>
      <c r="D19" s="112"/>
      <c r="E19" s="112"/>
      <c r="F19" s="112"/>
      <c r="G19" s="112"/>
      <c r="H19" s="112"/>
      <c r="I19" s="111"/>
    </row>
    <row r="20" ht="22.5" customHeight="1">
      <c r="A20" s="94"/>
      <c r="B20" s="113" t="s">
        <v>278</v>
      </c>
      <c r="C20" s="44"/>
      <c r="D20" s="44"/>
      <c r="E20" s="44"/>
      <c r="F20" s="44"/>
      <c r="G20" s="44"/>
      <c r="H20" s="44"/>
      <c r="I20" s="96"/>
    </row>
    <row r="21" ht="22.5" customHeight="1">
      <c r="A21" s="94"/>
      <c r="B21" s="96"/>
      <c r="C21" s="96"/>
      <c r="D21" s="96"/>
      <c r="E21" s="96"/>
      <c r="F21" s="96"/>
      <c r="G21" s="96"/>
      <c r="H21" s="96"/>
      <c r="I21" s="96"/>
    </row>
    <row r="22" ht="22.5" customHeight="1">
      <c r="A22" s="94"/>
      <c r="B22" s="112"/>
      <c r="C22" s="112"/>
      <c r="D22" s="112"/>
      <c r="E22" s="112"/>
      <c r="F22" s="112"/>
      <c r="G22" s="112"/>
      <c r="H22" s="112"/>
      <c r="I22" s="111"/>
    </row>
    <row r="23" ht="22.5" customHeight="1">
      <c r="A23" s="94"/>
      <c r="B23" s="112"/>
      <c r="C23" s="112"/>
      <c r="D23" s="112"/>
      <c r="E23" s="112"/>
      <c r="F23" s="112"/>
      <c r="G23" s="112"/>
      <c r="H23" s="112"/>
      <c r="I23" s="114" t="str">
        <f>'2020'!H11</f>
        <v/>
      </c>
    </row>
    <row r="24" ht="22.5" customHeight="1">
      <c r="A24" s="94"/>
      <c r="B24" s="87"/>
      <c r="C24" s="87"/>
      <c r="D24" s="87"/>
      <c r="E24" s="87"/>
      <c r="F24" s="87"/>
      <c r="G24" s="87"/>
      <c r="H24" s="87"/>
      <c r="I24" s="87"/>
    </row>
    <row r="25" ht="22.5" customHeight="1">
      <c r="A25" s="94"/>
      <c r="B25" s="87"/>
      <c r="C25" s="96"/>
      <c r="D25" s="96"/>
      <c r="E25" s="96"/>
      <c r="F25" s="96"/>
      <c r="G25" s="96"/>
      <c r="H25" s="96"/>
      <c r="I25" s="96"/>
    </row>
  </sheetData>
  <mergeCells count="3">
    <mergeCell ref="B1:H1"/>
    <mergeCell ref="J1:J25"/>
    <mergeCell ref="B20:H2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78"/>
    <col customWidth="1" min="2" max="8" width="13.44"/>
    <col customWidth="1" min="9" max="9" width="3.22"/>
    <col customWidth="1" min="10" max="10" width="29.0"/>
  </cols>
  <sheetData>
    <row r="1" ht="58.5" customHeight="1">
      <c r="A1" s="115"/>
      <c r="B1" s="116" t="s">
        <v>263</v>
      </c>
      <c r="I1" s="117"/>
      <c r="J1" s="118" t="s">
        <v>264</v>
      </c>
    </row>
    <row r="2" ht="12.0" customHeight="1">
      <c r="A2" s="119"/>
      <c r="B2" s="120"/>
      <c r="C2" s="120"/>
      <c r="D2" s="120"/>
      <c r="E2" s="120"/>
      <c r="F2" s="120"/>
      <c r="G2" s="120"/>
      <c r="H2" s="120"/>
      <c r="I2" s="120"/>
    </row>
    <row r="3" ht="30.0" customHeight="1">
      <c r="A3" s="121"/>
      <c r="B3" s="122" t="s">
        <v>265</v>
      </c>
      <c r="C3" s="122" t="s">
        <v>266</v>
      </c>
      <c r="D3" s="122" t="s">
        <v>267</v>
      </c>
      <c r="E3" s="122" t="s">
        <v>268</v>
      </c>
      <c r="F3" s="122" t="s">
        <v>269</v>
      </c>
      <c r="G3" s="122" t="s">
        <v>270</v>
      </c>
      <c r="H3" s="122" t="s">
        <v>271</v>
      </c>
      <c r="I3" s="123"/>
    </row>
    <row r="4" ht="22.5" customHeight="1">
      <c r="A4" s="124"/>
      <c r="B4" s="125"/>
      <c r="C4" s="125">
        <f>'2020'!S14</f>
        <v>43983</v>
      </c>
      <c r="D4" s="125">
        <f>'2020'!T14</f>
        <v>43984</v>
      </c>
      <c r="E4" s="125">
        <f>'2020'!U14</f>
        <v>43985</v>
      </c>
      <c r="F4" s="125">
        <f>'2020'!V14</f>
        <v>43986</v>
      </c>
      <c r="G4" s="125">
        <f>'2020'!W14</f>
        <v>43987</v>
      </c>
      <c r="H4" s="125">
        <f>'2020'!X14</f>
        <v>43988</v>
      </c>
      <c r="I4" s="120"/>
    </row>
    <row r="5" ht="60.0" customHeight="1">
      <c r="A5" s="124"/>
      <c r="B5" s="126"/>
      <c r="C5" s="126"/>
      <c r="D5" s="126"/>
      <c r="E5" s="126"/>
      <c r="F5" s="126"/>
      <c r="G5" s="127" t="s">
        <v>470</v>
      </c>
      <c r="H5" s="128" t="s">
        <v>471</v>
      </c>
      <c r="I5" s="120"/>
    </row>
    <row r="6" ht="22.5" customHeight="1">
      <c r="A6" s="124"/>
      <c r="B6" s="125">
        <f>'2020'!R15</f>
        <v>43989</v>
      </c>
      <c r="C6" s="125">
        <f>'2020'!S15</f>
        <v>43990</v>
      </c>
      <c r="D6" s="125">
        <f>'2020'!T15</f>
        <v>43991</v>
      </c>
      <c r="E6" s="125">
        <f>'2020'!U15</f>
        <v>43992</v>
      </c>
      <c r="F6" s="125">
        <f>'2020'!V15</f>
        <v>43993</v>
      </c>
      <c r="G6" s="125">
        <f>'2020'!W15</f>
        <v>43994</v>
      </c>
      <c r="H6" s="125">
        <f>'2020'!X15</f>
        <v>43995</v>
      </c>
      <c r="I6" s="120"/>
    </row>
    <row r="7" ht="60.0" customHeight="1">
      <c r="A7" s="124"/>
      <c r="B7" s="129" t="s">
        <v>472</v>
      </c>
      <c r="C7" s="130" t="s">
        <v>473</v>
      </c>
      <c r="D7" s="126"/>
      <c r="E7" s="126"/>
      <c r="F7" s="126"/>
      <c r="G7" s="126"/>
      <c r="H7" s="131"/>
      <c r="I7" s="120"/>
    </row>
    <row r="8" ht="22.5" customHeight="1">
      <c r="A8" s="124"/>
      <c r="B8" s="125">
        <f>'2020'!B8</f>
        <v>43849</v>
      </c>
      <c r="C8" s="125">
        <f>'2020'!S16</f>
        <v>43997</v>
      </c>
      <c r="D8" s="125">
        <f>'2020'!T16</f>
        <v>43998</v>
      </c>
      <c r="E8" s="125">
        <f>'2020'!U16</f>
        <v>43999</v>
      </c>
      <c r="F8" s="125">
        <f>'2020'!V16</f>
        <v>44000</v>
      </c>
      <c r="G8" s="125">
        <f>'2020'!W16</f>
        <v>44001</v>
      </c>
      <c r="H8" s="125">
        <f>'2020'!X16</f>
        <v>44002</v>
      </c>
      <c r="I8" s="120"/>
    </row>
    <row r="9" ht="60.0" customHeight="1">
      <c r="A9" s="124"/>
      <c r="B9" s="126"/>
      <c r="C9" s="126"/>
      <c r="D9" s="126"/>
      <c r="E9" s="126"/>
      <c r="F9" s="126"/>
      <c r="G9" s="126"/>
      <c r="H9" s="126"/>
      <c r="I9" s="120"/>
    </row>
    <row r="10" ht="22.5" customHeight="1">
      <c r="A10" s="124"/>
      <c r="B10" s="125">
        <f>'2020'!R17</f>
        <v>44003</v>
      </c>
      <c r="C10" s="125">
        <f>'2020'!S17</f>
        <v>44004</v>
      </c>
      <c r="D10" s="125">
        <f>'2020'!T17</f>
        <v>44005</v>
      </c>
      <c r="E10" s="125">
        <f>'2020'!U17</f>
        <v>44006</v>
      </c>
      <c r="F10" s="125">
        <f>'2020'!V17</f>
        <v>44007</v>
      </c>
      <c r="G10" s="125">
        <f>'2020'!W17</f>
        <v>44008</v>
      </c>
      <c r="H10" s="125">
        <f>'2020'!X17</f>
        <v>44009</v>
      </c>
      <c r="I10" s="120"/>
    </row>
    <row r="11" ht="60.0" customHeight="1">
      <c r="A11" s="124"/>
      <c r="B11" s="126"/>
      <c r="C11" s="126"/>
      <c r="D11" s="126"/>
      <c r="E11" s="126"/>
      <c r="F11" s="126"/>
      <c r="G11" s="126"/>
      <c r="H11" s="126"/>
      <c r="I11" s="120"/>
    </row>
    <row r="12" ht="22.5" customHeight="1">
      <c r="A12" s="124"/>
      <c r="B12" s="125">
        <f>'2020'!R18</f>
        <v>44010</v>
      </c>
      <c r="C12" s="125">
        <f>'2020'!S18</f>
        <v>44011</v>
      </c>
      <c r="D12" s="125">
        <f>'2020'!T18</f>
        <v>44012</v>
      </c>
      <c r="E12" s="125" t="str">
        <f>'2020'!U18</f>
        <v/>
      </c>
      <c r="F12" s="125" t="str">
        <f>'2020'!V18</f>
        <v/>
      </c>
      <c r="G12" s="125" t="str">
        <f>'2020'!W18</f>
        <v/>
      </c>
      <c r="H12" s="125" t="str">
        <f>'2020'!X18</f>
        <v/>
      </c>
      <c r="I12" s="120"/>
    </row>
    <row r="13" ht="60.0" customHeight="1">
      <c r="A13" s="124"/>
      <c r="B13" s="132"/>
      <c r="C13" s="132"/>
      <c r="D13" s="132"/>
      <c r="E13" s="132"/>
      <c r="F13" s="132"/>
      <c r="G13" s="132"/>
      <c r="H13" s="132"/>
      <c r="I13" s="120"/>
    </row>
    <row r="14" ht="22.5" customHeight="1">
      <c r="A14" s="124"/>
      <c r="B14" s="120"/>
      <c r="C14" s="120"/>
      <c r="D14" s="120"/>
      <c r="E14" s="120"/>
      <c r="F14" s="120"/>
      <c r="G14" s="120"/>
      <c r="H14" s="120"/>
      <c r="I14" s="133"/>
    </row>
    <row r="15" ht="22.5" customHeight="1">
      <c r="A15" s="124"/>
      <c r="B15" s="120"/>
      <c r="C15" s="120"/>
      <c r="D15" s="120"/>
      <c r="E15" s="120"/>
      <c r="F15" s="120"/>
      <c r="G15" s="120"/>
      <c r="H15" s="120"/>
      <c r="I15" s="133"/>
    </row>
    <row r="16" ht="22.5" customHeight="1">
      <c r="A16" s="124"/>
      <c r="B16" s="134" t="s">
        <v>278</v>
      </c>
      <c r="I16" s="120"/>
    </row>
    <row r="17" ht="22.5" customHeight="1">
      <c r="A17" s="124"/>
      <c r="B17" s="120"/>
      <c r="C17" s="120"/>
      <c r="D17" s="120"/>
      <c r="E17" s="120"/>
      <c r="F17" s="120"/>
      <c r="G17" s="120"/>
      <c r="H17" s="120"/>
      <c r="I17" s="120"/>
    </row>
    <row r="18" ht="22.5" customHeight="1">
      <c r="A18" s="124"/>
      <c r="B18" s="120"/>
      <c r="C18" s="120"/>
      <c r="D18" s="120"/>
      <c r="E18" s="120"/>
      <c r="F18" s="120"/>
      <c r="G18" s="120"/>
      <c r="H18" s="120"/>
      <c r="I18" s="133"/>
    </row>
    <row r="19" ht="22.5" customHeight="1">
      <c r="A19" s="124"/>
      <c r="B19" s="120"/>
      <c r="C19" s="120"/>
      <c r="D19" s="120"/>
      <c r="E19" s="120"/>
      <c r="F19" s="120"/>
      <c r="G19" s="120"/>
      <c r="H19" s="120"/>
      <c r="I19" s="135" t="str">
        <f>'2020'!H11</f>
        <v/>
      </c>
    </row>
    <row r="20" ht="22.5" customHeight="1">
      <c r="A20" s="124"/>
      <c r="B20" s="117"/>
      <c r="C20" s="117"/>
      <c r="D20" s="117"/>
      <c r="E20" s="117"/>
      <c r="F20" s="117"/>
      <c r="G20" s="117"/>
      <c r="H20" s="117"/>
      <c r="I20" s="117"/>
    </row>
    <row r="21" ht="22.5" customHeight="1">
      <c r="A21" s="124"/>
      <c r="B21" s="117"/>
      <c r="C21" s="120"/>
      <c r="D21" s="120"/>
      <c r="E21" s="120"/>
      <c r="F21" s="120"/>
      <c r="G21" s="120"/>
      <c r="H21" s="120"/>
      <c r="I21" s="120"/>
    </row>
  </sheetData>
  <mergeCells count="3">
    <mergeCell ref="B1:H1"/>
    <mergeCell ref="J1:J21"/>
    <mergeCell ref="B16:H16"/>
  </mergeCells>
  <conditionalFormatting sqref="G5">
    <cfRule type="expression" dxfId="0" priority="1">
      <formula>AND(G5="", NOT(N(F5)))</formula>
    </cfRule>
  </conditionalFormatting>
  <conditionalFormatting sqref="G5">
    <cfRule type="expression" dxfId="0" priority="2">
      <formula>AND(G5="", NOT(N(H5)))</formula>
    </cfRule>
  </conditionalFormatting>
  <conditionalFormatting sqref="B7">
    <cfRule type="expression" dxfId="0" priority="3">
      <formula>AND(B7="", NOT(N(H3)))</formula>
    </cfRule>
  </conditionalFormatting>
  <conditionalFormatting sqref="B7">
    <cfRule type="expression" dxfId="0" priority="4">
      <formula>AND(B7="", NOT(N(#REF!)))</formula>
    </cfRule>
  </conditionalFormatting>
  <conditionalFormatting sqref="B7:C7">
    <cfRule type="expression" dxfId="0" priority="5">
      <formula>AND(B7="", NOT(N(C6)))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2.33"/>
    <col customWidth="1" min="2" max="8" width="13.44"/>
    <col customWidth="1" min="9" max="9" width="2.33"/>
    <col customWidth="1" min="10" max="11" width="27.33"/>
  </cols>
  <sheetData>
    <row r="1" ht="58.5" customHeight="1">
      <c r="A1" s="136" t="s">
        <v>474</v>
      </c>
      <c r="B1" s="137" t="s">
        <v>475</v>
      </c>
      <c r="F1" s="138"/>
      <c r="G1" s="138"/>
      <c r="H1" s="138"/>
      <c r="I1" s="138"/>
      <c r="J1" s="139" t="s">
        <v>476</v>
      </c>
      <c r="K1" s="139" t="s">
        <v>477</v>
      </c>
    </row>
    <row r="2" ht="12.0" customHeight="1">
      <c r="A2" s="140"/>
      <c r="B2" s="141"/>
      <c r="C2" s="141"/>
      <c r="D2" s="141"/>
      <c r="E2" s="141"/>
      <c r="F2" s="141"/>
      <c r="G2" s="141"/>
      <c r="H2" s="141"/>
      <c r="I2" s="140"/>
      <c r="J2" s="140"/>
      <c r="K2" s="140"/>
    </row>
    <row r="3" ht="22.5" customHeight="1">
      <c r="A3" s="140"/>
      <c r="B3" s="142" t="s">
        <v>265</v>
      </c>
      <c r="C3" s="142" t="s">
        <v>266</v>
      </c>
      <c r="D3" s="142" t="s">
        <v>267</v>
      </c>
      <c r="E3" s="142" t="s">
        <v>268</v>
      </c>
      <c r="F3" s="142" t="s">
        <v>269</v>
      </c>
      <c r="G3" s="142" t="s">
        <v>270</v>
      </c>
      <c r="H3" s="142" t="s">
        <v>271</v>
      </c>
      <c r="I3" s="140"/>
      <c r="J3" s="143" t="s">
        <v>478</v>
      </c>
      <c r="K3" s="144" t="s">
        <v>479</v>
      </c>
    </row>
    <row r="4" hidden="1">
      <c r="A4" s="145"/>
      <c r="B4" s="146">
        <f>'2019'!R33</f>
        <v>43800</v>
      </c>
      <c r="C4" s="146">
        <f>'2019'!S33</f>
        <v>43801</v>
      </c>
      <c r="D4" s="146">
        <f>'2019'!T33</f>
        <v>43802</v>
      </c>
      <c r="E4" s="146">
        <f>'2019'!U33</f>
        <v>43803</v>
      </c>
      <c r="F4" s="146">
        <f>'2019'!V33</f>
        <v>43804</v>
      </c>
      <c r="G4" s="146">
        <f>'2019'!W33</f>
        <v>43805</v>
      </c>
      <c r="H4" s="146">
        <f>'2019'!X33</f>
        <v>43806</v>
      </c>
      <c r="I4" s="145"/>
      <c r="J4" s="147"/>
      <c r="K4" s="148"/>
    </row>
    <row r="5" ht="45.0" hidden="1" customHeight="1">
      <c r="A5" s="140"/>
      <c r="B5" s="149"/>
      <c r="C5" s="149"/>
      <c r="D5" s="149"/>
      <c r="E5" s="149"/>
      <c r="F5" s="149"/>
      <c r="G5" s="149"/>
      <c r="H5" s="149"/>
      <c r="I5" s="140"/>
      <c r="J5" s="150"/>
      <c r="K5" s="151"/>
    </row>
    <row r="6" hidden="1">
      <c r="A6" s="152"/>
      <c r="B6" s="146">
        <f>'2019'!R34</f>
        <v>43807</v>
      </c>
      <c r="C6" s="146">
        <f>'2019'!S34</f>
        <v>43808</v>
      </c>
      <c r="D6" s="146">
        <f>'2019'!T34</f>
        <v>43809</v>
      </c>
      <c r="E6" s="146">
        <f>'2019'!U34</f>
        <v>43810</v>
      </c>
      <c r="F6" s="146">
        <f>'2019'!V34</f>
        <v>43811</v>
      </c>
      <c r="G6" s="146">
        <f>'2019'!W34</f>
        <v>43812</v>
      </c>
      <c r="H6" s="146">
        <f>'2019'!X34</f>
        <v>43813</v>
      </c>
      <c r="I6" s="152"/>
      <c r="J6" s="153"/>
      <c r="K6" s="154"/>
    </row>
    <row r="7" ht="45.0" hidden="1" customHeight="1">
      <c r="A7" s="140"/>
      <c r="B7" s="149"/>
      <c r="C7" s="149"/>
      <c r="D7" s="149"/>
      <c r="E7" s="149"/>
      <c r="F7" s="149"/>
      <c r="G7" s="149"/>
      <c r="H7" s="149"/>
      <c r="I7" s="140"/>
      <c r="J7" s="150"/>
      <c r="K7" s="151"/>
    </row>
    <row r="8">
      <c r="A8" s="145"/>
      <c r="B8" s="146">
        <f>'2019'!R35</f>
        <v>43814</v>
      </c>
      <c r="C8" s="146">
        <f>'2019'!S35</f>
        <v>43815</v>
      </c>
      <c r="D8" s="146">
        <f>'2019'!T35</f>
        <v>43816</v>
      </c>
      <c r="E8" s="146">
        <f>'2019'!U35</f>
        <v>43817</v>
      </c>
      <c r="F8" s="146">
        <f>'2019'!V35</f>
        <v>43818</v>
      </c>
      <c r="G8" s="146">
        <f>'2019'!W35</f>
        <v>43819</v>
      </c>
      <c r="H8" s="146">
        <f>'2019'!X35</f>
        <v>43820</v>
      </c>
      <c r="I8" s="145"/>
      <c r="J8" s="155" t="s">
        <v>480</v>
      </c>
      <c r="K8" s="156" t="s">
        <v>481</v>
      </c>
    </row>
    <row r="9" ht="45.0" customHeight="1">
      <c r="A9" s="140"/>
      <c r="B9" s="157"/>
      <c r="C9" s="157"/>
      <c r="D9" s="157"/>
      <c r="E9" s="157"/>
      <c r="F9" s="157"/>
      <c r="G9" s="157"/>
      <c r="H9" s="158" t="s">
        <v>482</v>
      </c>
      <c r="I9" s="140"/>
      <c r="J9" s="159" t="s">
        <v>483</v>
      </c>
      <c r="K9" s="160" t="s">
        <v>484</v>
      </c>
    </row>
    <row r="10">
      <c r="A10" s="145"/>
      <c r="B10" s="161">
        <f>'2019'!R36</f>
        <v>43821</v>
      </c>
      <c r="C10" s="162">
        <f>'2019'!S36</f>
        <v>43822</v>
      </c>
      <c r="D10" s="162">
        <f>'2019'!T36</f>
        <v>43823</v>
      </c>
      <c r="E10" s="162">
        <f>'2019'!U36</f>
        <v>43824</v>
      </c>
      <c r="F10" s="162">
        <f>'2019'!V36</f>
        <v>43825</v>
      </c>
      <c r="G10" s="162">
        <f>'2019'!W36</f>
        <v>43826</v>
      </c>
      <c r="H10" s="163">
        <f>'2019'!X36</f>
        <v>43827</v>
      </c>
      <c r="I10" s="145"/>
      <c r="J10" s="164" t="s">
        <v>485</v>
      </c>
      <c r="K10" s="164" t="s">
        <v>481</v>
      </c>
    </row>
    <row r="11" ht="45.0" customHeight="1">
      <c r="A11" s="140"/>
      <c r="B11" s="165"/>
      <c r="C11" s="166" t="s">
        <v>486</v>
      </c>
      <c r="D11" s="167" t="s">
        <v>487</v>
      </c>
      <c r="E11" s="166" t="s">
        <v>487</v>
      </c>
      <c r="G11" s="168" t="s">
        <v>488</v>
      </c>
      <c r="H11" s="169"/>
      <c r="I11" s="140"/>
      <c r="J11" s="170" t="s">
        <v>489</v>
      </c>
      <c r="K11" s="171" t="s">
        <v>479</v>
      </c>
    </row>
    <row r="12" ht="45.0" customHeight="1">
      <c r="A12" s="140"/>
      <c r="B12" s="165"/>
      <c r="C12" s="172"/>
      <c r="D12" s="173" t="s">
        <v>490</v>
      </c>
      <c r="E12" s="166" t="s">
        <v>491</v>
      </c>
      <c r="F12" s="158" t="str">
        <f>HYPERLINK("https://www.ksr.com.au/Tourpackages/Pages/KSRClassic.aspx","Kundra Scenic Railway plus Sky Rail")</f>
        <v>Kundra Scenic Railway plus Sky Rail</v>
      </c>
      <c r="G12" s="168" t="s">
        <v>492</v>
      </c>
      <c r="H12" s="174" t="str">
        <f>HYPERLINK("https://www.tripadvisor.com.au/AttractionProductReview-g261596-d11450303-Whitehaven_Beach_Half_Day_Cruises-Airlie_Beach_Queensland.html","Whitsunday Island")</f>
        <v>Whitsunday Island</v>
      </c>
      <c r="I12" s="140"/>
      <c r="J12" s="140"/>
      <c r="K12" s="140"/>
    </row>
    <row r="13" ht="45.0" customHeight="1">
      <c r="A13" s="140"/>
      <c r="B13" s="175" t="s">
        <v>493</v>
      </c>
      <c r="C13" s="176"/>
      <c r="D13" s="177"/>
      <c r="E13" s="177"/>
      <c r="F13" s="178" t="s">
        <v>494</v>
      </c>
      <c r="G13" s="178" t="s">
        <v>495</v>
      </c>
      <c r="H13" s="179" t="s">
        <v>496</v>
      </c>
      <c r="I13" s="140"/>
      <c r="J13" s="140"/>
      <c r="K13" s="140"/>
    </row>
    <row r="14">
      <c r="A14" s="145"/>
      <c r="B14" s="161">
        <f>'2019'!R37</f>
        <v>43828</v>
      </c>
      <c r="C14" s="162">
        <f>'2019'!S37</f>
        <v>43829</v>
      </c>
      <c r="D14" s="162">
        <f>'2019'!T37</f>
        <v>43830</v>
      </c>
      <c r="E14" s="180">
        <v>1.0</v>
      </c>
      <c r="F14" s="180">
        <v>2.0</v>
      </c>
      <c r="G14" s="180">
        <v>3.0</v>
      </c>
      <c r="H14" s="181">
        <v>4.0</v>
      </c>
      <c r="I14" s="145"/>
      <c r="J14" s="145"/>
      <c r="K14" s="145"/>
    </row>
    <row r="15" ht="45.0" customHeight="1">
      <c r="A15" s="140"/>
      <c r="B15" s="165"/>
      <c r="C15" s="166" t="s">
        <v>497</v>
      </c>
      <c r="D15" s="166" t="s">
        <v>498</v>
      </c>
      <c r="E15" s="166" t="s">
        <v>498</v>
      </c>
      <c r="F15" s="166" t="s">
        <v>498</v>
      </c>
      <c r="G15" s="168" t="s">
        <v>499</v>
      </c>
      <c r="H15" s="169"/>
      <c r="I15" s="140"/>
      <c r="J15" s="140"/>
      <c r="K15" s="140"/>
    </row>
    <row r="16" ht="45.0" customHeight="1">
      <c r="A16" s="140"/>
      <c r="B16" s="129" t="s">
        <v>500</v>
      </c>
      <c r="C16" s="129" t="s">
        <v>501</v>
      </c>
      <c r="D16" s="129" t="s">
        <v>502</v>
      </c>
      <c r="E16" s="129" t="s">
        <v>503</v>
      </c>
      <c r="F16" s="129" t="s">
        <v>504</v>
      </c>
      <c r="G16" s="129" t="s">
        <v>505</v>
      </c>
      <c r="H16" s="129" t="s">
        <v>506</v>
      </c>
      <c r="I16" s="140"/>
      <c r="J16" s="140"/>
      <c r="K16" s="140"/>
    </row>
    <row r="17" ht="45.0" customHeight="1">
      <c r="A17" s="140"/>
      <c r="B17" s="175" t="s">
        <v>507</v>
      </c>
      <c r="C17" s="127" t="s">
        <v>508</v>
      </c>
      <c r="D17" s="176"/>
      <c r="E17" s="176"/>
      <c r="F17" s="176"/>
      <c r="G17" s="178" t="s">
        <v>509</v>
      </c>
      <c r="H17" s="182" t="s">
        <v>510</v>
      </c>
      <c r="I17" s="140"/>
      <c r="J17" s="140"/>
      <c r="K17" s="140"/>
    </row>
    <row r="18">
      <c r="A18" s="138"/>
      <c r="B18" s="183">
        <v>5.0</v>
      </c>
      <c r="C18" s="183">
        <v>6.0</v>
      </c>
      <c r="D18" s="183">
        <v>7.0</v>
      </c>
      <c r="E18" s="183">
        <v>8.0</v>
      </c>
      <c r="F18" s="183">
        <v>9.0</v>
      </c>
      <c r="G18" s="183">
        <v>10.0</v>
      </c>
      <c r="H18" s="183">
        <v>11.0</v>
      </c>
      <c r="I18" s="138"/>
      <c r="J18" s="138"/>
      <c r="K18" s="138"/>
    </row>
    <row r="19">
      <c r="A19" s="140"/>
      <c r="B19" s="165"/>
      <c r="C19" s="166"/>
      <c r="D19" s="184"/>
      <c r="E19" s="166" t="s">
        <v>511</v>
      </c>
      <c r="F19" s="166" t="s">
        <v>511</v>
      </c>
      <c r="G19" s="166" t="s">
        <v>511</v>
      </c>
      <c r="H19" s="166" t="s">
        <v>511</v>
      </c>
      <c r="I19" s="140"/>
      <c r="J19" s="140"/>
      <c r="K19" s="140"/>
    </row>
    <row r="20" ht="24.0" customHeight="1">
      <c r="A20" s="138"/>
      <c r="B20" s="129"/>
      <c r="C20" s="129"/>
      <c r="D20" s="129"/>
      <c r="E20" s="129" t="s">
        <v>512</v>
      </c>
      <c r="F20" s="129" t="s">
        <v>513</v>
      </c>
      <c r="G20" s="129" t="s">
        <v>514</v>
      </c>
      <c r="H20" s="129" t="s">
        <v>471</v>
      </c>
      <c r="I20" s="138"/>
      <c r="J20" s="138"/>
      <c r="K20" s="138"/>
    </row>
    <row r="21" ht="24.0" customHeight="1">
      <c r="A21" s="185"/>
      <c r="B21" s="186"/>
      <c r="C21" s="127"/>
      <c r="D21" s="127" t="s">
        <v>470</v>
      </c>
      <c r="E21" s="176"/>
      <c r="F21" s="176"/>
      <c r="G21" s="187"/>
      <c r="H21" s="130" t="s">
        <v>515</v>
      </c>
      <c r="I21" s="185"/>
      <c r="J21" s="185"/>
      <c r="K21" s="185"/>
    </row>
    <row r="22" ht="24.0" customHeight="1">
      <c r="A22" s="185"/>
      <c r="B22" s="188"/>
      <c r="C22" s="189"/>
      <c r="D22" s="189"/>
      <c r="E22" s="189"/>
      <c r="F22" s="189"/>
      <c r="G22" s="189"/>
      <c r="H22" s="189"/>
      <c r="I22" s="185"/>
      <c r="J22" s="185"/>
      <c r="K22" s="185"/>
    </row>
    <row r="23" ht="24.0" customHeight="1">
      <c r="A23" s="185"/>
      <c r="B23" s="188"/>
      <c r="C23" s="189"/>
      <c r="D23" s="189"/>
      <c r="E23" s="189"/>
      <c r="F23" s="189"/>
      <c r="G23" s="189"/>
      <c r="H23" s="189"/>
      <c r="I23" s="185"/>
      <c r="J23" s="185"/>
      <c r="K23" s="185"/>
    </row>
    <row r="24" ht="24.0" customHeight="1">
      <c r="A24" s="185"/>
      <c r="B24" s="188"/>
      <c r="C24" s="189"/>
      <c r="D24" s="189"/>
      <c r="E24" s="189"/>
      <c r="F24" s="189"/>
      <c r="G24" s="189"/>
      <c r="H24" s="189"/>
      <c r="I24" s="185"/>
      <c r="J24" s="185"/>
      <c r="K24" s="185"/>
    </row>
    <row r="25" ht="24.0" customHeight="1">
      <c r="A25" s="185"/>
      <c r="B25" s="188"/>
      <c r="C25" s="189"/>
      <c r="D25" s="189"/>
      <c r="E25" s="189"/>
      <c r="F25" s="189"/>
      <c r="G25" s="189"/>
      <c r="H25" s="189"/>
      <c r="I25" s="185"/>
      <c r="J25" s="185"/>
      <c r="K25" s="185"/>
    </row>
    <row r="26" ht="24.0" customHeight="1">
      <c r="A26" s="185"/>
      <c r="B26" s="188"/>
      <c r="C26" s="189"/>
      <c r="D26" s="189"/>
      <c r="E26" s="189"/>
      <c r="F26" s="189"/>
      <c r="G26" s="189"/>
      <c r="H26" s="189"/>
      <c r="I26" s="185"/>
      <c r="J26" s="185"/>
      <c r="K26" s="185"/>
    </row>
    <row r="27" ht="24.0" customHeight="1">
      <c r="A27" s="185"/>
      <c r="B27" s="185"/>
      <c r="I27" s="185"/>
      <c r="J27" s="185"/>
      <c r="K27" s="185"/>
    </row>
  </sheetData>
  <mergeCells count="7">
    <mergeCell ref="B1:E1"/>
    <mergeCell ref="B22:H22"/>
    <mergeCell ref="B23:H23"/>
    <mergeCell ref="B24:H24"/>
    <mergeCell ref="B25:H25"/>
    <mergeCell ref="B26:H26"/>
    <mergeCell ref="B27:H27"/>
  </mergeCells>
  <conditionalFormatting sqref="F12">
    <cfRule type="expression" dxfId="0" priority="1">
      <formula>AND(F12="", NOT(N(F10)))</formula>
    </cfRule>
  </conditionalFormatting>
  <conditionalFormatting sqref="E12">
    <cfRule type="expression" dxfId="0" priority="2">
      <formula>AND(E12="", NOT(N(E12)))</formula>
    </cfRule>
  </conditionalFormatting>
  <conditionalFormatting sqref="D12">
    <cfRule type="expression" dxfId="0" priority="3">
      <formula>AND(D12="", NOT(N(D12)))</formula>
    </cfRule>
  </conditionalFormatting>
  <conditionalFormatting sqref="G11:G13">
    <cfRule type="expression" dxfId="0" priority="4">
      <formula>AND(G11="", NOT(N(F10)))</formula>
    </cfRule>
  </conditionalFormatting>
  <conditionalFormatting sqref="H11:H13">
    <cfRule type="expression" dxfId="0" priority="5">
      <formula>AND(H11="", NOT(N(G10)))</formula>
    </cfRule>
  </conditionalFormatting>
  <conditionalFormatting sqref="B15:B17 C16:H16 B19:B21 C20:H20">
    <cfRule type="expression" dxfId="0" priority="6">
      <formula>AND(B15="", NOT(N(H10)))</formula>
    </cfRule>
  </conditionalFormatting>
  <conditionalFormatting sqref="C13 B15:C17 D16:H16 B19:C21 D20:H20">
    <cfRule type="expression" dxfId="0" priority="7">
      <formula>AND(C13="", NOT(N(B11)))</formula>
    </cfRule>
  </conditionalFormatting>
  <conditionalFormatting sqref="D15:D17 E15:F15 D19:D21 E19:H19">
    <cfRule type="expression" dxfId="0" priority="8">
      <formula>AND(D15="", NOT(N(C14)))</formula>
    </cfRule>
  </conditionalFormatting>
  <conditionalFormatting sqref="B4:B14 C4:C21 D4:E11 F4:H10 F13:F21 D14:E21 G14:H21 B18">
    <cfRule type="expression" dxfId="0" priority="9">
      <formula>AND(B4="", NOT(N(B3)))</formula>
    </cfRule>
  </conditionalFormatting>
  <hyperlinks>
    <hyperlink display="Sydney --&gt; Brisbane" location="null!A1" ref="H9"/>
    <hyperlink display="Great Barrier  Reef Cruise" location="null!A1" ref="D12"/>
    <hyperlink display="Brisbane --&gt; Cairns" location="null!A1" ref="B13"/>
    <hyperlink display="Cairns --&gt; Townsville" location="null!A1" ref="F13"/>
    <hyperlink display="Townsville --&gt; Airlie Beach" location="null!A1" ref="G13"/>
    <hyperlink display="Airlie Beach --&gt; Hervey Bay" location="null!A1" ref="H13"/>
    <hyperlink display="Hervey Bay --&gt; Brisbane" location="null!A1" ref="B17"/>
    <hyperlink display="Gold Coast --&gt; Byron Bay" location="null!A1" ref="G17"/>
    <hyperlink display="Byron Bay --&gt; Sydney" location="null!A1" ref="H17"/>
  </hyperlin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2.33"/>
    <col customWidth="1" min="2" max="24" width="4.0"/>
    <col customWidth="1" min="25" max="25" width="2.33"/>
  </cols>
  <sheetData>
    <row r="1" ht="58.5" customHeight="1">
      <c r="A1" s="190"/>
      <c r="B1" s="191" t="s">
        <v>516</v>
      </c>
      <c r="Y1" s="190"/>
    </row>
    <row r="2" ht="12.0" customHeight="1">
      <c r="A2" s="190"/>
      <c r="B2" s="190"/>
      <c r="C2" s="190"/>
      <c r="D2" s="190"/>
      <c r="E2" s="190"/>
      <c r="F2" s="190"/>
      <c r="G2" s="190"/>
      <c r="H2" s="190"/>
      <c r="I2" s="190"/>
      <c r="J2" s="190"/>
      <c r="K2" s="190"/>
      <c r="L2" s="190"/>
      <c r="M2" s="190"/>
      <c r="N2" s="190"/>
      <c r="O2" s="190"/>
      <c r="P2" s="190"/>
      <c r="Q2" s="190"/>
      <c r="R2" s="190"/>
      <c r="S2" s="190"/>
      <c r="T2" s="190"/>
      <c r="U2" s="190"/>
      <c r="V2" s="190"/>
      <c r="W2" s="190"/>
      <c r="X2" s="190"/>
      <c r="Y2" s="190"/>
    </row>
    <row r="3">
      <c r="A3" s="192"/>
      <c r="B3" s="192"/>
      <c r="C3" s="192"/>
      <c r="D3" s="192"/>
      <c r="E3" s="192"/>
      <c r="F3" s="192"/>
      <c r="G3" s="192"/>
      <c r="H3" s="192"/>
      <c r="I3" s="192"/>
      <c r="J3" s="192"/>
      <c r="K3" s="192"/>
      <c r="L3" s="192"/>
      <c r="M3" s="192"/>
      <c r="N3" s="192"/>
      <c r="O3" s="192"/>
      <c r="P3" s="192"/>
      <c r="Q3" s="192"/>
      <c r="R3" s="192"/>
      <c r="S3" s="192"/>
      <c r="T3" s="192"/>
      <c r="U3" s="192"/>
      <c r="V3" s="192"/>
      <c r="W3" s="192"/>
      <c r="X3" s="192"/>
      <c r="Y3" s="192"/>
    </row>
    <row r="4">
      <c r="A4" s="193"/>
      <c r="B4" s="194"/>
      <c r="C4" s="194"/>
      <c r="D4" s="194"/>
      <c r="E4" s="194"/>
      <c r="F4" s="194"/>
      <c r="G4" s="194"/>
      <c r="H4" s="194"/>
      <c r="I4" s="193"/>
      <c r="J4" s="194"/>
      <c r="K4" s="194"/>
      <c r="L4" s="194"/>
      <c r="M4" s="194"/>
      <c r="N4" s="194"/>
      <c r="O4" s="194"/>
      <c r="P4" s="194"/>
      <c r="Q4" s="193"/>
      <c r="R4" s="194"/>
      <c r="S4" s="194"/>
      <c r="T4" s="194"/>
      <c r="U4" s="194"/>
      <c r="V4" s="194"/>
      <c r="W4" s="194"/>
      <c r="X4" s="194"/>
      <c r="Y4" s="193"/>
    </row>
    <row r="5">
      <c r="A5" s="195"/>
      <c r="B5" s="196" t="s">
        <v>517</v>
      </c>
      <c r="I5" s="195"/>
      <c r="J5" s="196" t="s">
        <v>518</v>
      </c>
      <c r="Q5" s="195"/>
      <c r="R5" s="196" t="s">
        <v>335</v>
      </c>
      <c r="Y5" s="195"/>
    </row>
    <row r="6">
      <c r="A6" s="193"/>
      <c r="B6" s="197" t="s">
        <v>519</v>
      </c>
      <c r="C6" s="197" t="s">
        <v>520</v>
      </c>
      <c r="D6" s="197" t="s">
        <v>359</v>
      </c>
      <c r="E6" s="197" t="s">
        <v>521</v>
      </c>
      <c r="F6" s="197" t="s">
        <v>359</v>
      </c>
      <c r="G6" s="197" t="s">
        <v>522</v>
      </c>
      <c r="H6" s="197" t="s">
        <v>519</v>
      </c>
      <c r="I6" s="193"/>
      <c r="J6" s="198" t="s">
        <v>519</v>
      </c>
      <c r="K6" s="198" t="s">
        <v>520</v>
      </c>
      <c r="L6" s="198" t="s">
        <v>359</v>
      </c>
      <c r="M6" s="198" t="s">
        <v>521</v>
      </c>
      <c r="N6" s="198" t="s">
        <v>359</v>
      </c>
      <c r="O6" s="198" t="s">
        <v>522</v>
      </c>
      <c r="P6" s="198" t="s">
        <v>519</v>
      </c>
      <c r="Q6" s="193"/>
      <c r="R6" s="198" t="s">
        <v>519</v>
      </c>
      <c r="S6" s="198" t="s">
        <v>520</v>
      </c>
      <c r="T6" s="198" t="s">
        <v>359</v>
      </c>
      <c r="U6" s="198" t="s">
        <v>521</v>
      </c>
      <c r="V6" s="198" t="s">
        <v>359</v>
      </c>
      <c r="W6" s="198" t="s">
        <v>522</v>
      </c>
      <c r="X6" s="198" t="s">
        <v>519</v>
      </c>
      <c r="Y6" s="193"/>
    </row>
    <row r="7">
      <c r="A7" s="199"/>
      <c r="B7" s="200"/>
      <c r="C7" s="201"/>
      <c r="D7" s="201">
        <v>43466.0</v>
      </c>
      <c r="E7" s="201">
        <v>43467.0</v>
      </c>
      <c r="F7" s="201">
        <v>43468.0</v>
      </c>
      <c r="G7" s="201">
        <v>43469.0</v>
      </c>
      <c r="H7" s="201">
        <v>43470.0</v>
      </c>
      <c r="I7" s="202"/>
      <c r="J7" s="203"/>
      <c r="K7" s="204"/>
      <c r="L7" s="203"/>
      <c r="M7" s="205"/>
      <c r="N7" s="201"/>
      <c r="O7" s="201">
        <v>43497.0</v>
      </c>
      <c r="P7" s="201">
        <v>43498.0</v>
      </c>
      <c r="Q7" s="202"/>
      <c r="R7" s="204"/>
      <c r="S7" s="204"/>
      <c r="T7" s="203"/>
      <c r="U7" s="206"/>
      <c r="V7" s="201"/>
      <c r="W7" s="201">
        <v>43525.0</v>
      </c>
      <c r="X7" s="201">
        <v>43526.0</v>
      </c>
      <c r="Y7" s="199"/>
    </row>
    <row r="8">
      <c r="A8" s="199"/>
      <c r="B8" s="201">
        <v>43471.0</v>
      </c>
      <c r="C8" s="201">
        <v>43472.0</v>
      </c>
      <c r="D8" s="201">
        <v>43473.0</v>
      </c>
      <c r="E8" s="201">
        <v>43474.0</v>
      </c>
      <c r="F8" s="201">
        <v>43475.0</v>
      </c>
      <c r="G8" s="201">
        <v>43476.0</v>
      </c>
      <c r="H8" s="201">
        <v>43477.0</v>
      </c>
      <c r="I8" s="202"/>
      <c r="J8" s="201">
        <v>43499.0</v>
      </c>
      <c r="K8" s="201">
        <v>43500.0</v>
      </c>
      <c r="L8" s="201">
        <v>43501.0</v>
      </c>
      <c r="M8" s="201">
        <v>43502.0</v>
      </c>
      <c r="N8" s="201">
        <v>43503.0</v>
      </c>
      <c r="O8" s="201">
        <v>43504.0</v>
      </c>
      <c r="P8" s="201">
        <v>43505.0</v>
      </c>
      <c r="Q8" s="202"/>
      <c r="R8" s="201">
        <v>43527.0</v>
      </c>
      <c r="S8" s="201">
        <v>43528.0</v>
      </c>
      <c r="T8" s="201">
        <v>43529.0</v>
      </c>
      <c r="U8" s="201">
        <v>43530.0</v>
      </c>
      <c r="V8" s="201">
        <v>43531.0</v>
      </c>
      <c r="W8" s="201">
        <v>43532.0</v>
      </c>
      <c r="X8" s="201">
        <v>43533.0</v>
      </c>
      <c r="Y8" s="199"/>
    </row>
    <row r="9">
      <c r="A9" s="199"/>
      <c r="B9" s="201">
        <v>43478.0</v>
      </c>
      <c r="C9" s="201">
        <v>43479.0</v>
      </c>
      <c r="D9" s="201">
        <v>43480.0</v>
      </c>
      <c r="E9" s="201">
        <v>43481.0</v>
      </c>
      <c r="F9" s="201">
        <v>43482.0</v>
      </c>
      <c r="G9" s="201">
        <v>43483.0</v>
      </c>
      <c r="H9" s="201">
        <v>43484.0</v>
      </c>
      <c r="I9" s="202"/>
      <c r="J9" s="201">
        <v>43506.0</v>
      </c>
      <c r="K9" s="201">
        <v>43507.0</v>
      </c>
      <c r="L9" s="201">
        <v>43508.0</v>
      </c>
      <c r="M9" s="201">
        <v>43509.0</v>
      </c>
      <c r="N9" s="201">
        <v>43510.0</v>
      </c>
      <c r="O9" s="201">
        <v>43511.0</v>
      </c>
      <c r="P9" s="201">
        <v>43512.0</v>
      </c>
      <c r="Q9" s="202"/>
      <c r="R9" s="201">
        <v>43534.0</v>
      </c>
      <c r="S9" s="201">
        <v>43535.0</v>
      </c>
      <c r="T9" s="201">
        <v>43536.0</v>
      </c>
      <c r="U9" s="201">
        <v>43537.0</v>
      </c>
      <c r="V9" s="201">
        <v>43538.0</v>
      </c>
      <c r="W9" s="201">
        <v>43539.0</v>
      </c>
      <c r="X9" s="201">
        <v>43540.0</v>
      </c>
      <c r="Y9" s="199"/>
    </row>
    <row r="10">
      <c r="A10" s="199"/>
      <c r="B10" s="201">
        <v>43485.0</v>
      </c>
      <c r="C10" s="201">
        <v>43486.0</v>
      </c>
      <c r="D10" s="201">
        <v>43487.0</v>
      </c>
      <c r="E10" s="201">
        <v>43488.0</v>
      </c>
      <c r="F10" s="201">
        <v>43489.0</v>
      </c>
      <c r="G10" s="201">
        <v>43490.0</v>
      </c>
      <c r="H10" s="201">
        <v>43491.0</v>
      </c>
      <c r="I10" s="202"/>
      <c r="J10" s="201">
        <v>43513.0</v>
      </c>
      <c r="K10" s="201">
        <v>43514.0</v>
      </c>
      <c r="L10" s="201">
        <v>43515.0</v>
      </c>
      <c r="M10" s="201">
        <v>43516.0</v>
      </c>
      <c r="N10" s="201">
        <v>43517.0</v>
      </c>
      <c r="O10" s="201">
        <v>43518.0</v>
      </c>
      <c r="P10" s="201">
        <v>43519.0</v>
      </c>
      <c r="Q10" s="202"/>
      <c r="R10" s="201">
        <v>43541.0</v>
      </c>
      <c r="S10" s="201">
        <v>43542.0</v>
      </c>
      <c r="T10" s="201">
        <v>43543.0</v>
      </c>
      <c r="U10" s="201">
        <v>43544.0</v>
      </c>
      <c r="V10" s="201">
        <v>43545.0</v>
      </c>
      <c r="W10" s="201">
        <v>43546.0</v>
      </c>
      <c r="X10" s="201">
        <v>43547.0</v>
      </c>
      <c r="Y10" s="199"/>
    </row>
    <row r="11">
      <c r="A11" s="199"/>
      <c r="B11" s="201">
        <v>43492.0</v>
      </c>
      <c r="C11" s="201">
        <v>43493.0</v>
      </c>
      <c r="D11" s="201">
        <v>43494.0</v>
      </c>
      <c r="E11" s="201">
        <v>43495.0</v>
      </c>
      <c r="F11" s="201">
        <v>43496.0</v>
      </c>
      <c r="G11" s="203"/>
      <c r="H11" s="204"/>
      <c r="I11" s="202"/>
      <c r="J11" s="201">
        <v>43520.0</v>
      </c>
      <c r="K11" s="201">
        <v>43521.0</v>
      </c>
      <c r="L11" s="201">
        <v>43522.0</v>
      </c>
      <c r="M11" s="201">
        <v>43523.0</v>
      </c>
      <c r="N11" s="201">
        <v>43524.0</v>
      </c>
      <c r="O11" s="203"/>
      <c r="P11" s="203"/>
      <c r="Q11" s="202"/>
      <c r="R11" s="201">
        <v>43548.0</v>
      </c>
      <c r="S11" s="201">
        <v>43549.0</v>
      </c>
      <c r="T11" s="201">
        <v>43550.0</v>
      </c>
      <c r="U11" s="201">
        <v>43551.0</v>
      </c>
      <c r="V11" s="201">
        <v>43552.0</v>
      </c>
      <c r="W11" s="201">
        <v>43553.0</v>
      </c>
      <c r="X11" s="201">
        <v>43554.0</v>
      </c>
      <c r="Y11" s="199"/>
    </row>
    <row r="12">
      <c r="A12" s="199"/>
      <c r="B12" s="202"/>
      <c r="C12" s="202"/>
      <c r="D12" s="202"/>
      <c r="E12" s="202"/>
      <c r="F12" s="202"/>
      <c r="G12" s="202"/>
      <c r="H12" s="202"/>
      <c r="I12" s="202"/>
      <c r="J12" s="202"/>
      <c r="K12" s="202"/>
      <c r="L12" s="202"/>
      <c r="M12" s="202"/>
      <c r="N12" s="202"/>
      <c r="O12" s="202"/>
      <c r="P12" s="202"/>
      <c r="Q12" s="202"/>
      <c r="R12" s="207">
        <v>43555.0</v>
      </c>
      <c r="S12" s="202"/>
      <c r="T12" s="202"/>
      <c r="U12" s="202"/>
      <c r="V12" s="202"/>
      <c r="W12" s="202"/>
      <c r="X12" s="202"/>
      <c r="Y12" s="199"/>
    </row>
    <row r="13">
      <c r="A13" s="199"/>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199"/>
    </row>
    <row r="14">
      <c r="A14" s="195"/>
      <c r="B14" s="196" t="s">
        <v>307</v>
      </c>
      <c r="I14" s="195"/>
      <c r="J14" s="196" t="s">
        <v>279</v>
      </c>
      <c r="Q14" s="195"/>
      <c r="R14" s="196" t="s">
        <v>263</v>
      </c>
      <c r="Y14" s="195"/>
    </row>
    <row r="15">
      <c r="A15" s="193"/>
      <c r="B15" s="197" t="s">
        <v>519</v>
      </c>
      <c r="C15" s="197" t="s">
        <v>520</v>
      </c>
      <c r="D15" s="197" t="s">
        <v>359</v>
      </c>
      <c r="E15" s="197" t="s">
        <v>521</v>
      </c>
      <c r="F15" s="197" t="s">
        <v>359</v>
      </c>
      <c r="G15" s="197" t="s">
        <v>522</v>
      </c>
      <c r="H15" s="197" t="s">
        <v>519</v>
      </c>
      <c r="I15" s="193"/>
      <c r="J15" s="198" t="s">
        <v>519</v>
      </c>
      <c r="K15" s="198" t="s">
        <v>520</v>
      </c>
      <c r="L15" s="198" t="s">
        <v>359</v>
      </c>
      <c r="M15" s="198" t="s">
        <v>521</v>
      </c>
      <c r="N15" s="198" t="s">
        <v>359</v>
      </c>
      <c r="O15" s="198" t="s">
        <v>522</v>
      </c>
      <c r="P15" s="198" t="s">
        <v>519</v>
      </c>
      <c r="Q15" s="193"/>
      <c r="R15" s="198" t="s">
        <v>519</v>
      </c>
      <c r="S15" s="198" t="s">
        <v>520</v>
      </c>
      <c r="T15" s="198" t="s">
        <v>359</v>
      </c>
      <c r="U15" s="198" t="s">
        <v>521</v>
      </c>
      <c r="V15" s="198" t="s">
        <v>359</v>
      </c>
      <c r="W15" s="198" t="s">
        <v>522</v>
      </c>
      <c r="X15" s="198" t="s">
        <v>519</v>
      </c>
      <c r="Y15" s="193"/>
    </row>
    <row r="16">
      <c r="A16" s="199"/>
      <c r="B16" s="208"/>
      <c r="C16" s="208">
        <v>43556.0</v>
      </c>
      <c r="D16" s="208">
        <v>43557.0</v>
      </c>
      <c r="E16" s="208">
        <v>43558.0</v>
      </c>
      <c r="F16" s="208">
        <v>43559.0</v>
      </c>
      <c r="G16" s="208">
        <v>43560.0</v>
      </c>
      <c r="H16" s="208">
        <v>43561.0</v>
      </c>
      <c r="I16" s="202"/>
      <c r="J16" s="209"/>
      <c r="K16" s="200"/>
      <c r="L16" s="201"/>
      <c r="M16" s="201">
        <v>43586.0</v>
      </c>
      <c r="N16" s="201">
        <v>43587.0</v>
      </c>
      <c r="O16" s="201">
        <v>43588.0</v>
      </c>
      <c r="P16" s="201">
        <v>43589.0</v>
      </c>
      <c r="Q16" s="202"/>
      <c r="R16" s="209"/>
      <c r="S16" s="209"/>
      <c r="T16" s="209"/>
      <c r="U16" s="209"/>
      <c r="V16" s="210"/>
      <c r="W16" s="201"/>
      <c r="X16" s="201">
        <v>43617.0</v>
      </c>
      <c r="Y16" s="199"/>
    </row>
    <row r="17">
      <c r="A17" s="199"/>
      <c r="B17" s="201">
        <v>43562.0</v>
      </c>
      <c r="C17" s="201">
        <v>43563.0</v>
      </c>
      <c r="D17" s="201">
        <v>43564.0</v>
      </c>
      <c r="E17" s="201">
        <v>43565.0</v>
      </c>
      <c r="F17" s="201">
        <v>43566.0</v>
      </c>
      <c r="G17" s="201">
        <v>43567.0</v>
      </c>
      <c r="H17" s="201">
        <v>43568.0</v>
      </c>
      <c r="I17" s="202"/>
      <c r="J17" s="201">
        <v>43590.0</v>
      </c>
      <c r="K17" s="201">
        <v>43591.0</v>
      </c>
      <c r="L17" s="201">
        <v>43592.0</v>
      </c>
      <c r="M17" s="201">
        <v>43593.0</v>
      </c>
      <c r="N17" s="201">
        <v>43594.0</v>
      </c>
      <c r="O17" s="201">
        <v>43595.0</v>
      </c>
      <c r="P17" s="201">
        <v>43596.0</v>
      </c>
      <c r="Q17" s="202"/>
      <c r="R17" s="201">
        <v>43618.0</v>
      </c>
      <c r="S17" s="201">
        <v>43619.0</v>
      </c>
      <c r="T17" s="201">
        <v>43620.0</v>
      </c>
      <c r="U17" s="201">
        <v>43621.0</v>
      </c>
      <c r="V17" s="201">
        <v>43622.0</v>
      </c>
      <c r="W17" s="201">
        <v>43623.0</v>
      </c>
      <c r="X17" s="201">
        <v>43624.0</v>
      </c>
      <c r="Y17" s="199"/>
    </row>
    <row r="18">
      <c r="A18" s="199"/>
      <c r="B18" s="208">
        <v>43569.0</v>
      </c>
      <c r="C18" s="208">
        <v>43570.0</v>
      </c>
      <c r="D18" s="208">
        <v>43571.0</v>
      </c>
      <c r="E18" s="208">
        <v>43572.0</v>
      </c>
      <c r="F18" s="208">
        <v>43573.0</v>
      </c>
      <c r="G18" s="208">
        <v>43574.0</v>
      </c>
      <c r="H18" s="208">
        <v>43575.0</v>
      </c>
      <c r="I18" s="202"/>
      <c r="J18" s="201">
        <v>43597.0</v>
      </c>
      <c r="K18" s="201">
        <v>43598.0</v>
      </c>
      <c r="L18" s="201">
        <v>43599.0</v>
      </c>
      <c r="M18" s="201">
        <v>43600.0</v>
      </c>
      <c r="N18" s="201">
        <v>43601.0</v>
      </c>
      <c r="O18" s="201">
        <v>43602.0</v>
      </c>
      <c r="P18" s="201">
        <v>43603.0</v>
      </c>
      <c r="Q18" s="202"/>
      <c r="R18" s="201">
        <v>43625.0</v>
      </c>
      <c r="S18" s="201">
        <v>43626.0</v>
      </c>
      <c r="T18" s="201">
        <v>43627.0</v>
      </c>
      <c r="U18" s="201">
        <v>43628.0</v>
      </c>
      <c r="V18" s="201">
        <v>43629.0</v>
      </c>
      <c r="W18" s="201">
        <v>43630.0</v>
      </c>
      <c r="X18" s="201">
        <v>43631.0</v>
      </c>
      <c r="Y18" s="199"/>
    </row>
    <row r="19">
      <c r="A19" s="199"/>
      <c r="B19" s="201">
        <v>43576.0</v>
      </c>
      <c r="C19" s="201">
        <v>43577.0</v>
      </c>
      <c r="D19" s="201">
        <v>43578.0</v>
      </c>
      <c r="E19" s="201">
        <v>43579.0</v>
      </c>
      <c r="F19" s="201">
        <v>43580.0</v>
      </c>
      <c r="G19" s="201">
        <v>43581.0</v>
      </c>
      <c r="H19" s="201">
        <v>43582.0</v>
      </c>
      <c r="I19" s="202"/>
      <c r="J19" s="201">
        <v>43604.0</v>
      </c>
      <c r="K19" s="201">
        <v>43605.0</v>
      </c>
      <c r="L19" s="201">
        <v>43606.0</v>
      </c>
      <c r="M19" s="201">
        <v>43607.0</v>
      </c>
      <c r="N19" s="201">
        <v>43608.0</v>
      </c>
      <c r="O19" s="201">
        <v>43609.0</v>
      </c>
      <c r="P19" s="201">
        <v>43610.0</v>
      </c>
      <c r="Q19" s="202"/>
      <c r="R19" s="201">
        <v>43632.0</v>
      </c>
      <c r="S19" s="201">
        <v>43633.0</v>
      </c>
      <c r="T19" s="201">
        <v>43634.0</v>
      </c>
      <c r="U19" s="201">
        <v>43635.0</v>
      </c>
      <c r="V19" s="201">
        <v>43636.0</v>
      </c>
      <c r="W19" s="201">
        <v>43637.0</v>
      </c>
      <c r="X19" s="201">
        <v>43638.0</v>
      </c>
      <c r="Y19" s="199"/>
    </row>
    <row r="20">
      <c r="A20" s="199"/>
      <c r="B20" s="208">
        <v>43583.0</v>
      </c>
      <c r="C20" s="208">
        <v>43584.0</v>
      </c>
      <c r="D20" s="208">
        <v>43585.0</v>
      </c>
      <c r="E20" s="211"/>
      <c r="F20" s="211"/>
      <c r="G20" s="211"/>
      <c r="H20" s="211"/>
      <c r="I20" s="202"/>
      <c r="J20" s="201">
        <v>43611.0</v>
      </c>
      <c r="K20" s="201">
        <v>43612.0</v>
      </c>
      <c r="L20" s="201">
        <v>43613.0</v>
      </c>
      <c r="M20" s="201">
        <v>43614.0</v>
      </c>
      <c r="N20" s="201">
        <v>43615.0</v>
      </c>
      <c r="O20" s="201">
        <v>43616.0</v>
      </c>
      <c r="P20" s="209"/>
      <c r="Q20" s="202"/>
      <c r="R20" s="201">
        <v>43639.0</v>
      </c>
      <c r="S20" s="201">
        <v>43640.0</v>
      </c>
      <c r="T20" s="201">
        <v>43641.0</v>
      </c>
      <c r="U20" s="201">
        <v>43642.0</v>
      </c>
      <c r="V20" s="201">
        <v>43643.0</v>
      </c>
      <c r="W20" s="201">
        <v>43644.0</v>
      </c>
      <c r="X20" s="201">
        <v>43645.0</v>
      </c>
      <c r="Y20" s="199"/>
    </row>
    <row r="21">
      <c r="A21" s="199"/>
      <c r="B21" s="210"/>
      <c r="C21" s="209"/>
      <c r="D21" s="209"/>
      <c r="E21" s="209"/>
      <c r="F21" s="209"/>
      <c r="G21" s="209"/>
      <c r="H21" s="209"/>
      <c r="I21" s="199"/>
      <c r="J21" s="209"/>
      <c r="K21" s="209"/>
      <c r="L21" s="209"/>
      <c r="M21" s="209"/>
      <c r="N21" s="209"/>
      <c r="O21" s="209"/>
      <c r="P21" s="209"/>
      <c r="Q21" s="199"/>
      <c r="R21" s="212">
        <v>43646.0</v>
      </c>
      <c r="S21" s="209"/>
      <c r="T21" s="209"/>
      <c r="U21" s="209"/>
      <c r="V21" s="209"/>
      <c r="W21" s="209"/>
      <c r="X21" s="209"/>
      <c r="Y21" s="199"/>
    </row>
    <row r="22">
      <c r="A22" s="199"/>
      <c r="B22" s="210"/>
      <c r="C22" s="209"/>
      <c r="D22" s="209"/>
      <c r="E22" s="209"/>
      <c r="F22" s="209"/>
      <c r="G22" s="209"/>
      <c r="H22" s="209"/>
      <c r="I22" s="199"/>
      <c r="J22" s="209"/>
      <c r="K22" s="209"/>
      <c r="L22" s="209"/>
      <c r="M22" s="209"/>
      <c r="N22" s="209"/>
      <c r="O22" s="209"/>
      <c r="P22" s="209"/>
      <c r="Q22" s="199"/>
      <c r="R22" s="209"/>
      <c r="S22" s="209"/>
      <c r="T22" s="209"/>
      <c r="U22" s="209"/>
      <c r="V22" s="209"/>
      <c r="W22" s="209"/>
      <c r="X22" s="209"/>
      <c r="Y22" s="199"/>
    </row>
    <row r="23">
      <c r="A23" s="195"/>
      <c r="B23" s="196" t="s">
        <v>523</v>
      </c>
      <c r="I23" s="195"/>
      <c r="J23" s="196" t="s">
        <v>524</v>
      </c>
      <c r="Q23" s="195"/>
      <c r="R23" s="196" t="s">
        <v>525</v>
      </c>
      <c r="Y23" s="195"/>
    </row>
    <row r="24">
      <c r="A24" s="193"/>
      <c r="B24" s="197" t="s">
        <v>519</v>
      </c>
      <c r="C24" s="197" t="s">
        <v>520</v>
      </c>
      <c r="D24" s="197" t="s">
        <v>359</v>
      </c>
      <c r="E24" s="197" t="s">
        <v>521</v>
      </c>
      <c r="F24" s="197" t="s">
        <v>359</v>
      </c>
      <c r="G24" s="197" t="s">
        <v>522</v>
      </c>
      <c r="H24" s="197" t="s">
        <v>519</v>
      </c>
      <c r="I24" s="193"/>
      <c r="J24" s="198" t="s">
        <v>519</v>
      </c>
      <c r="K24" s="198" t="s">
        <v>520</v>
      </c>
      <c r="L24" s="198" t="s">
        <v>359</v>
      </c>
      <c r="M24" s="198" t="s">
        <v>521</v>
      </c>
      <c r="N24" s="198" t="s">
        <v>359</v>
      </c>
      <c r="O24" s="198" t="s">
        <v>522</v>
      </c>
      <c r="P24" s="198" t="s">
        <v>519</v>
      </c>
      <c r="Q24" s="193"/>
      <c r="R24" s="198" t="s">
        <v>519</v>
      </c>
      <c r="S24" s="198" t="s">
        <v>520</v>
      </c>
      <c r="T24" s="198" t="s">
        <v>359</v>
      </c>
      <c r="U24" s="198" t="s">
        <v>521</v>
      </c>
      <c r="V24" s="198" t="s">
        <v>359</v>
      </c>
      <c r="W24" s="198" t="s">
        <v>522</v>
      </c>
      <c r="X24" s="198" t="s">
        <v>519</v>
      </c>
      <c r="Y24" s="193"/>
    </row>
    <row r="25">
      <c r="A25" s="199"/>
      <c r="B25" s="201"/>
      <c r="C25" s="201">
        <v>43647.0</v>
      </c>
      <c r="D25" s="201">
        <v>43648.0</v>
      </c>
      <c r="E25" s="201">
        <v>43649.0</v>
      </c>
      <c r="F25" s="201">
        <v>43650.0</v>
      </c>
      <c r="G25" s="201">
        <v>43651.0</v>
      </c>
      <c r="H25" s="201">
        <v>43652.0</v>
      </c>
      <c r="I25" s="199"/>
      <c r="J25" s="209"/>
      <c r="K25" s="212"/>
      <c r="L25" s="200"/>
      <c r="M25" s="201"/>
      <c r="N25" s="201">
        <v>43678.0</v>
      </c>
      <c r="O25" s="201">
        <v>43679.0</v>
      </c>
      <c r="P25" s="201">
        <v>43680.0</v>
      </c>
      <c r="Q25" s="199"/>
      <c r="R25" s="201">
        <v>43709.0</v>
      </c>
      <c r="S25" s="201">
        <v>43710.0</v>
      </c>
      <c r="T25" s="201">
        <v>43711.0</v>
      </c>
      <c r="U25" s="201">
        <v>43712.0</v>
      </c>
      <c r="V25" s="201">
        <v>43713.0</v>
      </c>
      <c r="W25" s="201">
        <v>43714.0</v>
      </c>
      <c r="X25" s="201">
        <v>43715.0</v>
      </c>
      <c r="Y25" s="199"/>
    </row>
    <row r="26">
      <c r="A26" s="199"/>
      <c r="B26" s="201">
        <v>43653.0</v>
      </c>
      <c r="C26" s="201">
        <v>43654.0</v>
      </c>
      <c r="D26" s="201">
        <v>43655.0</v>
      </c>
      <c r="E26" s="201">
        <v>43656.0</v>
      </c>
      <c r="F26" s="201">
        <v>43657.0</v>
      </c>
      <c r="G26" s="201">
        <v>43658.0</v>
      </c>
      <c r="H26" s="201">
        <v>43659.0</v>
      </c>
      <c r="I26" s="199"/>
      <c r="J26" s="201">
        <v>43681.0</v>
      </c>
      <c r="K26" s="201">
        <v>43682.0</v>
      </c>
      <c r="L26" s="201">
        <v>43683.0</v>
      </c>
      <c r="M26" s="201">
        <v>43684.0</v>
      </c>
      <c r="N26" s="201">
        <v>43685.0</v>
      </c>
      <c r="O26" s="201">
        <v>43686.0</v>
      </c>
      <c r="P26" s="201">
        <v>43687.0</v>
      </c>
      <c r="Q26" s="199"/>
      <c r="R26" s="201">
        <v>43716.0</v>
      </c>
      <c r="S26" s="201">
        <v>43717.0</v>
      </c>
      <c r="T26" s="201">
        <v>43718.0</v>
      </c>
      <c r="U26" s="201">
        <v>43719.0</v>
      </c>
      <c r="V26" s="201">
        <v>43720.0</v>
      </c>
      <c r="W26" s="201">
        <v>43721.0</v>
      </c>
      <c r="X26" s="201">
        <v>43722.0</v>
      </c>
      <c r="Y26" s="199"/>
    </row>
    <row r="27">
      <c r="A27" s="199"/>
      <c r="B27" s="201">
        <v>43660.0</v>
      </c>
      <c r="C27" s="201">
        <v>43661.0</v>
      </c>
      <c r="D27" s="201">
        <v>43662.0</v>
      </c>
      <c r="E27" s="201">
        <v>43663.0</v>
      </c>
      <c r="F27" s="201">
        <v>43664.0</v>
      </c>
      <c r="G27" s="201">
        <v>43665.0</v>
      </c>
      <c r="H27" s="201">
        <v>43666.0</v>
      </c>
      <c r="I27" s="199"/>
      <c r="J27" s="201">
        <v>43688.0</v>
      </c>
      <c r="K27" s="201">
        <v>43689.0</v>
      </c>
      <c r="L27" s="201">
        <v>43690.0</v>
      </c>
      <c r="M27" s="201">
        <v>43691.0</v>
      </c>
      <c r="N27" s="201">
        <v>43692.0</v>
      </c>
      <c r="O27" s="201">
        <v>43693.0</v>
      </c>
      <c r="P27" s="201">
        <v>43694.0</v>
      </c>
      <c r="Q27" s="199"/>
      <c r="R27" s="201">
        <v>43723.0</v>
      </c>
      <c r="S27" s="201">
        <v>43724.0</v>
      </c>
      <c r="T27" s="201">
        <v>43725.0</v>
      </c>
      <c r="U27" s="201">
        <v>43726.0</v>
      </c>
      <c r="V27" s="201">
        <v>43727.0</v>
      </c>
      <c r="W27" s="201">
        <v>43728.0</v>
      </c>
      <c r="X27" s="201">
        <v>43729.0</v>
      </c>
      <c r="Y27" s="199"/>
    </row>
    <row r="28">
      <c r="A28" s="199"/>
      <c r="B28" s="201">
        <v>43667.0</v>
      </c>
      <c r="C28" s="201">
        <v>43668.0</v>
      </c>
      <c r="D28" s="201">
        <v>43669.0</v>
      </c>
      <c r="E28" s="201">
        <v>43670.0</v>
      </c>
      <c r="F28" s="201">
        <v>43671.0</v>
      </c>
      <c r="G28" s="201">
        <v>43672.0</v>
      </c>
      <c r="H28" s="201">
        <v>43673.0</v>
      </c>
      <c r="I28" s="199"/>
      <c r="J28" s="201">
        <v>43695.0</v>
      </c>
      <c r="K28" s="201">
        <v>43696.0</v>
      </c>
      <c r="L28" s="201">
        <v>43697.0</v>
      </c>
      <c r="M28" s="201">
        <v>43698.0</v>
      </c>
      <c r="N28" s="201">
        <v>43699.0</v>
      </c>
      <c r="O28" s="201">
        <v>43700.0</v>
      </c>
      <c r="P28" s="201">
        <v>43701.0</v>
      </c>
      <c r="Q28" s="199"/>
      <c r="R28" s="201">
        <v>43730.0</v>
      </c>
      <c r="S28" s="201">
        <v>43731.0</v>
      </c>
      <c r="T28" s="201">
        <v>43732.0</v>
      </c>
      <c r="U28" s="201">
        <v>43733.0</v>
      </c>
      <c r="V28" s="201">
        <v>43734.0</v>
      </c>
      <c r="W28" s="201">
        <v>43735.0</v>
      </c>
      <c r="X28" s="201">
        <v>43736.0</v>
      </c>
      <c r="Y28" s="199"/>
    </row>
    <row r="29">
      <c r="A29" s="199"/>
      <c r="B29" s="201">
        <v>43674.0</v>
      </c>
      <c r="C29" s="201">
        <v>43675.0</v>
      </c>
      <c r="D29" s="201">
        <v>43676.0</v>
      </c>
      <c r="E29" s="201">
        <v>43677.0</v>
      </c>
      <c r="F29" s="201"/>
      <c r="G29" s="201"/>
      <c r="H29" s="201"/>
      <c r="I29" s="199"/>
      <c r="J29" s="201">
        <v>43702.0</v>
      </c>
      <c r="K29" s="201">
        <v>43703.0</v>
      </c>
      <c r="L29" s="201">
        <v>43704.0</v>
      </c>
      <c r="M29" s="201">
        <v>43705.0</v>
      </c>
      <c r="N29" s="201">
        <v>43706.0</v>
      </c>
      <c r="O29" s="201">
        <v>43707.0</v>
      </c>
      <c r="P29" s="201">
        <v>43708.0</v>
      </c>
      <c r="Q29" s="199"/>
      <c r="R29" s="201">
        <v>43737.0</v>
      </c>
      <c r="S29" s="201">
        <v>43738.0</v>
      </c>
      <c r="T29" s="201"/>
      <c r="U29" s="201"/>
      <c r="V29" s="201"/>
      <c r="W29" s="201"/>
      <c r="X29" s="201"/>
      <c r="Y29" s="199"/>
    </row>
    <row r="30">
      <c r="A30" s="199"/>
      <c r="B30" s="209"/>
      <c r="C30" s="209"/>
      <c r="D30" s="209"/>
      <c r="E30" s="209"/>
      <c r="F30" s="209"/>
      <c r="G30" s="209"/>
      <c r="H30" s="209"/>
      <c r="I30" s="199"/>
      <c r="J30" s="209"/>
      <c r="K30" s="209"/>
      <c r="L30" s="209"/>
      <c r="M30" s="209"/>
      <c r="N30" s="209"/>
      <c r="O30" s="209"/>
      <c r="P30" s="209"/>
      <c r="Q30" s="199"/>
      <c r="R30" s="199"/>
      <c r="S30" s="199"/>
      <c r="T30" s="199"/>
      <c r="U30" s="199"/>
      <c r="V30" s="199"/>
      <c r="W30" s="199"/>
      <c r="X30" s="199"/>
      <c r="Y30" s="199"/>
    </row>
    <row r="31">
      <c r="A31" s="195"/>
      <c r="B31" s="196" t="s">
        <v>526</v>
      </c>
      <c r="I31" s="195"/>
      <c r="J31" s="196" t="s">
        <v>527</v>
      </c>
      <c r="Q31" s="195"/>
      <c r="R31" s="196" t="s">
        <v>437</v>
      </c>
      <c r="Y31" s="195"/>
    </row>
    <row r="32">
      <c r="A32" s="193"/>
      <c r="B32" s="197" t="s">
        <v>519</v>
      </c>
      <c r="C32" s="197" t="s">
        <v>520</v>
      </c>
      <c r="D32" s="197" t="s">
        <v>359</v>
      </c>
      <c r="E32" s="197" t="s">
        <v>521</v>
      </c>
      <c r="F32" s="197" t="s">
        <v>359</v>
      </c>
      <c r="G32" s="197" t="s">
        <v>522</v>
      </c>
      <c r="H32" s="197" t="s">
        <v>519</v>
      </c>
      <c r="I32" s="193"/>
      <c r="J32" s="198" t="s">
        <v>519</v>
      </c>
      <c r="K32" s="198" t="s">
        <v>520</v>
      </c>
      <c r="L32" s="198" t="s">
        <v>359</v>
      </c>
      <c r="M32" s="198" t="s">
        <v>521</v>
      </c>
      <c r="N32" s="198" t="s">
        <v>359</v>
      </c>
      <c r="O32" s="198" t="s">
        <v>522</v>
      </c>
      <c r="P32" s="198" t="s">
        <v>519</v>
      </c>
      <c r="Q32" s="193"/>
      <c r="R32" s="198" t="s">
        <v>519</v>
      </c>
      <c r="S32" s="198" t="s">
        <v>520</v>
      </c>
      <c r="T32" s="198" t="s">
        <v>359</v>
      </c>
      <c r="U32" s="198" t="s">
        <v>521</v>
      </c>
      <c r="V32" s="198" t="s">
        <v>359</v>
      </c>
      <c r="W32" s="198" t="s">
        <v>522</v>
      </c>
      <c r="X32" s="198" t="s">
        <v>519</v>
      </c>
      <c r="Y32" s="193"/>
    </row>
    <row r="33">
      <c r="A33" s="199"/>
      <c r="B33" s="202"/>
      <c r="C33" s="201"/>
      <c r="D33" s="201">
        <v>43739.0</v>
      </c>
      <c r="E33" s="201">
        <v>43740.0</v>
      </c>
      <c r="F33" s="201">
        <v>43741.0</v>
      </c>
      <c r="G33" s="201">
        <v>43742.0</v>
      </c>
      <c r="H33" s="201">
        <v>43743.0</v>
      </c>
      <c r="I33" s="202"/>
      <c r="J33" s="202"/>
      <c r="K33" s="202"/>
      <c r="L33" s="202"/>
      <c r="M33" s="202"/>
      <c r="N33" s="201"/>
      <c r="O33" s="201">
        <v>43770.0</v>
      </c>
      <c r="P33" s="201">
        <v>43771.0</v>
      </c>
      <c r="Q33" s="202"/>
      <c r="R33" s="212">
        <v>43800.0</v>
      </c>
      <c r="S33" s="212">
        <v>43801.0</v>
      </c>
      <c r="T33" s="212">
        <v>43802.0</v>
      </c>
      <c r="U33" s="212">
        <v>43803.0</v>
      </c>
      <c r="V33" s="212">
        <v>43804.0</v>
      </c>
      <c r="W33" s="212">
        <v>43805.0</v>
      </c>
      <c r="X33" s="212">
        <v>43806.0</v>
      </c>
      <c r="Y33" s="199"/>
    </row>
    <row r="34">
      <c r="A34" s="199"/>
      <c r="B34" s="201">
        <v>43744.0</v>
      </c>
      <c r="C34" s="201">
        <v>43745.0</v>
      </c>
      <c r="D34" s="201">
        <v>43746.0</v>
      </c>
      <c r="E34" s="201">
        <v>43747.0</v>
      </c>
      <c r="F34" s="201">
        <v>43748.0</v>
      </c>
      <c r="G34" s="201">
        <v>43749.0</v>
      </c>
      <c r="H34" s="201">
        <v>43750.0</v>
      </c>
      <c r="I34" s="202"/>
      <c r="J34" s="201">
        <v>43772.0</v>
      </c>
      <c r="K34" s="201">
        <v>43773.0</v>
      </c>
      <c r="L34" s="201">
        <v>43774.0</v>
      </c>
      <c r="M34" s="201">
        <v>43775.0</v>
      </c>
      <c r="N34" s="201">
        <v>43776.0</v>
      </c>
      <c r="O34" s="201">
        <v>43777.0</v>
      </c>
      <c r="P34" s="201">
        <v>43778.0</v>
      </c>
      <c r="Q34" s="202"/>
      <c r="R34" s="201">
        <v>43807.0</v>
      </c>
      <c r="S34" s="201">
        <v>43808.0</v>
      </c>
      <c r="T34" s="201">
        <v>43809.0</v>
      </c>
      <c r="U34" s="201">
        <v>43810.0</v>
      </c>
      <c r="V34" s="201">
        <v>43811.0</v>
      </c>
      <c r="W34" s="201">
        <v>43812.0</v>
      </c>
      <c r="X34" s="201">
        <v>43813.0</v>
      </c>
      <c r="Y34" s="199"/>
    </row>
    <row r="35">
      <c r="A35" s="199"/>
      <c r="B35" s="201">
        <v>43751.0</v>
      </c>
      <c r="C35" s="201">
        <v>43752.0</v>
      </c>
      <c r="D35" s="201">
        <v>43753.0</v>
      </c>
      <c r="E35" s="201">
        <v>43754.0</v>
      </c>
      <c r="F35" s="201">
        <v>43755.0</v>
      </c>
      <c r="G35" s="201">
        <v>43756.0</v>
      </c>
      <c r="H35" s="201">
        <v>43757.0</v>
      </c>
      <c r="I35" s="202"/>
      <c r="J35" s="201">
        <v>43779.0</v>
      </c>
      <c r="K35" s="201">
        <v>43780.0</v>
      </c>
      <c r="L35" s="201">
        <v>43781.0</v>
      </c>
      <c r="M35" s="201">
        <v>43782.0</v>
      </c>
      <c r="N35" s="201">
        <v>43783.0</v>
      </c>
      <c r="O35" s="201">
        <v>43784.0</v>
      </c>
      <c r="P35" s="201">
        <v>43785.0</v>
      </c>
      <c r="Q35" s="202"/>
      <c r="R35" s="201">
        <v>43814.0</v>
      </c>
      <c r="S35" s="201">
        <v>43815.0</v>
      </c>
      <c r="T35" s="201">
        <v>43816.0</v>
      </c>
      <c r="U35" s="201">
        <v>43817.0</v>
      </c>
      <c r="V35" s="201">
        <v>43818.0</v>
      </c>
      <c r="W35" s="201">
        <v>43819.0</v>
      </c>
      <c r="X35" s="201">
        <v>43820.0</v>
      </c>
      <c r="Y35" s="199"/>
    </row>
    <row r="36">
      <c r="A36" s="199"/>
      <c r="B36" s="201">
        <v>43758.0</v>
      </c>
      <c r="C36" s="201">
        <v>43759.0</v>
      </c>
      <c r="D36" s="201">
        <v>43760.0</v>
      </c>
      <c r="E36" s="201">
        <v>43761.0</v>
      </c>
      <c r="F36" s="201">
        <v>43762.0</v>
      </c>
      <c r="G36" s="201">
        <v>43763.0</v>
      </c>
      <c r="H36" s="201">
        <v>43764.0</v>
      </c>
      <c r="I36" s="202"/>
      <c r="J36" s="201">
        <v>43786.0</v>
      </c>
      <c r="K36" s="201">
        <v>43787.0</v>
      </c>
      <c r="L36" s="201">
        <v>43788.0</v>
      </c>
      <c r="M36" s="201">
        <v>43789.0</v>
      </c>
      <c r="N36" s="201">
        <v>43790.0</v>
      </c>
      <c r="O36" s="201">
        <v>43791.0</v>
      </c>
      <c r="P36" s="201">
        <v>43792.0</v>
      </c>
      <c r="Q36" s="202"/>
      <c r="R36" s="201">
        <v>43821.0</v>
      </c>
      <c r="S36" s="201">
        <v>43822.0</v>
      </c>
      <c r="T36" s="201">
        <v>43823.0</v>
      </c>
      <c r="U36" s="201">
        <v>43824.0</v>
      </c>
      <c r="V36" s="201">
        <v>43825.0</v>
      </c>
      <c r="W36" s="201">
        <v>43826.0</v>
      </c>
      <c r="X36" s="201">
        <v>43827.0</v>
      </c>
      <c r="Y36" s="199"/>
    </row>
    <row r="37">
      <c r="A37" s="199"/>
      <c r="B37" s="201">
        <v>43765.0</v>
      </c>
      <c r="C37" s="201">
        <v>43766.0</v>
      </c>
      <c r="D37" s="201">
        <v>43767.0</v>
      </c>
      <c r="E37" s="201">
        <v>43768.0</v>
      </c>
      <c r="F37" s="201">
        <v>43769.0</v>
      </c>
      <c r="G37" s="209"/>
      <c r="H37" s="209"/>
      <c r="I37" s="202"/>
      <c r="J37" s="201">
        <v>43793.0</v>
      </c>
      <c r="K37" s="201">
        <v>43794.0</v>
      </c>
      <c r="L37" s="201">
        <v>43795.0</v>
      </c>
      <c r="M37" s="201">
        <v>43796.0</v>
      </c>
      <c r="N37" s="201">
        <v>43797.0</v>
      </c>
      <c r="O37" s="201">
        <v>43798.0</v>
      </c>
      <c r="P37" s="201">
        <v>43799.0</v>
      </c>
      <c r="Q37" s="202"/>
      <c r="R37" s="201">
        <v>43828.0</v>
      </c>
      <c r="S37" s="201">
        <v>43829.0</v>
      </c>
      <c r="T37" s="201">
        <v>43830.0</v>
      </c>
      <c r="U37" s="201"/>
      <c r="V37" s="201"/>
      <c r="W37" s="201"/>
      <c r="X37" s="201"/>
      <c r="Y37" s="199"/>
    </row>
    <row r="38">
      <c r="A38" s="192"/>
      <c r="B38" s="192"/>
      <c r="C38" s="192"/>
      <c r="D38" s="192"/>
      <c r="E38" s="192"/>
      <c r="F38" s="192"/>
      <c r="G38" s="192"/>
      <c r="H38" s="192"/>
      <c r="I38" s="192"/>
      <c r="J38" s="192"/>
      <c r="K38" s="192"/>
      <c r="L38" s="192"/>
      <c r="M38" s="192"/>
      <c r="N38" s="192"/>
      <c r="O38" s="192"/>
      <c r="P38" s="192"/>
      <c r="Q38" s="192"/>
      <c r="R38" s="213"/>
      <c r="S38" s="213"/>
      <c r="T38" s="213"/>
      <c r="U38" s="213"/>
      <c r="V38" s="213"/>
      <c r="W38" s="213"/>
      <c r="X38" s="213"/>
      <c r="Y38" s="192"/>
    </row>
    <row r="39" ht="6.0" customHeight="1">
      <c r="A39" s="214"/>
      <c r="B39" s="214"/>
      <c r="C39" s="214"/>
      <c r="D39" s="214"/>
      <c r="E39" s="214"/>
      <c r="F39" s="214"/>
      <c r="G39" s="214"/>
      <c r="H39" s="214"/>
      <c r="I39" s="214"/>
      <c r="J39" s="214"/>
      <c r="K39" s="214"/>
      <c r="L39" s="214"/>
      <c r="M39" s="214"/>
      <c r="N39" s="214"/>
      <c r="O39" s="214"/>
      <c r="P39" s="214"/>
      <c r="Q39" s="214"/>
      <c r="R39" s="214"/>
      <c r="S39" s="214"/>
      <c r="T39" s="214"/>
      <c r="U39" s="214"/>
      <c r="V39" s="214"/>
      <c r="W39" s="214"/>
      <c r="X39" s="214"/>
      <c r="Y39" s="214"/>
    </row>
  </sheetData>
  <mergeCells count="13">
    <mergeCell ref="B23:H23"/>
    <mergeCell ref="J23:P23"/>
    <mergeCell ref="R23:X23"/>
    <mergeCell ref="B31:H31"/>
    <mergeCell ref="J31:P31"/>
    <mergeCell ref="R31:X31"/>
    <mergeCell ref="B1:X1"/>
    <mergeCell ref="B5:H5"/>
    <mergeCell ref="J5:P5"/>
    <mergeCell ref="R5:X5"/>
    <mergeCell ref="B14:H14"/>
    <mergeCell ref="J14:P14"/>
    <mergeCell ref="R14:X14"/>
  </mergeCells>
  <dataValidations>
    <dataValidation type="custom" allowBlank="1" showDropDown="1" showErrorMessage="1" sqref="B7:X11 B16:X22 B25:X29 B33:X37">
      <formula1>OR(NOT(ISERROR(DATEVALUE(B7))), AND(ISNUMBER(B7), LEFT(CELL("format", B7))="D"))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2.33"/>
    <col customWidth="1" min="2" max="24" width="4.0"/>
    <col customWidth="1" min="25" max="25" width="2.33"/>
    <col customWidth="1" min="26" max="26" width="33.44"/>
    <col customWidth="1" min="27" max="27" width="5.0"/>
  </cols>
  <sheetData>
    <row r="1" ht="18.0" customHeight="1">
      <c r="A1" s="117"/>
      <c r="B1" s="117"/>
      <c r="C1" s="117"/>
      <c r="D1" s="117"/>
      <c r="E1" s="117"/>
      <c r="F1" s="117"/>
      <c r="G1" s="117"/>
      <c r="H1" s="117"/>
      <c r="I1" s="117"/>
      <c r="J1" s="117"/>
      <c r="K1" s="117"/>
      <c r="L1" s="117"/>
      <c r="M1" s="117"/>
      <c r="N1" s="117"/>
      <c r="O1" s="117"/>
      <c r="P1" s="117"/>
      <c r="Q1" s="117"/>
      <c r="R1" s="117"/>
      <c r="S1" s="117"/>
      <c r="T1" s="117"/>
      <c r="U1" s="117"/>
      <c r="V1" s="117"/>
      <c r="W1" s="117"/>
      <c r="X1" s="117"/>
      <c r="Y1" s="117"/>
      <c r="Z1" s="215" t="s">
        <v>528</v>
      </c>
      <c r="AA1" s="216" t="s">
        <v>529</v>
      </c>
    </row>
    <row r="2" ht="18.0" customHeight="1">
      <c r="A2" s="117"/>
      <c r="B2" s="117"/>
      <c r="C2" s="117"/>
      <c r="D2" s="117"/>
      <c r="E2" s="117"/>
      <c r="F2" s="117"/>
      <c r="G2" s="117"/>
      <c r="H2" s="117"/>
      <c r="I2" s="117"/>
      <c r="J2" s="117"/>
      <c r="K2" s="117"/>
      <c r="L2" s="117"/>
      <c r="M2" s="117"/>
      <c r="N2" s="117"/>
      <c r="O2" s="117"/>
      <c r="P2" s="117"/>
      <c r="Q2" s="117"/>
      <c r="R2" s="117"/>
      <c r="S2" s="117"/>
      <c r="T2" s="117"/>
      <c r="U2" s="117"/>
      <c r="V2" s="117"/>
      <c r="W2" s="117"/>
      <c r="X2" s="117"/>
      <c r="Y2" s="117"/>
    </row>
    <row r="3" ht="18.0" customHeight="1">
      <c r="A3" s="119"/>
      <c r="B3" s="217" t="s">
        <v>530</v>
      </c>
      <c r="I3" s="120"/>
      <c r="J3" s="217" t="s">
        <v>518</v>
      </c>
      <c r="Q3" s="120"/>
      <c r="R3" s="217" t="s">
        <v>335</v>
      </c>
      <c r="Y3" s="120"/>
    </row>
    <row r="4" ht="18.0" customHeight="1">
      <c r="A4" s="119"/>
      <c r="B4" s="218" t="s">
        <v>519</v>
      </c>
      <c r="C4" s="218" t="s">
        <v>520</v>
      </c>
      <c r="D4" s="218" t="s">
        <v>359</v>
      </c>
      <c r="E4" s="218" t="s">
        <v>521</v>
      </c>
      <c r="F4" s="218" t="s">
        <v>359</v>
      </c>
      <c r="G4" s="218" t="s">
        <v>522</v>
      </c>
      <c r="H4" s="218" t="s">
        <v>519</v>
      </c>
      <c r="I4" s="120"/>
      <c r="J4" s="218" t="s">
        <v>519</v>
      </c>
      <c r="K4" s="218" t="s">
        <v>520</v>
      </c>
      <c r="L4" s="218" t="s">
        <v>359</v>
      </c>
      <c r="M4" s="218" t="s">
        <v>521</v>
      </c>
      <c r="N4" s="218" t="s">
        <v>359</v>
      </c>
      <c r="O4" s="218" t="s">
        <v>522</v>
      </c>
      <c r="P4" s="218" t="s">
        <v>519</v>
      </c>
      <c r="Q4" s="120"/>
      <c r="R4" s="218" t="s">
        <v>519</v>
      </c>
      <c r="S4" s="218" t="s">
        <v>520</v>
      </c>
      <c r="T4" s="218" t="s">
        <v>359</v>
      </c>
      <c r="U4" s="218" t="s">
        <v>521</v>
      </c>
      <c r="V4" s="218" t="s">
        <v>359</v>
      </c>
      <c r="W4" s="218" t="s">
        <v>522</v>
      </c>
      <c r="X4" s="218" t="s">
        <v>519</v>
      </c>
      <c r="Y4" s="120"/>
    </row>
    <row r="5" ht="18.0" customHeight="1">
      <c r="A5" s="119"/>
      <c r="B5" s="219"/>
      <c r="C5" s="220"/>
      <c r="D5" s="220"/>
      <c r="E5" s="221">
        <v>43831.0</v>
      </c>
      <c r="F5" s="221">
        <v>43832.0</v>
      </c>
      <c r="G5" s="221">
        <v>43833.0</v>
      </c>
      <c r="H5" s="221">
        <v>43834.0</v>
      </c>
      <c r="I5" s="220"/>
      <c r="J5" s="222"/>
      <c r="K5" s="222"/>
      <c r="L5" s="222"/>
      <c r="M5" s="222"/>
      <c r="N5" s="220"/>
      <c r="O5" s="220"/>
      <c r="P5" s="221">
        <v>43862.0</v>
      </c>
      <c r="Q5" s="220"/>
      <c r="R5" s="221">
        <v>43891.0</v>
      </c>
      <c r="S5" s="221">
        <v>43892.0</v>
      </c>
      <c r="T5" s="221">
        <v>43893.0</v>
      </c>
      <c r="U5" s="221">
        <v>43894.0</v>
      </c>
      <c r="V5" s="221">
        <v>43895.0</v>
      </c>
      <c r="W5" s="221">
        <v>43896.0</v>
      </c>
      <c r="X5" s="221">
        <v>43897.0</v>
      </c>
      <c r="Y5" s="120"/>
    </row>
    <row r="6" ht="18.0" customHeight="1">
      <c r="A6" s="219"/>
      <c r="B6" s="221">
        <v>43835.0</v>
      </c>
      <c r="C6" s="221">
        <v>43836.0</v>
      </c>
      <c r="D6" s="221">
        <v>43837.0</v>
      </c>
      <c r="E6" s="221">
        <v>43838.0</v>
      </c>
      <c r="F6" s="221">
        <v>43839.0</v>
      </c>
      <c r="G6" s="221">
        <v>43840.0</v>
      </c>
      <c r="H6" s="221">
        <v>43841.0</v>
      </c>
      <c r="I6" s="221"/>
      <c r="J6" s="221">
        <v>43863.0</v>
      </c>
      <c r="K6" s="221">
        <v>43864.0</v>
      </c>
      <c r="L6" s="221">
        <v>43865.0</v>
      </c>
      <c r="M6" s="221">
        <v>43866.0</v>
      </c>
      <c r="N6" s="221">
        <v>43867.0</v>
      </c>
      <c r="O6" s="221">
        <v>43868.0</v>
      </c>
      <c r="P6" s="221">
        <v>43869.0</v>
      </c>
      <c r="Q6" s="221"/>
      <c r="R6" s="221">
        <v>43898.0</v>
      </c>
      <c r="S6" s="221">
        <v>43899.0</v>
      </c>
      <c r="T6" s="221">
        <v>43900.0</v>
      </c>
      <c r="U6" s="221">
        <v>43901.0</v>
      </c>
      <c r="V6" s="221">
        <v>43902.0</v>
      </c>
      <c r="W6" s="221">
        <v>43903.0</v>
      </c>
      <c r="X6" s="221">
        <v>43904.0</v>
      </c>
      <c r="Y6" s="120"/>
    </row>
    <row r="7" ht="18.0" customHeight="1">
      <c r="A7" s="220"/>
      <c r="B7" s="221">
        <v>43842.0</v>
      </c>
      <c r="C7" s="221">
        <v>43843.0</v>
      </c>
      <c r="D7" s="221">
        <v>43844.0</v>
      </c>
      <c r="E7" s="221">
        <v>43845.0</v>
      </c>
      <c r="F7" s="221">
        <v>43846.0</v>
      </c>
      <c r="G7" s="221">
        <v>43847.0</v>
      </c>
      <c r="H7" s="221">
        <v>43848.0</v>
      </c>
      <c r="I7" s="220"/>
      <c r="J7" s="221">
        <v>43870.0</v>
      </c>
      <c r="K7" s="221">
        <v>43871.0</v>
      </c>
      <c r="L7" s="221">
        <v>43872.0</v>
      </c>
      <c r="M7" s="221">
        <v>43873.0</v>
      </c>
      <c r="N7" s="221">
        <v>43874.0</v>
      </c>
      <c r="O7" s="221">
        <v>43875.0</v>
      </c>
      <c r="P7" s="221">
        <v>43876.0</v>
      </c>
      <c r="Q7" s="220"/>
      <c r="R7" s="221">
        <v>43905.0</v>
      </c>
      <c r="S7" s="221">
        <v>43906.0</v>
      </c>
      <c r="T7" s="221">
        <v>43907.0</v>
      </c>
      <c r="U7" s="221">
        <v>43908.0</v>
      </c>
      <c r="V7" s="221">
        <v>43909.0</v>
      </c>
      <c r="W7" s="221">
        <v>43910.0</v>
      </c>
      <c r="X7" s="221">
        <v>43911.0</v>
      </c>
      <c r="Y7" s="120"/>
    </row>
    <row r="8" ht="18.0" customHeight="1">
      <c r="A8" s="220"/>
      <c r="B8" s="221">
        <v>43849.0</v>
      </c>
      <c r="C8" s="221">
        <v>43850.0</v>
      </c>
      <c r="D8" s="221">
        <v>43851.0</v>
      </c>
      <c r="E8" s="221">
        <v>43852.0</v>
      </c>
      <c r="F8" s="221">
        <v>43853.0</v>
      </c>
      <c r="G8" s="221">
        <v>43854.0</v>
      </c>
      <c r="H8" s="221">
        <v>43855.0</v>
      </c>
      <c r="I8" s="220"/>
      <c r="J8" s="221">
        <v>43877.0</v>
      </c>
      <c r="K8" s="221">
        <v>43878.0</v>
      </c>
      <c r="L8" s="221">
        <v>43879.0</v>
      </c>
      <c r="M8" s="221">
        <v>43880.0</v>
      </c>
      <c r="N8" s="221">
        <v>43881.0</v>
      </c>
      <c r="O8" s="221">
        <v>43882.0</v>
      </c>
      <c r="P8" s="221">
        <v>43883.0</v>
      </c>
      <c r="Q8" s="220"/>
      <c r="R8" s="221">
        <v>43912.0</v>
      </c>
      <c r="S8" s="221">
        <v>43913.0</v>
      </c>
      <c r="T8" s="221">
        <v>43914.0</v>
      </c>
      <c r="U8" s="221">
        <v>43915.0</v>
      </c>
      <c r="V8" s="221">
        <v>43916.0</v>
      </c>
      <c r="W8" s="221">
        <v>43917.0</v>
      </c>
      <c r="X8" s="221">
        <v>43918.0</v>
      </c>
      <c r="Y8" s="120"/>
    </row>
    <row r="9" ht="18.0" customHeight="1">
      <c r="A9" s="220"/>
      <c r="B9" s="221">
        <v>43856.0</v>
      </c>
      <c r="C9" s="221">
        <v>43857.0</v>
      </c>
      <c r="D9" s="221">
        <v>43858.0</v>
      </c>
      <c r="E9" s="221">
        <v>43859.0</v>
      </c>
      <c r="F9" s="221">
        <v>43860.0</v>
      </c>
      <c r="G9" s="221">
        <v>43861.0</v>
      </c>
      <c r="H9" s="221"/>
      <c r="I9" s="220"/>
      <c r="J9" s="221">
        <v>43884.0</v>
      </c>
      <c r="K9" s="221">
        <v>43885.0</v>
      </c>
      <c r="L9" s="221">
        <v>43886.0</v>
      </c>
      <c r="M9" s="221">
        <v>43887.0</v>
      </c>
      <c r="N9" s="221">
        <v>43888.0</v>
      </c>
      <c r="O9" s="221">
        <v>43889.0</v>
      </c>
      <c r="P9" s="221">
        <v>43890.0</v>
      </c>
      <c r="Q9" s="220"/>
      <c r="R9" s="221">
        <v>43919.0</v>
      </c>
      <c r="S9" s="221">
        <v>43920.0</v>
      </c>
      <c r="T9" s="221">
        <v>43921.0</v>
      </c>
      <c r="U9" s="221"/>
      <c r="V9" s="220"/>
      <c r="W9" s="220"/>
      <c r="X9" s="220"/>
      <c r="Y9" s="120"/>
    </row>
    <row r="10" ht="18.0" customHeight="1">
      <c r="A10" s="220"/>
      <c r="B10" s="220"/>
      <c r="C10" s="220"/>
      <c r="D10" s="220"/>
      <c r="E10" s="220"/>
      <c r="F10" s="220"/>
      <c r="G10" s="220"/>
      <c r="H10" s="220"/>
      <c r="I10" s="220"/>
      <c r="J10" s="220"/>
      <c r="K10" s="220"/>
      <c r="L10" s="220"/>
      <c r="M10" s="220"/>
      <c r="N10" s="220"/>
      <c r="O10" s="220"/>
      <c r="P10" s="220"/>
      <c r="Q10" s="220"/>
      <c r="R10" s="220"/>
      <c r="S10" s="220"/>
      <c r="T10" s="220"/>
      <c r="U10" s="220"/>
      <c r="V10" s="220"/>
      <c r="W10" s="220"/>
      <c r="X10" s="220"/>
      <c r="Y10" s="120"/>
    </row>
    <row r="11" ht="18.0" customHeight="1">
      <c r="A11" s="220"/>
      <c r="B11" s="220"/>
      <c r="C11" s="220"/>
      <c r="D11" s="220"/>
      <c r="E11" s="220"/>
      <c r="F11" s="220"/>
      <c r="G11" s="220"/>
      <c r="H11" s="220"/>
      <c r="I11" s="220"/>
      <c r="J11" s="220"/>
      <c r="K11" s="220"/>
      <c r="L11" s="220"/>
      <c r="M11" s="220"/>
      <c r="N11" s="220"/>
      <c r="O11" s="220"/>
      <c r="P11" s="220"/>
      <c r="Q11" s="220"/>
      <c r="R11" s="220"/>
      <c r="S11" s="220"/>
      <c r="T11" s="220"/>
      <c r="U11" s="220"/>
      <c r="V11" s="220"/>
      <c r="W11" s="220"/>
      <c r="X11" s="220"/>
      <c r="Y11" s="120"/>
    </row>
    <row r="12" ht="18.0" customHeight="1">
      <c r="A12" s="220"/>
      <c r="B12" s="217" t="s">
        <v>531</v>
      </c>
      <c r="I12" s="220"/>
      <c r="J12" s="217" t="s">
        <v>279</v>
      </c>
      <c r="Q12" s="220"/>
      <c r="R12" s="217" t="s">
        <v>263</v>
      </c>
      <c r="Y12" s="120"/>
    </row>
    <row r="13" ht="18.0" customHeight="1">
      <c r="A13" s="119"/>
      <c r="B13" s="218" t="s">
        <v>519</v>
      </c>
      <c r="C13" s="218" t="s">
        <v>520</v>
      </c>
      <c r="D13" s="218" t="s">
        <v>359</v>
      </c>
      <c r="E13" s="218" t="s">
        <v>521</v>
      </c>
      <c r="F13" s="218" t="s">
        <v>359</v>
      </c>
      <c r="G13" s="218" t="s">
        <v>522</v>
      </c>
      <c r="H13" s="218" t="s">
        <v>519</v>
      </c>
      <c r="I13" s="120"/>
      <c r="J13" s="218" t="s">
        <v>519</v>
      </c>
      <c r="K13" s="218" t="s">
        <v>520</v>
      </c>
      <c r="L13" s="218" t="s">
        <v>359</v>
      </c>
      <c r="M13" s="218" t="s">
        <v>521</v>
      </c>
      <c r="N13" s="218" t="s">
        <v>359</v>
      </c>
      <c r="O13" s="218" t="s">
        <v>522</v>
      </c>
      <c r="P13" s="218" t="s">
        <v>519</v>
      </c>
      <c r="Q13" s="120"/>
      <c r="R13" s="218" t="s">
        <v>519</v>
      </c>
      <c r="S13" s="218" t="s">
        <v>520</v>
      </c>
      <c r="T13" s="218" t="s">
        <v>359</v>
      </c>
      <c r="U13" s="218" t="s">
        <v>521</v>
      </c>
      <c r="V13" s="218" t="s">
        <v>359</v>
      </c>
      <c r="W13" s="218" t="s">
        <v>522</v>
      </c>
      <c r="X13" s="218" t="s">
        <v>519</v>
      </c>
      <c r="Y13" s="120"/>
    </row>
    <row r="14" ht="18.0" customHeight="1">
      <c r="A14" s="119"/>
      <c r="B14" s="220"/>
      <c r="C14" s="220"/>
      <c r="D14" s="220"/>
      <c r="E14" s="221">
        <v>43922.0</v>
      </c>
      <c r="F14" s="221">
        <v>43923.0</v>
      </c>
      <c r="G14" s="221">
        <v>43924.0</v>
      </c>
      <c r="H14" s="221">
        <v>43925.0</v>
      </c>
      <c r="I14" s="220"/>
      <c r="J14" s="219"/>
      <c r="K14" s="219"/>
      <c r="L14" s="220"/>
      <c r="M14" s="220"/>
      <c r="N14" s="220"/>
      <c r="O14" s="221">
        <v>43952.0</v>
      </c>
      <c r="P14" s="221">
        <v>43953.0</v>
      </c>
      <c r="Q14" s="220"/>
      <c r="R14" s="219"/>
      <c r="S14" s="221">
        <v>43983.0</v>
      </c>
      <c r="T14" s="221">
        <v>43984.0</v>
      </c>
      <c r="U14" s="221">
        <v>43985.0</v>
      </c>
      <c r="V14" s="221">
        <v>43986.0</v>
      </c>
      <c r="W14" s="221">
        <v>43987.0</v>
      </c>
      <c r="X14" s="221">
        <v>43988.0</v>
      </c>
      <c r="Y14" s="120"/>
    </row>
    <row r="15" ht="18.0" customHeight="1">
      <c r="A15" s="220"/>
      <c r="B15" s="221">
        <v>43926.0</v>
      </c>
      <c r="C15" s="221">
        <v>43927.0</v>
      </c>
      <c r="D15" s="221">
        <v>43928.0</v>
      </c>
      <c r="E15" s="221">
        <v>43929.0</v>
      </c>
      <c r="F15" s="221">
        <v>43930.0</v>
      </c>
      <c r="G15" s="221">
        <v>43931.0</v>
      </c>
      <c r="H15" s="221">
        <v>43932.0</v>
      </c>
      <c r="I15" s="220"/>
      <c r="J15" s="221">
        <v>43954.0</v>
      </c>
      <c r="K15" s="221">
        <v>43955.0</v>
      </c>
      <c r="L15" s="221">
        <v>43956.0</v>
      </c>
      <c r="M15" s="221">
        <v>43957.0</v>
      </c>
      <c r="N15" s="221">
        <v>43958.0</v>
      </c>
      <c r="O15" s="221">
        <v>43959.0</v>
      </c>
      <c r="P15" s="221">
        <v>43960.0</v>
      </c>
      <c r="Q15" s="220"/>
      <c r="R15" s="221">
        <v>43989.0</v>
      </c>
      <c r="S15" s="221">
        <v>43990.0</v>
      </c>
      <c r="T15" s="221">
        <v>43991.0</v>
      </c>
      <c r="U15" s="221">
        <v>43992.0</v>
      </c>
      <c r="V15" s="221">
        <v>43993.0</v>
      </c>
      <c r="W15" s="221">
        <v>43994.0</v>
      </c>
      <c r="X15" s="221">
        <v>43995.0</v>
      </c>
      <c r="Y15" s="120"/>
    </row>
    <row r="16" ht="18.0" customHeight="1">
      <c r="A16" s="220"/>
      <c r="B16" s="221">
        <v>43933.0</v>
      </c>
      <c r="C16" s="221">
        <v>43934.0</v>
      </c>
      <c r="D16" s="221">
        <v>43935.0</v>
      </c>
      <c r="E16" s="221">
        <v>43936.0</v>
      </c>
      <c r="F16" s="221">
        <v>43937.0</v>
      </c>
      <c r="G16" s="221">
        <v>43938.0</v>
      </c>
      <c r="H16" s="221">
        <v>43939.0</v>
      </c>
      <c r="I16" s="220"/>
      <c r="J16" s="221">
        <v>43961.0</v>
      </c>
      <c r="K16" s="221">
        <v>43962.0</v>
      </c>
      <c r="L16" s="221">
        <v>43963.0</v>
      </c>
      <c r="M16" s="221">
        <v>43964.0</v>
      </c>
      <c r="N16" s="221">
        <v>43965.0</v>
      </c>
      <c r="O16" s="221">
        <v>43966.0</v>
      </c>
      <c r="P16" s="221">
        <v>43967.0</v>
      </c>
      <c r="Q16" s="220"/>
      <c r="R16" s="221">
        <v>43996.0</v>
      </c>
      <c r="S16" s="221">
        <v>43997.0</v>
      </c>
      <c r="T16" s="221">
        <v>43998.0</v>
      </c>
      <c r="U16" s="221">
        <v>43999.0</v>
      </c>
      <c r="V16" s="221">
        <v>44000.0</v>
      </c>
      <c r="W16" s="221">
        <v>44001.0</v>
      </c>
      <c r="X16" s="221">
        <v>44002.0</v>
      </c>
      <c r="Y16" s="120"/>
    </row>
    <row r="17" ht="18.0" customHeight="1">
      <c r="A17" s="220"/>
      <c r="B17" s="221">
        <v>43940.0</v>
      </c>
      <c r="C17" s="221">
        <v>43941.0</v>
      </c>
      <c r="D17" s="221">
        <v>43942.0</v>
      </c>
      <c r="E17" s="221">
        <v>43943.0</v>
      </c>
      <c r="F17" s="221">
        <v>43944.0</v>
      </c>
      <c r="G17" s="221">
        <v>43945.0</v>
      </c>
      <c r="H17" s="221">
        <v>43946.0</v>
      </c>
      <c r="I17" s="220"/>
      <c r="J17" s="221">
        <v>43968.0</v>
      </c>
      <c r="K17" s="221">
        <v>43969.0</v>
      </c>
      <c r="L17" s="221">
        <v>43970.0</v>
      </c>
      <c r="M17" s="221">
        <v>43971.0</v>
      </c>
      <c r="N17" s="221">
        <v>43972.0</v>
      </c>
      <c r="O17" s="221">
        <v>43973.0</v>
      </c>
      <c r="P17" s="221">
        <v>43974.0</v>
      </c>
      <c r="Q17" s="220"/>
      <c r="R17" s="221">
        <v>44003.0</v>
      </c>
      <c r="S17" s="221">
        <v>44004.0</v>
      </c>
      <c r="T17" s="221">
        <v>44005.0</v>
      </c>
      <c r="U17" s="221">
        <v>44006.0</v>
      </c>
      <c r="V17" s="221">
        <v>44007.0</v>
      </c>
      <c r="W17" s="221">
        <v>44008.0</v>
      </c>
      <c r="X17" s="221">
        <v>44009.0</v>
      </c>
      <c r="Y17" s="120"/>
    </row>
    <row r="18" ht="18.0" customHeight="1">
      <c r="A18" s="220"/>
      <c r="B18" s="221">
        <v>43947.0</v>
      </c>
      <c r="C18" s="221">
        <v>43948.0</v>
      </c>
      <c r="D18" s="221">
        <v>43949.0</v>
      </c>
      <c r="E18" s="221">
        <v>43950.0</v>
      </c>
      <c r="F18" s="221">
        <v>43951.0</v>
      </c>
      <c r="G18" s="221"/>
      <c r="H18" s="219"/>
      <c r="I18" s="220"/>
      <c r="J18" s="221">
        <v>43975.0</v>
      </c>
      <c r="K18" s="221">
        <v>43976.0</v>
      </c>
      <c r="L18" s="221">
        <v>43977.0</v>
      </c>
      <c r="M18" s="221">
        <v>43978.0</v>
      </c>
      <c r="N18" s="221">
        <v>43979.0</v>
      </c>
      <c r="O18" s="221">
        <v>43980.0</v>
      </c>
      <c r="P18" s="221">
        <v>43981.0</v>
      </c>
      <c r="Q18" s="220"/>
      <c r="R18" s="221">
        <v>44010.0</v>
      </c>
      <c r="S18" s="221">
        <v>44011.0</v>
      </c>
      <c r="T18" s="221">
        <v>44012.0</v>
      </c>
      <c r="U18" s="221"/>
      <c r="V18" s="221"/>
      <c r="W18" s="221"/>
      <c r="X18" s="221"/>
      <c r="Y18" s="120"/>
    </row>
    <row r="19" ht="18.0" customHeight="1">
      <c r="A19" s="220"/>
      <c r="B19" s="219"/>
      <c r="C19" s="219"/>
      <c r="D19" s="219"/>
      <c r="E19" s="219"/>
      <c r="F19" s="219"/>
      <c r="G19" s="219"/>
      <c r="H19" s="219"/>
      <c r="I19" s="220"/>
      <c r="J19" s="223">
        <v>43982.0</v>
      </c>
      <c r="K19" s="219"/>
      <c r="L19" s="219"/>
      <c r="M19" s="219"/>
      <c r="N19" s="219"/>
      <c r="O19" s="219"/>
      <c r="P19" s="219"/>
      <c r="Q19" s="220"/>
      <c r="R19" s="219"/>
      <c r="S19" s="219"/>
      <c r="T19" s="219"/>
      <c r="U19" s="219"/>
      <c r="V19" s="219"/>
      <c r="W19" s="219"/>
      <c r="X19" s="219"/>
      <c r="Y19" s="120"/>
    </row>
    <row r="20" ht="18.0" customHeight="1">
      <c r="A20" s="219"/>
      <c r="B20" s="219"/>
      <c r="C20" s="219"/>
      <c r="D20" s="219"/>
      <c r="E20" s="219"/>
      <c r="F20" s="219"/>
      <c r="G20" s="219"/>
      <c r="H20" s="219"/>
      <c r="I20" s="120"/>
      <c r="J20" s="219"/>
      <c r="K20" s="219"/>
      <c r="L20" s="219"/>
      <c r="M20" s="219"/>
      <c r="N20" s="219"/>
      <c r="O20" s="219"/>
      <c r="P20" s="219"/>
      <c r="Q20" s="120"/>
      <c r="R20" s="219"/>
      <c r="S20" s="219"/>
      <c r="T20" s="219"/>
      <c r="U20" s="219"/>
      <c r="V20" s="219"/>
      <c r="W20" s="219"/>
      <c r="X20" s="219"/>
      <c r="Y20" s="120"/>
    </row>
    <row r="21" ht="18.0" customHeight="1">
      <c r="A21" s="219"/>
      <c r="B21" s="224" t="s">
        <v>523</v>
      </c>
      <c r="I21" s="117"/>
      <c r="J21" s="224" t="s">
        <v>524</v>
      </c>
      <c r="Q21" s="117"/>
      <c r="R21" s="224" t="s">
        <v>525</v>
      </c>
      <c r="Y21" s="120"/>
    </row>
    <row r="22" ht="18.0" customHeight="1">
      <c r="A22" s="119"/>
      <c r="B22" s="225" t="s">
        <v>519</v>
      </c>
      <c r="C22" s="225" t="s">
        <v>520</v>
      </c>
      <c r="D22" s="225" t="s">
        <v>359</v>
      </c>
      <c r="E22" s="225" t="s">
        <v>521</v>
      </c>
      <c r="F22" s="225" t="s">
        <v>359</v>
      </c>
      <c r="G22" s="225" t="s">
        <v>522</v>
      </c>
      <c r="H22" s="225" t="s">
        <v>519</v>
      </c>
      <c r="I22" s="117"/>
      <c r="J22" s="225" t="s">
        <v>519</v>
      </c>
      <c r="K22" s="225" t="s">
        <v>520</v>
      </c>
      <c r="L22" s="225" t="s">
        <v>359</v>
      </c>
      <c r="M22" s="225" t="s">
        <v>521</v>
      </c>
      <c r="N22" s="225" t="s">
        <v>359</v>
      </c>
      <c r="O22" s="225" t="s">
        <v>522</v>
      </c>
      <c r="P22" s="225" t="s">
        <v>519</v>
      </c>
      <c r="Q22" s="117"/>
      <c r="R22" s="225" t="s">
        <v>519</v>
      </c>
      <c r="S22" s="225" t="s">
        <v>520</v>
      </c>
      <c r="T22" s="225" t="s">
        <v>359</v>
      </c>
      <c r="U22" s="225" t="s">
        <v>521</v>
      </c>
      <c r="V22" s="225" t="s">
        <v>359</v>
      </c>
      <c r="W22" s="225" t="s">
        <v>522</v>
      </c>
      <c r="X22" s="225" t="s">
        <v>519</v>
      </c>
      <c r="Y22" s="120"/>
    </row>
    <row r="23" ht="18.0" customHeight="1">
      <c r="A23" s="119"/>
      <c r="B23" s="220"/>
      <c r="C23" s="220"/>
      <c r="D23" s="220"/>
      <c r="E23" s="221">
        <v>44013.0</v>
      </c>
      <c r="F23" s="221">
        <v>44014.0</v>
      </c>
      <c r="G23" s="221">
        <v>44015.0</v>
      </c>
      <c r="H23" s="221">
        <v>44016.0</v>
      </c>
      <c r="I23" s="120"/>
      <c r="J23" s="219"/>
      <c r="K23" s="219"/>
      <c r="L23" s="219"/>
      <c r="M23" s="220"/>
      <c r="N23" s="220"/>
      <c r="O23" s="220"/>
      <c r="P23" s="221">
        <v>44044.0</v>
      </c>
      <c r="Q23" s="120"/>
      <c r="R23" s="220"/>
      <c r="S23" s="220"/>
      <c r="T23" s="221">
        <v>44075.0</v>
      </c>
      <c r="U23" s="221">
        <v>44076.0</v>
      </c>
      <c r="V23" s="221">
        <v>44077.0</v>
      </c>
      <c r="W23" s="221">
        <v>44078.0</v>
      </c>
      <c r="X23" s="221">
        <v>44079.0</v>
      </c>
      <c r="Y23" s="120"/>
    </row>
    <row r="24" ht="18.0" customHeight="1">
      <c r="A24" s="220"/>
      <c r="B24" s="221">
        <v>44017.0</v>
      </c>
      <c r="C24" s="221">
        <v>44018.0</v>
      </c>
      <c r="D24" s="221">
        <v>44019.0</v>
      </c>
      <c r="E24" s="221">
        <v>44020.0</v>
      </c>
      <c r="F24" s="221">
        <v>44021.0</v>
      </c>
      <c r="G24" s="221">
        <v>44022.0</v>
      </c>
      <c r="H24" s="221">
        <v>44023.0</v>
      </c>
      <c r="I24" s="120"/>
      <c r="J24" s="221">
        <v>44045.0</v>
      </c>
      <c r="K24" s="221">
        <v>44046.0</v>
      </c>
      <c r="L24" s="221">
        <v>44047.0</v>
      </c>
      <c r="M24" s="221">
        <v>44048.0</v>
      </c>
      <c r="N24" s="221">
        <v>44049.0</v>
      </c>
      <c r="O24" s="221">
        <v>44050.0</v>
      </c>
      <c r="P24" s="221">
        <v>44051.0</v>
      </c>
      <c r="Q24" s="120"/>
      <c r="R24" s="221">
        <v>44080.0</v>
      </c>
      <c r="S24" s="221">
        <v>44081.0</v>
      </c>
      <c r="T24" s="221">
        <v>44082.0</v>
      </c>
      <c r="U24" s="221">
        <v>44083.0</v>
      </c>
      <c r="V24" s="221">
        <v>44084.0</v>
      </c>
      <c r="W24" s="221">
        <v>44085.0</v>
      </c>
      <c r="X24" s="221">
        <v>44086.0</v>
      </c>
      <c r="Y24" s="120"/>
    </row>
    <row r="25" ht="18.0" customHeight="1">
      <c r="A25" s="220"/>
      <c r="B25" s="221">
        <v>44024.0</v>
      </c>
      <c r="C25" s="221">
        <v>44025.0</v>
      </c>
      <c r="D25" s="221">
        <v>44026.0</v>
      </c>
      <c r="E25" s="221">
        <v>44027.0</v>
      </c>
      <c r="F25" s="221">
        <v>44028.0</v>
      </c>
      <c r="G25" s="221">
        <v>44029.0</v>
      </c>
      <c r="H25" s="221">
        <v>44030.0</v>
      </c>
      <c r="I25" s="120"/>
      <c r="J25" s="221">
        <v>44052.0</v>
      </c>
      <c r="K25" s="221">
        <v>44053.0</v>
      </c>
      <c r="L25" s="221">
        <v>44054.0</v>
      </c>
      <c r="M25" s="221">
        <v>44055.0</v>
      </c>
      <c r="N25" s="221">
        <v>44056.0</v>
      </c>
      <c r="O25" s="221">
        <v>44057.0</v>
      </c>
      <c r="P25" s="221">
        <v>44058.0</v>
      </c>
      <c r="Q25" s="120"/>
      <c r="R25" s="221">
        <v>44087.0</v>
      </c>
      <c r="S25" s="221">
        <v>44088.0</v>
      </c>
      <c r="T25" s="221">
        <v>44089.0</v>
      </c>
      <c r="U25" s="221">
        <v>44090.0</v>
      </c>
      <c r="V25" s="221">
        <v>44091.0</v>
      </c>
      <c r="W25" s="221">
        <v>44092.0</v>
      </c>
      <c r="X25" s="221">
        <v>44093.0</v>
      </c>
      <c r="Y25" s="120"/>
    </row>
    <row r="26" ht="18.0" customHeight="1">
      <c r="A26" s="220"/>
      <c r="B26" s="221">
        <v>44031.0</v>
      </c>
      <c r="C26" s="221">
        <v>44032.0</v>
      </c>
      <c r="D26" s="221">
        <v>44033.0</v>
      </c>
      <c r="E26" s="221">
        <v>44034.0</v>
      </c>
      <c r="F26" s="221">
        <v>44035.0</v>
      </c>
      <c r="G26" s="221">
        <v>44036.0</v>
      </c>
      <c r="H26" s="221">
        <v>44037.0</v>
      </c>
      <c r="I26" s="221"/>
      <c r="J26" s="221">
        <v>44059.0</v>
      </c>
      <c r="K26" s="221">
        <v>44060.0</v>
      </c>
      <c r="L26" s="221">
        <v>44061.0</v>
      </c>
      <c r="M26" s="221">
        <v>44062.0</v>
      </c>
      <c r="N26" s="221">
        <v>44063.0</v>
      </c>
      <c r="O26" s="221">
        <v>44064.0</v>
      </c>
      <c r="P26" s="221">
        <v>44065.0</v>
      </c>
      <c r="Q26" s="120"/>
      <c r="R26" s="221">
        <v>44094.0</v>
      </c>
      <c r="S26" s="221">
        <v>44095.0</v>
      </c>
      <c r="T26" s="221">
        <v>44096.0</v>
      </c>
      <c r="U26" s="221">
        <v>44097.0</v>
      </c>
      <c r="V26" s="221">
        <v>44098.0</v>
      </c>
      <c r="W26" s="221">
        <v>44099.0</v>
      </c>
      <c r="X26" s="221">
        <v>44100.0</v>
      </c>
      <c r="Y26" s="120"/>
    </row>
    <row r="27" ht="18.0" customHeight="1">
      <c r="A27" s="220"/>
      <c r="B27" s="221">
        <v>44038.0</v>
      </c>
      <c r="C27" s="221">
        <v>44039.0</v>
      </c>
      <c r="D27" s="221">
        <v>44040.0</v>
      </c>
      <c r="E27" s="221">
        <v>44041.0</v>
      </c>
      <c r="F27" s="221">
        <v>44042.0</v>
      </c>
      <c r="G27" s="221">
        <v>44043.0</v>
      </c>
      <c r="H27" s="221"/>
      <c r="I27" s="120"/>
      <c r="J27" s="221">
        <v>44066.0</v>
      </c>
      <c r="K27" s="221">
        <v>44067.0</v>
      </c>
      <c r="L27" s="221">
        <v>44068.0</v>
      </c>
      <c r="M27" s="221">
        <v>44069.0</v>
      </c>
      <c r="N27" s="221">
        <v>44070.0</v>
      </c>
      <c r="O27" s="221">
        <v>44071.0</v>
      </c>
      <c r="P27" s="221">
        <v>44072.0</v>
      </c>
      <c r="Q27" s="120"/>
      <c r="R27" s="221">
        <v>44101.0</v>
      </c>
      <c r="S27" s="221">
        <v>44102.0</v>
      </c>
      <c r="T27" s="221">
        <v>44103.0</v>
      </c>
      <c r="U27" s="221">
        <v>44104.0</v>
      </c>
      <c r="V27" s="221"/>
      <c r="W27" s="221"/>
      <c r="X27" s="221"/>
      <c r="Y27" s="120"/>
    </row>
    <row r="28" ht="18.0" customHeight="1">
      <c r="A28" s="220"/>
      <c r="B28" s="219"/>
      <c r="C28" s="219"/>
      <c r="D28" s="219"/>
      <c r="E28" s="219"/>
      <c r="F28" s="219"/>
      <c r="G28" s="219"/>
      <c r="H28" s="219"/>
      <c r="I28" s="120"/>
      <c r="J28" s="221">
        <v>44073.0</v>
      </c>
      <c r="K28" s="221">
        <v>44074.0</v>
      </c>
      <c r="L28" s="221"/>
      <c r="M28" s="221"/>
      <c r="N28" s="221"/>
      <c r="O28" s="221"/>
      <c r="P28" s="221"/>
      <c r="Q28" s="120"/>
      <c r="R28" s="220"/>
      <c r="S28" s="220"/>
      <c r="T28" s="220"/>
      <c r="U28" s="220"/>
      <c r="V28" s="220"/>
      <c r="W28" s="220"/>
      <c r="X28" s="220"/>
      <c r="Y28" s="120"/>
    </row>
    <row r="29" ht="18.0" customHeight="1">
      <c r="A29" s="219"/>
      <c r="B29" s="226"/>
      <c r="C29" s="226"/>
      <c r="D29" s="226"/>
      <c r="E29" s="226"/>
      <c r="F29" s="226"/>
      <c r="G29" s="226"/>
      <c r="H29" s="226"/>
      <c r="I29" s="120"/>
      <c r="J29" s="226"/>
      <c r="K29" s="226"/>
      <c r="L29" s="226"/>
      <c r="M29" s="226"/>
      <c r="N29" s="226"/>
      <c r="O29" s="226"/>
      <c r="P29" s="226"/>
      <c r="Q29" s="120"/>
      <c r="R29" s="119"/>
      <c r="S29" s="119"/>
      <c r="T29" s="119"/>
      <c r="U29" s="119"/>
      <c r="V29" s="119"/>
      <c r="W29" s="119"/>
      <c r="X29" s="119"/>
      <c r="Y29" s="120"/>
    </row>
    <row r="30" ht="18.0" customHeight="1">
      <c r="A30" s="219"/>
      <c r="B30" s="226"/>
      <c r="C30" s="226"/>
      <c r="D30" s="226"/>
      <c r="E30" s="226"/>
      <c r="F30" s="226"/>
      <c r="G30" s="226"/>
      <c r="H30" s="226"/>
      <c r="I30" s="120"/>
      <c r="J30" s="226"/>
      <c r="K30" s="226"/>
      <c r="L30" s="226"/>
      <c r="M30" s="226"/>
      <c r="N30" s="226"/>
      <c r="O30" s="226"/>
      <c r="P30" s="226"/>
      <c r="Q30" s="120"/>
      <c r="R30" s="119"/>
      <c r="S30" s="119"/>
      <c r="T30" s="119"/>
      <c r="U30" s="119"/>
      <c r="V30" s="119"/>
      <c r="W30" s="119"/>
      <c r="X30" s="119"/>
      <c r="Y30" s="120"/>
    </row>
    <row r="31" ht="18.0" customHeight="1">
      <c r="A31" s="219"/>
      <c r="B31" s="217" t="s">
        <v>526</v>
      </c>
      <c r="I31" s="120"/>
      <c r="J31" s="217" t="s">
        <v>527</v>
      </c>
      <c r="Q31" s="120"/>
      <c r="R31" s="224" t="s">
        <v>437</v>
      </c>
      <c r="Y31" s="120"/>
    </row>
    <row r="32" ht="18.0" customHeight="1">
      <c r="A32" s="119"/>
      <c r="B32" s="218" t="s">
        <v>519</v>
      </c>
      <c r="C32" s="218" t="s">
        <v>520</v>
      </c>
      <c r="D32" s="218" t="s">
        <v>359</v>
      </c>
      <c r="E32" s="218" t="s">
        <v>521</v>
      </c>
      <c r="F32" s="218" t="s">
        <v>359</v>
      </c>
      <c r="G32" s="218" t="s">
        <v>522</v>
      </c>
      <c r="H32" s="218" t="s">
        <v>519</v>
      </c>
      <c r="I32" s="120"/>
      <c r="J32" s="218" t="s">
        <v>519</v>
      </c>
      <c r="K32" s="218" t="s">
        <v>520</v>
      </c>
      <c r="L32" s="218" t="s">
        <v>359</v>
      </c>
      <c r="M32" s="218" t="s">
        <v>521</v>
      </c>
      <c r="N32" s="218" t="s">
        <v>359</v>
      </c>
      <c r="O32" s="218" t="s">
        <v>522</v>
      </c>
      <c r="P32" s="218" t="s">
        <v>519</v>
      </c>
      <c r="Q32" s="120"/>
      <c r="R32" s="218" t="s">
        <v>519</v>
      </c>
      <c r="S32" s="218" t="s">
        <v>520</v>
      </c>
      <c r="T32" s="218" t="s">
        <v>359</v>
      </c>
      <c r="U32" s="218" t="s">
        <v>521</v>
      </c>
      <c r="V32" s="218" t="s">
        <v>359</v>
      </c>
      <c r="W32" s="218" t="s">
        <v>522</v>
      </c>
      <c r="X32" s="218" t="s">
        <v>519</v>
      </c>
      <c r="Y32" s="120"/>
    </row>
    <row r="33" ht="18.0" customHeight="1">
      <c r="A33" s="119"/>
      <c r="B33" s="220"/>
      <c r="C33" s="220"/>
      <c r="D33" s="220"/>
      <c r="E33" s="220"/>
      <c r="F33" s="221">
        <v>44105.0</v>
      </c>
      <c r="G33" s="221">
        <v>44106.0</v>
      </c>
      <c r="H33" s="221">
        <v>44107.0</v>
      </c>
      <c r="I33" s="220"/>
      <c r="J33" s="221">
        <v>44136.0</v>
      </c>
      <c r="K33" s="221">
        <v>44137.0</v>
      </c>
      <c r="L33" s="221">
        <v>44138.0</v>
      </c>
      <c r="M33" s="221">
        <v>44139.0</v>
      </c>
      <c r="N33" s="221">
        <v>44140.0</v>
      </c>
      <c r="O33" s="221">
        <v>44141.0</v>
      </c>
      <c r="P33" s="221">
        <v>44142.0</v>
      </c>
      <c r="Q33" s="220"/>
      <c r="R33" s="219"/>
      <c r="S33" s="219"/>
      <c r="T33" s="221">
        <v>44166.0</v>
      </c>
      <c r="U33" s="221">
        <v>44167.0</v>
      </c>
      <c r="V33" s="221">
        <v>44168.0</v>
      </c>
      <c r="W33" s="221">
        <v>44169.0</v>
      </c>
      <c r="X33" s="221">
        <v>44170.0</v>
      </c>
      <c r="Y33" s="120"/>
    </row>
    <row r="34" ht="18.0" customHeight="1">
      <c r="A34" s="220"/>
      <c r="B34" s="221">
        <v>44108.0</v>
      </c>
      <c r="C34" s="221">
        <v>44109.0</v>
      </c>
      <c r="D34" s="221">
        <v>44110.0</v>
      </c>
      <c r="E34" s="221">
        <v>44111.0</v>
      </c>
      <c r="F34" s="221">
        <v>44112.0</v>
      </c>
      <c r="G34" s="221">
        <v>44113.0</v>
      </c>
      <c r="H34" s="221">
        <v>44114.0</v>
      </c>
      <c r="I34" s="220"/>
      <c r="J34" s="221">
        <v>44143.0</v>
      </c>
      <c r="K34" s="221">
        <v>44144.0</v>
      </c>
      <c r="L34" s="221">
        <v>44145.0</v>
      </c>
      <c r="M34" s="221">
        <v>44146.0</v>
      </c>
      <c r="N34" s="221">
        <v>44147.0</v>
      </c>
      <c r="O34" s="221">
        <v>44148.0</v>
      </c>
      <c r="P34" s="221">
        <v>44149.0</v>
      </c>
      <c r="Q34" s="220"/>
      <c r="R34" s="221">
        <v>44171.0</v>
      </c>
      <c r="S34" s="221">
        <v>44172.0</v>
      </c>
      <c r="T34" s="221">
        <v>44173.0</v>
      </c>
      <c r="U34" s="221">
        <v>44174.0</v>
      </c>
      <c r="V34" s="221">
        <v>44175.0</v>
      </c>
      <c r="W34" s="221">
        <v>44176.0</v>
      </c>
      <c r="X34" s="221">
        <v>44177.0</v>
      </c>
      <c r="Y34" s="120"/>
    </row>
    <row r="35" ht="18.0" customHeight="1">
      <c r="A35" s="220"/>
      <c r="B35" s="221">
        <v>44115.0</v>
      </c>
      <c r="C35" s="221">
        <v>44116.0</v>
      </c>
      <c r="D35" s="221">
        <v>44117.0</v>
      </c>
      <c r="E35" s="221">
        <v>44118.0</v>
      </c>
      <c r="F35" s="221">
        <v>44119.0</v>
      </c>
      <c r="G35" s="221">
        <v>44120.0</v>
      </c>
      <c r="H35" s="221">
        <v>44121.0</v>
      </c>
      <c r="I35" s="220"/>
      <c r="J35" s="221">
        <v>44150.0</v>
      </c>
      <c r="K35" s="221">
        <v>44151.0</v>
      </c>
      <c r="L35" s="221">
        <v>44152.0</v>
      </c>
      <c r="M35" s="221">
        <v>44153.0</v>
      </c>
      <c r="N35" s="221">
        <v>44154.0</v>
      </c>
      <c r="O35" s="221">
        <v>44155.0</v>
      </c>
      <c r="P35" s="221">
        <v>44156.0</v>
      </c>
      <c r="Q35" s="220"/>
      <c r="R35" s="221">
        <v>44178.0</v>
      </c>
      <c r="S35" s="221">
        <v>44179.0</v>
      </c>
      <c r="T35" s="221">
        <v>44180.0</v>
      </c>
      <c r="U35" s="221">
        <v>44181.0</v>
      </c>
      <c r="V35" s="221">
        <v>44182.0</v>
      </c>
      <c r="W35" s="221">
        <v>44183.0</v>
      </c>
      <c r="X35" s="221">
        <v>44184.0</v>
      </c>
      <c r="Y35" s="120"/>
    </row>
    <row r="36" ht="18.0" customHeight="1">
      <c r="A36" s="220"/>
      <c r="B36" s="221">
        <v>44122.0</v>
      </c>
      <c r="C36" s="221">
        <v>44123.0</v>
      </c>
      <c r="D36" s="221">
        <v>44124.0</v>
      </c>
      <c r="E36" s="221">
        <v>44125.0</v>
      </c>
      <c r="F36" s="221">
        <v>44126.0</v>
      </c>
      <c r="G36" s="221">
        <v>44127.0</v>
      </c>
      <c r="H36" s="221">
        <v>44128.0</v>
      </c>
      <c r="I36" s="220"/>
      <c r="J36" s="221">
        <v>44157.0</v>
      </c>
      <c r="K36" s="221">
        <v>44158.0</v>
      </c>
      <c r="L36" s="221">
        <v>44159.0</v>
      </c>
      <c r="M36" s="221">
        <v>44160.0</v>
      </c>
      <c r="N36" s="221">
        <v>44161.0</v>
      </c>
      <c r="O36" s="221">
        <v>44162.0</v>
      </c>
      <c r="P36" s="221">
        <v>44163.0</v>
      </c>
      <c r="Q36" s="220"/>
      <c r="R36" s="221">
        <v>44185.0</v>
      </c>
      <c r="S36" s="221">
        <v>44186.0</v>
      </c>
      <c r="T36" s="221">
        <v>44187.0</v>
      </c>
      <c r="U36" s="221">
        <v>44188.0</v>
      </c>
      <c r="V36" s="221">
        <v>44189.0</v>
      </c>
      <c r="W36" s="221">
        <v>44190.0</v>
      </c>
      <c r="X36" s="221">
        <v>44191.0</v>
      </c>
      <c r="Y36" s="120"/>
    </row>
    <row r="37" ht="18.0" customHeight="1">
      <c r="A37" s="220"/>
      <c r="B37" s="221">
        <v>44129.0</v>
      </c>
      <c r="C37" s="221">
        <v>44130.0</v>
      </c>
      <c r="D37" s="221">
        <v>44131.0</v>
      </c>
      <c r="E37" s="221">
        <v>44132.0</v>
      </c>
      <c r="F37" s="221">
        <v>44133.0</v>
      </c>
      <c r="G37" s="221">
        <v>44134.0</v>
      </c>
      <c r="H37" s="221">
        <v>44135.0</v>
      </c>
      <c r="I37" s="221"/>
      <c r="J37" s="221">
        <v>44164.0</v>
      </c>
      <c r="K37" s="221">
        <v>44165.0</v>
      </c>
      <c r="L37" s="221"/>
      <c r="M37" s="221"/>
      <c r="N37" s="221"/>
      <c r="O37" s="221"/>
      <c r="P37" s="221"/>
      <c r="Q37" s="220"/>
      <c r="R37" s="221">
        <v>44192.0</v>
      </c>
      <c r="S37" s="221">
        <v>44193.0</v>
      </c>
      <c r="T37" s="221">
        <v>44194.0</v>
      </c>
      <c r="U37" s="221">
        <v>44195.0</v>
      </c>
      <c r="V37" s="221">
        <v>44196.0</v>
      </c>
      <c r="W37" s="221"/>
      <c r="X37" s="221"/>
      <c r="Y37" s="120"/>
    </row>
    <row r="38" ht="18.0" customHeight="1">
      <c r="A38" s="220"/>
      <c r="B38" s="220"/>
      <c r="C38" s="220"/>
      <c r="D38" s="220"/>
      <c r="E38" s="220"/>
      <c r="F38" s="220"/>
      <c r="G38" s="219"/>
      <c r="H38" s="219"/>
      <c r="I38" s="220"/>
      <c r="J38" s="220"/>
      <c r="K38" s="220"/>
      <c r="L38" s="220"/>
      <c r="M38" s="220"/>
      <c r="N38" s="220"/>
      <c r="O38" s="220"/>
      <c r="P38" s="220"/>
      <c r="Q38" s="220"/>
      <c r="R38" s="220"/>
      <c r="S38" s="220"/>
      <c r="T38" s="220"/>
      <c r="U38" s="220"/>
      <c r="V38" s="220"/>
      <c r="W38" s="220"/>
      <c r="X38" s="220"/>
      <c r="Y38" s="120"/>
    </row>
    <row r="39" ht="18.0" customHeight="1">
      <c r="A39" s="120"/>
      <c r="B39" s="120"/>
      <c r="C39" s="120"/>
      <c r="D39" s="120"/>
      <c r="E39" s="120"/>
      <c r="F39" s="120"/>
      <c r="G39" s="120"/>
      <c r="H39" s="120"/>
      <c r="I39" s="120"/>
      <c r="J39" s="120"/>
      <c r="K39" s="120"/>
      <c r="L39" s="120"/>
      <c r="M39" s="120"/>
      <c r="N39" s="120"/>
      <c r="O39" s="120"/>
      <c r="P39" s="120"/>
      <c r="Q39" s="120"/>
      <c r="R39" s="219"/>
      <c r="S39" s="219"/>
      <c r="T39" s="219"/>
      <c r="U39" s="219"/>
      <c r="V39" s="219"/>
      <c r="W39" s="219"/>
      <c r="X39" s="219"/>
      <c r="Y39" s="120"/>
    </row>
  </sheetData>
  <mergeCells count="14">
    <mergeCell ref="B12:H12"/>
    <mergeCell ref="B21:H21"/>
    <mergeCell ref="J21:P21"/>
    <mergeCell ref="R21:X21"/>
    <mergeCell ref="B31:H31"/>
    <mergeCell ref="J31:P31"/>
    <mergeCell ref="Z1:Z39"/>
    <mergeCell ref="AA1:AA39"/>
    <mergeCell ref="B3:H3"/>
    <mergeCell ref="J3:P3"/>
    <mergeCell ref="R3:X3"/>
    <mergeCell ref="J12:P12"/>
    <mergeCell ref="R12:X12"/>
    <mergeCell ref="R31:X31"/>
  </mergeCells>
  <dataValidations>
    <dataValidation type="custom" allowBlank="1" showDropDown="1" showErrorMessage="1" sqref="E5:H5 B6:Q9 V9:X9 B10:X10 I15:I17 H18:I18 Q15:Q18 B19:X20 I21 Q21 I24:Q25 J26:Q26 B27:Q27 B28:X28 I34:I36 Q34:Q37 B38:X38">
      <formula1>OR(NOT(ISERROR(DATEVALUE(B5))), AND(ISNUMBER(B5), LEFT(CELL("format", B5))="D"))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2.33"/>
    <col customWidth="1" min="2" max="24" width="4.0"/>
    <col customWidth="1" min="25" max="25" width="2.33"/>
    <col customWidth="1" min="26" max="26" width="33.44"/>
    <col customWidth="1" min="27" max="27" width="5.0"/>
  </cols>
  <sheetData>
    <row r="1" ht="16.5" customHeight="1">
      <c r="A1" s="227"/>
      <c r="B1" s="228"/>
      <c r="C1" s="228"/>
      <c r="D1" s="228"/>
      <c r="E1" s="228"/>
      <c r="F1" s="228"/>
      <c r="G1" s="228"/>
      <c r="H1" s="228"/>
      <c r="I1" s="228"/>
      <c r="J1" s="228"/>
      <c r="K1" s="228"/>
      <c r="L1" s="228"/>
      <c r="M1" s="228"/>
      <c r="N1" s="228"/>
      <c r="O1" s="228"/>
      <c r="P1" s="228"/>
      <c r="Q1" s="228"/>
      <c r="R1" s="228"/>
      <c r="S1" s="228"/>
      <c r="T1" s="228"/>
      <c r="U1" s="228"/>
      <c r="V1" s="228"/>
      <c r="W1" s="228"/>
      <c r="X1" s="228"/>
      <c r="Y1" s="229"/>
      <c r="Z1" s="230">
        <f>YEAR(TODAY())</f>
        <v>2023</v>
      </c>
      <c r="AA1" s="231" t="s">
        <v>532</v>
      </c>
    </row>
    <row r="2" ht="16.5" customHeight="1">
      <c r="A2" s="232"/>
      <c r="B2" s="233" t="s">
        <v>517</v>
      </c>
      <c r="C2" s="234"/>
      <c r="D2" s="234"/>
      <c r="E2" s="234"/>
      <c r="F2" s="234"/>
      <c r="G2" s="234"/>
      <c r="H2" s="234"/>
      <c r="I2" s="235"/>
      <c r="J2" s="233" t="s">
        <v>518</v>
      </c>
      <c r="K2" s="234"/>
      <c r="L2" s="234"/>
      <c r="M2" s="234"/>
      <c r="N2" s="234"/>
      <c r="O2" s="234"/>
      <c r="P2" s="234"/>
      <c r="Q2" s="235"/>
      <c r="R2" s="233" t="s">
        <v>335</v>
      </c>
      <c r="S2" s="234"/>
      <c r="T2" s="234"/>
      <c r="U2" s="234"/>
      <c r="V2" s="234"/>
      <c r="W2" s="234"/>
      <c r="X2" s="234"/>
      <c r="Y2" s="236"/>
    </row>
    <row r="3" ht="16.5" customHeight="1">
      <c r="A3" s="237"/>
      <c r="B3" s="238" t="s">
        <v>519</v>
      </c>
      <c r="C3" s="238" t="s">
        <v>520</v>
      </c>
      <c r="D3" s="238" t="s">
        <v>359</v>
      </c>
      <c r="E3" s="238" t="s">
        <v>521</v>
      </c>
      <c r="F3" s="238" t="s">
        <v>359</v>
      </c>
      <c r="G3" s="238" t="s">
        <v>522</v>
      </c>
      <c r="H3" s="238" t="s">
        <v>519</v>
      </c>
      <c r="I3" s="239"/>
      <c r="J3" s="238" t="s">
        <v>519</v>
      </c>
      <c r="K3" s="238" t="s">
        <v>520</v>
      </c>
      <c r="L3" s="238" t="s">
        <v>359</v>
      </c>
      <c r="M3" s="238" t="s">
        <v>521</v>
      </c>
      <c r="N3" s="238" t="s">
        <v>359</v>
      </c>
      <c r="O3" s="238" t="s">
        <v>522</v>
      </c>
      <c r="P3" s="238" t="s">
        <v>519</v>
      </c>
      <c r="Q3" s="239"/>
      <c r="R3" s="238" t="s">
        <v>519</v>
      </c>
      <c r="S3" s="238" t="s">
        <v>520</v>
      </c>
      <c r="T3" s="238" t="s">
        <v>359</v>
      </c>
      <c r="U3" s="238" t="s">
        <v>521</v>
      </c>
      <c r="V3" s="238" t="s">
        <v>359</v>
      </c>
      <c r="W3" s="238" t="s">
        <v>522</v>
      </c>
      <c r="X3" s="238" t="s">
        <v>519</v>
      </c>
      <c r="Y3" s="240"/>
    </row>
    <row r="4" ht="16.5" customHeight="1">
      <c r="A4" s="237"/>
      <c r="B4" s="241">
        <f>IF(WEEKDAY(DATEVALUE($Z$1&amp;$B$2&amp;1))=1,1,"")</f>
        <v>1</v>
      </c>
      <c r="C4" s="241">
        <f>IF(B4&lt;&gt;"",B4+1,IF(WEEKDAY(DATEVALUE($Z$1&amp;$B$2&amp;1))=2,1,""))</f>
        <v>2</v>
      </c>
      <c r="D4" s="241">
        <f>IF(C4&lt;&gt;"",C4+1,IF(WEEKDAY(DATEVALUE($Z$1&amp;$B$2&amp;1))=3,1,""))</f>
        <v>3</v>
      </c>
      <c r="E4" s="241">
        <f>IF(D4&lt;&gt;"",D4+1,IF(WEEKDAY(DATEVALUE($Z$1&amp;$B$2&amp;1))=4,1,""))</f>
        <v>4</v>
      </c>
      <c r="F4" s="241">
        <f>IF(E4&lt;&gt;"",E4+1,IF(WEEKDAY(DATEVALUE($Z$1&amp;$B$2&amp;1))=5,1,""))</f>
        <v>5</v>
      </c>
      <c r="G4" s="241">
        <f>IF(F4&lt;&gt;"",F4+1,IF(WEEKDAY(DATEVALUE($Z$1&amp;$B$2&amp;1))=6,1,""))</f>
        <v>6</v>
      </c>
      <c r="H4" s="241">
        <f>IF(G4&lt;&gt;"",G4+1,IF(WEEKDAY(DATEVALUE($Z$1&amp;$B$2&amp;1))=7,1,""))</f>
        <v>7</v>
      </c>
      <c r="I4" s="242"/>
      <c r="J4" s="241" t="str">
        <f>IF(WEEKDAY(DATEVALUE($Z$1&amp;$J$2&amp;1))=1,1,"")</f>
        <v/>
      </c>
      <c r="K4" s="241" t="str">
        <f>IF(J4&lt;&gt;"",J4+1,IF(WEEKDAY(DATEVALUE($Z$1&amp;$J$2&amp;1))=2,1,""))</f>
        <v/>
      </c>
      <c r="L4" s="241" t="str">
        <f>IF(K4&lt;&gt;"",K4+1,IF(WEEKDAY(DATEVALUE($Z$1&amp;$J$2&amp;1))=3,1,""))</f>
        <v/>
      </c>
      <c r="M4" s="241">
        <f>IF(L4&lt;&gt;"",L4+1,IF(WEEKDAY(DATEVALUE($Z$1&amp;$J$2&amp;1))=4,1,""))</f>
        <v>1</v>
      </c>
      <c r="N4" s="241">
        <f>IF(M4&lt;&gt;"",M4+1,IF(WEEKDAY(DATEVALUE($Z$1&amp;$J$2&amp;1))=5,1,""))</f>
        <v>2</v>
      </c>
      <c r="O4" s="241">
        <f>IF(N4&lt;&gt;"",N4+1,IF(WEEKDAY(DATEVALUE($Z$1&amp;$J$2&amp;1))=6,1,""))</f>
        <v>3</v>
      </c>
      <c r="P4" s="241">
        <f>IF(O4&lt;&gt;"",O4+1,IF(WEEKDAY(DATEVALUE($Z$1&amp;$J$2&amp;1))=7,1,""))</f>
        <v>4</v>
      </c>
      <c r="Q4" s="242"/>
      <c r="R4" s="241" t="str">
        <f>IF(WEEKDAY(DATEVALUE($Z$1&amp;$R$2&amp;1))=1,1,"")</f>
        <v/>
      </c>
      <c r="S4" s="241" t="str">
        <f>IF(R4&lt;&gt;"",R4+1,IF(WEEKDAY(DATEVALUE($Z$1&amp;$R$2&amp;1))=2,1,""))</f>
        <v/>
      </c>
      <c r="T4" s="241" t="str">
        <f>IF(S4&lt;&gt;"",S4+1,IF(WEEKDAY(DATEVALUE($Z$1&amp;$R$2&amp;1))=3,1,""))</f>
        <v/>
      </c>
      <c r="U4" s="241">
        <f>IF(T4&lt;&gt;"",T4+1,IF(WEEKDAY(DATEVALUE($Z$1&amp;$R$2&amp;1))=4,1,""))</f>
        <v>1</v>
      </c>
      <c r="V4" s="241">
        <f>IF(U4&lt;&gt;"",U4+1,IF(WEEKDAY(DATEVALUE($Z$1&amp;$R$2&amp;1))=5,1,""))</f>
        <v>2</v>
      </c>
      <c r="W4" s="241">
        <f>IF(V4&lt;&gt;"",V4+1,IF(WEEKDAY(DATEVALUE($Z$1&amp;$R$2&amp;1))=6,1,""))</f>
        <v>3</v>
      </c>
      <c r="X4" s="241">
        <f>IF(W4&lt;&gt;"",W4+1,IF(WEEKDAY(DATEVALUE($Z$1&amp;$R$2&amp;1))=7,1,""))</f>
        <v>4</v>
      </c>
      <c r="Y4" s="240"/>
    </row>
    <row r="5" ht="16.5" customHeight="1">
      <c r="A5" s="243"/>
      <c r="B5" s="244">
        <f t="shared" ref="B5:B9" si="4">IF(OR(H4="",VALUE(H4)&gt;EOMONTH(DATEVALUE($Z$1&amp;$B$2&amp;1),0)-EOMONTH(DATEVALUE($Z$1&amp;$B$2&amp;1),-1)-1),"",H4+1)</f>
        <v>8</v>
      </c>
      <c r="C5" s="244">
        <f t="shared" ref="C5:H5" si="1">IF(OR(B5="",VALUE(B5)&gt;EOMONTH(DATEVALUE($Z$1&amp;$B$2&amp;1),0)-EOMONTH(DATEVALUE($Z$1&amp;$B$2&amp;1),-1)-1),"",B5+1)</f>
        <v>9</v>
      </c>
      <c r="D5" s="244">
        <f t="shared" si="1"/>
        <v>10</v>
      </c>
      <c r="E5" s="244">
        <f t="shared" si="1"/>
        <v>11</v>
      </c>
      <c r="F5" s="244">
        <f t="shared" si="1"/>
        <v>12</v>
      </c>
      <c r="G5" s="244">
        <f t="shared" si="1"/>
        <v>13</v>
      </c>
      <c r="H5" s="244">
        <f t="shared" si="1"/>
        <v>14</v>
      </c>
      <c r="I5" s="245"/>
      <c r="J5" s="244">
        <f t="shared" ref="J5:J9" si="6">IF(OR(P4="",VALUE(P4)&gt;EOMONTH(DATEVALUE($Z$1&amp;$J$2&amp;1),0)-EOMONTH(DATEVALUE($Z$1&amp;$J$2&amp;1),-1)-1),"",P4+1)</f>
        <v>5</v>
      </c>
      <c r="K5" s="244">
        <f t="shared" ref="K5:P5" si="2">IF(OR(J5="",VALUE(J5)&gt;EOMONTH(DATEVALUE($Z$1&amp;$J$2&amp;1),0)-EOMONTH(DATEVALUE($Z$1&amp;$J$2&amp;1),-1)-1),"",J5+1)</f>
        <v>6</v>
      </c>
      <c r="L5" s="244">
        <f t="shared" si="2"/>
        <v>7</v>
      </c>
      <c r="M5" s="244">
        <f t="shared" si="2"/>
        <v>8</v>
      </c>
      <c r="N5" s="244">
        <f t="shared" si="2"/>
        <v>9</v>
      </c>
      <c r="O5" s="244">
        <f t="shared" si="2"/>
        <v>10</v>
      </c>
      <c r="P5" s="244">
        <f t="shared" si="2"/>
        <v>11</v>
      </c>
      <c r="Q5" s="245"/>
      <c r="R5" s="244">
        <f t="shared" ref="R5:R9" si="8">IF(OR(X4="",VALUE(X4)&gt;EOMONTH(DATEVALUE($Z$1&amp;$R$2&amp;1),0)-EOMONTH(DATEVALUE($Z$1&amp;$R$2&amp;1),-1)-1),"",X4+1)</f>
        <v>5</v>
      </c>
      <c r="S5" s="244">
        <f t="shared" ref="S5:X5" si="3">IF(OR(R5="",VALUE(R5)&gt;EOMONTH(DATEVALUE($Z$1&amp;$R$2&amp;1),0)-EOMONTH(DATEVALUE($Z$1&amp;$R$2&amp;1),-1)-1),"",R5+1)</f>
        <v>6</v>
      </c>
      <c r="T5" s="244">
        <f t="shared" si="3"/>
        <v>7</v>
      </c>
      <c r="U5" s="244">
        <f t="shared" si="3"/>
        <v>8</v>
      </c>
      <c r="V5" s="244">
        <f t="shared" si="3"/>
        <v>9</v>
      </c>
      <c r="W5" s="244">
        <f t="shared" si="3"/>
        <v>10</v>
      </c>
      <c r="X5" s="244">
        <f t="shared" si="3"/>
        <v>11</v>
      </c>
      <c r="Y5" s="240"/>
    </row>
    <row r="6" ht="16.5" customHeight="1">
      <c r="A6" s="243"/>
      <c r="B6" s="244">
        <f t="shared" si="4"/>
        <v>15</v>
      </c>
      <c r="C6" s="244">
        <f t="shared" ref="C6:H6" si="5">IF(OR(B6="",VALUE(B6)&gt;EOMONTH(DATEVALUE($Z$1&amp;$B$2&amp;1),0)-EOMONTH(DATEVALUE($Z$1&amp;$B$2&amp;1),-1)-1),"",B6+1)</f>
        <v>16</v>
      </c>
      <c r="D6" s="244">
        <f t="shared" si="5"/>
        <v>17</v>
      </c>
      <c r="E6" s="244">
        <f t="shared" si="5"/>
        <v>18</v>
      </c>
      <c r="F6" s="244">
        <f t="shared" si="5"/>
        <v>19</v>
      </c>
      <c r="G6" s="244">
        <f t="shared" si="5"/>
        <v>20</v>
      </c>
      <c r="H6" s="244">
        <f t="shared" si="5"/>
        <v>21</v>
      </c>
      <c r="I6" s="242"/>
      <c r="J6" s="244">
        <f t="shared" si="6"/>
        <v>12</v>
      </c>
      <c r="K6" s="244">
        <f t="shared" ref="K6:P6" si="7">IF(OR(J6="",VALUE(J6)&gt;EOMONTH(DATEVALUE($Z$1&amp;$J$2&amp;1),0)-EOMONTH(DATEVALUE($Z$1&amp;$J$2&amp;1),-1)-1),"",J6+1)</f>
        <v>13</v>
      </c>
      <c r="L6" s="244">
        <f t="shared" si="7"/>
        <v>14</v>
      </c>
      <c r="M6" s="244">
        <f t="shared" si="7"/>
        <v>15</v>
      </c>
      <c r="N6" s="244">
        <f t="shared" si="7"/>
        <v>16</v>
      </c>
      <c r="O6" s="244">
        <f t="shared" si="7"/>
        <v>17</v>
      </c>
      <c r="P6" s="244">
        <f t="shared" si="7"/>
        <v>18</v>
      </c>
      <c r="Q6" s="242"/>
      <c r="R6" s="244">
        <f t="shared" si="8"/>
        <v>12</v>
      </c>
      <c r="S6" s="244">
        <f t="shared" ref="S6:X6" si="9">IF(OR(R6="",VALUE(R6)&gt;EOMONTH(DATEVALUE($Z$1&amp;$R$2&amp;1),0)-EOMONTH(DATEVALUE($Z$1&amp;$R$2&amp;1),-1)-1),"",R6+1)</f>
        <v>13</v>
      </c>
      <c r="T6" s="244">
        <f t="shared" si="9"/>
        <v>14</v>
      </c>
      <c r="U6" s="244">
        <f t="shared" si="9"/>
        <v>15</v>
      </c>
      <c r="V6" s="244">
        <f t="shared" si="9"/>
        <v>16</v>
      </c>
      <c r="W6" s="244">
        <f t="shared" si="9"/>
        <v>17</v>
      </c>
      <c r="X6" s="244">
        <f t="shared" si="9"/>
        <v>18</v>
      </c>
      <c r="Y6" s="240"/>
    </row>
    <row r="7" ht="16.5" customHeight="1">
      <c r="A7" s="243"/>
      <c r="B7" s="244">
        <f t="shared" si="4"/>
        <v>22</v>
      </c>
      <c r="C7" s="244">
        <f t="shared" ref="C7:H7" si="10">IF(OR(B7="",VALUE(B7)&gt;EOMONTH(DATEVALUE($Z$1&amp;$B$2&amp;1),0)-EOMONTH(DATEVALUE($Z$1&amp;$B$2&amp;1),-1)-1),"",B7+1)</f>
        <v>23</v>
      </c>
      <c r="D7" s="244">
        <f t="shared" si="10"/>
        <v>24</v>
      </c>
      <c r="E7" s="244">
        <f t="shared" si="10"/>
        <v>25</v>
      </c>
      <c r="F7" s="244">
        <f t="shared" si="10"/>
        <v>26</v>
      </c>
      <c r="G7" s="244">
        <f t="shared" si="10"/>
        <v>27</v>
      </c>
      <c r="H7" s="244">
        <f t="shared" si="10"/>
        <v>28</v>
      </c>
      <c r="I7" s="242"/>
      <c r="J7" s="244">
        <f t="shared" si="6"/>
        <v>19</v>
      </c>
      <c r="K7" s="244">
        <f t="shared" ref="K7:P7" si="11">IF(OR(J7="",VALUE(J7)&gt;EOMONTH(DATEVALUE($Z$1&amp;$J$2&amp;1),0)-EOMONTH(DATEVALUE($Z$1&amp;$J$2&amp;1),-1)-1),"",J7+1)</f>
        <v>20</v>
      </c>
      <c r="L7" s="244">
        <f t="shared" si="11"/>
        <v>21</v>
      </c>
      <c r="M7" s="244">
        <f t="shared" si="11"/>
        <v>22</v>
      </c>
      <c r="N7" s="244">
        <f t="shared" si="11"/>
        <v>23</v>
      </c>
      <c r="O7" s="244">
        <f t="shared" si="11"/>
        <v>24</v>
      </c>
      <c r="P7" s="244">
        <f t="shared" si="11"/>
        <v>25</v>
      </c>
      <c r="Q7" s="242"/>
      <c r="R7" s="244">
        <f t="shared" si="8"/>
        <v>19</v>
      </c>
      <c r="S7" s="244">
        <f t="shared" ref="S7:X7" si="12">IF(OR(R7="",VALUE(R7)&gt;EOMONTH(DATEVALUE($Z$1&amp;$R$2&amp;1),0)-EOMONTH(DATEVALUE($Z$1&amp;$R$2&amp;1),-1)-1),"",R7+1)</f>
        <v>20</v>
      </c>
      <c r="T7" s="244">
        <f t="shared" si="12"/>
        <v>21</v>
      </c>
      <c r="U7" s="244">
        <f t="shared" si="12"/>
        <v>22</v>
      </c>
      <c r="V7" s="244">
        <f t="shared" si="12"/>
        <v>23</v>
      </c>
      <c r="W7" s="244">
        <f t="shared" si="12"/>
        <v>24</v>
      </c>
      <c r="X7" s="244">
        <f t="shared" si="12"/>
        <v>25</v>
      </c>
      <c r="Y7" s="240"/>
    </row>
    <row r="8" ht="16.5" customHeight="1">
      <c r="A8" s="243"/>
      <c r="B8" s="244">
        <f t="shared" si="4"/>
        <v>29</v>
      </c>
      <c r="C8" s="244">
        <f t="shared" ref="C8:H8" si="13">IF(OR(B8="",VALUE(B8)&gt;EOMONTH(DATEVALUE($Z$1&amp;$B$2&amp;1),0)-EOMONTH(DATEVALUE($Z$1&amp;$B$2&amp;1),-1)-1),"",B8+1)</f>
        <v>30</v>
      </c>
      <c r="D8" s="244">
        <f t="shared" si="13"/>
        <v>31</v>
      </c>
      <c r="E8" s="244" t="str">
        <f t="shared" si="13"/>
        <v/>
      </c>
      <c r="F8" s="244" t="str">
        <f t="shared" si="13"/>
        <v/>
      </c>
      <c r="G8" s="244" t="str">
        <f t="shared" si="13"/>
        <v/>
      </c>
      <c r="H8" s="244" t="str">
        <f t="shared" si="13"/>
        <v/>
      </c>
      <c r="I8" s="242"/>
      <c r="J8" s="244">
        <f t="shared" si="6"/>
        <v>26</v>
      </c>
      <c r="K8" s="244">
        <f t="shared" ref="K8:P8" si="14">IF(OR(J8="",VALUE(J8)&gt;EOMONTH(DATEVALUE($Z$1&amp;$J$2&amp;1),0)-EOMONTH(DATEVALUE($Z$1&amp;$J$2&amp;1),-1)-1),"",J8+1)</f>
        <v>27</v>
      </c>
      <c r="L8" s="244">
        <f t="shared" si="14"/>
        <v>28</v>
      </c>
      <c r="M8" s="244" t="str">
        <f t="shared" si="14"/>
        <v/>
      </c>
      <c r="N8" s="244" t="str">
        <f t="shared" si="14"/>
        <v/>
      </c>
      <c r="O8" s="244" t="str">
        <f t="shared" si="14"/>
        <v/>
      </c>
      <c r="P8" s="244" t="str">
        <f t="shared" si="14"/>
        <v/>
      </c>
      <c r="Q8" s="242"/>
      <c r="R8" s="244">
        <f t="shared" si="8"/>
        <v>26</v>
      </c>
      <c r="S8" s="244">
        <f t="shared" ref="S8:X8" si="15">IF(OR(R8="",VALUE(R8)&gt;EOMONTH(DATEVALUE($Z$1&amp;$R$2&amp;1),0)-EOMONTH(DATEVALUE($Z$1&amp;$R$2&amp;1),-1)-1),"",R8+1)</f>
        <v>27</v>
      </c>
      <c r="T8" s="244">
        <f t="shared" si="15"/>
        <v>28</v>
      </c>
      <c r="U8" s="244">
        <f t="shared" si="15"/>
        <v>29</v>
      </c>
      <c r="V8" s="244">
        <f t="shared" si="15"/>
        <v>30</v>
      </c>
      <c r="W8" s="244">
        <f t="shared" si="15"/>
        <v>31</v>
      </c>
      <c r="X8" s="244" t="str">
        <f t="shared" si="15"/>
        <v/>
      </c>
      <c r="Y8" s="240"/>
    </row>
    <row r="9" ht="16.5" customHeight="1">
      <c r="A9" s="243"/>
      <c r="B9" s="244" t="str">
        <f t="shared" si="4"/>
        <v/>
      </c>
      <c r="C9" s="244" t="str">
        <f t="shared" ref="C9:H9" si="16">IF(OR(B9="",VALUE(B9)&gt;EOMONTH(DATEVALUE($Z$1&amp;$B$2&amp;1),0)-EOMONTH(DATEVALUE($Z$1&amp;$B$2&amp;1),-1)-1),"",B9+1)</f>
        <v/>
      </c>
      <c r="D9" s="244" t="str">
        <f t="shared" si="16"/>
        <v/>
      </c>
      <c r="E9" s="244" t="str">
        <f t="shared" si="16"/>
        <v/>
      </c>
      <c r="F9" s="244" t="str">
        <f t="shared" si="16"/>
        <v/>
      </c>
      <c r="G9" s="244" t="str">
        <f t="shared" si="16"/>
        <v/>
      </c>
      <c r="H9" s="244" t="str">
        <f t="shared" si="16"/>
        <v/>
      </c>
      <c r="I9" s="242"/>
      <c r="J9" s="244" t="str">
        <f t="shared" si="6"/>
        <v/>
      </c>
      <c r="K9" s="244" t="str">
        <f t="shared" ref="K9:P9" si="17">IF(OR(J9="",VALUE(J9)&gt;EOMONTH(DATEVALUE($Z$1&amp;$J$2&amp;1),0)-EOMONTH(DATEVALUE($Z$1&amp;$J$2&amp;1),-1)-1),"",J9+1)</f>
        <v/>
      </c>
      <c r="L9" s="244" t="str">
        <f t="shared" si="17"/>
        <v/>
      </c>
      <c r="M9" s="244" t="str">
        <f t="shared" si="17"/>
        <v/>
      </c>
      <c r="N9" s="244" t="str">
        <f t="shared" si="17"/>
        <v/>
      </c>
      <c r="O9" s="244" t="str">
        <f t="shared" si="17"/>
        <v/>
      </c>
      <c r="P9" s="244" t="str">
        <f t="shared" si="17"/>
        <v/>
      </c>
      <c r="Q9" s="242"/>
      <c r="R9" s="244" t="str">
        <f t="shared" si="8"/>
        <v/>
      </c>
      <c r="S9" s="244" t="str">
        <f t="shared" ref="S9:X9" si="18">IF(OR(R9="",VALUE(R9)&gt;EOMONTH(DATEVALUE($Z$1&amp;$R$2&amp;1),0)-EOMONTH(DATEVALUE($Z$1&amp;$R$2&amp;1),-1)-1),"",R9+1)</f>
        <v/>
      </c>
      <c r="T9" s="244" t="str">
        <f t="shared" si="18"/>
        <v/>
      </c>
      <c r="U9" s="244" t="str">
        <f t="shared" si="18"/>
        <v/>
      </c>
      <c r="V9" s="244" t="str">
        <f t="shared" si="18"/>
        <v/>
      </c>
      <c r="W9" s="244" t="str">
        <f t="shared" si="18"/>
        <v/>
      </c>
      <c r="X9" s="244" t="str">
        <f t="shared" si="18"/>
        <v/>
      </c>
      <c r="Y9" s="240"/>
    </row>
    <row r="10" ht="16.5" customHeight="1">
      <c r="A10" s="243"/>
      <c r="B10" s="242"/>
      <c r="C10" s="242"/>
      <c r="D10" s="242"/>
      <c r="E10" s="242"/>
      <c r="F10" s="242"/>
      <c r="G10" s="242"/>
      <c r="H10" s="242"/>
      <c r="I10" s="242"/>
      <c r="J10" s="242"/>
      <c r="K10" s="242"/>
      <c r="L10" s="242"/>
      <c r="M10" s="242"/>
      <c r="N10" s="242"/>
      <c r="O10" s="242"/>
      <c r="P10" s="242"/>
      <c r="Q10" s="242"/>
      <c r="R10" s="242"/>
      <c r="S10" s="242"/>
      <c r="T10" s="242"/>
      <c r="U10" s="242"/>
      <c r="V10" s="242"/>
      <c r="W10" s="242"/>
      <c r="X10" s="242"/>
      <c r="Y10" s="240"/>
    </row>
    <row r="11" ht="16.5" customHeight="1">
      <c r="A11" s="246"/>
      <c r="B11" s="233" t="s">
        <v>531</v>
      </c>
      <c r="C11" s="234"/>
      <c r="D11" s="234"/>
      <c r="E11" s="234"/>
      <c r="F11" s="234"/>
      <c r="G11" s="234"/>
      <c r="H11" s="234"/>
      <c r="I11" s="247"/>
      <c r="J11" s="233" t="s">
        <v>279</v>
      </c>
      <c r="K11" s="234"/>
      <c r="L11" s="234"/>
      <c r="M11" s="234"/>
      <c r="N11" s="234"/>
      <c r="O11" s="234"/>
      <c r="P11" s="234"/>
      <c r="Q11" s="247"/>
      <c r="R11" s="233" t="s">
        <v>263</v>
      </c>
      <c r="S11" s="234"/>
      <c r="T11" s="234"/>
      <c r="U11" s="234"/>
      <c r="V11" s="234"/>
      <c r="W11" s="234"/>
      <c r="X11" s="234"/>
      <c r="Y11" s="236"/>
    </row>
    <row r="12" ht="16.5" customHeight="1">
      <c r="A12" s="237"/>
      <c r="B12" s="238" t="s">
        <v>519</v>
      </c>
      <c r="C12" s="238" t="s">
        <v>520</v>
      </c>
      <c r="D12" s="238" t="s">
        <v>359</v>
      </c>
      <c r="E12" s="238" t="s">
        <v>521</v>
      </c>
      <c r="F12" s="238" t="s">
        <v>359</v>
      </c>
      <c r="G12" s="238" t="s">
        <v>522</v>
      </c>
      <c r="H12" s="238" t="s">
        <v>519</v>
      </c>
      <c r="I12" s="239"/>
      <c r="J12" s="238" t="s">
        <v>519</v>
      </c>
      <c r="K12" s="238" t="s">
        <v>520</v>
      </c>
      <c r="L12" s="238" t="s">
        <v>359</v>
      </c>
      <c r="M12" s="238" t="s">
        <v>521</v>
      </c>
      <c r="N12" s="238" t="s">
        <v>359</v>
      </c>
      <c r="O12" s="238" t="s">
        <v>522</v>
      </c>
      <c r="P12" s="238" t="s">
        <v>519</v>
      </c>
      <c r="Q12" s="239"/>
      <c r="R12" s="238" t="s">
        <v>519</v>
      </c>
      <c r="S12" s="238" t="s">
        <v>520</v>
      </c>
      <c r="T12" s="238" t="s">
        <v>359</v>
      </c>
      <c r="U12" s="238" t="s">
        <v>521</v>
      </c>
      <c r="V12" s="238" t="s">
        <v>359</v>
      </c>
      <c r="W12" s="238" t="s">
        <v>522</v>
      </c>
      <c r="X12" s="238" t="s">
        <v>519</v>
      </c>
      <c r="Y12" s="240"/>
    </row>
    <row r="13" ht="16.5" customHeight="1">
      <c r="A13" s="237"/>
      <c r="B13" s="241" t="str">
        <f>IF(WEEKDAY(DATEVALUE($Z$1&amp;$B$11&amp;1))=1,1,"")</f>
        <v/>
      </c>
      <c r="C13" s="241" t="str">
        <f>IF(B13&lt;&gt;"",B13+1,IF(WEEKDAY(DATEVALUE($Z$1&amp;$B$11&amp;1))=2,1,""))</f>
        <v/>
      </c>
      <c r="D13" s="241" t="str">
        <f>IF(C13&lt;&gt;"",C13+1,IF(WEEKDAY(DATEVALUE($Z$1&amp;$B$11&amp;1))=3,1,""))</f>
        <v/>
      </c>
      <c r="E13" s="241" t="str">
        <f>IF(D13&lt;&gt;"",D13+1,IF(WEEKDAY(DATEVALUE($Z$1&amp;$B$11&amp;1))=4,1,""))</f>
        <v/>
      </c>
      <c r="F13" s="241" t="str">
        <f>IF(E13&lt;&gt;"",E13+1,IF(WEEKDAY(DATEVALUE($Z$1&amp;$B$11&amp;1))=5,1,""))</f>
        <v/>
      </c>
      <c r="G13" s="241" t="str">
        <f>IF(F13&lt;&gt;"",F13+1,IF(WEEKDAY(DATEVALUE($Z$1&amp;$B$11&amp;1))=6,1,""))</f>
        <v/>
      </c>
      <c r="H13" s="241">
        <f>IF(G13&lt;&gt;"",G13+1,IF(WEEKDAY(DATEVALUE($Z$1&amp;$B$11&amp;1))=7,1,""))</f>
        <v>1</v>
      </c>
      <c r="I13" s="241"/>
      <c r="J13" s="241" t="str">
        <f>IF(WEEKDAY(DATEVALUE($Z$1&amp;$J$11&amp;1))=1,1,"")</f>
        <v/>
      </c>
      <c r="K13" s="241">
        <f>IF(J13&lt;&gt;"",J13+1,IF(WEEKDAY(DATEVALUE($Z$1&amp;$J$11&amp;1))=2,1,""))</f>
        <v>1</v>
      </c>
      <c r="L13" s="241">
        <f>IF(K13&lt;&gt;"",K13+1,IF(WEEKDAY(DATEVALUE($Z$1&amp;$J$11&amp;1))=3,1,""))</f>
        <v>2</v>
      </c>
      <c r="M13" s="241">
        <f>IF(L13&lt;&gt;"",L13+1,IF(WEEKDAY(DATEVALUE($Z$1&amp;$J$11&amp;1))=4,1,""))</f>
        <v>3</v>
      </c>
      <c r="N13" s="241">
        <f>IF(M13&lt;&gt;"",M13+1,IF(WEEKDAY(DATEVALUE($Z$1&amp;$J$11&amp;1))=5,1,""))</f>
        <v>4</v>
      </c>
      <c r="O13" s="241">
        <f>IF(N13&lt;&gt;"",N13+1,IF(WEEKDAY(DATEVALUE($Z$1&amp;$J$11&amp;1))=6,1,""))</f>
        <v>5</v>
      </c>
      <c r="P13" s="241">
        <f>IF(O13&lt;&gt;"",O13+1,IF(WEEKDAY(DATEVALUE($Z$1&amp;$J$11&amp;1))=7,1,""))</f>
        <v>6</v>
      </c>
      <c r="Q13" s="241"/>
      <c r="R13" s="241" t="str">
        <f>IF(WEEKDAY(DATEVALUE($Z$1&amp;$R$11&amp;1))=1,1,"")</f>
        <v/>
      </c>
      <c r="S13" s="241" t="str">
        <f>IF(R13&lt;&gt;"",R13+1,IF(WEEKDAY(DATEVALUE($Z$1&amp;$R$11&amp;1))=2,1,""))</f>
        <v/>
      </c>
      <c r="T13" s="241" t="str">
        <f>IF(S13&lt;&gt;"",S13+1,IF(WEEKDAY(DATEVALUE($Z$1&amp;$R$11&amp;1))=3,1,""))</f>
        <v/>
      </c>
      <c r="U13" s="241" t="str">
        <f>IF(T13&lt;&gt;"",T13+1,IF(WEEKDAY(DATEVALUE($Z$1&amp;$R$11&amp;1))=4,1,""))</f>
        <v/>
      </c>
      <c r="V13" s="241">
        <f>IF(U13&lt;&gt;"",U13+1,IF(WEEKDAY(DATEVALUE($Z$1&amp;$R$11&amp;1))=5,1,""))</f>
        <v>1</v>
      </c>
      <c r="W13" s="241">
        <f>IF(V13&lt;&gt;"",V13+1,IF(WEEKDAY(DATEVALUE($Z$1&amp;$R$11&amp;1))=6,1,""))</f>
        <v>2</v>
      </c>
      <c r="X13" s="241">
        <f>IF(W13&lt;&gt;"",W13+1,IF(WEEKDAY(DATEVALUE($Z$1&amp;$R$11&amp;1))=7,1,""))</f>
        <v>3</v>
      </c>
      <c r="Y13" s="240"/>
    </row>
    <row r="14" ht="16.5" customHeight="1">
      <c r="A14" s="243"/>
      <c r="B14" s="244">
        <f t="shared" ref="B14:B18" si="22">IF(OR(H13="",VALUE(H13)&gt;EOMONTH(DATEVALUE($Z$1&amp;$B$11&amp;1),0)-EOMONTH(DATEVALUE($Z$1&amp;$B$11&amp;1),-1)-1),"",H13+1)</f>
        <v>2</v>
      </c>
      <c r="C14" s="244">
        <f t="shared" ref="C14:H14" si="19">IF(OR(B14="",VALUE(B14)&gt;EOMONTH(DATEVALUE($Z$1&amp;$B$11&amp;1),0)-EOMONTH(DATEVALUE($Z$1&amp;$B$11&amp;1),-1)-1),"",B14+1)</f>
        <v>3</v>
      </c>
      <c r="D14" s="244">
        <f t="shared" si="19"/>
        <v>4</v>
      </c>
      <c r="E14" s="244">
        <f t="shared" si="19"/>
        <v>5</v>
      </c>
      <c r="F14" s="244">
        <f t="shared" si="19"/>
        <v>6</v>
      </c>
      <c r="G14" s="244">
        <f t="shared" si="19"/>
        <v>7</v>
      </c>
      <c r="H14" s="244">
        <f t="shared" si="19"/>
        <v>8</v>
      </c>
      <c r="I14" s="241"/>
      <c r="J14" s="244">
        <f t="shared" ref="J14:J18" si="24">IF(OR(P13="",VALUE(P13)&gt;EOMONTH(DATEVALUE($Z$1&amp;$J$11&amp;1),0)-EOMONTH(DATEVALUE($Z$1&amp;$J$11&amp;1),-1)-1),"",P13+1)</f>
        <v>7</v>
      </c>
      <c r="K14" s="244">
        <f t="shared" ref="K14:P14" si="20">IF(OR(J14="",VALUE(J14)&gt;EOMONTH(DATEVALUE($Z$1&amp;$J$11&amp;1),0)-EOMONTH(DATEVALUE($Z$1&amp;$J$11&amp;1),-1)-1),"",J14+1)</f>
        <v>8</v>
      </c>
      <c r="L14" s="244">
        <f t="shared" si="20"/>
        <v>9</v>
      </c>
      <c r="M14" s="244">
        <f t="shared" si="20"/>
        <v>10</v>
      </c>
      <c r="N14" s="244">
        <f t="shared" si="20"/>
        <v>11</v>
      </c>
      <c r="O14" s="244">
        <f t="shared" si="20"/>
        <v>12</v>
      </c>
      <c r="P14" s="244">
        <f t="shared" si="20"/>
        <v>13</v>
      </c>
      <c r="Q14" s="241"/>
      <c r="R14" s="244">
        <f t="shared" ref="R14:R18" si="26">IF(OR(X13="",VALUE(X13)&gt;EOMONTH(DATEVALUE($Z$1&amp;$R$11&amp;1),0)-EOMONTH(DATEVALUE($Z$1&amp;$R$11&amp;1),-1)-1),"",X13+1)</f>
        <v>4</v>
      </c>
      <c r="S14" s="244">
        <f t="shared" ref="S14:X14" si="21">IF(OR(R14="",VALUE(R14)&gt;EOMONTH(DATEVALUE($Z$1&amp;$R$11&amp;1),0)-EOMONTH(DATEVALUE($Z$1&amp;$R$11&amp;1),-1)-1),"",R14+1)</f>
        <v>5</v>
      </c>
      <c r="T14" s="244">
        <f t="shared" si="21"/>
        <v>6</v>
      </c>
      <c r="U14" s="244">
        <f t="shared" si="21"/>
        <v>7</v>
      </c>
      <c r="V14" s="244">
        <f t="shared" si="21"/>
        <v>8</v>
      </c>
      <c r="W14" s="244">
        <f t="shared" si="21"/>
        <v>9</v>
      </c>
      <c r="X14" s="244">
        <f t="shared" si="21"/>
        <v>10</v>
      </c>
      <c r="Y14" s="240"/>
    </row>
    <row r="15" ht="16.5" customHeight="1">
      <c r="A15" s="243"/>
      <c r="B15" s="244">
        <f t="shared" si="22"/>
        <v>9</v>
      </c>
      <c r="C15" s="244">
        <f t="shared" ref="C15:H15" si="23">IF(OR(B15="",VALUE(B15)&gt;EOMONTH(DATEVALUE($Z$1&amp;$B$11&amp;1),0)-EOMONTH(DATEVALUE($Z$1&amp;$B$11&amp;1),-1)-1),"",B15+1)</f>
        <v>10</v>
      </c>
      <c r="D15" s="244">
        <f t="shared" si="23"/>
        <v>11</v>
      </c>
      <c r="E15" s="244">
        <f t="shared" si="23"/>
        <v>12</v>
      </c>
      <c r="F15" s="244">
        <f t="shared" si="23"/>
        <v>13</v>
      </c>
      <c r="G15" s="244">
        <f t="shared" si="23"/>
        <v>14</v>
      </c>
      <c r="H15" s="244">
        <f t="shared" si="23"/>
        <v>15</v>
      </c>
      <c r="I15" s="241"/>
      <c r="J15" s="244">
        <f t="shared" si="24"/>
        <v>14</v>
      </c>
      <c r="K15" s="244">
        <f t="shared" ref="K15:P15" si="25">IF(OR(J15="",VALUE(J15)&gt;EOMONTH(DATEVALUE($Z$1&amp;$J$11&amp;1),0)-EOMONTH(DATEVALUE($Z$1&amp;$J$11&amp;1),-1)-1),"",J15+1)</f>
        <v>15</v>
      </c>
      <c r="L15" s="244">
        <f t="shared" si="25"/>
        <v>16</v>
      </c>
      <c r="M15" s="244">
        <f t="shared" si="25"/>
        <v>17</v>
      </c>
      <c r="N15" s="244">
        <f t="shared" si="25"/>
        <v>18</v>
      </c>
      <c r="O15" s="244">
        <f t="shared" si="25"/>
        <v>19</v>
      </c>
      <c r="P15" s="244">
        <f t="shared" si="25"/>
        <v>20</v>
      </c>
      <c r="Q15" s="241"/>
      <c r="R15" s="244">
        <f t="shared" si="26"/>
        <v>11</v>
      </c>
      <c r="S15" s="244">
        <f t="shared" ref="S15:X15" si="27">IF(OR(R15="",VALUE(R15)&gt;EOMONTH(DATEVALUE($Z$1&amp;$R$11&amp;1),0)-EOMONTH(DATEVALUE($Z$1&amp;$R$11&amp;1),-1)-1),"",R15+1)</f>
        <v>12</v>
      </c>
      <c r="T15" s="244">
        <f t="shared" si="27"/>
        <v>13</v>
      </c>
      <c r="U15" s="244">
        <f t="shared" si="27"/>
        <v>14</v>
      </c>
      <c r="V15" s="244">
        <f t="shared" si="27"/>
        <v>15</v>
      </c>
      <c r="W15" s="244">
        <f t="shared" si="27"/>
        <v>16</v>
      </c>
      <c r="X15" s="244">
        <f t="shared" si="27"/>
        <v>17</v>
      </c>
      <c r="Y15" s="240"/>
    </row>
    <row r="16" ht="16.5" customHeight="1">
      <c r="A16" s="243"/>
      <c r="B16" s="244">
        <f t="shared" si="22"/>
        <v>16</v>
      </c>
      <c r="C16" s="244">
        <f t="shared" ref="C16:H16" si="28">IF(OR(B16="",VALUE(B16)&gt;EOMONTH(DATEVALUE($Z$1&amp;$B$11&amp;1),0)-EOMONTH(DATEVALUE($Z$1&amp;$B$11&amp;1),-1)-1),"",B16+1)</f>
        <v>17</v>
      </c>
      <c r="D16" s="244">
        <f t="shared" si="28"/>
        <v>18</v>
      </c>
      <c r="E16" s="244">
        <f t="shared" si="28"/>
        <v>19</v>
      </c>
      <c r="F16" s="244">
        <f t="shared" si="28"/>
        <v>20</v>
      </c>
      <c r="G16" s="244">
        <f t="shared" si="28"/>
        <v>21</v>
      </c>
      <c r="H16" s="244">
        <f t="shared" si="28"/>
        <v>22</v>
      </c>
      <c r="I16" s="241"/>
      <c r="J16" s="244">
        <f t="shared" si="24"/>
        <v>21</v>
      </c>
      <c r="K16" s="244">
        <f t="shared" ref="K16:P16" si="29">IF(OR(J16="",VALUE(J16)&gt;EOMONTH(DATEVALUE($Z$1&amp;$J$11&amp;1),0)-EOMONTH(DATEVALUE($Z$1&amp;$J$11&amp;1),-1)-1),"",J16+1)</f>
        <v>22</v>
      </c>
      <c r="L16" s="244">
        <f t="shared" si="29"/>
        <v>23</v>
      </c>
      <c r="M16" s="244">
        <f t="shared" si="29"/>
        <v>24</v>
      </c>
      <c r="N16" s="244">
        <f t="shared" si="29"/>
        <v>25</v>
      </c>
      <c r="O16" s="244">
        <f t="shared" si="29"/>
        <v>26</v>
      </c>
      <c r="P16" s="244">
        <f t="shared" si="29"/>
        <v>27</v>
      </c>
      <c r="Q16" s="241"/>
      <c r="R16" s="244">
        <f t="shared" si="26"/>
        <v>18</v>
      </c>
      <c r="S16" s="244">
        <f t="shared" ref="S16:X16" si="30">IF(OR(R16="",VALUE(R16)&gt;EOMONTH(DATEVALUE($Z$1&amp;$R$11&amp;1),0)-EOMONTH(DATEVALUE($Z$1&amp;$R$11&amp;1),-1)-1),"",R16+1)</f>
        <v>19</v>
      </c>
      <c r="T16" s="244">
        <f t="shared" si="30"/>
        <v>20</v>
      </c>
      <c r="U16" s="244">
        <f t="shared" si="30"/>
        <v>21</v>
      </c>
      <c r="V16" s="244">
        <f t="shared" si="30"/>
        <v>22</v>
      </c>
      <c r="W16" s="244">
        <f t="shared" si="30"/>
        <v>23</v>
      </c>
      <c r="X16" s="244">
        <f t="shared" si="30"/>
        <v>24</v>
      </c>
      <c r="Y16" s="240"/>
    </row>
    <row r="17" ht="16.5" customHeight="1">
      <c r="A17" s="243"/>
      <c r="B17" s="244">
        <f t="shared" si="22"/>
        <v>23</v>
      </c>
      <c r="C17" s="244">
        <f t="shared" ref="C17:H17" si="31">IF(OR(B17="",VALUE(B17)&gt;EOMONTH(DATEVALUE($Z$1&amp;$B$11&amp;1),0)-EOMONTH(DATEVALUE($Z$1&amp;$B$11&amp;1),-1)-1),"",B17+1)</f>
        <v>24</v>
      </c>
      <c r="D17" s="244">
        <f t="shared" si="31"/>
        <v>25</v>
      </c>
      <c r="E17" s="244">
        <f t="shared" si="31"/>
        <v>26</v>
      </c>
      <c r="F17" s="244">
        <f t="shared" si="31"/>
        <v>27</v>
      </c>
      <c r="G17" s="244">
        <f t="shared" si="31"/>
        <v>28</v>
      </c>
      <c r="H17" s="244">
        <f t="shared" si="31"/>
        <v>29</v>
      </c>
      <c r="I17" s="241"/>
      <c r="J17" s="244">
        <f t="shared" si="24"/>
        <v>28</v>
      </c>
      <c r="K17" s="244">
        <f t="shared" ref="K17:P17" si="32">IF(OR(J17="",VALUE(J17)&gt;EOMONTH(DATEVALUE($Z$1&amp;$J$11&amp;1),0)-EOMONTH(DATEVALUE($Z$1&amp;$J$11&amp;1),-1)-1),"",J17+1)</f>
        <v>29</v>
      </c>
      <c r="L17" s="244">
        <f t="shared" si="32"/>
        <v>30</v>
      </c>
      <c r="M17" s="244">
        <f t="shared" si="32"/>
        <v>31</v>
      </c>
      <c r="N17" s="244" t="str">
        <f t="shared" si="32"/>
        <v/>
      </c>
      <c r="O17" s="244" t="str">
        <f t="shared" si="32"/>
        <v/>
      </c>
      <c r="P17" s="244" t="str">
        <f t="shared" si="32"/>
        <v/>
      </c>
      <c r="Q17" s="241"/>
      <c r="R17" s="244">
        <f t="shared" si="26"/>
        <v>25</v>
      </c>
      <c r="S17" s="244">
        <f t="shared" ref="S17:X17" si="33">IF(OR(R17="",VALUE(R17)&gt;EOMONTH(DATEVALUE($Z$1&amp;$R$11&amp;1),0)-EOMONTH(DATEVALUE($Z$1&amp;$R$11&amp;1),-1)-1),"",R17+1)</f>
        <v>26</v>
      </c>
      <c r="T17" s="244">
        <f t="shared" si="33"/>
        <v>27</v>
      </c>
      <c r="U17" s="244">
        <f t="shared" si="33"/>
        <v>28</v>
      </c>
      <c r="V17" s="244">
        <f t="shared" si="33"/>
        <v>29</v>
      </c>
      <c r="W17" s="244">
        <f t="shared" si="33"/>
        <v>30</v>
      </c>
      <c r="X17" s="244" t="str">
        <f t="shared" si="33"/>
        <v/>
      </c>
      <c r="Y17" s="240"/>
    </row>
    <row r="18" ht="16.5" customHeight="1">
      <c r="A18" s="243"/>
      <c r="B18" s="244">
        <f t="shared" si="22"/>
        <v>30</v>
      </c>
      <c r="C18" s="244" t="str">
        <f t="shared" ref="C18:H18" si="34">IF(OR(B18="",VALUE(B18)&gt;EOMONTH(DATEVALUE($Z$1&amp;$B$11&amp;1),0)-EOMONTH(DATEVALUE($Z$1&amp;$B$11&amp;1),-1)-1),"",B18+1)</f>
        <v/>
      </c>
      <c r="D18" s="244" t="str">
        <f t="shared" si="34"/>
        <v/>
      </c>
      <c r="E18" s="244" t="str">
        <f t="shared" si="34"/>
        <v/>
      </c>
      <c r="F18" s="244" t="str">
        <f t="shared" si="34"/>
        <v/>
      </c>
      <c r="G18" s="244" t="str">
        <f t="shared" si="34"/>
        <v/>
      </c>
      <c r="H18" s="244" t="str">
        <f t="shared" si="34"/>
        <v/>
      </c>
      <c r="I18" s="241"/>
      <c r="J18" s="244" t="str">
        <f t="shared" si="24"/>
        <v/>
      </c>
      <c r="K18" s="244" t="str">
        <f t="shared" ref="K18:P18" si="35">IF(OR(J18="",VALUE(J18)&gt;EOMONTH(DATEVALUE($Z$1&amp;$J$11&amp;1),0)-EOMONTH(DATEVALUE($Z$1&amp;$J$11&amp;1),-1)-1),"",J18+1)</f>
        <v/>
      </c>
      <c r="L18" s="244" t="str">
        <f t="shared" si="35"/>
        <v/>
      </c>
      <c r="M18" s="244" t="str">
        <f t="shared" si="35"/>
        <v/>
      </c>
      <c r="N18" s="244" t="str">
        <f t="shared" si="35"/>
        <v/>
      </c>
      <c r="O18" s="244" t="str">
        <f t="shared" si="35"/>
        <v/>
      </c>
      <c r="P18" s="244" t="str">
        <f t="shared" si="35"/>
        <v/>
      </c>
      <c r="Q18" s="241"/>
      <c r="R18" s="244" t="str">
        <f t="shared" si="26"/>
        <v/>
      </c>
      <c r="S18" s="244" t="str">
        <f t="shared" ref="S18:X18" si="36">IF(OR(R18="",VALUE(R18)&gt;EOMONTH(DATEVALUE($Z$1&amp;$R$11&amp;1),0)-EOMONTH(DATEVALUE($Z$1&amp;$R$11&amp;1),-1)-1),"",R18+1)</f>
        <v/>
      </c>
      <c r="T18" s="244" t="str">
        <f t="shared" si="36"/>
        <v/>
      </c>
      <c r="U18" s="244" t="str">
        <f t="shared" si="36"/>
        <v/>
      </c>
      <c r="V18" s="244" t="str">
        <f t="shared" si="36"/>
        <v/>
      </c>
      <c r="W18" s="244" t="str">
        <f t="shared" si="36"/>
        <v/>
      </c>
      <c r="X18" s="244" t="str">
        <f t="shared" si="36"/>
        <v/>
      </c>
      <c r="Y18" s="240"/>
    </row>
    <row r="19" ht="16.5" customHeight="1">
      <c r="A19" s="243"/>
      <c r="B19" s="248"/>
      <c r="C19" s="248"/>
      <c r="D19" s="248"/>
      <c r="E19" s="248"/>
      <c r="F19" s="248"/>
      <c r="G19" s="248"/>
      <c r="H19" s="248"/>
      <c r="I19" s="248"/>
      <c r="J19" s="248"/>
      <c r="K19" s="248"/>
      <c r="L19" s="248"/>
      <c r="M19" s="248"/>
      <c r="N19" s="248"/>
      <c r="O19" s="248"/>
      <c r="P19" s="248"/>
      <c r="Q19" s="248"/>
      <c r="R19" s="248"/>
      <c r="S19" s="248"/>
      <c r="T19" s="248"/>
      <c r="U19" s="248"/>
      <c r="V19" s="248"/>
      <c r="W19" s="248"/>
      <c r="X19" s="248"/>
      <c r="Y19" s="240"/>
    </row>
    <row r="20" ht="16.5" customHeight="1">
      <c r="A20" s="246"/>
      <c r="B20" s="249" t="s">
        <v>523</v>
      </c>
      <c r="C20" s="234"/>
      <c r="D20" s="234"/>
      <c r="E20" s="234"/>
      <c r="F20" s="234"/>
      <c r="G20" s="234"/>
      <c r="H20" s="234"/>
      <c r="I20" s="250"/>
      <c r="J20" s="249" t="s">
        <v>524</v>
      </c>
      <c r="K20" s="234"/>
      <c r="L20" s="234"/>
      <c r="M20" s="234"/>
      <c r="N20" s="234"/>
      <c r="O20" s="234"/>
      <c r="P20" s="234"/>
      <c r="Q20" s="250"/>
      <c r="R20" s="249" t="s">
        <v>525</v>
      </c>
      <c r="S20" s="234"/>
      <c r="T20" s="234"/>
      <c r="U20" s="234"/>
      <c r="V20" s="234"/>
      <c r="W20" s="234"/>
      <c r="X20" s="234"/>
      <c r="Y20" s="236"/>
    </row>
    <row r="21" ht="16.5" customHeight="1">
      <c r="A21" s="237"/>
      <c r="B21" s="251" t="s">
        <v>519</v>
      </c>
      <c r="C21" s="251" t="s">
        <v>520</v>
      </c>
      <c r="D21" s="251" t="s">
        <v>359</v>
      </c>
      <c r="E21" s="251" t="s">
        <v>521</v>
      </c>
      <c r="F21" s="251" t="s">
        <v>359</v>
      </c>
      <c r="G21" s="251" t="s">
        <v>522</v>
      </c>
      <c r="H21" s="251" t="s">
        <v>519</v>
      </c>
      <c r="I21" s="252"/>
      <c r="J21" s="251" t="s">
        <v>519</v>
      </c>
      <c r="K21" s="251" t="s">
        <v>520</v>
      </c>
      <c r="L21" s="251" t="s">
        <v>359</v>
      </c>
      <c r="M21" s="251" t="s">
        <v>521</v>
      </c>
      <c r="N21" s="251" t="s">
        <v>359</v>
      </c>
      <c r="O21" s="251" t="s">
        <v>522</v>
      </c>
      <c r="P21" s="251" t="s">
        <v>519</v>
      </c>
      <c r="Q21" s="252"/>
      <c r="R21" s="251" t="s">
        <v>519</v>
      </c>
      <c r="S21" s="251" t="s">
        <v>520</v>
      </c>
      <c r="T21" s="251" t="s">
        <v>359</v>
      </c>
      <c r="U21" s="251" t="s">
        <v>521</v>
      </c>
      <c r="V21" s="251" t="s">
        <v>359</v>
      </c>
      <c r="W21" s="251" t="s">
        <v>522</v>
      </c>
      <c r="X21" s="251" t="s">
        <v>519</v>
      </c>
      <c r="Y21" s="240"/>
    </row>
    <row r="22" ht="16.5" customHeight="1">
      <c r="A22" s="237"/>
      <c r="B22" s="241" t="str">
        <f>IF(WEEKDAY(DATEVALUE($Z$1&amp;$B$20&amp;1))=1,1,"")</f>
        <v/>
      </c>
      <c r="C22" s="241" t="str">
        <f>IF(B22&lt;&gt;"",B22+1,IF(WEEKDAY(DATEVALUE($Z$1&amp;$B$20&amp;1))=2,1,""))</f>
        <v/>
      </c>
      <c r="D22" s="241" t="str">
        <f>IF(C22&lt;&gt;"",C22+1,IF(WEEKDAY(DATEVALUE($Z$1&amp;$B$20&amp;1))=3,1,""))</f>
        <v/>
      </c>
      <c r="E22" s="241" t="str">
        <f>IF(D22&lt;&gt;"",D22+1,IF(WEEKDAY(DATEVALUE($Z$1&amp;$B$20&amp;1))=4,1,""))</f>
        <v/>
      </c>
      <c r="F22" s="241" t="str">
        <f>IF(E22&lt;&gt;"",E22+1,IF(WEEKDAY(DATEVALUE($Z$1&amp;$B$20&amp;1))=5,1,""))</f>
        <v/>
      </c>
      <c r="G22" s="241" t="str">
        <f>IF(F22&lt;&gt;"",F22+1,IF(WEEKDAY(DATEVALUE($Z$1&amp;$B$20&amp;1))=6,1,""))</f>
        <v/>
      </c>
      <c r="H22" s="241">
        <f>IF(G22&lt;&gt;"",G22+1,IF(WEEKDAY(DATEVALUE($Z$1&amp;$B$20&amp;1))=7,1,""))</f>
        <v>1</v>
      </c>
      <c r="I22" s="241"/>
      <c r="J22" s="241" t="str">
        <f>IF(WEEKDAY(DATEVALUE($Z$1&amp;$J$20&amp;1))=1,1,"")</f>
        <v/>
      </c>
      <c r="K22" s="241" t="str">
        <f>IF(J22&lt;&gt;"",J22+1,IF(WEEKDAY(DATEVALUE($Z$1&amp;$J$20&amp;1))=2,1,""))</f>
        <v/>
      </c>
      <c r="L22" s="241">
        <f>IF(K22&lt;&gt;"",K22+1,IF(WEEKDAY(DATEVALUE($Z$1&amp;$J$20&amp;1))=3,1,""))</f>
        <v>1</v>
      </c>
      <c r="M22" s="241">
        <f>IF(L22&lt;&gt;"",L22+1,IF(WEEKDAY(DATEVALUE($Z$1&amp;$J$20&amp;1))=4,1,""))</f>
        <v>2</v>
      </c>
      <c r="N22" s="241">
        <f>IF(M22&lt;&gt;"",M22+1,IF(WEEKDAY(DATEVALUE($Z$1&amp;$J$20&amp;1))=5,1,""))</f>
        <v>3</v>
      </c>
      <c r="O22" s="241">
        <f>IF(N22&lt;&gt;"",N22+1,IF(WEEKDAY(DATEVALUE($Z$1&amp;$J$20&amp;1))=6,1,""))</f>
        <v>4</v>
      </c>
      <c r="P22" s="241">
        <f>IF(O22&lt;&gt;"",O22+1,IF(WEEKDAY(DATEVALUE($Z$1&amp;$J$20&amp;1))=7,1,""))</f>
        <v>5</v>
      </c>
      <c r="Q22" s="241"/>
      <c r="R22" s="241" t="str">
        <f>IF(WEEKDAY(DATEVALUE($Z$1&amp;$R$20&amp;1))=1,1,"")</f>
        <v/>
      </c>
      <c r="S22" s="241" t="str">
        <f>IF(R22&lt;&gt;"",R22+1,IF(WEEKDAY(DATEVALUE($Z$1&amp;$R$20&amp;1))=2,1,""))</f>
        <v/>
      </c>
      <c r="T22" s="241" t="str">
        <f>IF(S22&lt;&gt;"",S22+1,IF(WEEKDAY(DATEVALUE($Z$1&amp;$R$20&amp;1))=3,1,""))</f>
        <v/>
      </c>
      <c r="U22" s="241" t="str">
        <f>IF(T22&lt;&gt;"",T22+1,IF(WEEKDAY(DATEVALUE($Z$1&amp;$R$20&amp;1))=4,1,""))</f>
        <v/>
      </c>
      <c r="V22" s="241" t="str">
        <f>IF(U22&lt;&gt;"",U22+1,IF(WEEKDAY(DATEVALUE($Z$1&amp;$R$20&amp;1))=5,1,""))</f>
        <v/>
      </c>
      <c r="W22" s="241">
        <f>IF(V22&lt;&gt;"",V22+1,IF(WEEKDAY(DATEVALUE($Z$1&amp;$R$20&amp;1))=6,1,""))</f>
        <v>1</v>
      </c>
      <c r="X22" s="241">
        <f>IF(W22&lt;&gt;"",W22+1,IF(WEEKDAY(DATEVALUE($Z$1&amp;$R$20&amp;1))=7,1,""))</f>
        <v>2</v>
      </c>
      <c r="Y22" s="240"/>
    </row>
    <row r="23" ht="16.5" customHeight="1">
      <c r="A23" s="243"/>
      <c r="B23" s="244">
        <f t="shared" ref="B23:B27" si="40">IF(OR(H22="",VALUE(H22)&gt;EOMONTH(DATEVALUE($Z$1&amp;$B$20&amp;1),0)-EOMONTH(DATEVALUE($Z$1&amp;$B$20&amp;1),-1)-1),"",H22+1)</f>
        <v>2</v>
      </c>
      <c r="C23" s="244">
        <f t="shared" ref="C23:H23" si="37">IF(OR(B23="",VALUE(B23)&gt;EOMONTH(DATEVALUE($Z$1&amp;$B$20&amp;1),0)-EOMONTH(DATEVALUE($Z$1&amp;$B$20&amp;1),-1)-1),"",B23+1)</f>
        <v>3</v>
      </c>
      <c r="D23" s="244">
        <f t="shared" si="37"/>
        <v>4</v>
      </c>
      <c r="E23" s="244">
        <f t="shared" si="37"/>
        <v>5</v>
      </c>
      <c r="F23" s="244">
        <f t="shared" si="37"/>
        <v>6</v>
      </c>
      <c r="G23" s="244">
        <f t="shared" si="37"/>
        <v>7</v>
      </c>
      <c r="H23" s="244">
        <f t="shared" si="37"/>
        <v>8</v>
      </c>
      <c r="I23" s="241"/>
      <c r="J23" s="244">
        <f t="shared" ref="J23:J27" si="42">IF(OR(P22="",VALUE(P22)&gt;EOMONTH(DATEVALUE($Z$1&amp;$J$20&amp;1),0)-EOMONTH(DATEVALUE($Z$1&amp;$J$20&amp;1),-1)-1),"",P22+1)</f>
        <v>6</v>
      </c>
      <c r="K23" s="244">
        <f t="shared" ref="K23:P23" si="38">IF(OR(J23="",VALUE(J23)&gt;EOMONTH(DATEVALUE($Z$1&amp;$J$20&amp;1),0)-EOMONTH(DATEVALUE($Z$1&amp;$J$20&amp;1),-1)-1),"",J23+1)</f>
        <v>7</v>
      </c>
      <c r="L23" s="244">
        <f t="shared" si="38"/>
        <v>8</v>
      </c>
      <c r="M23" s="244">
        <f t="shared" si="38"/>
        <v>9</v>
      </c>
      <c r="N23" s="244">
        <f t="shared" si="38"/>
        <v>10</v>
      </c>
      <c r="O23" s="244">
        <f t="shared" si="38"/>
        <v>11</v>
      </c>
      <c r="P23" s="244">
        <f t="shared" si="38"/>
        <v>12</v>
      </c>
      <c r="Q23" s="241"/>
      <c r="R23" s="244">
        <f t="shared" ref="R23:R27" si="44">IF(OR(X22="",VALUE(X22)&gt;EOMONTH(DATEVALUE($Z$1&amp;$R$20&amp;1),0)-EOMONTH(DATEVALUE($Z$1&amp;$R$20&amp;1),-1)-1),"",X22+1)</f>
        <v>3</v>
      </c>
      <c r="S23" s="244">
        <f t="shared" ref="S23:X23" si="39">IF(OR(R23="",VALUE(R23)&gt;EOMONTH(DATEVALUE($Z$1&amp;$R$20&amp;1),0)-EOMONTH(DATEVALUE($Z$1&amp;$R$20&amp;1),-1)-1),"",R23+1)</f>
        <v>4</v>
      </c>
      <c r="T23" s="244">
        <f t="shared" si="39"/>
        <v>5</v>
      </c>
      <c r="U23" s="244">
        <f t="shared" si="39"/>
        <v>6</v>
      </c>
      <c r="V23" s="244">
        <f t="shared" si="39"/>
        <v>7</v>
      </c>
      <c r="W23" s="244">
        <f t="shared" si="39"/>
        <v>8</v>
      </c>
      <c r="X23" s="244">
        <f t="shared" si="39"/>
        <v>9</v>
      </c>
      <c r="Y23" s="240"/>
    </row>
    <row r="24" ht="16.5" customHeight="1">
      <c r="A24" s="243"/>
      <c r="B24" s="244">
        <f t="shared" si="40"/>
        <v>9</v>
      </c>
      <c r="C24" s="244">
        <f t="shared" ref="C24:H24" si="41">IF(OR(B24="",VALUE(B24)&gt;EOMONTH(DATEVALUE($Z$1&amp;$B$20&amp;1),0)-EOMONTH(DATEVALUE($Z$1&amp;$B$20&amp;1),-1)-1),"",B24+1)</f>
        <v>10</v>
      </c>
      <c r="D24" s="244">
        <f t="shared" si="41"/>
        <v>11</v>
      </c>
      <c r="E24" s="244">
        <f t="shared" si="41"/>
        <v>12</v>
      </c>
      <c r="F24" s="244">
        <f t="shared" si="41"/>
        <v>13</v>
      </c>
      <c r="G24" s="244">
        <f t="shared" si="41"/>
        <v>14</v>
      </c>
      <c r="H24" s="244">
        <f t="shared" si="41"/>
        <v>15</v>
      </c>
      <c r="I24" s="241"/>
      <c r="J24" s="244">
        <f t="shared" si="42"/>
        <v>13</v>
      </c>
      <c r="K24" s="244">
        <f t="shared" ref="K24:P24" si="43">IF(OR(J24="",VALUE(J24)&gt;EOMONTH(DATEVALUE($Z$1&amp;$J$20&amp;1),0)-EOMONTH(DATEVALUE($Z$1&amp;$J$20&amp;1),-1)-1),"",J24+1)</f>
        <v>14</v>
      </c>
      <c r="L24" s="244">
        <f t="shared" si="43"/>
        <v>15</v>
      </c>
      <c r="M24" s="244">
        <f t="shared" si="43"/>
        <v>16</v>
      </c>
      <c r="N24" s="244">
        <f t="shared" si="43"/>
        <v>17</v>
      </c>
      <c r="O24" s="244">
        <f t="shared" si="43"/>
        <v>18</v>
      </c>
      <c r="P24" s="244">
        <f t="shared" si="43"/>
        <v>19</v>
      </c>
      <c r="Q24" s="241"/>
      <c r="R24" s="244">
        <f t="shared" si="44"/>
        <v>10</v>
      </c>
      <c r="S24" s="244">
        <f t="shared" ref="S24:X24" si="45">IF(OR(R24="",VALUE(R24)&gt;EOMONTH(DATEVALUE($Z$1&amp;$R$20&amp;1),0)-EOMONTH(DATEVALUE($Z$1&amp;$R$20&amp;1),-1)-1),"",R24+1)</f>
        <v>11</v>
      </c>
      <c r="T24" s="244">
        <f t="shared" si="45"/>
        <v>12</v>
      </c>
      <c r="U24" s="244">
        <f t="shared" si="45"/>
        <v>13</v>
      </c>
      <c r="V24" s="244">
        <f t="shared" si="45"/>
        <v>14</v>
      </c>
      <c r="W24" s="244">
        <f t="shared" si="45"/>
        <v>15</v>
      </c>
      <c r="X24" s="244">
        <f t="shared" si="45"/>
        <v>16</v>
      </c>
      <c r="Y24" s="240"/>
    </row>
    <row r="25" ht="16.5" customHeight="1">
      <c r="A25" s="243"/>
      <c r="B25" s="244">
        <f t="shared" si="40"/>
        <v>16</v>
      </c>
      <c r="C25" s="244">
        <f t="shared" ref="C25:H25" si="46">IF(OR(B25="",VALUE(B25)&gt;EOMONTH(DATEVALUE($Z$1&amp;$B$20&amp;1),0)-EOMONTH(DATEVALUE($Z$1&amp;$B$20&amp;1),-1)-1),"",B25+1)</f>
        <v>17</v>
      </c>
      <c r="D25" s="244">
        <f t="shared" si="46"/>
        <v>18</v>
      </c>
      <c r="E25" s="244">
        <f t="shared" si="46"/>
        <v>19</v>
      </c>
      <c r="F25" s="244">
        <f t="shared" si="46"/>
        <v>20</v>
      </c>
      <c r="G25" s="244">
        <f t="shared" si="46"/>
        <v>21</v>
      </c>
      <c r="H25" s="244">
        <f t="shared" si="46"/>
        <v>22</v>
      </c>
      <c r="I25" s="241"/>
      <c r="J25" s="244">
        <f t="shared" si="42"/>
        <v>20</v>
      </c>
      <c r="K25" s="244">
        <f t="shared" ref="K25:P25" si="47">IF(OR(J25="",VALUE(J25)&gt;EOMONTH(DATEVALUE($Z$1&amp;$J$20&amp;1),0)-EOMONTH(DATEVALUE($Z$1&amp;$J$20&amp;1),-1)-1),"",J25+1)</f>
        <v>21</v>
      </c>
      <c r="L25" s="244">
        <f t="shared" si="47"/>
        <v>22</v>
      </c>
      <c r="M25" s="244">
        <f t="shared" si="47"/>
        <v>23</v>
      </c>
      <c r="N25" s="244">
        <f t="shared" si="47"/>
        <v>24</v>
      </c>
      <c r="O25" s="244">
        <f t="shared" si="47"/>
        <v>25</v>
      </c>
      <c r="P25" s="244">
        <f t="shared" si="47"/>
        <v>26</v>
      </c>
      <c r="Q25" s="241"/>
      <c r="R25" s="244">
        <f t="shared" si="44"/>
        <v>17</v>
      </c>
      <c r="S25" s="244">
        <f t="shared" ref="S25:X25" si="48">IF(OR(R25="",VALUE(R25)&gt;EOMONTH(DATEVALUE($Z$1&amp;$R$20&amp;1),0)-EOMONTH(DATEVALUE($Z$1&amp;$R$20&amp;1),-1)-1),"",R25+1)</f>
        <v>18</v>
      </c>
      <c r="T25" s="244">
        <f t="shared" si="48"/>
        <v>19</v>
      </c>
      <c r="U25" s="244">
        <f t="shared" si="48"/>
        <v>20</v>
      </c>
      <c r="V25" s="244">
        <f t="shared" si="48"/>
        <v>21</v>
      </c>
      <c r="W25" s="244">
        <f t="shared" si="48"/>
        <v>22</v>
      </c>
      <c r="X25" s="244">
        <f t="shared" si="48"/>
        <v>23</v>
      </c>
      <c r="Y25" s="240"/>
    </row>
    <row r="26" ht="16.5" customHeight="1">
      <c r="A26" s="243"/>
      <c r="B26" s="244">
        <f t="shared" si="40"/>
        <v>23</v>
      </c>
      <c r="C26" s="244">
        <f t="shared" ref="C26:H26" si="49">IF(OR(B26="",VALUE(B26)&gt;EOMONTH(DATEVALUE($Z$1&amp;$B$20&amp;1),0)-EOMONTH(DATEVALUE($Z$1&amp;$B$20&amp;1),-1)-1),"",B26+1)</f>
        <v>24</v>
      </c>
      <c r="D26" s="244">
        <f t="shared" si="49"/>
        <v>25</v>
      </c>
      <c r="E26" s="244">
        <f t="shared" si="49"/>
        <v>26</v>
      </c>
      <c r="F26" s="244">
        <f t="shared" si="49"/>
        <v>27</v>
      </c>
      <c r="G26" s="244">
        <f t="shared" si="49"/>
        <v>28</v>
      </c>
      <c r="H26" s="244">
        <f t="shared" si="49"/>
        <v>29</v>
      </c>
      <c r="I26" s="241"/>
      <c r="J26" s="244">
        <f t="shared" si="42"/>
        <v>27</v>
      </c>
      <c r="K26" s="244">
        <f t="shared" ref="K26:P26" si="50">IF(OR(J26="",VALUE(J26)&gt;EOMONTH(DATEVALUE($Z$1&amp;$J$20&amp;1),0)-EOMONTH(DATEVALUE($Z$1&amp;$J$20&amp;1),-1)-1),"",J26+1)</f>
        <v>28</v>
      </c>
      <c r="L26" s="244">
        <f t="shared" si="50"/>
        <v>29</v>
      </c>
      <c r="M26" s="244">
        <f t="shared" si="50"/>
        <v>30</v>
      </c>
      <c r="N26" s="244">
        <f t="shared" si="50"/>
        <v>31</v>
      </c>
      <c r="O26" s="244" t="str">
        <f t="shared" si="50"/>
        <v/>
      </c>
      <c r="P26" s="244" t="str">
        <f t="shared" si="50"/>
        <v/>
      </c>
      <c r="Q26" s="241"/>
      <c r="R26" s="244">
        <f t="shared" si="44"/>
        <v>24</v>
      </c>
      <c r="S26" s="244">
        <f t="shared" ref="S26:X26" si="51">IF(OR(R26="",VALUE(R26)&gt;EOMONTH(DATEVALUE($Z$1&amp;$R$20&amp;1),0)-EOMONTH(DATEVALUE($Z$1&amp;$R$20&amp;1),-1)-1),"",R26+1)</f>
        <v>25</v>
      </c>
      <c r="T26" s="244">
        <f t="shared" si="51"/>
        <v>26</v>
      </c>
      <c r="U26" s="244">
        <f t="shared" si="51"/>
        <v>27</v>
      </c>
      <c r="V26" s="244">
        <f t="shared" si="51"/>
        <v>28</v>
      </c>
      <c r="W26" s="244">
        <f t="shared" si="51"/>
        <v>29</v>
      </c>
      <c r="X26" s="244">
        <f t="shared" si="51"/>
        <v>30</v>
      </c>
      <c r="Y26" s="240"/>
    </row>
    <row r="27" ht="16.5" customHeight="1">
      <c r="A27" s="243"/>
      <c r="B27" s="244">
        <f t="shared" si="40"/>
        <v>30</v>
      </c>
      <c r="C27" s="244">
        <f t="shared" ref="C27:H27" si="52">IF(OR(B27="",VALUE(B27)&gt;EOMONTH(DATEVALUE($Z$1&amp;$B$20&amp;1),0)-EOMONTH(DATEVALUE($Z$1&amp;$B$20&amp;1),-1)-1),"",B27+1)</f>
        <v>31</v>
      </c>
      <c r="D27" s="244" t="str">
        <f t="shared" si="52"/>
        <v/>
      </c>
      <c r="E27" s="244" t="str">
        <f t="shared" si="52"/>
        <v/>
      </c>
      <c r="F27" s="244" t="str">
        <f t="shared" si="52"/>
        <v/>
      </c>
      <c r="G27" s="244" t="str">
        <f t="shared" si="52"/>
        <v/>
      </c>
      <c r="H27" s="244" t="str">
        <f t="shared" si="52"/>
        <v/>
      </c>
      <c r="I27" s="241"/>
      <c r="J27" s="244" t="str">
        <f t="shared" si="42"/>
        <v/>
      </c>
      <c r="K27" s="244" t="str">
        <f t="shared" ref="K27:P27" si="53">IF(OR(J27="",VALUE(J27)&gt;EOMONTH(DATEVALUE($Z$1&amp;$J$20&amp;1),0)-EOMONTH(DATEVALUE($Z$1&amp;$J$20&amp;1),-1)-1),"",J27+1)</f>
        <v/>
      </c>
      <c r="L27" s="244" t="str">
        <f t="shared" si="53"/>
        <v/>
      </c>
      <c r="M27" s="244" t="str">
        <f t="shared" si="53"/>
        <v/>
      </c>
      <c r="N27" s="244" t="str">
        <f t="shared" si="53"/>
        <v/>
      </c>
      <c r="O27" s="244" t="str">
        <f t="shared" si="53"/>
        <v/>
      </c>
      <c r="P27" s="244" t="str">
        <f t="shared" si="53"/>
        <v/>
      </c>
      <c r="Q27" s="241"/>
      <c r="R27" s="244" t="str">
        <f t="shared" si="44"/>
        <v/>
      </c>
      <c r="S27" s="244" t="str">
        <f t="shared" ref="S27:X27" si="54">IF(OR(R27="",VALUE(R27)&gt;EOMONTH(DATEVALUE($Z$1&amp;$R$20&amp;1),0)-EOMONTH(DATEVALUE($Z$1&amp;$R$20&amp;1),-1)-1),"",R27+1)</f>
        <v/>
      </c>
      <c r="T27" s="244" t="str">
        <f t="shared" si="54"/>
        <v/>
      </c>
      <c r="U27" s="244" t="str">
        <f t="shared" si="54"/>
        <v/>
      </c>
      <c r="V27" s="244" t="str">
        <f t="shared" si="54"/>
        <v/>
      </c>
      <c r="W27" s="244" t="str">
        <f t="shared" si="54"/>
        <v/>
      </c>
      <c r="X27" s="244" t="str">
        <f t="shared" si="54"/>
        <v/>
      </c>
      <c r="Y27" s="240"/>
    </row>
    <row r="28" ht="16.5" customHeight="1">
      <c r="A28" s="243"/>
      <c r="B28" s="253"/>
      <c r="C28" s="253"/>
      <c r="D28" s="253"/>
      <c r="E28" s="253"/>
      <c r="F28" s="253"/>
      <c r="G28" s="253"/>
      <c r="H28" s="253"/>
      <c r="I28" s="254"/>
      <c r="J28" s="253"/>
      <c r="K28" s="253"/>
      <c r="L28" s="253"/>
      <c r="M28" s="253"/>
      <c r="N28" s="253"/>
      <c r="O28" s="253"/>
      <c r="P28" s="253"/>
      <c r="Q28" s="254"/>
      <c r="R28" s="255"/>
      <c r="S28" s="255"/>
      <c r="T28" s="255"/>
      <c r="U28" s="255"/>
      <c r="V28" s="255"/>
      <c r="W28" s="255"/>
      <c r="X28" s="255"/>
      <c r="Y28" s="240"/>
    </row>
    <row r="29" ht="16.5" customHeight="1">
      <c r="A29" s="246"/>
      <c r="B29" s="233" t="s">
        <v>526</v>
      </c>
      <c r="C29" s="234"/>
      <c r="D29" s="234"/>
      <c r="E29" s="234"/>
      <c r="F29" s="234"/>
      <c r="G29" s="234"/>
      <c r="H29" s="234"/>
      <c r="I29" s="235"/>
      <c r="J29" s="233" t="s">
        <v>527</v>
      </c>
      <c r="K29" s="234"/>
      <c r="L29" s="234"/>
      <c r="M29" s="234"/>
      <c r="N29" s="234"/>
      <c r="O29" s="234"/>
      <c r="P29" s="234"/>
      <c r="Q29" s="235"/>
      <c r="R29" s="249" t="s">
        <v>437</v>
      </c>
      <c r="S29" s="234"/>
      <c r="T29" s="234"/>
      <c r="U29" s="234"/>
      <c r="V29" s="234"/>
      <c r="W29" s="234"/>
      <c r="X29" s="234"/>
      <c r="Y29" s="236"/>
    </row>
    <row r="30" ht="16.5" customHeight="1">
      <c r="A30" s="237"/>
      <c r="B30" s="238" t="s">
        <v>519</v>
      </c>
      <c r="C30" s="238" t="s">
        <v>520</v>
      </c>
      <c r="D30" s="238" t="s">
        <v>359</v>
      </c>
      <c r="E30" s="238" t="s">
        <v>521</v>
      </c>
      <c r="F30" s="238" t="s">
        <v>359</v>
      </c>
      <c r="G30" s="238" t="s">
        <v>522</v>
      </c>
      <c r="H30" s="238" t="s">
        <v>519</v>
      </c>
      <c r="I30" s="239"/>
      <c r="J30" s="238" t="s">
        <v>519</v>
      </c>
      <c r="K30" s="238" t="s">
        <v>520</v>
      </c>
      <c r="L30" s="238" t="s">
        <v>359</v>
      </c>
      <c r="M30" s="238" t="s">
        <v>521</v>
      </c>
      <c r="N30" s="238" t="s">
        <v>359</v>
      </c>
      <c r="O30" s="238" t="s">
        <v>522</v>
      </c>
      <c r="P30" s="238" t="s">
        <v>519</v>
      </c>
      <c r="Q30" s="239"/>
      <c r="R30" s="238" t="s">
        <v>519</v>
      </c>
      <c r="S30" s="238" t="s">
        <v>520</v>
      </c>
      <c r="T30" s="238" t="s">
        <v>359</v>
      </c>
      <c r="U30" s="238" t="s">
        <v>521</v>
      </c>
      <c r="V30" s="238" t="s">
        <v>359</v>
      </c>
      <c r="W30" s="238" t="s">
        <v>522</v>
      </c>
      <c r="X30" s="238" t="s">
        <v>519</v>
      </c>
      <c r="Y30" s="240"/>
    </row>
    <row r="31" ht="16.5" customHeight="1">
      <c r="A31" s="237"/>
      <c r="B31" s="241">
        <f>IF(WEEKDAY(DATEVALUE($Z$1&amp;$B$29&amp;1))=1,1,"")</f>
        <v>1</v>
      </c>
      <c r="C31" s="241">
        <f>IF(B31&lt;&gt;"",B31+1,IF(WEEKDAY(DATEVALUE($Z$1&amp;$B$29&amp;1))=2,1,""))</f>
        <v>2</v>
      </c>
      <c r="D31" s="241">
        <f>IF(C31&lt;&gt;"",C31+1,IF(WEEKDAY(DATEVALUE($Z$1&amp;$B$29&amp;1))=3,1,""))</f>
        <v>3</v>
      </c>
      <c r="E31" s="241">
        <f>IF(D31&lt;&gt;"",D31+1,IF(WEEKDAY(DATEVALUE($Z$1&amp;$B$29&amp;1))=4,1,""))</f>
        <v>4</v>
      </c>
      <c r="F31" s="241">
        <f>IF(E31&lt;&gt;"",E31+1,IF(WEEKDAY(DATEVALUE($Z$1&amp;$B$29&amp;1))=5,1,""))</f>
        <v>5</v>
      </c>
      <c r="G31" s="241">
        <f>IF(F31&lt;&gt;"",F31+1,IF(WEEKDAY(DATEVALUE($Z$1&amp;$B$29&amp;1))=6,1,""))</f>
        <v>6</v>
      </c>
      <c r="H31" s="241">
        <f>IF(G31&lt;&gt;"",G31+1,IF(WEEKDAY(DATEVALUE($Z$1&amp;$B$29&amp;1))=7,1,""))</f>
        <v>7</v>
      </c>
      <c r="I31" s="241"/>
      <c r="J31" s="241" t="str">
        <f>IF(WEEKDAY(DATEVALUE($Z$1&amp;$J$29&amp;1))=1,1,"")</f>
        <v/>
      </c>
      <c r="K31" s="241" t="str">
        <f>IF(J31&lt;&gt;"",J31+1,IF(WEEKDAY(DATEVALUE($Z$1&amp;$J$29&amp;1))=2,1,""))</f>
        <v/>
      </c>
      <c r="L31" s="241" t="str">
        <f>IF(K31&lt;&gt;"",K31+1,IF(WEEKDAY(DATEVALUE($Z$1&amp;$J$29&amp;1))=3,1,""))</f>
        <v/>
      </c>
      <c r="M31" s="241">
        <f>IF(L31&lt;&gt;"",L31+1,IF(WEEKDAY(DATEVALUE($Z$1&amp;$J$29&amp;1))=4,1,""))</f>
        <v>1</v>
      </c>
      <c r="N31" s="241">
        <f>IF(M31&lt;&gt;"",M31+1,IF(WEEKDAY(DATEVALUE($Z$1&amp;$J$29&amp;1))=5,1,""))</f>
        <v>2</v>
      </c>
      <c r="O31" s="241">
        <f>IF(N31&lt;&gt;"",N31+1,IF(WEEKDAY(DATEVALUE($Z$1&amp;$J$29&amp;1))=6,1,""))</f>
        <v>3</v>
      </c>
      <c r="P31" s="241">
        <f>IF(O31&lt;&gt;"",O31+1,IF(WEEKDAY(DATEVALUE($Z$1&amp;$J$29&amp;1))=7,1,""))</f>
        <v>4</v>
      </c>
      <c r="Q31" s="241"/>
      <c r="R31" s="241" t="str">
        <f>IF(WEEKDAY(DATEVALUE($Z$1&amp;$R$29&amp;1))=1,1,"")</f>
        <v/>
      </c>
      <c r="S31" s="241" t="str">
        <f>IF(R31&lt;&gt;"",R31+1,IF(WEEKDAY(DATEVALUE($Z$1&amp;$R$29&amp;1))=2,1,""))</f>
        <v/>
      </c>
      <c r="T31" s="241" t="str">
        <f>IF(S31&lt;&gt;"",S31+1,IF(WEEKDAY(DATEVALUE($Z$1&amp;$R$29&amp;1))=3,1,""))</f>
        <v/>
      </c>
      <c r="U31" s="241" t="str">
        <f>IF(T31&lt;&gt;"",T31+1,IF(WEEKDAY(DATEVALUE($Z$1&amp;$R$29&amp;1))=4,1,""))</f>
        <v/>
      </c>
      <c r="V31" s="241" t="str">
        <f>IF(U31&lt;&gt;"",U31+1,IF(WEEKDAY(DATEVALUE($Z$1&amp;$R$29&amp;1))=5,1,""))</f>
        <v/>
      </c>
      <c r="W31" s="241">
        <f>IF(V31&lt;&gt;"",V31+1,IF(WEEKDAY(DATEVALUE($Z$1&amp;$R$29&amp;1))=6,1,""))</f>
        <v>1</v>
      </c>
      <c r="X31" s="241">
        <f>IF(W31&lt;&gt;"",W31+1,IF(WEEKDAY(DATEVALUE($Z$1&amp;$R$29&amp;1))=7,1,""))</f>
        <v>2</v>
      </c>
      <c r="Y31" s="240"/>
    </row>
    <row r="32" ht="16.5" customHeight="1">
      <c r="A32" s="243"/>
      <c r="B32" s="244">
        <f t="shared" ref="B32:B36" si="58">IF(OR(H31="",VALUE(H31)&gt;EOMONTH(DATEVALUE($Z$1&amp;$B$29&amp;1),0)-EOMONTH(DATEVALUE($Z$1&amp;$B$29&amp;1),-1)-1),"",H31+1)</f>
        <v>8</v>
      </c>
      <c r="C32" s="244">
        <f t="shared" ref="C32:H32" si="55">IF(OR(B32="",VALUE(B32)&gt;EOMONTH(DATEVALUE($Z$1&amp;$B$29&amp;1),0)-EOMONTH(DATEVALUE($Z$1&amp;$B$29&amp;1),-1)-1),"",B32+1)</f>
        <v>9</v>
      </c>
      <c r="D32" s="244">
        <f t="shared" si="55"/>
        <v>10</v>
      </c>
      <c r="E32" s="244">
        <f t="shared" si="55"/>
        <v>11</v>
      </c>
      <c r="F32" s="244">
        <f t="shared" si="55"/>
        <v>12</v>
      </c>
      <c r="G32" s="244">
        <f t="shared" si="55"/>
        <v>13</v>
      </c>
      <c r="H32" s="244">
        <f t="shared" si="55"/>
        <v>14</v>
      </c>
      <c r="I32" s="241"/>
      <c r="J32" s="244">
        <f t="shared" ref="J32:J36" si="60">IF(OR(P31="",VALUE(P31)&gt;EOMONTH(DATEVALUE($Z$1&amp;$J$29&amp;1),0)-EOMONTH(DATEVALUE($Z$1&amp;$J$29&amp;1),-1)-1),"",P31+1)</f>
        <v>5</v>
      </c>
      <c r="K32" s="244">
        <f t="shared" ref="K32:P32" si="56">IF(OR(J32="",VALUE(J32)&gt;EOMONTH(DATEVALUE($Z$1&amp;$J$29&amp;1),0)-EOMONTH(DATEVALUE($Z$1&amp;$J$29&amp;1),-1)-1),"",J32+1)</f>
        <v>6</v>
      </c>
      <c r="L32" s="244">
        <f t="shared" si="56"/>
        <v>7</v>
      </c>
      <c r="M32" s="244">
        <f t="shared" si="56"/>
        <v>8</v>
      </c>
      <c r="N32" s="244">
        <f t="shared" si="56"/>
        <v>9</v>
      </c>
      <c r="O32" s="244">
        <f t="shared" si="56"/>
        <v>10</v>
      </c>
      <c r="P32" s="244">
        <f t="shared" si="56"/>
        <v>11</v>
      </c>
      <c r="Q32" s="241"/>
      <c r="R32" s="244">
        <f t="shared" ref="R32:R36" si="62">IF(OR(X31="",VALUE(X31)&gt;EOMONTH(DATEVALUE($Z$1&amp;$R$29&amp;1),0)-EOMONTH(DATEVALUE($Z$1&amp;$R$29&amp;1),-1)-1),"",X31+1)</f>
        <v>3</v>
      </c>
      <c r="S32" s="244">
        <f t="shared" ref="S32:X32" si="57">IF(OR(R32="",VALUE(R32)&gt;EOMONTH(DATEVALUE($Z$1&amp;$R$29&amp;1),0)-EOMONTH(DATEVALUE($Z$1&amp;$R$29&amp;1),-1)-1),"",R32+1)</f>
        <v>4</v>
      </c>
      <c r="T32" s="244">
        <f t="shared" si="57"/>
        <v>5</v>
      </c>
      <c r="U32" s="244">
        <f t="shared" si="57"/>
        <v>6</v>
      </c>
      <c r="V32" s="244">
        <f t="shared" si="57"/>
        <v>7</v>
      </c>
      <c r="W32" s="244">
        <f t="shared" si="57"/>
        <v>8</v>
      </c>
      <c r="X32" s="244">
        <f t="shared" si="57"/>
        <v>9</v>
      </c>
      <c r="Y32" s="240"/>
    </row>
    <row r="33" ht="16.5" customHeight="1">
      <c r="A33" s="243"/>
      <c r="B33" s="244">
        <f t="shared" si="58"/>
        <v>15</v>
      </c>
      <c r="C33" s="244">
        <f t="shared" ref="C33:H33" si="59">IF(OR(B33="",VALUE(B33)&gt;EOMONTH(DATEVALUE($Z$1&amp;$B$29&amp;1),0)-EOMONTH(DATEVALUE($Z$1&amp;$B$29&amp;1),-1)-1),"",B33+1)</f>
        <v>16</v>
      </c>
      <c r="D33" s="244">
        <f t="shared" si="59"/>
        <v>17</v>
      </c>
      <c r="E33" s="244">
        <f t="shared" si="59"/>
        <v>18</v>
      </c>
      <c r="F33" s="244">
        <f t="shared" si="59"/>
        <v>19</v>
      </c>
      <c r="G33" s="244">
        <f t="shared" si="59"/>
        <v>20</v>
      </c>
      <c r="H33" s="244">
        <f t="shared" si="59"/>
        <v>21</v>
      </c>
      <c r="I33" s="241"/>
      <c r="J33" s="244">
        <f t="shared" si="60"/>
        <v>12</v>
      </c>
      <c r="K33" s="244">
        <f t="shared" ref="K33:P33" si="61">IF(OR(J33="",VALUE(J33)&gt;EOMONTH(DATEVALUE($Z$1&amp;$J$29&amp;1),0)-EOMONTH(DATEVALUE($Z$1&amp;$J$29&amp;1),-1)-1),"",J33+1)</f>
        <v>13</v>
      </c>
      <c r="L33" s="244">
        <f t="shared" si="61"/>
        <v>14</v>
      </c>
      <c r="M33" s="244">
        <f t="shared" si="61"/>
        <v>15</v>
      </c>
      <c r="N33" s="244">
        <f t="shared" si="61"/>
        <v>16</v>
      </c>
      <c r="O33" s="244">
        <f t="shared" si="61"/>
        <v>17</v>
      </c>
      <c r="P33" s="244">
        <f t="shared" si="61"/>
        <v>18</v>
      </c>
      <c r="Q33" s="241"/>
      <c r="R33" s="244">
        <f t="shared" si="62"/>
        <v>10</v>
      </c>
      <c r="S33" s="244">
        <f t="shared" ref="S33:X33" si="63">IF(OR(R33="",VALUE(R33)&gt;EOMONTH(DATEVALUE($Z$1&amp;$R$29&amp;1),0)-EOMONTH(DATEVALUE($Z$1&amp;$R$29&amp;1),-1)-1),"",R33+1)</f>
        <v>11</v>
      </c>
      <c r="T33" s="244">
        <f t="shared" si="63"/>
        <v>12</v>
      </c>
      <c r="U33" s="244">
        <f t="shared" si="63"/>
        <v>13</v>
      </c>
      <c r="V33" s="244">
        <f t="shared" si="63"/>
        <v>14</v>
      </c>
      <c r="W33" s="244">
        <f t="shared" si="63"/>
        <v>15</v>
      </c>
      <c r="X33" s="244">
        <f t="shared" si="63"/>
        <v>16</v>
      </c>
      <c r="Y33" s="240"/>
    </row>
    <row r="34" ht="16.5" customHeight="1">
      <c r="A34" s="243"/>
      <c r="B34" s="244">
        <f t="shared" si="58"/>
        <v>22</v>
      </c>
      <c r="C34" s="244">
        <f t="shared" ref="C34:H34" si="64">IF(OR(B34="",VALUE(B34)&gt;EOMONTH(DATEVALUE($Z$1&amp;$B$29&amp;1),0)-EOMONTH(DATEVALUE($Z$1&amp;$B$29&amp;1),-1)-1),"",B34+1)</f>
        <v>23</v>
      </c>
      <c r="D34" s="244">
        <f t="shared" si="64"/>
        <v>24</v>
      </c>
      <c r="E34" s="244">
        <f t="shared" si="64"/>
        <v>25</v>
      </c>
      <c r="F34" s="244">
        <f t="shared" si="64"/>
        <v>26</v>
      </c>
      <c r="G34" s="244">
        <f t="shared" si="64"/>
        <v>27</v>
      </c>
      <c r="H34" s="244">
        <f t="shared" si="64"/>
        <v>28</v>
      </c>
      <c r="I34" s="241"/>
      <c r="J34" s="244">
        <f t="shared" si="60"/>
        <v>19</v>
      </c>
      <c r="K34" s="244">
        <f t="shared" ref="K34:P34" si="65">IF(OR(J34="",VALUE(J34)&gt;EOMONTH(DATEVALUE($Z$1&amp;$J$29&amp;1),0)-EOMONTH(DATEVALUE($Z$1&amp;$J$29&amp;1),-1)-1),"",J34+1)</f>
        <v>20</v>
      </c>
      <c r="L34" s="244">
        <f t="shared" si="65"/>
        <v>21</v>
      </c>
      <c r="M34" s="244">
        <f t="shared" si="65"/>
        <v>22</v>
      </c>
      <c r="N34" s="244">
        <f t="shared" si="65"/>
        <v>23</v>
      </c>
      <c r="O34" s="244">
        <f t="shared" si="65"/>
        <v>24</v>
      </c>
      <c r="P34" s="244">
        <f t="shared" si="65"/>
        <v>25</v>
      </c>
      <c r="Q34" s="241"/>
      <c r="R34" s="244">
        <f t="shared" si="62"/>
        <v>17</v>
      </c>
      <c r="S34" s="244">
        <f t="shared" ref="S34:X34" si="66">IF(OR(R34="",VALUE(R34)&gt;EOMONTH(DATEVALUE($Z$1&amp;$R$29&amp;1),0)-EOMONTH(DATEVALUE($Z$1&amp;$R$29&amp;1),-1)-1),"",R34+1)</f>
        <v>18</v>
      </c>
      <c r="T34" s="244">
        <f t="shared" si="66"/>
        <v>19</v>
      </c>
      <c r="U34" s="244">
        <f t="shared" si="66"/>
        <v>20</v>
      </c>
      <c r="V34" s="244">
        <f t="shared" si="66"/>
        <v>21</v>
      </c>
      <c r="W34" s="244">
        <f t="shared" si="66"/>
        <v>22</v>
      </c>
      <c r="X34" s="244">
        <f t="shared" si="66"/>
        <v>23</v>
      </c>
      <c r="Y34" s="240"/>
    </row>
    <row r="35" ht="16.5" customHeight="1">
      <c r="A35" s="243"/>
      <c r="B35" s="244">
        <f t="shared" si="58"/>
        <v>29</v>
      </c>
      <c r="C35" s="244">
        <f t="shared" ref="C35:H35" si="67">IF(OR(B35="",VALUE(B35)&gt;EOMONTH(DATEVALUE($Z$1&amp;$B$29&amp;1),0)-EOMONTH(DATEVALUE($Z$1&amp;$B$29&amp;1),-1)-1),"",B35+1)</f>
        <v>30</v>
      </c>
      <c r="D35" s="244">
        <f t="shared" si="67"/>
        <v>31</v>
      </c>
      <c r="E35" s="244" t="str">
        <f t="shared" si="67"/>
        <v/>
      </c>
      <c r="F35" s="244" t="str">
        <f t="shared" si="67"/>
        <v/>
      </c>
      <c r="G35" s="244" t="str">
        <f t="shared" si="67"/>
        <v/>
      </c>
      <c r="H35" s="244" t="str">
        <f t="shared" si="67"/>
        <v/>
      </c>
      <c r="I35" s="241"/>
      <c r="J35" s="244">
        <f t="shared" si="60"/>
        <v>26</v>
      </c>
      <c r="K35" s="244">
        <f t="shared" ref="K35:P35" si="68">IF(OR(J35="",VALUE(J35)&gt;EOMONTH(DATEVALUE($Z$1&amp;$J$29&amp;1),0)-EOMONTH(DATEVALUE($Z$1&amp;$J$29&amp;1),-1)-1),"",J35+1)</f>
        <v>27</v>
      </c>
      <c r="L35" s="244">
        <f t="shared" si="68"/>
        <v>28</v>
      </c>
      <c r="M35" s="244">
        <f t="shared" si="68"/>
        <v>29</v>
      </c>
      <c r="N35" s="244">
        <f t="shared" si="68"/>
        <v>30</v>
      </c>
      <c r="O35" s="244" t="str">
        <f t="shared" si="68"/>
        <v/>
      </c>
      <c r="P35" s="244" t="str">
        <f t="shared" si="68"/>
        <v/>
      </c>
      <c r="Q35" s="241"/>
      <c r="R35" s="244">
        <f t="shared" si="62"/>
        <v>24</v>
      </c>
      <c r="S35" s="244">
        <f t="shared" ref="S35:X35" si="69">IF(OR(R35="",VALUE(R35)&gt;EOMONTH(DATEVALUE($Z$1&amp;$R$29&amp;1),0)-EOMONTH(DATEVALUE($Z$1&amp;$R$29&amp;1),-1)-1),"",R35+1)</f>
        <v>25</v>
      </c>
      <c r="T35" s="244">
        <f t="shared" si="69"/>
        <v>26</v>
      </c>
      <c r="U35" s="244">
        <f t="shared" si="69"/>
        <v>27</v>
      </c>
      <c r="V35" s="244">
        <f t="shared" si="69"/>
        <v>28</v>
      </c>
      <c r="W35" s="244">
        <f t="shared" si="69"/>
        <v>29</v>
      </c>
      <c r="X35" s="244">
        <f t="shared" si="69"/>
        <v>30</v>
      </c>
      <c r="Y35" s="240"/>
    </row>
    <row r="36" ht="16.5" customHeight="1">
      <c r="A36" s="243"/>
      <c r="B36" s="244" t="str">
        <f t="shared" si="58"/>
        <v/>
      </c>
      <c r="C36" s="244" t="str">
        <f t="shared" ref="C36:H36" si="70">IF(OR(B36="",VALUE(B36)&gt;EOMONTH(DATEVALUE($Z$1&amp;$B$29&amp;1),0)-EOMONTH(DATEVALUE($Z$1&amp;$B$29&amp;1),-1)-1),"",B36+1)</f>
        <v/>
      </c>
      <c r="D36" s="244" t="str">
        <f t="shared" si="70"/>
        <v/>
      </c>
      <c r="E36" s="244" t="str">
        <f t="shared" si="70"/>
        <v/>
      </c>
      <c r="F36" s="244" t="str">
        <f t="shared" si="70"/>
        <v/>
      </c>
      <c r="G36" s="244" t="str">
        <f t="shared" si="70"/>
        <v/>
      </c>
      <c r="H36" s="244" t="str">
        <f t="shared" si="70"/>
        <v/>
      </c>
      <c r="I36" s="241"/>
      <c r="J36" s="244" t="str">
        <f t="shared" si="60"/>
        <v/>
      </c>
      <c r="K36" s="244" t="str">
        <f t="shared" ref="K36:P36" si="71">IF(OR(J36="",VALUE(J36)&gt;EOMONTH(DATEVALUE($Z$1&amp;$J$29&amp;1),0)-EOMONTH(DATEVALUE($Z$1&amp;$J$29&amp;1),-1)-1),"",J36+1)</f>
        <v/>
      </c>
      <c r="L36" s="244" t="str">
        <f t="shared" si="71"/>
        <v/>
      </c>
      <c r="M36" s="244" t="str">
        <f t="shared" si="71"/>
        <v/>
      </c>
      <c r="N36" s="244" t="str">
        <f t="shared" si="71"/>
        <v/>
      </c>
      <c r="O36" s="244" t="str">
        <f t="shared" si="71"/>
        <v/>
      </c>
      <c r="P36" s="244" t="str">
        <f t="shared" si="71"/>
        <v/>
      </c>
      <c r="Q36" s="241"/>
      <c r="R36" s="244">
        <f t="shared" si="62"/>
        <v>31</v>
      </c>
      <c r="S36" s="244" t="str">
        <f t="shared" ref="S36:X36" si="72">IF(OR(R36="",VALUE(R36)&gt;EOMONTH(DATEVALUE($Z$1&amp;$R$29&amp;1),0)-EOMONTH(DATEVALUE($Z$1&amp;$R$29&amp;1),-1)-1),"",R36+1)</f>
        <v/>
      </c>
      <c r="T36" s="244" t="str">
        <f t="shared" si="72"/>
        <v/>
      </c>
      <c r="U36" s="244" t="str">
        <f t="shared" si="72"/>
        <v/>
      </c>
      <c r="V36" s="244" t="str">
        <f t="shared" si="72"/>
        <v/>
      </c>
      <c r="W36" s="244" t="str">
        <f t="shared" si="72"/>
        <v/>
      </c>
      <c r="X36" s="244" t="str">
        <f t="shared" si="72"/>
        <v/>
      </c>
      <c r="Y36" s="240"/>
    </row>
    <row r="37" ht="16.5" customHeight="1">
      <c r="A37" s="256"/>
      <c r="B37" s="257"/>
      <c r="C37" s="257"/>
      <c r="D37" s="257"/>
      <c r="E37" s="257"/>
      <c r="F37" s="257"/>
      <c r="G37" s="257"/>
      <c r="H37" s="257"/>
      <c r="I37" s="257"/>
      <c r="J37" s="257"/>
      <c r="K37" s="257"/>
      <c r="L37" s="257"/>
      <c r="M37" s="257"/>
      <c r="N37" s="257"/>
      <c r="O37" s="257"/>
      <c r="P37" s="257"/>
      <c r="Q37" s="257"/>
      <c r="R37" s="258"/>
      <c r="S37" s="258"/>
      <c r="T37" s="258"/>
      <c r="U37" s="258"/>
      <c r="V37" s="258"/>
      <c r="W37" s="258"/>
      <c r="X37" s="258"/>
      <c r="Y37" s="240"/>
    </row>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4">
    <mergeCell ref="B11:H11"/>
    <mergeCell ref="B20:H20"/>
    <mergeCell ref="J20:P20"/>
    <mergeCell ref="R20:X20"/>
    <mergeCell ref="B29:H29"/>
    <mergeCell ref="J29:P29"/>
    <mergeCell ref="Z1:Z37"/>
    <mergeCell ref="AA1:AA37"/>
    <mergeCell ref="B2:H2"/>
    <mergeCell ref="J2:P2"/>
    <mergeCell ref="R2:X2"/>
    <mergeCell ref="J11:P11"/>
    <mergeCell ref="R11:X11"/>
    <mergeCell ref="R29:X29"/>
  </mergeCells>
  <dataValidations>
    <dataValidation type="custom" allowBlank="1" showDropDown="1" showErrorMessage="1" sqref="I5:I9 Q5:Q9 I20 Q20">
      <formula1>OR(NOT(ISERROR(DATEVALUE(I5))), AND(ISNUMBER(I5), LEFT(CELL("format", I5))="D"))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7.89"/>
    <col customWidth="1" min="2" max="2" width="43.22"/>
    <col customWidth="1" min="3" max="3" width="15.33"/>
  </cols>
  <sheetData>
    <row r="1">
      <c r="A1" s="259" t="s">
        <v>533</v>
      </c>
      <c r="B1" s="259" t="s">
        <v>534</v>
      </c>
      <c r="C1" s="260" t="s">
        <v>535</v>
      </c>
      <c r="D1" s="260" t="s">
        <v>536</v>
      </c>
    </row>
    <row r="2">
      <c r="A2" s="261" t="s">
        <v>537</v>
      </c>
      <c r="B2" s="262" t="s">
        <v>538</v>
      </c>
      <c r="C2" s="263" t="s">
        <v>539</v>
      </c>
    </row>
    <row r="3">
      <c r="A3" s="264"/>
      <c r="B3" s="265" t="s">
        <v>540</v>
      </c>
      <c r="C3" s="266" t="s">
        <v>541</v>
      </c>
    </row>
    <row r="4">
      <c r="A4" s="264"/>
      <c r="B4" s="267" t="s">
        <v>542</v>
      </c>
      <c r="C4" s="266" t="s">
        <v>543</v>
      </c>
    </row>
    <row r="5">
      <c r="A5" s="264"/>
      <c r="B5" s="268" t="s">
        <v>478</v>
      </c>
      <c r="C5" s="266" t="s">
        <v>544</v>
      </c>
    </row>
    <row r="6">
      <c r="A6" s="264"/>
      <c r="B6" s="269" t="s">
        <v>545</v>
      </c>
      <c r="C6" s="266" t="s">
        <v>541</v>
      </c>
    </row>
    <row r="7">
      <c r="A7" s="264"/>
      <c r="B7" s="270" t="s">
        <v>546</v>
      </c>
      <c r="C7" s="266" t="s">
        <v>547</v>
      </c>
    </row>
    <row r="8">
      <c r="A8" s="264"/>
      <c r="B8" s="270" t="s">
        <v>548</v>
      </c>
      <c r="C8" s="266" t="s">
        <v>547</v>
      </c>
    </row>
    <row r="9">
      <c r="A9" s="264"/>
      <c r="B9" s="271" t="s">
        <v>549</v>
      </c>
      <c r="C9" s="266" t="s">
        <v>539</v>
      </c>
    </row>
    <row r="10">
      <c r="A10" s="264"/>
      <c r="B10" s="268" t="s">
        <v>550</v>
      </c>
      <c r="C10" s="266" t="s">
        <v>544</v>
      </c>
    </row>
    <row r="11">
      <c r="A11" s="264"/>
      <c r="B11" s="272" t="s">
        <v>551</v>
      </c>
      <c r="C11" s="266" t="s">
        <v>552</v>
      </c>
    </row>
    <row r="12">
      <c r="A12" s="264"/>
      <c r="B12" s="267" t="s">
        <v>553</v>
      </c>
      <c r="C12" s="266" t="s">
        <v>543</v>
      </c>
    </row>
    <row r="13">
      <c r="A13" s="264"/>
      <c r="B13" s="271" t="s">
        <v>480</v>
      </c>
      <c r="C13" s="266" t="s">
        <v>539</v>
      </c>
    </row>
    <row r="14">
      <c r="A14" s="264"/>
      <c r="B14" s="270" t="s">
        <v>554</v>
      </c>
      <c r="C14" s="266" t="s">
        <v>552</v>
      </c>
    </row>
    <row r="15">
      <c r="A15" s="264"/>
      <c r="B15" s="267" t="s">
        <v>555</v>
      </c>
      <c r="C15" s="266" t="s">
        <v>543</v>
      </c>
    </row>
    <row r="16">
      <c r="A16" s="264"/>
      <c r="B16" s="270" t="s">
        <v>556</v>
      </c>
      <c r="C16" s="266" t="s">
        <v>552</v>
      </c>
    </row>
    <row r="17">
      <c r="A17" s="264"/>
      <c r="B17" s="270" t="s">
        <v>557</v>
      </c>
      <c r="C17" s="266" t="s">
        <v>552</v>
      </c>
    </row>
    <row r="18">
      <c r="A18" s="264"/>
      <c r="B18" s="270" t="s">
        <v>558</v>
      </c>
      <c r="C18" s="266" t="s">
        <v>552</v>
      </c>
    </row>
    <row r="19">
      <c r="A19" s="264"/>
      <c r="B19" s="270" t="s">
        <v>559</v>
      </c>
      <c r="C19" s="266" t="s">
        <v>547</v>
      </c>
    </row>
    <row r="20">
      <c r="A20" s="264"/>
      <c r="B20" s="268" t="s">
        <v>560</v>
      </c>
      <c r="C20" s="266" t="s">
        <v>544</v>
      </c>
    </row>
    <row r="21">
      <c r="A21" s="264"/>
      <c r="B21" s="270" t="s">
        <v>561</v>
      </c>
      <c r="C21" s="266" t="s">
        <v>552</v>
      </c>
    </row>
    <row r="22">
      <c r="A22" s="264"/>
      <c r="B22" s="270" t="s">
        <v>562</v>
      </c>
      <c r="C22" s="266" t="s">
        <v>552</v>
      </c>
    </row>
    <row r="23">
      <c r="A23" s="264"/>
      <c r="B23" s="273" t="s">
        <v>563</v>
      </c>
      <c r="C23" s="266" t="s">
        <v>544</v>
      </c>
    </row>
    <row r="24">
      <c r="A24" s="264"/>
      <c r="B24" s="273" t="s">
        <v>564</v>
      </c>
      <c r="C24" s="266" t="s">
        <v>544</v>
      </c>
    </row>
    <row r="25">
      <c r="A25" s="274" t="s">
        <v>565</v>
      </c>
      <c r="B25" s="275" t="s">
        <v>566</v>
      </c>
      <c r="C25" s="276" t="s">
        <v>541</v>
      </c>
    </row>
    <row r="26">
      <c r="A26" s="277" t="s">
        <v>567</v>
      </c>
      <c r="B26" s="268" t="s">
        <v>568</v>
      </c>
      <c r="C26" s="263" t="s">
        <v>544</v>
      </c>
    </row>
    <row r="27">
      <c r="A27" s="264"/>
      <c r="B27" s="271" t="s">
        <v>569</v>
      </c>
      <c r="C27" s="266" t="s">
        <v>570</v>
      </c>
    </row>
    <row r="28">
      <c r="A28" s="264"/>
      <c r="B28" s="271" t="s">
        <v>485</v>
      </c>
      <c r="C28" s="266" t="s">
        <v>539</v>
      </c>
    </row>
    <row r="29">
      <c r="A29" s="264"/>
      <c r="B29" s="271" t="s">
        <v>571</v>
      </c>
      <c r="C29" s="266" t="s">
        <v>539</v>
      </c>
    </row>
    <row r="30">
      <c r="A30" s="264"/>
      <c r="B30" s="278" t="s">
        <v>572</v>
      </c>
      <c r="C30" s="266" t="s">
        <v>543</v>
      </c>
      <c r="D30" s="4"/>
    </row>
    <row r="31">
      <c r="A31" s="264"/>
      <c r="B31" s="271" t="s">
        <v>573</v>
      </c>
      <c r="C31" s="266" t="s">
        <v>570</v>
      </c>
      <c r="D31" s="4"/>
    </row>
    <row r="32">
      <c r="A32" s="264"/>
      <c r="B32" s="271" t="s">
        <v>574</v>
      </c>
      <c r="C32" s="266" t="s">
        <v>539</v>
      </c>
      <c r="D32" s="4"/>
    </row>
    <row r="33">
      <c r="A33" s="264"/>
      <c r="B33" s="271" t="s">
        <v>575</v>
      </c>
      <c r="C33" s="266" t="s">
        <v>539</v>
      </c>
      <c r="D33" s="4"/>
    </row>
    <row r="34">
      <c r="A34" s="264"/>
      <c r="B34" s="278" t="s">
        <v>576</v>
      </c>
      <c r="C34" s="266" t="s">
        <v>543</v>
      </c>
      <c r="D34" s="4"/>
    </row>
    <row r="35">
      <c r="A35" s="264"/>
      <c r="B35" s="271" t="s">
        <v>577</v>
      </c>
      <c r="C35" s="266" t="s">
        <v>570</v>
      </c>
      <c r="D35" s="4"/>
    </row>
    <row r="36">
      <c r="A36" s="264"/>
      <c r="B36" s="268" t="s">
        <v>578</v>
      </c>
      <c r="C36" s="266" t="s">
        <v>544</v>
      </c>
      <c r="D36" s="4"/>
    </row>
    <row r="37">
      <c r="A37" s="264"/>
      <c r="B37" s="271" t="s">
        <v>579</v>
      </c>
      <c r="C37" s="266" t="s">
        <v>543</v>
      </c>
      <c r="D37" s="4"/>
    </row>
    <row r="38">
      <c r="A38" s="264"/>
      <c r="B38" s="279" t="s">
        <v>580</v>
      </c>
      <c r="C38" s="266" t="s">
        <v>543</v>
      </c>
      <c r="D38" s="4"/>
    </row>
    <row r="39">
      <c r="A39" s="264"/>
      <c r="B39" s="271" t="s">
        <v>581</v>
      </c>
      <c r="C39" s="266" t="s">
        <v>539</v>
      </c>
      <c r="D39" s="4"/>
    </row>
    <row r="40">
      <c r="A40" s="264"/>
      <c r="B40" s="268" t="s">
        <v>582</v>
      </c>
      <c r="C40" s="266" t="s">
        <v>544</v>
      </c>
      <c r="D40" s="4"/>
    </row>
    <row r="41">
      <c r="A41" s="264"/>
      <c r="B41" s="268" t="s">
        <v>583</v>
      </c>
      <c r="C41" s="266" t="s">
        <v>544</v>
      </c>
    </row>
    <row r="42">
      <c r="A42" s="264"/>
      <c r="B42" s="271" t="s">
        <v>584</v>
      </c>
      <c r="C42" s="266" t="s">
        <v>539</v>
      </c>
    </row>
    <row r="43">
      <c r="A43" s="264"/>
      <c r="B43" s="271" t="s">
        <v>585</v>
      </c>
      <c r="C43" s="266" t="s">
        <v>539</v>
      </c>
    </row>
    <row r="44">
      <c r="A44" s="264"/>
      <c r="B44" s="271" t="s">
        <v>586</v>
      </c>
      <c r="C44" s="266" t="s">
        <v>539</v>
      </c>
    </row>
    <row r="45">
      <c r="A45" s="264"/>
      <c r="B45" s="271" t="s">
        <v>587</v>
      </c>
      <c r="C45" s="266" t="s">
        <v>539</v>
      </c>
    </row>
    <row r="46">
      <c r="A46" s="264"/>
      <c r="B46" s="271" t="s">
        <v>588</v>
      </c>
      <c r="C46" s="266" t="s">
        <v>539</v>
      </c>
    </row>
    <row r="47">
      <c r="A47" s="264"/>
      <c r="B47" s="280" t="s">
        <v>589</v>
      </c>
      <c r="C47" s="266" t="s">
        <v>543</v>
      </c>
    </row>
    <row r="48">
      <c r="A48" s="264"/>
      <c r="B48" s="271" t="s">
        <v>590</v>
      </c>
      <c r="C48" s="266" t="s">
        <v>539</v>
      </c>
    </row>
    <row r="49">
      <c r="A49" s="264"/>
      <c r="B49" s="271" t="s">
        <v>591</v>
      </c>
      <c r="C49" s="266" t="s">
        <v>539</v>
      </c>
    </row>
    <row r="50">
      <c r="A50" s="264"/>
      <c r="B50" s="281" t="s">
        <v>592</v>
      </c>
      <c r="C50" s="266" t="s">
        <v>543</v>
      </c>
      <c r="D50" s="4"/>
    </row>
    <row r="51">
      <c r="A51" s="264"/>
      <c r="B51" s="271" t="s">
        <v>593</v>
      </c>
      <c r="C51" s="266" t="s">
        <v>539</v>
      </c>
    </row>
    <row r="52">
      <c r="A52" s="264"/>
      <c r="B52" s="282" t="s">
        <v>594</v>
      </c>
      <c r="C52" s="282" t="s">
        <v>595</v>
      </c>
      <c r="D52" s="4"/>
    </row>
    <row r="53">
      <c r="A53" s="264"/>
      <c r="B53" s="268" t="s">
        <v>596</v>
      </c>
      <c r="C53" s="266" t="s">
        <v>544</v>
      </c>
    </row>
    <row r="54">
      <c r="A54" s="264"/>
      <c r="B54" s="271" t="s">
        <v>597</v>
      </c>
      <c r="C54" s="266" t="s">
        <v>539</v>
      </c>
    </row>
    <row r="55">
      <c r="A55" s="264"/>
      <c r="B55" s="271" t="s">
        <v>598</v>
      </c>
      <c r="C55" s="266" t="s">
        <v>599</v>
      </c>
    </row>
    <row r="56">
      <c r="A56" s="264"/>
      <c r="B56" s="271" t="s">
        <v>600</v>
      </c>
      <c r="C56" s="266" t="s">
        <v>539</v>
      </c>
    </row>
    <row r="57">
      <c r="A57" s="264"/>
      <c r="B57" s="271" t="s">
        <v>601</v>
      </c>
      <c r="C57" s="266" t="s">
        <v>539</v>
      </c>
    </row>
    <row r="58">
      <c r="A58" s="264"/>
      <c r="B58" s="271" t="s">
        <v>602</v>
      </c>
      <c r="C58" s="266" t="s">
        <v>539</v>
      </c>
    </row>
    <row r="59">
      <c r="A59" s="264"/>
      <c r="B59" s="271" t="s">
        <v>603</v>
      </c>
      <c r="C59" s="266" t="s">
        <v>570</v>
      </c>
    </row>
    <row r="60">
      <c r="A60" s="264"/>
      <c r="B60" s="271" t="s">
        <v>604</v>
      </c>
      <c r="C60" s="266" t="s">
        <v>539</v>
      </c>
    </row>
    <row r="61">
      <c r="A61" s="264"/>
      <c r="B61" s="268" t="s">
        <v>605</v>
      </c>
      <c r="C61" s="266" t="s">
        <v>544</v>
      </c>
    </row>
    <row r="62">
      <c r="A62" s="264"/>
      <c r="B62" s="273" t="s">
        <v>606</v>
      </c>
      <c r="C62" s="266" t="s">
        <v>544</v>
      </c>
    </row>
    <row r="63">
      <c r="A63" s="264"/>
      <c r="B63" s="283" t="s">
        <v>607</v>
      </c>
      <c r="C63" s="266" t="s">
        <v>552</v>
      </c>
    </row>
    <row r="64">
      <c r="A64" s="264"/>
      <c r="B64" s="269" t="s">
        <v>608</v>
      </c>
      <c r="C64" s="266" t="s">
        <v>541</v>
      </c>
    </row>
    <row r="65">
      <c r="A65" s="264"/>
      <c r="B65" s="269" t="s">
        <v>609</v>
      </c>
      <c r="C65" s="266" t="s">
        <v>541</v>
      </c>
    </row>
    <row r="66">
      <c r="A66" s="264"/>
      <c r="B66" s="267" t="s">
        <v>610</v>
      </c>
      <c r="C66" s="266" t="s">
        <v>543</v>
      </c>
    </row>
    <row r="67">
      <c r="A67" s="264"/>
      <c r="B67" s="268" t="s">
        <v>611</v>
      </c>
      <c r="C67" s="266" t="s">
        <v>544</v>
      </c>
    </row>
    <row r="68">
      <c r="A68" s="264"/>
      <c r="B68" s="268" t="s">
        <v>612</v>
      </c>
      <c r="C68" s="266" t="s">
        <v>544</v>
      </c>
    </row>
    <row r="69">
      <c r="A69" s="264"/>
      <c r="B69" s="268" t="s">
        <v>613</v>
      </c>
      <c r="C69" s="266" t="s">
        <v>544</v>
      </c>
    </row>
    <row r="70">
      <c r="A70" s="264"/>
      <c r="B70" s="271" t="s">
        <v>614</v>
      </c>
      <c r="C70" s="266" t="s">
        <v>539</v>
      </c>
    </row>
    <row r="71">
      <c r="A71" s="264"/>
      <c r="B71" s="271" t="s">
        <v>615</v>
      </c>
      <c r="C71" s="266" t="s">
        <v>570</v>
      </c>
    </row>
    <row r="72">
      <c r="A72" s="264"/>
      <c r="B72" s="284" t="s">
        <v>616</v>
      </c>
      <c r="C72" s="266" t="s">
        <v>543</v>
      </c>
    </row>
    <row r="73">
      <c r="A73" s="264"/>
      <c r="B73" s="267" t="s">
        <v>617</v>
      </c>
      <c r="C73" s="266" t="s">
        <v>543</v>
      </c>
    </row>
    <row r="74">
      <c r="A74" s="264"/>
      <c r="B74" s="268" t="s">
        <v>618</v>
      </c>
      <c r="C74" s="266" t="s">
        <v>544</v>
      </c>
    </row>
    <row r="75">
      <c r="A75" s="264"/>
      <c r="B75" s="271" t="s">
        <v>619</v>
      </c>
      <c r="C75" s="266" t="s">
        <v>539</v>
      </c>
    </row>
    <row r="76">
      <c r="A76" s="264"/>
      <c r="B76" s="271" t="s">
        <v>620</v>
      </c>
      <c r="C76" s="266" t="s">
        <v>539</v>
      </c>
    </row>
    <row r="77">
      <c r="A77" s="264"/>
      <c r="B77" s="271" t="s">
        <v>621</v>
      </c>
      <c r="C77" s="266" t="s">
        <v>539</v>
      </c>
    </row>
    <row r="78">
      <c r="A78" s="264"/>
      <c r="B78" s="271" t="s">
        <v>622</v>
      </c>
      <c r="C78" s="266" t="s">
        <v>539</v>
      </c>
    </row>
    <row r="79">
      <c r="A79" s="264"/>
      <c r="B79" s="271" t="s">
        <v>623</v>
      </c>
      <c r="C79" s="266" t="s">
        <v>539</v>
      </c>
    </row>
    <row r="80">
      <c r="A80" s="264"/>
      <c r="B80" s="271" t="s">
        <v>624</v>
      </c>
      <c r="C80" s="266" t="s">
        <v>539</v>
      </c>
    </row>
    <row r="81">
      <c r="A81" s="264"/>
      <c r="B81" s="271" t="s">
        <v>625</v>
      </c>
      <c r="C81" s="266" t="s">
        <v>539</v>
      </c>
    </row>
    <row r="82">
      <c r="A82" s="264"/>
      <c r="B82" s="271" t="s">
        <v>626</v>
      </c>
      <c r="C82" s="266" t="s">
        <v>539</v>
      </c>
    </row>
    <row r="83">
      <c r="A83" s="264"/>
      <c r="B83" s="271" t="s">
        <v>627</v>
      </c>
      <c r="C83" s="266" t="s">
        <v>539</v>
      </c>
    </row>
    <row r="84">
      <c r="A84" s="264"/>
      <c r="B84" s="271" t="s">
        <v>628</v>
      </c>
      <c r="C84" s="266" t="s">
        <v>539</v>
      </c>
    </row>
    <row r="85">
      <c r="A85" s="264"/>
      <c r="B85" s="271" t="s">
        <v>629</v>
      </c>
      <c r="C85" s="266" t="s">
        <v>539</v>
      </c>
    </row>
    <row r="86">
      <c r="A86" s="264"/>
      <c r="B86" s="268" t="s">
        <v>630</v>
      </c>
      <c r="C86" s="266" t="s">
        <v>544</v>
      </c>
    </row>
    <row r="87">
      <c r="A87" s="264"/>
      <c r="B87" s="271" t="s">
        <v>631</v>
      </c>
      <c r="C87" s="266" t="s">
        <v>570</v>
      </c>
    </row>
    <row r="88">
      <c r="A88" s="264"/>
      <c r="B88" s="268" t="s">
        <v>632</v>
      </c>
      <c r="C88" s="266" t="s">
        <v>544</v>
      </c>
    </row>
    <row r="89">
      <c r="A89" s="264"/>
      <c r="B89" s="271" t="s">
        <v>633</v>
      </c>
      <c r="C89" s="266" t="s">
        <v>539</v>
      </c>
    </row>
    <row r="90">
      <c r="A90" s="264"/>
      <c r="B90" s="271" t="s">
        <v>634</v>
      </c>
      <c r="C90" s="266" t="s">
        <v>539</v>
      </c>
    </row>
    <row r="91">
      <c r="A91" s="264"/>
      <c r="B91" s="271" t="s">
        <v>635</v>
      </c>
      <c r="C91" s="266" t="s">
        <v>539</v>
      </c>
    </row>
    <row r="92">
      <c r="A92" s="264"/>
      <c r="B92" s="271" t="s">
        <v>636</v>
      </c>
      <c r="C92" s="266" t="s">
        <v>539</v>
      </c>
    </row>
    <row r="93">
      <c r="A93" s="264"/>
      <c r="B93" s="271" t="s">
        <v>637</v>
      </c>
      <c r="C93" s="266" t="s">
        <v>539</v>
      </c>
    </row>
    <row r="94">
      <c r="A94" s="264"/>
      <c r="B94" s="271" t="s">
        <v>638</v>
      </c>
      <c r="C94" s="266" t="s">
        <v>539</v>
      </c>
    </row>
    <row r="95">
      <c r="A95" s="264"/>
      <c r="B95" s="271" t="s">
        <v>639</v>
      </c>
      <c r="C95" s="266" t="s">
        <v>539</v>
      </c>
    </row>
    <row r="96">
      <c r="A96" s="264"/>
      <c r="B96" s="271" t="s">
        <v>640</v>
      </c>
      <c r="C96" s="266" t="s">
        <v>539</v>
      </c>
    </row>
    <row r="97">
      <c r="A97" s="264"/>
      <c r="B97" s="269" t="s">
        <v>641</v>
      </c>
      <c r="C97" s="266" t="s">
        <v>541</v>
      </c>
    </row>
    <row r="98">
      <c r="A98" s="264"/>
      <c r="B98" s="267" t="s">
        <v>642</v>
      </c>
      <c r="C98" s="266" t="s">
        <v>543</v>
      </c>
    </row>
    <row r="99">
      <c r="A99" s="264"/>
      <c r="B99" s="271" t="s">
        <v>643</v>
      </c>
      <c r="C99" s="266" t="s">
        <v>539</v>
      </c>
    </row>
    <row r="100">
      <c r="A100" s="264"/>
      <c r="B100" s="269" t="s">
        <v>644</v>
      </c>
      <c r="C100" s="266" t="s">
        <v>541</v>
      </c>
    </row>
    <row r="101">
      <c r="A101" s="264"/>
      <c r="B101" s="267" t="s">
        <v>645</v>
      </c>
      <c r="C101" s="266" t="s">
        <v>543</v>
      </c>
    </row>
    <row r="102">
      <c r="A102" s="264"/>
      <c r="B102" s="285" t="s">
        <v>646</v>
      </c>
      <c r="C102" s="266" t="s">
        <v>570</v>
      </c>
    </row>
    <row r="103">
      <c r="A103" s="264"/>
      <c r="B103" s="285" t="s">
        <v>647</v>
      </c>
      <c r="C103" s="266" t="s">
        <v>570</v>
      </c>
    </row>
    <row r="104">
      <c r="A104" s="264"/>
      <c r="B104" s="285" t="s">
        <v>648</v>
      </c>
      <c r="C104" s="266" t="s">
        <v>570</v>
      </c>
    </row>
    <row r="105">
      <c r="A105" s="264"/>
      <c r="B105" s="268" t="s">
        <v>649</v>
      </c>
      <c r="C105" s="266" t="s">
        <v>544</v>
      </c>
    </row>
    <row r="106">
      <c r="A106" s="274" t="s">
        <v>650</v>
      </c>
      <c r="B106" s="262" t="s">
        <v>651</v>
      </c>
      <c r="C106" s="263" t="s">
        <v>570</v>
      </c>
    </row>
    <row r="107">
      <c r="A107" s="274" t="s">
        <v>652</v>
      </c>
      <c r="B107" s="286" t="s">
        <v>653</v>
      </c>
      <c r="C107" s="263" t="s">
        <v>544</v>
      </c>
    </row>
    <row r="108">
      <c r="A108" s="261" t="s">
        <v>654</v>
      </c>
      <c r="B108" s="287" t="s">
        <v>655</v>
      </c>
      <c r="C108" s="263" t="s">
        <v>539</v>
      </c>
    </row>
    <row r="109">
      <c r="A109" s="264"/>
      <c r="B109" s="4" t="s">
        <v>656</v>
      </c>
      <c r="C109" s="266" t="s">
        <v>570</v>
      </c>
    </row>
    <row r="110">
      <c r="A110" s="264"/>
      <c r="B110" s="10" t="s">
        <v>657</v>
      </c>
      <c r="C110" s="266" t="s">
        <v>544</v>
      </c>
    </row>
    <row r="111">
      <c r="A111" s="264"/>
      <c r="B111" s="288" t="s">
        <v>658</v>
      </c>
      <c r="C111" s="266" t="s">
        <v>543</v>
      </c>
    </row>
    <row r="112">
      <c r="A112" s="264"/>
      <c r="B112" s="4" t="s">
        <v>659</v>
      </c>
      <c r="C112" s="266" t="s">
        <v>539</v>
      </c>
    </row>
    <row r="113">
      <c r="A113" s="264"/>
      <c r="B113" s="4" t="s">
        <v>660</v>
      </c>
      <c r="C113" s="266" t="s">
        <v>539</v>
      </c>
    </row>
    <row r="114">
      <c r="A114" s="264"/>
      <c r="B114" s="289" t="s">
        <v>489</v>
      </c>
      <c r="C114" s="266" t="s">
        <v>544</v>
      </c>
    </row>
    <row r="115">
      <c r="A115" s="264"/>
      <c r="B115" s="4" t="s">
        <v>661</v>
      </c>
      <c r="C115" s="266" t="s">
        <v>539</v>
      </c>
    </row>
    <row r="116">
      <c r="A116" s="264"/>
      <c r="B116" s="4" t="s">
        <v>662</v>
      </c>
      <c r="C116" s="266" t="s">
        <v>539</v>
      </c>
    </row>
    <row r="117">
      <c r="A117" s="264"/>
      <c r="B117" s="265" t="s">
        <v>471</v>
      </c>
      <c r="C117" s="266" t="s">
        <v>541</v>
      </c>
    </row>
    <row r="118">
      <c r="A118" s="264"/>
      <c r="B118" s="4" t="s">
        <v>663</v>
      </c>
      <c r="C118" s="266" t="s">
        <v>539</v>
      </c>
    </row>
    <row r="119">
      <c r="A119" s="264"/>
      <c r="B119" s="4" t="s">
        <v>664</v>
      </c>
      <c r="C119" s="266" t="s">
        <v>539</v>
      </c>
    </row>
    <row r="120">
      <c r="A120" s="264"/>
      <c r="B120" s="288" t="s">
        <v>665</v>
      </c>
      <c r="C120" s="266" t="s">
        <v>543</v>
      </c>
    </row>
    <row r="121">
      <c r="A121" s="264"/>
      <c r="B121" s="288" t="s">
        <v>666</v>
      </c>
      <c r="C121" s="266" t="s">
        <v>543</v>
      </c>
    </row>
    <row r="122">
      <c r="A122" s="290"/>
      <c r="B122" s="291" t="s">
        <v>667</v>
      </c>
      <c r="C122" s="292" t="s">
        <v>539</v>
      </c>
    </row>
  </sheetData>
  <autoFilter ref="$C$1:$C$1018"/>
  <customSheetViews>
    <customSheetView guid="{6721777E-3C58-4630-8353-0432E1B5580C}" filter="1" showAutoFilter="1">
      <autoFilter ref="$C$1:$C$1018"/>
    </customSheetView>
  </customSheetViews>
  <mergeCells count="3">
    <mergeCell ref="A2:A24"/>
    <mergeCell ref="A26:A105"/>
    <mergeCell ref="A108:A1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B1" s="4"/>
      <c r="C1" s="4" t="s">
        <v>247</v>
      </c>
      <c r="D1" s="4" t="s">
        <v>248</v>
      </c>
      <c r="E1" s="4" t="s">
        <v>249</v>
      </c>
    </row>
    <row r="2">
      <c r="A2" s="4" t="s">
        <v>78</v>
      </c>
      <c r="B2" s="4"/>
      <c r="C2" s="4">
        <v>5.0</v>
      </c>
      <c r="E2" s="4">
        <v>5.0</v>
      </c>
    </row>
    <row r="3">
      <c r="A3" s="4" t="s">
        <v>93</v>
      </c>
      <c r="B3" s="4"/>
      <c r="C3" s="4">
        <v>14.0</v>
      </c>
      <c r="D3" s="4">
        <v>14.0</v>
      </c>
      <c r="E3" s="4">
        <v>16.5</v>
      </c>
    </row>
    <row r="4">
      <c r="A4" s="4" t="s">
        <v>250</v>
      </c>
      <c r="B4" s="4">
        <v>105.0</v>
      </c>
      <c r="C4" s="6">
        <f t="shared" ref="C4:C9" si="1">B4/3</f>
        <v>35</v>
      </c>
      <c r="D4" s="6">
        <f t="shared" ref="D4:D10" si="2">B4/3</f>
        <v>35</v>
      </c>
      <c r="E4" s="6">
        <f t="shared" ref="E4:E9" si="3">B4/3</f>
        <v>35</v>
      </c>
    </row>
    <row r="5">
      <c r="A5" s="4" t="s">
        <v>251</v>
      </c>
      <c r="B5" s="4">
        <v>27.0</v>
      </c>
      <c r="C5" s="6">
        <f t="shared" si="1"/>
        <v>9</v>
      </c>
      <c r="D5" s="6">
        <f t="shared" si="2"/>
        <v>9</v>
      </c>
      <c r="E5" s="6">
        <f t="shared" si="3"/>
        <v>9</v>
      </c>
    </row>
    <row r="6">
      <c r="A6" s="4" t="s">
        <v>110</v>
      </c>
      <c r="B6" s="4">
        <v>20.0</v>
      </c>
      <c r="C6" s="6">
        <f t="shared" si="1"/>
        <v>6.666666667</v>
      </c>
      <c r="D6" s="6">
        <f t="shared" si="2"/>
        <v>6.666666667</v>
      </c>
      <c r="E6" s="6">
        <f t="shared" si="3"/>
        <v>6.666666667</v>
      </c>
    </row>
    <row r="7">
      <c r="A7" s="4" t="s">
        <v>252</v>
      </c>
      <c r="B7" s="4">
        <v>45.0</v>
      </c>
      <c r="C7" s="6">
        <f t="shared" si="1"/>
        <v>15</v>
      </c>
      <c r="D7" s="6">
        <f t="shared" si="2"/>
        <v>15</v>
      </c>
      <c r="E7" s="6">
        <f t="shared" si="3"/>
        <v>15</v>
      </c>
    </row>
    <row r="8">
      <c r="A8" s="4" t="s">
        <v>253</v>
      </c>
      <c r="B8" s="4">
        <v>57.0</v>
      </c>
      <c r="C8" s="6">
        <f t="shared" si="1"/>
        <v>19</v>
      </c>
      <c r="D8" s="6">
        <f t="shared" si="2"/>
        <v>19</v>
      </c>
      <c r="E8" s="6">
        <f t="shared" si="3"/>
        <v>19</v>
      </c>
    </row>
    <row r="9">
      <c r="A9" s="4" t="s">
        <v>254</v>
      </c>
      <c r="B9" s="4">
        <v>59.0</v>
      </c>
      <c r="C9" s="6">
        <f t="shared" si="1"/>
        <v>19.66666667</v>
      </c>
      <c r="D9" s="6">
        <f t="shared" si="2"/>
        <v>19.66666667</v>
      </c>
      <c r="E9" s="6">
        <f t="shared" si="3"/>
        <v>19.66666667</v>
      </c>
    </row>
    <row r="10">
      <c r="A10" s="4" t="s">
        <v>78</v>
      </c>
      <c r="C10" s="4">
        <v>5.5</v>
      </c>
      <c r="D10" s="6">
        <f t="shared" si="2"/>
        <v>0</v>
      </c>
      <c r="E10" s="4">
        <v>5.5</v>
      </c>
    </row>
    <row r="12">
      <c r="B12" s="4" t="s">
        <v>2</v>
      </c>
      <c r="C12" s="6">
        <f t="shared" ref="C12:E12" si="4">SUM(C2:C10)</f>
        <v>128.8333333</v>
      </c>
      <c r="D12" s="6">
        <f t="shared" si="4"/>
        <v>118.3333333</v>
      </c>
      <c r="E12" s="6">
        <f t="shared" si="4"/>
        <v>131.3333333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A1" s="20"/>
      <c r="B1" s="20"/>
      <c r="C1" s="21" t="s">
        <v>247</v>
      </c>
      <c r="D1" s="21" t="s">
        <v>248</v>
      </c>
      <c r="E1" s="21" t="s">
        <v>249</v>
      </c>
      <c r="F1" s="20"/>
      <c r="G1" s="20"/>
      <c r="H1" s="20"/>
      <c r="I1" s="20"/>
      <c r="J1" s="20"/>
      <c r="K1" s="20"/>
      <c r="L1" s="20"/>
      <c r="M1" s="20"/>
      <c r="N1" s="20"/>
      <c r="O1" s="20"/>
      <c r="P1" s="20"/>
      <c r="Q1" s="20"/>
      <c r="R1" s="20"/>
      <c r="S1" s="20"/>
      <c r="T1" s="20"/>
      <c r="U1" s="20"/>
      <c r="V1" s="20"/>
      <c r="W1" s="20"/>
      <c r="X1" s="20"/>
      <c r="Y1" s="20"/>
      <c r="Z1" s="20"/>
    </row>
    <row r="2">
      <c r="A2" s="21" t="s">
        <v>2</v>
      </c>
      <c r="B2" s="21"/>
      <c r="C2" s="20">
        <f t="shared" ref="C2:E2" si="1">SUM(C4:C20)</f>
        <v>153.3333333</v>
      </c>
      <c r="D2" s="20">
        <f t="shared" si="1"/>
        <v>134.3333333</v>
      </c>
      <c r="E2" s="20">
        <f t="shared" si="1"/>
        <v>159.3333333</v>
      </c>
      <c r="F2" s="20"/>
      <c r="G2" s="20"/>
      <c r="H2" s="20"/>
      <c r="I2" s="20"/>
      <c r="J2" s="20"/>
      <c r="K2" s="20"/>
      <c r="L2" s="20"/>
      <c r="M2" s="20"/>
      <c r="N2" s="20"/>
      <c r="O2" s="20"/>
      <c r="P2" s="20"/>
      <c r="Q2" s="20"/>
      <c r="R2" s="20"/>
      <c r="S2" s="20"/>
      <c r="T2" s="20"/>
      <c r="U2" s="20"/>
      <c r="V2" s="20"/>
      <c r="W2" s="20"/>
      <c r="X2" s="20"/>
      <c r="Y2" s="20"/>
      <c r="Z2" s="20"/>
    </row>
    <row r="3">
      <c r="A3" s="21"/>
      <c r="B3" s="21"/>
      <c r="C3" s="20"/>
      <c r="D3" s="20"/>
      <c r="E3" s="20"/>
      <c r="F3" s="20"/>
      <c r="G3" s="20"/>
      <c r="H3" s="20"/>
      <c r="I3" s="20"/>
      <c r="J3" s="20"/>
      <c r="K3" s="20"/>
      <c r="L3" s="20"/>
      <c r="M3" s="20"/>
      <c r="N3" s="20"/>
      <c r="O3" s="20"/>
      <c r="P3" s="20"/>
      <c r="Q3" s="20"/>
      <c r="R3" s="20"/>
      <c r="S3" s="20"/>
      <c r="T3" s="20"/>
      <c r="U3" s="20"/>
      <c r="V3" s="20"/>
      <c r="W3" s="20"/>
      <c r="X3" s="20"/>
      <c r="Y3" s="20"/>
      <c r="Z3" s="20"/>
    </row>
    <row r="4">
      <c r="A4" s="21" t="s">
        <v>67</v>
      </c>
      <c r="B4" s="21">
        <v>24.0</v>
      </c>
      <c r="C4" s="20">
        <f t="shared" ref="C4:C12" si="2">B4/3</f>
        <v>8</v>
      </c>
      <c r="D4" s="20">
        <f t="shared" ref="D4:D12" si="3">B4/3</f>
        <v>8</v>
      </c>
      <c r="E4" s="20">
        <f t="shared" ref="E4:E12" si="4">B4/3</f>
        <v>8</v>
      </c>
      <c r="F4" s="20"/>
      <c r="G4" s="20"/>
      <c r="H4" s="20"/>
      <c r="I4" s="20"/>
      <c r="J4" s="20"/>
      <c r="K4" s="20"/>
      <c r="L4" s="20"/>
      <c r="M4" s="20"/>
      <c r="N4" s="20"/>
      <c r="O4" s="20"/>
      <c r="P4" s="20"/>
      <c r="Q4" s="20"/>
      <c r="R4" s="20"/>
      <c r="S4" s="20"/>
      <c r="T4" s="20"/>
      <c r="U4" s="20"/>
      <c r="V4" s="20"/>
      <c r="W4" s="20"/>
      <c r="X4" s="20"/>
      <c r="Y4" s="20"/>
      <c r="Z4" s="20"/>
    </row>
    <row r="5">
      <c r="A5" s="21" t="s">
        <v>255</v>
      </c>
      <c r="B5" s="21">
        <v>44.0</v>
      </c>
      <c r="C5" s="20">
        <f t="shared" si="2"/>
        <v>14.66666667</v>
      </c>
      <c r="D5" s="20">
        <f t="shared" si="3"/>
        <v>14.66666667</v>
      </c>
      <c r="E5" s="20">
        <f t="shared" si="4"/>
        <v>14.66666667</v>
      </c>
      <c r="F5" s="20"/>
      <c r="G5" s="20"/>
      <c r="H5" s="20"/>
      <c r="I5" s="20"/>
      <c r="J5" s="20"/>
      <c r="K5" s="20"/>
      <c r="L5" s="20"/>
      <c r="M5" s="20"/>
      <c r="N5" s="20"/>
      <c r="O5" s="20"/>
      <c r="P5" s="20"/>
      <c r="Q5" s="20"/>
      <c r="R5" s="20"/>
      <c r="S5" s="20"/>
      <c r="T5" s="20"/>
      <c r="U5" s="20"/>
      <c r="V5" s="20"/>
      <c r="W5" s="20"/>
      <c r="X5" s="20"/>
      <c r="Y5" s="20"/>
      <c r="Z5" s="20"/>
    </row>
    <row r="6">
      <c r="A6" s="21" t="s">
        <v>167</v>
      </c>
      <c r="B6" s="21">
        <v>30.0</v>
      </c>
      <c r="C6" s="20">
        <f t="shared" si="2"/>
        <v>10</v>
      </c>
      <c r="D6" s="20">
        <f t="shared" si="3"/>
        <v>10</v>
      </c>
      <c r="E6" s="20">
        <f t="shared" si="4"/>
        <v>10</v>
      </c>
      <c r="F6" s="20"/>
      <c r="G6" s="20"/>
      <c r="H6" s="20"/>
      <c r="I6" s="20"/>
      <c r="J6" s="20"/>
      <c r="K6" s="20"/>
      <c r="L6" s="20"/>
      <c r="M6" s="20"/>
      <c r="N6" s="20"/>
      <c r="O6" s="20"/>
      <c r="P6" s="20"/>
      <c r="Q6" s="20"/>
      <c r="R6" s="20"/>
      <c r="S6" s="20"/>
      <c r="T6" s="20"/>
      <c r="U6" s="20"/>
      <c r="V6" s="20"/>
      <c r="W6" s="20"/>
      <c r="X6" s="20"/>
      <c r="Y6" s="20"/>
      <c r="Z6" s="20"/>
    </row>
    <row r="7">
      <c r="A7" s="21" t="s">
        <v>101</v>
      </c>
      <c r="B7" s="21">
        <v>31.0</v>
      </c>
      <c r="C7" s="20">
        <f t="shared" si="2"/>
        <v>10.33333333</v>
      </c>
      <c r="D7" s="20">
        <f t="shared" si="3"/>
        <v>10.33333333</v>
      </c>
      <c r="E7" s="20">
        <f t="shared" si="4"/>
        <v>10.33333333</v>
      </c>
      <c r="F7" s="20"/>
      <c r="G7" s="20"/>
      <c r="H7" s="20"/>
      <c r="I7" s="20"/>
      <c r="J7" s="20"/>
      <c r="K7" s="20"/>
      <c r="L7" s="20"/>
      <c r="M7" s="20"/>
      <c r="N7" s="20"/>
      <c r="O7" s="20"/>
      <c r="P7" s="20"/>
      <c r="Q7" s="20"/>
      <c r="R7" s="20"/>
      <c r="S7" s="20"/>
      <c r="T7" s="20"/>
      <c r="U7" s="20"/>
      <c r="V7" s="20"/>
      <c r="W7" s="20"/>
      <c r="X7" s="20"/>
      <c r="Y7" s="20"/>
      <c r="Z7" s="20"/>
    </row>
    <row r="8">
      <c r="A8" s="21" t="s">
        <v>256</v>
      </c>
      <c r="B8" s="21">
        <v>15.0</v>
      </c>
      <c r="C8" s="20">
        <f t="shared" si="2"/>
        <v>5</v>
      </c>
      <c r="D8" s="20">
        <f t="shared" si="3"/>
        <v>5</v>
      </c>
      <c r="E8" s="20">
        <f t="shared" si="4"/>
        <v>5</v>
      </c>
      <c r="F8" s="20"/>
      <c r="G8" s="20"/>
      <c r="H8" s="20"/>
      <c r="I8" s="20"/>
      <c r="J8" s="20"/>
      <c r="K8" s="20"/>
      <c r="L8" s="20"/>
      <c r="M8" s="20"/>
      <c r="N8" s="20"/>
      <c r="O8" s="20"/>
      <c r="P8" s="20"/>
      <c r="Q8" s="20"/>
      <c r="R8" s="20"/>
      <c r="S8" s="20"/>
      <c r="T8" s="20"/>
      <c r="U8" s="20"/>
      <c r="V8" s="20"/>
      <c r="W8" s="20"/>
      <c r="X8" s="20"/>
      <c r="Y8" s="20"/>
      <c r="Z8" s="20"/>
    </row>
    <row r="9">
      <c r="A9" s="21" t="s">
        <v>257</v>
      </c>
      <c r="B9" s="21">
        <v>130.0</v>
      </c>
      <c r="C9" s="20">
        <f t="shared" si="2"/>
        <v>43.33333333</v>
      </c>
      <c r="D9" s="20">
        <f t="shared" si="3"/>
        <v>43.33333333</v>
      </c>
      <c r="E9" s="20">
        <f t="shared" si="4"/>
        <v>43.33333333</v>
      </c>
      <c r="F9" s="20"/>
      <c r="G9" s="20"/>
      <c r="H9" s="20"/>
      <c r="I9" s="20"/>
      <c r="J9" s="20"/>
      <c r="K9" s="20"/>
      <c r="L9" s="20"/>
      <c r="M9" s="20"/>
      <c r="N9" s="20"/>
      <c r="O9" s="20"/>
      <c r="P9" s="20"/>
      <c r="Q9" s="20"/>
      <c r="R9" s="20"/>
      <c r="S9" s="20"/>
      <c r="T9" s="20"/>
      <c r="U9" s="20"/>
      <c r="V9" s="20"/>
      <c r="W9" s="20"/>
      <c r="X9" s="20"/>
      <c r="Y9" s="20"/>
      <c r="Z9" s="20"/>
    </row>
    <row r="10">
      <c r="A10" s="21" t="s">
        <v>258</v>
      </c>
      <c r="B10" s="21">
        <v>41.0</v>
      </c>
      <c r="C10" s="20">
        <f t="shared" si="2"/>
        <v>13.66666667</v>
      </c>
      <c r="D10" s="20">
        <f t="shared" si="3"/>
        <v>13.66666667</v>
      </c>
      <c r="E10" s="20">
        <f t="shared" si="4"/>
        <v>13.66666667</v>
      </c>
      <c r="F10" s="20"/>
      <c r="G10" s="20"/>
      <c r="H10" s="20"/>
      <c r="I10" s="20"/>
      <c r="J10" s="20"/>
      <c r="K10" s="20"/>
      <c r="L10" s="20"/>
      <c r="M10" s="20"/>
      <c r="N10" s="20"/>
      <c r="O10" s="20"/>
      <c r="P10" s="20"/>
      <c r="Q10" s="20"/>
      <c r="R10" s="20"/>
      <c r="S10" s="20"/>
      <c r="T10" s="20"/>
      <c r="U10" s="20"/>
      <c r="V10" s="20"/>
      <c r="W10" s="20"/>
      <c r="X10" s="20"/>
      <c r="Y10" s="20"/>
      <c r="Z10" s="20"/>
    </row>
    <row r="11">
      <c r="A11" s="21" t="s">
        <v>259</v>
      </c>
      <c r="B11" s="21">
        <v>10.0</v>
      </c>
      <c r="C11" s="20">
        <f t="shared" si="2"/>
        <v>3.333333333</v>
      </c>
      <c r="D11" s="20">
        <f t="shared" si="3"/>
        <v>3.333333333</v>
      </c>
      <c r="E11" s="20">
        <f t="shared" si="4"/>
        <v>3.333333333</v>
      </c>
      <c r="F11" s="20"/>
      <c r="G11" s="20"/>
      <c r="H11" s="20"/>
      <c r="I11" s="20"/>
      <c r="J11" s="20"/>
      <c r="K11" s="20"/>
      <c r="L11" s="20"/>
      <c r="M11" s="20"/>
      <c r="N11" s="20"/>
      <c r="O11" s="20"/>
      <c r="P11" s="20"/>
      <c r="Q11" s="20"/>
      <c r="R11" s="20"/>
      <c r="S11" s="20"/>
      <c r="T11" s="20"/>
      <c r="U11" s="20"/>
      <c r="V11" s="20"/>
      <c r="W11" s="20"/>
      <c r="X11" s="20"/>
      <c r="Y11" s="20"/>
      <c r="Z11" s="20"/>
    </row>
    <row r="12">
      <c r="A12" s="20"/>
      <c r="B12" s="20"/>
      <c r="C12" s="20">
        <f t="shared" si="2"/>
        <v>0</v>
      </c>
      <c r="D12" s="20">
        <f t="shared" si="3"/>
        <v>0</v>
      </c>
      <c r="E12" s="20">
        <f t="shared" si="4"/>
        <v>0</v>
      </c>
      <c r="F12" s="20"/>
      <c r="G12" s="20"/>
      <c r="H12" s="20"/>
      <c r="I12" s="20"/>
      <c r="J12" s="20"/>
      <c r="K12" s="20"/>
      <c r="L12" s="20"/>
      <c r="M12" s="20"/>
      <c r="N12" s="20"/>
      <c r="O12" s="20"/>
      <c r="P12" s="20"/>
      <c r="Q12" s="20"/>
      <c r="R12" s="20"/>
      <c r="S12" s="20"/>
      <c r="T12" s="20"/>
      <c r="U12" s="20"/>
      <c r="V12" s="20"/>
      <c r="W12" s="20"/>
      <c r="X12" s="20"/>
      <c r="Y12" s="20"/>
      <c r="Z12" s="20"/>
    </row>
    <row r="13">
      <c r="A13" s="21" t="s">
        <v>260</v>
      </c>
      <c r="B13" s="20"/>
      <c r="C13" s="21">
        <v>4.5</v>
      </c>
      <c r="D13" s="21">
        <v>4.5</v>
      </c>
      <c r="E13" s="21">
        <v>10.5</v>
      </c>
      <c r="F13" s="20"/>
      <c r="G13" s="20"/>
      <c r="H13" s="20"/>
      <c r="I13" s="20"/>
      <c r="J13" s="20"/>
      <c r="K13" s="20"/>
      <c r="L13" s="20"/>
      <c r="M13" s="20"/>
      <c r="N13" s="20"/>
      <c r="O13" s="20"/>
      <c r="P13" s="20"/>
      <c r="Q13" s="20"/>
      <c r="R13" s="20"/>
      <c r="S13" s="20"/>
      <c r="T13" s="20"/>
      <c r="U13" s="20"/>
      <c r="V13" s="20"/>
      <c r="W13" s="20"/>
      <c r="X13" s="20"/>
      <c r="Y13" s="20"/>
      <c r="Z13" s="20"/>
    </row>
    <row r="14">
      <c r="A14" s="21" t="s">
        <v>110</v>
      </c>
      <c r="B14" s="20"/>
      <c r="C14" s="21">
        <v>8.0</v>
      </c>
      <c r="D14" s="20"/>
      <c r="E14" s="21">
        <v>5.0</v>
      </c>
      <c r="F14" s="20"/>
      <c r="G14" s="20"/>
      <c r="H14" s="20"/>
      <c r="I14" s="20"/>
      <c r="J14" s="20"/>
      <c r="K14" s="20"/>
      <c r="L14" s="20"/>
      <c r="M14" s="20"/>
      <c r="N14" s="20"/>
      <c r="O14" s="20"/>
      <c r="P14" s="20"/>
      <c r="Q14" s="20"/>
      <c r="R14" s="20"/>
      <c r="S14" s="20"/>
      <c r="T14" s="20"/>
      <c r="U14" s="20"/>
      <c r="V14" s="20"/>
      <c r="W14" s="20"/>
      <c r="X14" s="20"/>
      <c r="Y14" s="20"/>
      <c r="Z14" s="20"/>
    </row>
    <row r="15">
      <c r="A15" s="21" t="s">
        <v>78</v>
      </c>
      <c r="B15" s="20"/>
      <c r="C15" s="21">
        <v>4.5</v>
      </c>
      <c r="D15" s="20"/>
      <c r="E15" s="21">
        <v>4.5</v>
      </c>
      <c r="F15" s="20"/>
      <c r="G15" s="20"/>
      <c r="H15" s="20"/>
      <c r="I15" s="20"/>
      <c r="J15" s="20"/>
      <c r="K15" s="20"/>
      <c r="L15" s="20"/>
      <c r="M15" s="20"/>
      <c r="N15" s="20"/>
      <c r="O15" s="20"/>
      <c r="P15" s="20"/>
      <c r="Q15" s="20"/>
      <c r="R15" s="20"/>
      <c r="S15" s="20"/>
      <c r="T15" s="20"/>
      <c r="U15" s="20"/>
      <c r="V15" s="20"/>
      <c r="W15" s="20"/>
      <c r="X15" s="20"/>
      <c r="Y15" s="20"/>
      <c r="Z15" s="20"/>
    </row>
    <row r="16">
      <c r="A16" s="21" t="s">
        <v>110</v>
      </c>
      <c r="B16" s="20"/>
      <c r="C16" s="21">
        <v>12.5</v>
      </c>
      <c r="D16" s="20"/>
      <c r="E16" s="21">
        <v>12.5</v>
      </c>
      <c r="F16" s="20"/>
      <c r="G16" s="20"/>
      <c r="H16" s="20"/>
      <c r="I16" s="20"/>
      <c r="J16" s="20"/>
      <c r="K16" s="20"/>
      <c r="L16" s="20"/>
      <c r="M16" s="20"/>
      <c r="N16" s="20"/>
      <c r="O16" s="20"/>
      <c r="P16" s="20"/>
      <c r="Q16" s="20"/>
      <c r="R16" s="20"/>
      <c r="S16" s="20"/>
      <c r="T16" s="20"/>
      <c r="U16" s="20"/>
      <c r="V16" s="20"/>
      <c r="W16" s="20"/>
      <c r="X16" s="20"/>
      <c r="Y16" s="20"/>
      <c r="Z16" s="20"/>
    </row>
    <row r="17">
      <c r="A17" s="21" t="s">
        <v>78</v>
      </c>
      <c r="B17" s="20"/>
      <c r="C17" s="21">
        <v>4.5</v>
      </c>
      <c r="D17" s="21">
        <v>3.5</v>
      </c>
      <c r="E17" s="21">
        <v>4.5</v>
      </c>
      <c r="F17" s="20"/>
      <c r="G17" s="20"/>
      <c r="H17" s="20"/>
      <c r="I17" s="20"/>
      <c r="J17" s="20"/>
      <c r="K17" s="20"/>
      <c r="L17" s="20"/>
      <c r="M17" s="20"/>
      <c r="N17" s="20"/>
      <c r="O17" s="20"/>
      <c r="P17" s="20"/>
      <c r="Q17" s="20"/>
      <c r="R17" s="20"/>
      <c r="S17" s="20"/>
      <c r="T17" s="20"/>
      <c r="U17" s="20"/>
      <c r="V17" s="20"/>
      <c r="W17" s="20"/>
      <c r="X17" s="20"/>
      <c r="Y17" s="20"/>
      <c r="Z17" s="20"/>
    </row>
    <row r="18">
      <c r="A18" s="21" t="s">
        <v>261</v>
      </c>
      <c r="B18" s="20"/>
      <c r="C18" s="21">
        <v>11.0</v>
      </c>
      <c r="D18" s="21">
        <v>18.0</v>
      </c>
      <c r="E18" s="21">
        <v>9.0</v>
      </c>
      <c r="F18" s="20"/>
      <c r="G18" s="20"/>
      <c r="H18" s="20"/>
      <c r="I18" s="20"/>
      <c r="J18" s="20"/>
      <c r="K18" s="20"/>
      <c r="L18" s="20"/>
      <c r="M18" s="20"/>
      <c r="N18" s="20"/>
      <c r="O18" s="20"/>
      <c r="P18" s="20"/>
      <c r="Q18" s="20"/>
      <c r="R18" s="20"/>
      <c r="S18" s="20"/>
      <c r="T18" s="20"/>
      <c r="U18" s="20"/>
      <c r="V18" s="20"/>
      <c r="W18" s="20"/>
      <c r="X18" s="20"/>
      <c r="Y18" s="20"/>
      <c r="Z18" s="20"/>
    </row>
    <row r="19">
      <c r="A19" s="21" t="s">
        <v>144</v>
      </c>
      <c r="B19" s="20"/>
      <c r="C19" s="20"/>
      <c r="D19" s="20"/>
      <c r="E19" s="21">
        <v>5.0</v>
      </c>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2" t="s">
        <v>249</v>
      </c>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1" t="s">
        <v>262</v>
      </c>
      <c r="B27" s="21">
        <v>245.0</v>
      </c>
      <c r="C27" s="20">
        <f t="shared" ref="C27:C28" si="5">B27/3</f>
        <v>81.66666667</v>
      </c>
      <c r="D27" s="20">
        <f t="shared" ref="D27:D28" si="6">B27/3</f>
        <v>81.66666667</v>
      </c>
      <c r="E27" s="20">
        <f t="shared" ref="E27:E28" si="7">B27/3</f>
        <v>81.66666667</v>
      </c>
      <c r="F27" s="20"/>
      <c r="G27" s="20"/>
      <c r="H27" s="20"/>
      <c r="I27" s="20"/>
      <c r="J27" s="20"/>
      <c r="K27" s="20"/>
      <c r="L27" s="20"/>
      <c r="M27" s="20"/>
      <c r="N27" s="20"/>
      <c r="O27" s="20"/>
      <c r="P27" s="20"/>
      <c r="Q27" s="20"/>
      <c r="R27" s="20"/>
      <c r="S27" s="20"/>
      <c r="T27" s="20"/>
      <c r="U27" s="20"/>
      <c r="V27" s="20"/>
      <c r="W27" s="20"/>
      <c r="X27" s="20"/>
      <c r="Y27" s="20"/>
      <c r="Z27" s="20"/>
    </row>
    <row r="28">
      <c r="A28" s="21" t="s">
        <v>251</v>
      </c>
      <c r="B28" s="21">
        <v>12.0</v>
      </c>
      <c r="C28" s="20">
        <f t="shared" si="5"/>
        <v>4</v>
      </c>
      <c r="D28" s="20">
        <f t="shared" si="6"/>
        <v>4</v>
      </c>
      <c r="E28" s="20">
        <f t="shared" si="7"/>
        <v>4</v>
      </c>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1" t="s">
        <v>2</v>
      </c>
      <c r="B33" s="20"/>
      <c r="C33" s="20">
        <f t="shared" ref="C33:E33" si="8">SUM(C27:C29)</f>
        <v>85.66666667</v>
      </c>
      <c r="D33" s="20">
        <f t="shared" si="8"/>
        <v>85.66666667</v>
      </c>
      <c r="E33" s="20">
        <f t="shared" si="8"/>
        <v>85.66666667</v>
      </c>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sheetData>
  <mergeCells count="1">
    <mergeCell ref="A25:E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78"/>
    <col customWidth="1" min="2" max="8" width="13.44"/>
    <col customWidth="1" min="9" max="9" width="3.22"/>
    <col customWidth="1" min="10" max="10" width="29.0"/>
  </cols>
  <sheetData>
    <row r="1" ht="58.5" customHeight="1">
      <c r="A1" s="23"/>
      <c r="B1" s="24" t="s">
        <v>263</v>
      </c>
      <c r="I1" s="25"/>
      <c r="J1" s="26" t="s">
        <v>264</v>
      </c>
    </row>
    <row r="2" ht="12.0" customHeight="1">
      <c r="A2" s="27"/>
      <c r="B2" s="28"/>
      <c r="C2" s="28"/>
      <c r="D2" s="28"/>
      <c r="E2" s="28"/>
      <c r="F2" s="28"/>
      <c r="G2" s="28"/>
      <c r="H2" s="28"/>
      <c r="I2" s="29"/>
    </row>
    <row r="3" ht="30.0" customHeight="1">
      <c r="A3" s="30"/>
      <c r="B3" s="31" t="s">
        <v>265</v>
      </c>
      <c r="C3" s="31" t="s">
        <v>266</v>
      </c>
      <c r="D3" s="31" t="s">
        <v>267</v>
      </c>
      <c r="E3" s="31" t="s">
        <v>268</v>
      </c>
      <c r="F3" s="31" t="s">
        <v>269</v>
      </c>
      <c r="G3" s="31" t="s">
        <v>270</v>
      </c>
      <c r="H3" s="31" t="s">
        <v>271</v>
      </c>
      <c r="I3" s="32"/>
    </row>
    <row r="4" ht="22.5" customHeight="1">
      <c r="A4" s="33"/>
      <c r="B4" s="34" t="str">
        <f>'2022'!R13</f>
        <v/>
      </c>
      <c r="C4" s="34" t="str">
        <f>'2022'!S13</f>
        <v/>
      </c>
      <c r="D4" s="34" t="str">
        <f>'2022'!T13</f>
        <v/>
      </c>
      <c r="E4" s="34" t="str">
        <f>'2022'!U13</f>
        <v/>
      </c>
      <c r="F4" s="34">
        <f>'2022'!V13</f>
        <v>1</v>
      </c>
      <c r="G4" s="34">
        <f>'2022'!W13</f>
        <v>2</v>
      </c>
      <c r="H4" s="34">
        <f>'2022'!X13</f>
        <v>3</v>
      </c>
      <c r="I4" s="35"/>
    </row>
    <row r="5" ht="52.5" customHeight="1">
      <c r="A5" s="36"/>
      <c r="B5" s="37"/>
      <c r="C5" s="37"/>
      <c r="D5" s="37"/>
      <c r="E5" s="37"/>
      <c r="F5" s="38" t="s">
        <v>272</v>
      </c>
      <c r="G5" s="37"/>
      <c r="H5" s="38" t="s">
        <v>273</v>
      </c>
      <c r="I5" s="39"/>
      <c r="K5" s="20"/>
      <c r="L5" s="20"/>
      <c r="M5" s="20"/>
      <c r="N5" s="20"/>
      <c r="O5" s="20"/>
      <c r="P5" s="20"/>
      <c r="Q5" s="20"/>
      <c r="R5" s="20"/>
      <c r="S5" s="20"/>
      <c r="T5" s="20"/>
      <c r="U5" s="20"/>
      <c r="V5" s="20"/>
      <c r="W5" s="20"/>
      <c r="X5" s="20"/>
      <c r="Y5" s="20"/>
      <c r="Z5" s="20"/>
    </row>
    <row r="6" ht="22.5" customHeight="1">
      <c r="A6" s="33"/>
      <c r="B6" s="34">
        <f>'2022'!R14</f>
        <v>4</v>
      </c>
      <c r="C6" s="34">
        <f>'2022'!S14</f>
        <v>5</v>
      </c>
      <c r="D6" s="34">
        <f>'2022'!T14</f>
        <v>6</v>
      </c>
      <c r="E6" s="34">
        <f>'2022'!U14</f>
        <v>7</v>
      </c>
      <c r="F6" s="34">
        <f>'2022'!V14</f>
        <v>8</v>
      </c>
      <c r="G6" s="34">
        <f>'2022'!W14</f>
        <v>9</v>
      </c>
      <c r="H6" s="34">
        <f>'2022'!X14</f>
        <v>10</v>
      </c>
      <c r="I6" s="35"/>
    </row>
    <row r="7" ht="52.5" customHeight="1">
      <c r="A7" s="36"/>
      <c r="B7" s="38" t="s">
        <v>274</v>
      </c>
      <c r="C7" s="38" t="s">
        <v>275</v>
      </c>
      <c r="D7" s="37"/>
      <c r="E7" s="37"/>
      <c r="F7" s="37"/>
      <c r="G7" s="38" t="s">
        <v>276</v>
      </c>
      <c r="H7" s="37"/>
      <c r="I7" s="39"/>
      <c r="K7" s="20"/>
      <c r="L7" s="20"/>
      <c r="M7" s="20"/>
      <c r="N7" s="20"/>
      <c r="O7" s="20"/>
      <c r="P7" s="20"/>
      <c r="Q7" s="20"/>
      <c r="R7" s="20"/>
      <c r="S7" s="20"/>
      <c r="T7" s="20"/>
      <c r="U7" s="20"/>
      <c r="V7" s="20"/>
      <c r="W7" s="20"/>
      <c r="X7" s="20"/>
      <c r="Y7" s="20"/>
      <c r="Z7" s="20"/>
    </row>
    <row r="8" ht="22.5" customHeight="1">
      <c r="A8" s="33"/>
      <c r="B8" s="34">
        <f>'2022'!R15</f>
        <v>11</v>
      </c>
      <c r="C8" s="34">
        <f>'2022'!S15</f>
        <v>12</v>
      </c>
      <c r="D8" s="34">
        <f>'2022'!T15</f>
        <v>13</v>
      </c>
      <c r="E8" s="34">
        <f>'2022'!U15</f>
        <v>14</v>
      </c>
      <c r="F8" s="34">
        <f>'2022'!V15</f>
        <v>15</v>
      </c>
      <c r="G8" s="34">
        <f>'2022'!W15</f>
        <v>16</v>
      </c>
      <c r="H8" s="34">
        <f>'2022'!X15</f>
        <v>17</v>
      </c>
      <c r="I8" s="35"/>
    </row>
    <row r="9" ht="52.5" customHeight="1">
      <c r="A9" s="36"/>
      <c r="B9" s="37"/>
      <c r="C9" s="37"/>
      <c r="D9" s="37"/>
      <c r="E9" s="38" t="s">
        <v>151</v>
      </c>
      <c r="F9" s="38" t="s">
        <v>277</v>
      </c>
      <c r="G9" s="37"/>
      <c r="H9" s="37"/>
      <c r="I9" s="39"/>
      <c r="K9" s="20"/>
      <c r="L9" s="20"/>
      <c r="M9" s="20"/>
      <c r="N9" s="20"/>
      <c r="O9" s="20"/>
      <c r="P9" s="20"/>
      <c r="Q9" s="20"/>
      <c r="R9" s="20"/>
      <c r="S9" s="20"/>
      <c r="T9" s="20"/>
      <c r="U9" s="20"/>
      <c r="V9" s="20"/>
      <c r="W9" s="20"/>
      <c r="X9" s="20"/>
      <c r="Y9" s="20"/>
      <c r="Z9" s="20"/>
    </row>
    <row r="10" ht="22.5" customHeight="1">
      <c r="A10" s="33"/>
      <c r="B10" s="34">
        <f>'2022'!R16</f>
        <v>18</v>
      </c>
      <c r="C10" s="34">
        <f>'2022'!S16</f>
        <v>19</v>
      </c>
      <c r="D10" s="34">
        <f>'2022'!T16</f>
        <v>20</v>
      </c>
      <c r="E10" s="34">
        <f>'2022'!U16</f>
        <v>21</v>
      </c>
      <c r="F10" s="34">
        <f>'2022'!V16</f>
        <v>22</v>
      </c>
      <c r="G10" s="34">
        <f>'2022'!W16</f>
        <v>23</v>
      </c>
      <c r="H10" s="34">
        <f>'2022'!X16</f>
        <v>24</v>
      </c>
      <c r="I10" s="35"/>
    </row>
    <row r="11" ht="52.5" customHeight="1">
      <c r="A11" s="36"/>
      <c r="B11" s="37"/>
      <c r="C11" s="37"/>
      <c r="D11" s="37"/>
      <c r="E11" s="37"/>
      <c r="F11" s="37"/>
      <c r="G11" s="37"/>
      <c r="H11" s="37"/>
      <c r="I11" s="39"/>
      <c r="K11" s="20"/>
      <c r="L11" s="20"/>
      <c r="M11" s="20"/>
      <c r="N11" s="20"/>
      <c r="O11" s="20"/>
      <c r="P11" s="20"/>
      <c r="Q11" s="20"/>
      <c r="R11" s="20"/>
      <c r="S11" s="20"/>
      <c r="T11" s="20"/>
      <c r="U11" s="20"/>
      <c r="V11" s="20"/>
      <c r="W11" s="20"/>
      <c r="X11" s="20"/>
      <c r="Y11" s="20"/>
      <c r="Z11" s="20"/>
    </row>
    <row r="12" ht="22.5" customHeight="1">
      <c r="A12" s="33"/>
      <c r="B12" s="34">
        <f>'2022'!R17</f>
        <v>25</v>
      </c>
      <c r="C12" s="34">
        <f>'2022'!S17</f>
        <v>26</v>
      </c>
      <c r="D12" s="34">
        <f>'2022'!T17</f>
        <v>27</v>
      </c>
      <c r="E12" s="34">
        <f>'2022'!U17</f>
        <v>28</v>
      </c>
      <c r="F12" s="34">
        <f>'2022'!V17</f>
        <v>29</v>
      </c>
      <c r="G12" s="34">
        <f>'2022'!W17</f>
        <v>30</v>
      </c>
      <c r="H12" s="34" t="str">
        <f>'2022'!X17</f>
        <v/>
      </c>
      <c r="I12" s="35"/>
    </row>
    <row r="13" ht="52.5" customHeight="1">
      <c r="A13" s="33"/>
      <c r="B13" s="37"/>
      <c r="C13" s="37"/>
      <c r="D13" s="37"/>
      <c r="E13" s="37"/>
      <c r="F13" s="37"/>
      <c r="G13" s="37"/>
      <c r="H13" s="37"/>
      <c r="I13" s="35"/>
    </row>
    <row r="14" ht="22.5" customHeight="1">
      <c r="A14" s="33"/>
      <c r="B14" s="40" t="str">
        <f>'2022'!R18</f>
        <v/>
      </c>
      <c r="C14" s="40" t="str">
        <f>'2022'!S18</f>
        <v/>
      </c>
      <c r="D14" s="40" t="str">
        <f>'2022'!T18</f>
        <v/>
      </c>
      <c r="E14" s="40" t="str">
        <f>'2022'!U18</f>
        <v/>
      </c>
      <c r="F14" s="40" t="str">
        <f>'2022'!V18</f>
        <v/>
      </c>
      <c r="G14" s="40" t="str">
        <f>'2022'!W18</f>
        <v/>
      </c>
      <c r="H14" s="40" t="str">
        <f>'2022'!X18</f>
        <v/>
      </c>
      <c r="I14" s="41"/>
    </row>
    <row r="15" ht="52.5" customHeight="1">
      <c r="A15" s="33"/>
      <c r="B15" s="42"/>
      <c r="C15" s="42"/>
      <c r="D15" s="42"/>
      <c r="E15" s="42"/>
      <c r="F15" s="42"/>
      <c r="G15" s="42"/>
      <c r="H15" s="42"/>
      <c r="I15" s="41"/>
    </row>
    <row r="16" ht="22.5" customHeight="1">
      <c r="A16" s="33"/>
      <c r="B16" s="35"/>
      <c r="C16" s="35"/>
      <c r="D16" s="35"/>
      <c r="E16" s="35"/>
      <c r="F16" s="35"/>
      <c r="G16" s="35"/>
      <c r="H16" s="35"/>
      <c r="I16" s="41"/>
    </row>
    <row r="17" ht="22.5" customHeight="1">
      <c r="A17" s="33"/>
      <c r="B17" s="43" t="s">
        <v>278</v>
      </c>
      <c r="C17" s="44"/>
      <c r="D17" s="44"/>
      <c r="E17" s="44"/>
      <c r="F17" s="44"/>
      <c r="G17" s="44"/>
      <c r="H17" s="44"/>
      <c r="I17" s="35"/>
    </row>
    <row r="18" ht="22.5" customHeight="1">
      <c r="A18" s="33"/>
      <c r="B18" s="35"/>
      <c r="I18" s="35"/>
    </row>
    <row r="19" ht="22.5" customHeight="1">
      <c r="A19" s="33"/>
      <c r="I19" s="41"/>
    </row>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
    <mergeCell ref="B1:H1"/>
    <mergeCell ref="J1:J19"/>
    <mergeCell ref="B17:H17"/>
    <mergeCell ref="B18:H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78"/>
    <col customWidth="1" min="2" max="8" width="13.44"/>
    <col customWidth="1" min="9" max="9" width="3.22"/>
    <col customWidth="1" min="10" max="10" width="29.0"/>
  </cols>
  <sheetData>
    <row r="1" ht="58.5" customHeight="1">
      <c r="A1" s="45"/>
      <c r="B1" s="46" t="s">
        <v>279</v>
      </c>
      <c r="I1" s="47"/>
      <c r="J1" s="48" t="s">
        <v>279</v>
      </c>
    </row>
    <row r="2" ht="12.0" customHeight="1">
      <c r="A2" s="49"/>
      <c r="B2" s="50"/>
      <c r="C2" s="50"/>
      <c r="D2" s="50"/>
      <c r="E2" s="50"/>
      <c r="F2" s="50"/>
      <c r="G2" s="50"/>
      <c r="H2" s="50"/>
      <c r="I2" s="51"/>
    </row>
    <row r="3" ht="30.0" customHeight="1">
      <c r="A3" s="52"/>
      <c r="B3" s="53" t="s">
        <v>265</v>
      </c>
      <c r="C3" s="53" t="s">
        <v>266</v>
      </c>
      <c r="D3" s="53" t="s">
        <v>267</v>
      </c>
      <c r="E3" s="53" t="s">
        <v>268</v>
      </c>
      <c r="F3" s="53" t="s">
        <v>269</v>
      </c>
      <c r="G3" s="53" t="s">
        <v>270</v>
      </c>
      <c r="H3" s="53" t="s">
        <v>271</v>
      </c>
      <c r="I3" s="54"/>
    </row>
    <row r="4" ht="22.5" customHeight="1">
      <c r="A4" s="55"/>
      <c r="B4" s="56" t="str">
        <f>'2022'!J13</f>
        <v/>
      </c>
      <c r="C4" s="56">
        <f>'2022'!K13</f>
        <v>1</v>
      </c>
      <c r="D4" s="56">
        <f>'2022'!L13</f>
        <v>2</v>
      </c>
      <c r="E4" s="56">
        <f>'2022'!M13</f>
        <v>3</v>
      </c>
      <c r="F4" s="56">
        <f>'2022'!N13</f>
        <v>4</v>
      </c>
      <c r="G4" s="56">
        <f>'2022'!O13</f>
        <v>5</v>
      </c>
      <c r="H4" s="56">
        <f>'2022'!P13</f>
        <v>6</v>
      </c>
      <c r="I4" s="57"/>
    </row>
    <row r="5" ht="52.5" customHeight="1">
      <c r="A5" s="58"/>
      <c r="B5" s="59" t="s">
        <v>280</v>
      </c>
      <c r="C5" s="59" t="s">
        <v>281</v>
      </c>
      <c r="D5" s="59" t="s">
        <v>282</v>
      </c>
      <c r="E5" s="59" t="s">
        <v>283</v>
      </c>
      <c r="F5" s="59" t="s">
        <v>284</v>
      </c>
      <c r="G5" s="59" t="s">
        <v>285</v>
      </c>
      <c r="H5" s="59" t="s">
        <v>286</v>
      </c>
      <c r="I5" s="60"/>
      <c r="K5" s="20"/>
      <c r="L5" s="20"/>
      <c r="M5" s="20"/>
      <c r="N5" s="20"/>
      <c r="O5" s="20"/>
      <c r="P5" s="20"/>
      <c r="Q5" s="20"/>
      <c r="R5" s="20"/>
      <c r="S5" s="20"/>
      <c r="T5" s="20"/>
      <c r="U5" s="20"/>
      <c r="V5" s="20"/>
      <c r="W5" s="20"/>
      <c r="X5" s="20"/>
      <c r="Y5" s="20"/>
      <c r="Z5" s="20"/>
    </row>
    <row r="6" ht="22.5" customHeight="1">
      <c r="A6" s="55"/>
      <c r="B6" s="56"/>
      <c r="C6" s="56"/>
      <c r="D6" s="61" t="s">
        <v>287</v>
      </c>
      <c r="E6" s="62"/>
      <c r="F6" s="63"/>
      <c r="G6" s="56"/>
      <c r="H6" s="64" t="s">
        <v>288</v>
      </c>
      <c r="I6" s="57"/>
    </row>
    <row r="7" ht="22.5" customHeight="1">
      <c r="A7" s="55"/>
      <c r="B7" s="56">
        <f>'2022'!J14</f>
        <v>7</v>
      </c>
      <c r="C7" s="56">
        <f>'2022'!K14</f>
        <v>8</v>
      </c>
      <c r="D7" s="56">
        <f>'2022'!L14</f>
        <v>9</v>
      </c>
      <c r="E7" s="56">
        <f>'2022'!M14</f>
        <v>10</v>
      </c>
      <c r="F7" s="56">
        <f>'2022'!N14</f>
        <v>11</v>
      </c>
      <c r="G7" s="56">
        <f>'2022'!O14</f>
        <v>12</v>
      </c>
      <c r="H7" s="56">
        <f>'2022'!P14</f>
        <v>13</v>
      </c>
      <c r="I7" s="57"/>
    </row>
    <row r="8" ht="52.5" customHeight="1">
      <c r="A8" s="58"/>
      <c r="B8" s="59" t="s">
        <v>289</v>
      </c>
      <c r="C8" s="59" t="s">
        <v>290</v>
      </c>
      <c r="D8" s="59" t="s">
        <v>291</v>
      </c>
      <c r="E8" s="59" t="s">
        <v>292</v>
      </c>
      <c r="F8" s="59" t="s">
        <v>281</v>
      </c>
      <c r="G8" s="59" t="s">
        <v>293</v>
      </c>
      <c r="H8" s="59" t="s">
        <v>294</v>
      </c>
      <c r="I8" s="60"/>
      <c r="K8" s="20"/>
      <c r="L8" s="20"/>
      <c r="M8" s="20"/>
      <c r="N8" s="20"/>
      <c r="O8" s="20"/>
      <c r="P8" s="20"/>
      <c r="Q8" s="20"/>
      <c r="R8" s="20"/>
      <c r="S8" s="20"/>
      <c r="T8" s="20"/>
      <c r="U8" s="20"/>
      <c r="V8" s="20"/>
      <c r="W8" s="20"/>
      <c r="X8" s="20"/>
      <c r="Y8" s="20"/>
      <c r="Z8" s="20"/>
    </row>
    <row r="9" ht="22.5" customHeight="1">
      <c r="A9" s="55"/>
      <c r="B9" s="64" t="s">
        <v>295</v>
      </c>
      <c r="C9" s="56"/>
      <c r="D9" s="56"/>
      <c r="E9" s="64" t="s">
        <v>296</v>
      </c>
      <c r="F9" s="56"/>
      <c r="G9" s="56"/>
      <c r="H9" s="56"/>
      <c r="I9" s="57"/>
    </row>
    <row r="10" ht="22.5" customHeight="1">
      <c r="A10" s="55"/>
      <c r="B10" s="56">
        <f>'2022'!J15</f>
        <v>14</v>
      </c>
      <c r="C10" s="56">
        <f>'2022'!K15</f>
        <v>15</v>
      </c>
      <c r="D10" s="56">
        <f>'2022'!L15</f>
        <v>16</v>
      </c>
      <c r="E10" s="56">
        <f>'2022'!M15</f>
        <v>17</v>
      </c>
      <c r="F10" s="56">
        <f>'2022'!N15</f>
        <v>18</v>
      </c>
      <c r="G10" s="56">
        <f>'2022'!O15</f>
        <v>19</v>
      </c>
      <c r="H10" s="56">
        <f>'2022'!P15</f>
        <v>20</v>
      </c>
      <c r="I10" s="57"/>
    </row>
    <row r="11" ht="52.5" customHeight="1">
      <c r="A11" s="58"/>
      <c r="B11" s="59" t="s">
        <v>297</v>
      </c>
      <c r="C11" s="59" t="s">
        <v>298</v>
      </c>
      <c r="D11" s="65"/>
      <c r="E11" s="65"/>
      <c r="F11" s="59" t="s">
        <v>299</v>
      </c>
      <c r="G11" s="65"/>
      <c r="H11" s="59" t="s">
        <v>300</v>
      </c>
      <c r="I11" s="60"/>
      <c r="K11" s="20"/>
      <c r="L11" s="20"/>
      <c r="M11" s="20"/>
      <c r="N11" s="20"/>
      <c r="O11" s="20"/>
      <c r="P11" s="20"/>
      <c r="Q11" s="20"/>
      <c r="R11" s="20"/>
      <c r="S11" s="20"/>
      <c r="T11" s="20"/>
      <c r="U11" s="20"/>
      <c r="V11" s="20"/>
      <c r="W11" s="20"/>
      <c r="X11" s="20"/>
      <c r="Y11" s="20"/>
      <c r="Z11" s="20"/>
    </row>
    <row r="12" ht="22.5" customHeight="1">
      <c r="A12" s="55"/>
      <c r="B12" s="56"/>
      <c r="C12" s="56"/>
      <c r="D12" s="56"/>
      <c r="E12" s="56"/>
      <c r="F12" s="56"/>
      <c r="G12" s="56"/>
      <c r="H12" s="56"/>
      <c r="I12" s="57"/>
    </row>
    <row r="13" ht="22.5" customHeight="1">
      <c r="A13" s="55"/>
      <c r="B13" s="56">
        <f>'2022'!J16</f>
        <v>21</v>
      </c>
      <c r="C13" s="56">
        <f>'2022'!K16</f>
        <v>22</v>
      </c>
      <c r="D13" s="56">
        <f>'2022'!L16</f>
        <v>23</v>
      </c>
      <c r="E13" s="56">
        <f>'2022'!M16</f>
        <v>24</v>
      </c>
      <c r="F13" s="56">
        <f>'2022'!N16</f>
        <v>25</v>
      </c>
      <c r="G13" s="56">
        <f>'2022'!O16</f>
        <v>26</v>
      </c>
      <c r="H13" s="56">
        <f>'2022'!P16</f>
        <v>27</v>
      </c>
      <c r="I13" s="57"/>
    </row>
    <row r="14" ht="52.5" customHeight="1">
      <c r="A14" s="58"/>
      <c r="B14" s="59" t="s">
        <v>301</v>
      </c>
      <c r="C14" s="65"/>
      <c r="D14" s="59" t="s">
        <v>302</v>
      </c>
      <c r="E14" s="59" t="s">
        <v>303</v>
      </c>
      <c r="F14" s="59" t="s">
        <v>304</v>
      </c>
      <c r="G14" s="65"/>
      <c r="H14" s="59" t="s">
        <v>305</v>
      </c>
      <c r="I14" s="60"/>
      <c r="K14" s="20"/>
      <c r="L14" s="20"/>
      <c r="M14" s="20"/>
      <c r="N14" s="20"/>
      <c r="O14" s="20"/>
      <c r="P14" s="20"/>
      <c r="Q14" s="20"/>
      <c r="R14" s="20"/>
      <c r="S14" s="20"/>
      <c r="T14" s="20"/>
      <c r="U14" s="20"/>
      <c r="V14" s="20"/>
      <c r="W14" s="20"/>
      <c r="X14" s="20"/>
      <c r="Y14" s="20"/>
      <c r="Z14" s="20"/>
    </row>
    <row r="15" ht="22.5" customHeight="1">
      <c r="A15" s="55"/>
      <c r="B15" s="56"/>
      <c r="C15" s="56"/>
      <c r="D15" s="56"/>
      <c r="E15" s="56"/>
      <c r="F15" s="56"/>
      <c r="G15" s="56"/>
      <c r="H15" s="56"/>
      <c r="I15" s="57"/>
    </row>
    <row r="16" ht="22.5" customHeight="1">
      <c r="A16" s="55"/>
      <c r="B16" s="56">
        <f>'2022'!J17</f>
        <v>28</v>
      </c>
      <c r="C16" s="56">
        <f>'2022'!K17</f>
        <v>29</v>
      </c>
      <c r="D16" s="56">
        <f>'2022'!L17</f>
        <v>30</v>
      </c>
      <c r="E16" s="56">
        <f>'2022'!M17</f>
        <v>31</v>
      </c>
      <c r="F16" s="56" t="str">
        <f>'2022'!N17</f>
        <v/>
      </c>
      <c r="G16" s="56" t="str">
        <f>'2022'!O17</f>
        <v/>
      </c>
      <c r="H16" s="56" t="str">
        <f>'2022'!P17</f>
        <v/>
      </c>
      <c r="I16" s="57"/>
    </row>
    <row r="17" ht="52.5" customHeight="1">
      <c r="A17" s="58"/>
      <c r="B17" s="59" t="s">
        <v>306</v>
      </c>
      <c r="C17" s="65"/>
      <c r="D17" s="65"/>
      <c r="E17" s="65"/>
      <c r="F17" s="65"/>
      <c r="G17" s="65"/>
      <c r="H17" s="65"/>
      <c r="I17" s="60"/>
      <c r="K17" s="20"/>
      <c r="L17" s="20"/>
      <c r="M17" s="20"/>
      <c r="N17" s="20"/>
      <c r="O17" s="20"/>
      <c r="P17" s="20"/>
      <c r="Q17" s="20"/>
      <c r="R17" s="20"/>
      <c r="S17" s="20"/>
      <c r="T17" s="20"/>
      <c r="U17" s="20"/>
      <c r="V17" s="20"/>
      <c r="W17" s="20"/>
      <c r="X17" s="20"/>
      <c r="Y17" s="20"/>
      <c r="Z17" s="20"/>
    </row>
    <row r="18" ht="22.5" customHeight="1">
      <c r="A18" s="55"/>
      <c r="B18" s="56" t="str">
        <f>'2022'!J18</f>
        <v/>
      </c>
      <c r="C18" s="56" t="str">
        <f>'2022'!K18</f>
        <v/>
      </c>
      <c r="D18" s="56" t="str">
        <f>'2022'!L18</f>
        <v/>
      </c>
      <c r="E18" s="56" t="str">
        <f>'2022'!M18</f>
        <v/>
      </c>
      <c r="F18" s="56" t="str">
        <f>'2022'!N18</f>
        <v/>
      </c>
      <c r="G18" s="56" t="str">
        <f>'2022'!O18</f>
        <v/>
      </c>
      <c r="H18" s="56" t="str">
        <f>'2022'!P18</f>
        <v/>
      </c>
      <c r="I18" s="57"/>
    </row>
    <row r="19" ht="52.5" customHeight="1">
      <c r="A19" s="55"/>
      <c r="B19" s="66"/>
      <c r="C19" s="66"/>
      <c r="D19" s="66"/>
      <c r="E19" s="66"/>
      <c r="F19" s="66"/>
      <c r="G19" s="66"/>
      <c r="H19" s="66"/>
      <c r="I19" s="57"/>
    </row>
    <row r="20" ht="22.5" customHeight="1">
      <c r="A20" s="55"/>
      <c r="B20" s="57"/>
      <c r="C20" s="57"/>
      <c r="D20" s="57"/>
      <c r="E20" s="57"/>
      <c r="F20" s="57"/>
      <c r="G20" s="57"/>
      <c r="H20" s="57"/>
      <c r="I20" s="67"/>
    </row>
    <row r="21" ht="22.5" customHeight="1">
      <c r="A21" s="55"/>
      <c r="B21" s="68" t="s">
        <v>278</v>
      </c>
      <c r="C21" s="44"/>
      <c r="D21" s="44"/>
      <c r="E21" s="44"/>
      <c r="F21" s="44"/>
      <c r="G21" s="44"/>
      <c r="H21" s="44"/>
      <c r="I21" s="57"/>
    </row>
    <row r="22" ht="22.5" customHeight="1">
      <c r="A22" s="55"/>
      <c r="B22" s="57"/>
      <c r="I22" s="57"/>
    </row>
    <row r="23" ht="22.5" customHeight="1">
      <c r="A23" s="55"/>
      <c r="I23" s="67"/>
    </row>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sheetData>
  <mergeCells count="5">
    <mergeCell ref="B1:H1"/>
    <mergeCell ref="J1:J23"/>
    <mergeCell ref="D6:F6"/>
    <mergeCell ref="B21:H21"/>
    <mergeCell ref="B22:H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78"/>
    <col customWidth="1" min="2" max="8" width="13.44"/>
    <col customWidth="1" min="9" max="9" width="3.22"/>
    <col customWidth="1" min="10" max="10" width="29.0"/>
  </cols>
  <sheetData>
    <row r="1" ht="58.5" customHeight="1">
      <c r="A1" s="23"/>
      <c r="B1" s="24" t="s">
        <v>307</v>
      </c>
      <c r="I1" s="25"/>
      <c r="J1" s="26" t="s">
        <v>308</v>
      </c>
    </row>
    <row r="2" ht="12.0" customHeight="1">
      <c r="A2" s="27"/>
      <c r="B2" s="28"/>
      <c r="C2" s="28"/>
      <c r="D2" s="28"/>
      <c r="E2" s="28"/>
      <c r="F2" s="28"/>
      <c r="G2" s="28"/>
      <c r="H2" s="28"/>
      <c r="I2" s="29"/>
    </row>
    <row r="3" ht="30.0" customHeight="1">
      <c r="A3" s="30"/>
      <c r="B3" s="31" t="s">
        <v>265</v>
      </c>
      <c r="C3" s="31" t="s">
        <v>266</v>
      </c>
      <c r="D3" s="31" t="s">
        <v>267</v>
      </c>
      <c r="E3" s="31" t="s">
        <v>268</v>
      </c>
      <c r="F3" s="31" t="s">
        <v>269</v>
      </c>
      <c r="G3" s="31" t="s">
        <v>270</v>
      </c>
      <c r="H3" s="31" t="s">
        <v>271</v>
      </c>
      <c r="I3" s="32"/>
    </row>
    <row r="4" ht="22.5" customHeight="1">
      <c r="A4" s="33"/>
      <c r="B4" s="69" t="str">
        <f>'2022'!B13</f>
        <v/>
      </c>
      <c r="C4" s="69" t="str">
        <f>'2022'!C13</f>
        <v/>
      </c>
      <c r="D4" s="69" t="str">
        <f>'2022'!D13</f>
        <v/>
      </c>
      <c r="E4" s="69" t="str">
        <f>'2022'!E13</f>
        <v/>
      </c>
      <c r="F4" s="69" t="str">
        <f>'2022'!F13</f>
        <v/>
      </c>
      <c r="G4" s="69" t="str">
        <f>'2022'!G13</f>
        <v/>
      </c>
      <c r="H4" s="69">
        <f>'2022'!H13</f>
        <v>1</v>
      </c>
      <c r="I4" s="35"/>
    </row>
    <row r="5" ht="52.5" customHeight="1">
      <c r="A5" s="36"/>
      <c r="B5" s="70"/>
      <c r="C5" s="70"/>
      <c r="D5" s="70"/>
      <c r="E5" s="70"/>
      <c r="F5" s="70"/>
      <c r="G5" s="71" t="s">
        <v>309</v>
      </c>
      <c r="H5" s="71" t="s">
        <v>310</v>
      </c>
      <c r="I5" s="39"/>
      <c r="K5" s="20"/>
      <c r="L5" s="20"/>
      <c r="M5" s="20"/>
      <c r="N5" s="20"/>
      <c r="O5" s="20"/>
      <c r="P5" s="20"/>
      <c r="Q5" s="20"/>
      <c r="R5" s="20"/>
      <c r="S5" s="20"/>
      <c r="T5" s="20"/>
      <c r="U5" s="20"/>
      <c r="V5" s="20"/>
      <c r="W5" s="20"/>
      <c r="X5" s="20"/>
      <c r="Y5" s="20"/>
      <c r="Z5" s="20"/>
    </row>
    <row r="6" ht="22.5" customHeight="1">
      <c r="A6" s="33"/>
      <c r="B6" s="69"/>
      <c r="C6" s="69"/>
      <c r="D6" s="69"/>
      <c r="E6" s="69"/>
      <c r="F6" s="69"/>
      <c r="G6" s="69"/>
      <c r="H6" s="69"/>
      <c r="I6" s="35"/>
    </row>
    <row r="7" ht="22.5" customHeight="1">
      <c r="A7" s="33"/>
      <c r="B7" s="69">
        <f>'2022'!B14</f>
        <v>2</v>
      </c>
      <c r="C7" s="69">
        <f>'2022'!C14</f>
        <v>3</v>
      </c>
      <c r="D7" s="69">
        <f>'2022'!D14</f>
        <v>4</v>
      </c>
      <c r="E7" s="69">
        <f>'2022'!E14</f>
        <v>5</v>
      </c>
      <c r="F7" s="69">
        <f>'2022'!F14</f>
        <v>6</v>
      </c>
      <c r="G7" s="69">
        <f>'2022'!G14</f>
        <v>7</v>
      </c>
      <c r="H7" s="69">
        <f>'2022'!H14</f>
        <v>8</v>
      </c>
      <c r="I7" s="35"/>
    </row>
    <row r="8" ht="52.5" customHeight="1">
      <c r="A8" s="36"/>
      <c r="B8" s="71" t="s">
        <v>311</v>
      </c>
      <c r="C8" s="71" t="s">
        <v>281</v>
      </c>
      <c r="D8" s="71" t="s">
        <v>312</v>
      </c>
      <c r="E8" s="71" t="s">
        <v>313</v>
      </c>
      <c r="F8" s="71" t="s">
        <v>312</v>
      </c>
      <c r="G8" s="71" t="s">
        <v>314</v>
      </c>
      <c r="H8" s="71" t="s">
        <v>315</v>
      </c>
      <c r="I8" s="39"/>
      <c r="K8" s="20"/>
      <c r="L8" s="20"/>
      <c r="M8" s="20"/>
      <c r="N8" s="20"/>
      <c r="O8" s="20"/>
      <c r="P8" s="20"/>
      <c r="Q8" s="20"/>
      <c r="R8" s="20"/>
      <c r="S8" s="20"/>
      <c r="T8" s="20"/>
      <c r="U8" s="20"/>
      <c r="V8" s="20"/>
      <c r="W8" s="20"/>
      <c r="X8" s="20"/>
      <c r="Y8" s="20"/>
      <c r="Z8" s="20"/>
    </row>
    <row r="9" ht="22.5" customHeight="1">
      <c r="A9" s="33"/>
      <c r="B9" s="69"/>
      <c r="C9" s="69"/>
      <c r="D9" s="69"/>
      <c r="E9" s="69"/>
      <c r="F9" s="69"/>
      <c r="G9" s="69"/>
      <c r="H9" s="72" t="s">
        <v>316</v>
      </c>
      <c r="I9" s="35"/>
    </row>
    <row r="10" ht="22.5" customHeight="1">
      <c r="A10" s="33"/>
      <c r="B10" s="69">
        <f>'2022'!B15</f>
        <v>9</v>
      </c>
      <c r="C10" s="69">
        <f>'2022'!C15</f>
        <v>10</v>
      </c>
      <c r="D10" s="69">
        <f>'2022'!D15</f>
        <v>11</v>
      </c>
      <c r="E10" s="69">
        <f>'2022'!E15</f>
        <v>12</v>
      </c>
      <c r="F10" s="69">
        <f>'2022'!F15</f>
        <v>13</v>
      </c>
      <c r="G10" s="69">
        <f>'2022'!G15</f>
        <v>14</v>
      </c>
      <c r="H10" s="69">
        <f>'2022'!H15</f>
        <v>15</v>
      </c>
      <c r="I10" s="35"/>
    </row>
    <row r="11" ht="52.5" customHeight="1">
      <c r="A11" s="36"/>
      <c r="B11" s="70"/>
      <c r="C11" s="71" t="s">
        <v>317</v>
      </c>
      <c r="D11" s="71" t="s">
        <v>318</v>
      </c>
      <c r="E11" s="71" t="s">
        <v>319</v>
      </c>
      <c r="F11" s="71" t="s">
        <v>320</v>
      </c>
      <c r="G11" s="70"/>
      <c r="H11" s="71" t="s">
        <v>321</v>
      </c>
      <c r="I11" s="39"/>
      <c r="K11" s="20"/>
      <c r="L11" s="20"/>
      <c r="M11" s="20"/>
      <c r="N11" s="20"/>
      <c r="O11" s="20"/>
      <c r="P11" s="20"/>
      <c r="Q11" s="20"/>
      <c r="R11" s="20"/>
      <c r="S11" s="20"/>
      <c r="T11" s="20"/>
      <c r="U11" s="20"/>
      <c r="V11" s="20"/>
      <c r="W11" s="20"/>
      <c r="X11" s="20"/>
      <c r="Y11" s="20"/>
      <c r="Z11" s="20"/>
    </row>
    <row r="12" ht="22.5" customHeight="1">
      <c r="A12" s="33"/>
      <c r="B12" s="72" t="s">
        <v>316</v>
      </c>
      <c r="C12" s="69"/>
      <c r="D12" s="69"/>
      <c r="E12" s="69"/>
      <c r="F12" s="69"/>
      <c r="G12" s="72" t="s">
        <v>322</v>
      </c>
      <c r="H12" s="72" t="s">
        <v>323</v>
      </c>
      <c r="I12" s="35"/>
    </row>
    <row r="13" ht="22.5" customHeight="1">
      <c r="A13" s="33"/>
      <c r="B13" s="69">
        <f>'2022'!B16</f>
        <v>16</v>
      </c>
      <c r="C13" s="69">
        <f>'2022'!C16</f>
        <v>17</v>
      </c>
      <c r="D13" s="69">
        <f>'2022'!D16</f>
        <v>18</v>
      </c>
      <c r="E13" s="69">
        <f>'2022'!E16</f>
        <v>19</v>
      </c>
      <c r="F13" s="69">
        <f>'2022'!F16</f>
        <v>20</v>
      </c>
      <c r="G13" s="69">
        <f>'2022'!G16</f>
        <v>21</v>
      </c>
      <c r="H13" s="69">
        <f>'2022'!H16</f>
        <v>22</v>
      </c>
      <c r="I13" s="35"/>
    </row>
    <row r="14" ht="52.5" customHeight="1">
      <c r="A14" s="36"/>
      <c r="B14" s="71" t="s">
        <v>324</v>
      </c>
      <c r="C14" s="71" t="s">
        <v>325</v>
      </c>
      <c r="D14" s="71" t="s">
        <v>326</v>
      </c>
      <c r="E14" s="71" t="s">
        <v>326</v>
      </c>
      <c r="F14" s="71" t="s">
        <v>327</v>
      </c>
      <c r="G14" s="71" t="s">
        <v>328</v>
      </c>
      <c r="H14" s="71" t="s">
        <v>329</v>
      </c>
      <c r="I14" s="39"/>
      <c r="K14" s="20"/>
      <c r="L14" s="20"/>
      <c r="M14" s="20"/>
      <c r="N14" s="20"/>
      <c r="O14" s="20"/>
      <c r="P14" s="20"/>
      <c r="Q14" s="20"/>
      <c r="R14" s="20"/>
      <c r="S14" s="20"/>
      <c r="T14" s="20"/>
      <c r="U14" s="20"/>
      <c r="V14" s="20"/>
      <c r="W14" s="20"/>
      <c r="X14" s="20"/>
      <c r="Y14" s="20"/>
      <c r="Z14" s="20"/>
    </row>
    <row r="15" ht="22.5" customHeight="1">
      <c r="A15" s="33"/>
      <c r="B15" s="69"/>
      <c r="C15" s="72" t="s">
        <v>330</v>
      </c>
      <c r="D15" s="69"/>
      <c r="E15" s="69"/>
      <c r="F15" s="69"/>
      <c r="G15" s="69"/>
      <c r="H15" s="69"/>
      <c r="I15" s="35"/>
    </row>
    <row r="16" ht="22.5" customHeight="1">
      <c r="A16" s="33"/>
      <c r="B16" s="69">
        <f>'2022'!B17</f>
        <v>23</v>
      </c>
      <c r="C16" s="69">
        <f>'2022'!C17</f>
        <v>24</v>
      </c>
      <c r="D16" s="69">
        <f>'2022'!D17</f>
        <v>25</v>
      </c>
      <c r="E16" s="69">
        <f>'2022'!E17</f>
        <v>26</v>
      </c>
      <c r="F16" s="69">
        <f>'2022'!F17</f>
        <v>27</v>
      </c>
      <c r="G16" s="69">
        <f>'2022'!G17</f>
        <v>28</v>
      </c>
      <c r="H16" s="69">
        <f>'2022'!H17</f>
        <v>29</v>
      </c>
      <c r="I16" s="35"/>
    </row>
    <row r="17" ht="52.5" customHeight="1">
      <c r="A17" s="36"/>
      <c r="B17" s="71" t="s">
        <v>331</v>
      </c>
      <c r="C17" s="71" t="s">
        <v>332</v>
      </c>
      <c r="D17" s="71" t="s">
        <v>281</v>
      </c>
      <c r="E17" s="71" t="s">
        <v>281</v>
      </c>
      <c r="F17" s="71" t="s">
        <v>281</v>
      </c>
      <c r="G17" s="71" t="s">
        <v>333</v>
      </c>
      <c r="H17" s="71" t="s">
        <v>334</v>
      </c>
      <c r="I17" s="39"/>
      <c r="K17" s="20"/>
      <c r="L17" s="20"/>
      <c r="M17" s="20"/>
      <c r="N17" s="20"/>
      <c r="O17" s="20"/>
      <c r="P17" s="20"/>
      <c r="Q17" s="20"/>
      <c r="R17" s="20"/>
      <c r="S17" s="20"/>
      <c r="T17" s="20"/>
      <c r="U17" s="20"/>
      <c r="V17" s="20"/>
      <c r="W17" s="20"/>
      <c r="X17" s="20"/>
      <c r="Y17" s="20"/>
      <c r="Z17" s="20"/>
    </row>
    <row r="18" ht="22.5" customHeight="1">
      <c r="A18" s="33"/>
      <c r="B18" s="73">
        <f>'2022'!B18</f>
        <v>30</v>
      </c>
      <c r="C18" s="73" t="str">
        <f>'2022'!C18</f>
        <v/>
      </c>
      <c r="D18" s="73" t="str">
        <f>'2022'!D18</f>
        <v/>
      </c>
      <c r="E18" s="73" t="str">
        <f>'2022'!E18</f>
        <v/>
      </c>
      <c r="F18" s="73" t="str">
        <f>'2022'!F18</f>
        <v/>
      </c>
      <c r="G18" s="73" t="str">
        <f>'2022'!G18</f>
        <v/>
      </c>
      <c r="H18" s="73" t="str">
        <f>'2022'!H18</f>
        <v/>
      </c>
      <c r="I18" s="41"/>
    </row>
    <row r="19" ht="52.5" customHeight="1">
      <c r="A19" s="33"/>
      <c r="B19" s="42"/>
      <c r="C19" s="42"/>
      <c r="D19" s="42"/>
      <c r="E19" s="42"/>
      <c r="F19" s="42"/>
      <c r="G19" s="42"/>
      <c r="H19" s="42"/>
      <c r="I19" s="41"/>
    </row>
    <row r="20" ht="22.5" customHeight="1">
      <c r="A20" s="33"/>
      <c r="B20" s="35"/>
      <c r="C20" s="35"/>
      <c r="D20" s="35"/>
      <c r="E20" s="35"/>
      <c r="F20" s="35"/>
      <c r="G20" s="35"/>
      <c r="H20" s="35"/>
      <c r="I20" s="41"/>
    </row>
    <row r="21" ht="22.5" customHeight="1">
      <c r="A21" s="33"/>
      <c r="B21" s="43" t="s">
        <v>278</v>
      </c>
      <c r="C21" s="44"/>
      <c r="D21" s="44"/>
      <c r="E21" s="44"/>
      <c r="F21" s="44"/>
      <c r="G21" s="44"/>
      <c r="H21" s="44"/>
      <c r="I21" s="35"/>
    </row>
    <row r="22" ht="22.5" customHeight="1">
      <c r="A22" s="33"/>
      <c r="B22" s="35"/>
      <c r="I22" s="35"/>
    </row>
    <row r="23" ht="22.5" customHeight="1">
      <c r="A23" s="33"/>
      <c r="I23" s="41"/>
    </row>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sheetData>
  <mergeCells count="4">
    <mergeCell ref="B1:H1"/>
    <mergeCell ref="J1:J23"/>
    <mergeCell ref="B21:H21"/>
    <mergeCell ref="B22:H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78"/>
    <col customWidth="1" min="2" max="8" width="13.44"/>
    <col customWidth="1" min="9" max="9" width="3.22"/>
    <col customWidth="1" min="10" max="10" width="29.0"/>
  </cols>
  <sheetData>
    <row r="1" ht="58.5" customHeight="1">
      <c r="A1" s="45"/>
      <c r="B1" s="46" t="s">
        <v>335</v>
      </c>
      <c r="I1" s="47"/>
      <c r="J1" s="48" t="s">
        <v>336</v>
      </c>
    </row>
    <row r="2" ht="12.0" customHeight="1">
      <c r="A2" s="49"/>
      <c r="B2" s="50"/>
      <c r="C2" s="50"/>
      <c r="D2" s="50"/>
      <c r="E2" s="50"/>
      <c r="F2" s="50"/>
      <c r="G2" s="50"/>
      <c r="H2" s="50"/>
      <c r="I2" s="51"/>
    </row>
    <row r="3" ht="30.0" customHeight="1">
      <c r="A3" s="52"/>
      <c r="B3" s="53" t="s">
        <v>265</v>
      </c>
      <c r="C3" s="53" t="s">
        <v>266</v>
      </c>
      <c r="D3" s="53" t="s">
        <v>267</v>
      </c>
      <c r="E3" s="53" t="s">
        <v>268</v>
      </c>
      <c r="F3" s="53" t="s">
        <v>269</v>
      </c>
      <c r="G3" s="53" t="s">
        <v>270</v>
      </c>
      <c r="H3" s="53" t="s">
        <v>271</v>
      </c>
      <c r="I3" s="54"/>
    </row>
    <row r="4" ht="22.5" customHeight="1">
      <c r="A4" s="55"/>
      <c r="B4" s="74" t="str">
        <f>'2022'!R4</f>
        <v/>
      </c>
      <c r="C4" s="74" t="str">
        <f>'2022'!S4</f>
        <v/>
      </c>
      <c r="D4" s="74" t="str">
        <f>'2022'!T4</f>
        <v/>
      </c>
      <c r="E4" s="74">
        <f>'2022'!U4</f>
        <v>1</v>
      </c>
      <c r="F4" s="74">
        <f>'2022'!V4</f>
        <v>2</v>
      </c>
      <c r="G4" s="74">
        <f>'2022'!W4</f>
        <v>3</v>
      </c>
      <c r="H4" s="74">
        <f>'2022'!X4</f>
        <v>4</v>
      </c>
      <c r="I4" s="57"/>
    </row>
    <row r="5" ht="52.5" customHeight="1">
      <c r="A5" s="55"/>
      <c r="B5" s="75"/>
      <c r="C5" s="75"/>
      <c r="D5" s="75"/>
      <c r="E5" s="75"/>
      <c r="F5" s="75"/>
      <c r="G5" s="75"/>
      <c r="H5" s="75"/>
      <c r="I5" s="57"/>
    </row>
    <row r="6" ht="22.5" customHeight="1">
      <c r="A6" s="55"/>
      <c r="B6" s="74"/>
      <c r="C6" s="74"/>
      <c r="D6" s="74"/>
      <c r="E6" s="74"/>
      <c r="F6" s="74"/>
      <c r="G6" s="74"/>
      <c r="H6" s="74"/>
      <c r="I6" s="57"/>
    </row>
    <row r="7" ht="22.5" customHeight="1">
      <c r="A7" s="55"/>
      <c r="B7" s="74">
        <f>'2022'!R5</f>
        <v>5</v>
      </c>
      <c r="C7" s="74">
        <f>'2022'!S5</f>
        <v>6</v>
      </c>
      <c r="D7" s="74">
        <f>'2022'!T5</f>
        <v>7</v>
      </c>
      <c r="E7" s="74">
        <f>'2022'!U5</f>
        <v>8</v>
      </c>
      <c r="F7" s="74">
        <f>'2022'!V5</f>
        <v>9</v>
      </c>
      <c r="G7" s="74">
        <f>'2022'!W5</f>
        <v>10</v>
      </c>
      <c r="H7" s="74">
        <f>'2022'!X5</f>
        <v>11</v>
      </c>
      <c r="I7" s="57"/>
    </row>
    <row r="8" ht="52.5" customHeight="1">
      <c r="A8" s="55"/>
      <c r="B8" s="75"/>
      <c r="C8" s="75"/>
      <c r="D8" s="75"/>
      <c r="E8" s="75"/>
      <c r="F8" s="75"/>
      <c r="G8" s="75"/>
      <c r="H8" s="75"/>
      <c r="I8" s="57"/>
    </row>
    <row r="9" ht="22.5" customHeight="1">
      <c r="A9" s="55"/>
      <c r="B9" s="74"/>
      <c r="C9" s="74"/>
      <c r="D9" s="74"/>
      <c r="E9" s="74"/>
      <c r="F9" s="74"/>
      <c r="G9" s="74"/>
      <c r="H9" s="74"/>
      <c r="I9" s="57"/>
    </row>
    <row r="10" ht="22.5" customHeight="1">
      <c r="A10" s="55"/>
      <c r="B10" s="74">
        <f>'2022'!R6</f>
        <v>12</v>
      </c>
      <c r="C10" s="74">
        <f>'2022'!S6</f>
        <v>13</v>
      </c>
      <c r="D10" s="74">
        <f>'2022'!T6</f>
        <v>14</v>
      </c>
      <c r="E10" s="74">
        <f>'2022'!U6</f>
        <v>15</v>
      </c>
      <c r="F10" s="74">
        <f>'2022'!V6</f>
        <v>16</v>
      </c>
      <c r="G10" s="74">
        <f>'2022'!W6</f>
        <v>17</v>
      </c>
      <c r="H10" s="74">
        <f>'2022'!X6</f>
        <v>18</v>
      </c>
      <c r="I10" s="57"/>
    </row>
    <row r="11" ht="52.5" customHeight="1">
      <c r="A11" s="55"/>
      <c r="B11" s="75"/>
      <c r="C11" s="75"/>
      <c r="D11" s="75"/>
      <c r="E11" s="75"/>
      <c r="F11" s="75"/>
      <c r="G11" s="76" t="s">
        <v>337</v>
      </c>
      <c r="H11" s="77" t="s">
        <v>338</v>
      </c>
      <c r="I11" s="57"/>
    </row>
    <row r="12" ht="22.5" customHeight="1">
      <c r="A12" s="55"/>
      <c r="B12" s="74"/>
      <c r="C12" s="74"/>
      <c r="D12" s="74"/>
      <c r="E12" s="74"/>
      <c r="F12" s="74"/>
      <c r="G12" s="78" t="s">
        <v>339</v>
      </c>
      <c r="H12" s="74"/>
      <c r="I12" s="57"/>
    </row>
    <row r="13" ht="22.5" customHeight="1">
      <c r="A13" s="55"/>
      <c r="B13" s="74">
        <f>'2022'!R7</f>
        <v>19</v>
      </c>
      <c r="C13" s="74">
        <f>'2022'!S7</f>
        <v>20</v>
      </c>
      <c r="D13" s="74">
        <f>'2022'!T7</f>
        <v>21</v>
      </c>
      <c r="E13" s="74">
        <f>'2022'!U7</f>
        <v>22</v>
      </c>
      <c r="F13" s="74">
        <f>'2022'!V7</f>
        <v>23</v>
      </c>
      <c r="G13" s="74">
        <f>'2022'!W7</f>
        <v>24</v>
      </c>
      <c r="H13" s="74">
        <f>'2022'!X7</f>
        <v>25</v>
      </c>
      <c r="I13" s="57"/>
    </row>
    <row r="14" ht="52.5" customHeight="1">
      <c r="A14" s="55"/>
      <c r="B14" s="77" t="s">
        <v>340</v>
      </c>
      <c r="C14" s="76" t="s">
        <v>341</v>
      </c>
      <c r="D14" s="76" t="s">
        <v>342</v>
      </c>
      <c r="E14" s="76" t="s">
        <v>343</v>
      </c>
      <c r="F14" s="76" t="s">
        <v>343</v>
      </c>
      <c r="G14" s="76" t="s">
        <v>344</v>
      </c>
      <c r="H14" s="76" t="s">
        <v>345</v>
      </c>
      <c r="I14" s="57"/>
    </row>
    <row r="15" ht="22.5" customHeight="1">
      <c r="A15" s="55"/>
      <c r="B15" s="74"/>
      <c r="C15" s="74"/>
      <c r="D15" s="74"/>
      <c r="E15" s="74"/>
      <c r="F15" s="74"/>
      <c r="G15" s="74"/>
      <c r="H15" s="74"/>
      <c r="I15" s="57"/>
    </row>
    <row r="16" ht="22.5" customHeight="1">
      <c r="A16" s="55"/>
      <c r="B16" s="74">
        <f>'2022'!R8</f>
        <v>26</v>
      </c>
      <c r="C16" s="74">
        <f>'2022'!S8</f>
        <v>27</v>
      </c>
      <c r="D16" s="74">
        <f>'2022'!T8</f>
        <v>28</v>
      </c>
      <c r="E16" s="74">
        <f>'2022'!U8</f>
        <v>29</v>
      </c>
      <c r="F16" s="74">
        <f>'2022'!V8</f>
        <v>30</v>
      </c>
      <c r="G16" s="74">
        <f>'2022'!W8</f>
        <v>31</v>
      </c>
      <c r="H16" s="74" t="str">
        <f>'2022'!X8</f>
        <v/>
      </c>
      <c r="I16" s="57"/>
    </row>
    <row r="17" ht="52.5" customHeight="1">
      <c r="A17" s="55"/>
      <c r="B17" s="76" t="s">
        <v>346</v>
      </c>
      <c r="C17" s="76" t="s">
        <v>347</v>
      </c>
      <c r="D17" s="76" t="s">
        <v>348</v>
      </c>
      <c r="E17" s="76" t="s">
        <v>349</v>
      </c>
      <c r="F17" s="76" t="s">
        <v>350</v>
      </c>
      <c r="G17" s="79"/>
      <c r="H17" s="79"/>
      <c r="I17" s="57"/>
    </row>
    <row r="18" ht="22.5" customHeight="1">
      <c r="A18" s="55"/>
      <c r="B18" s="80"/>
      <c r="C18" s="80"/>
      <c r="D18" s="80"/>
      <c r="E18" s="80"/>
      <c r="F18" s="80"/>
      <c r="G18" s="80"/>
      <c r="H18" s="80"/>
      <c r="I18" s="67"/>
    </row>
    <row r="19" ht="52.5" customHeight="1">
      <c r="A19" s="55"/>
      <c r="B19" s="81"/>
      <c r="C19" s="81"/>
      <c r="D19" s="81"/>
      <c r="E19" s="81"/>
      <c r="F19" s="81"/>
      <c r="G19" s="81"/>
      <c r="H19" s="81"/>
      <c r="I19" s="67"/>
    </row>
    <row r="20" ht="22.5" customHeight="1">
      <c r="A20" s="55"/>
      <c r="B20" s="57"/>
      <c r="C20" s="57"/>
      <c r="D20" s="57"/>
      <c r="E20" s="57"/>
      <c r="F20" s="57"/>
      <c r="G20" s="57"/>
      <c r="H20" s="57"/>
      <c r="I20" s="67"/>
    </row>
    <row r="21" ht="22.5" customHeight="1">
      <c r="A21" s="55"/>
      <c r="B21" s="68" t="s">
        <v>278</v>
      </c>
      <c r="C21" s="44"/>
      <c r="D21" s="44"/>
      <c r="E21" s="44"/>
      <c r="F21" s="44"/>
      <c r="G21" s="44"/>
      <c r="H21" s="44"/>
      <c r="I21" s="57"/>
    </row>
    <row r="22" ht="22.5" customHeight="1">
      <c r="A22" s="55"/>
      <c r="B22" s="57"/>
      <c r="I22" s="57"/>
    </row>
    <row r="23" ht="22.5" customHeight="1">
      <c r="A23" s="55"/>
      <c r="I23" s="67"/>
    </row>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sheetData>
  <mergeCells count="4">
    <mergeCell ref="B1:H1"/>
    <mergeCell ref="J1:J23"/>
    <mergeCell ref="B21:H21"/>
    <mergeCell ref="B22:H2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8" max="8" width="16.67"/>
  </cols>
  <sheetData>
    <row r="1">
      <c r="A1" s="4" t="s">
        <v>351</v>
      </c>
      <c r="B1" s="4" t="s">
        <v>352</v>
      </c>
      <c r="C1" s="12">
        <v>44660.0</v>
      </c>
      <c r="D1" s="4" t="s">
        <v>353</v>
      </c>
      <c r="E1" s="82">
        <v>0.6388888888888888</v>
      </c>
      <c r="F1" s="4"/>
      <c r="G1" s="82"/>
      <c r="H1" s="83" t="s">
        <v>354</v>
      </c>
      <c r="I1" s="4" t="s">
        <v>355</v>
      </c>
    </row>
    <row r="2">
      <c r="A2" s="4" t="s">
        <v>351</v>
      </c>
      <c r="B2" s="4" t="s">
        <v>356</v>
      </c>
      <c r="C2" s="12">
        <v>44661.0</v>
      </c>
      <c r="D2" s="4"/>
      <c r="E2" s="82"/>
      <c r="F2" s="4" t="s">
        <v>357</v>
      </c>
      <c r="G2" s="82">
        <v>0.625</v>
      </c>
      <c r="H2" s="83" t="s">
        <v>358</v>
      </c>
      <c r="I2" s="4" t="s">
        <v>355</v>
      </c>
    </row>
    <row r="3">
      <c r="A3" s="4" t="s">
        <v>359</v>
      </c>
      <c r="B3" s="4" t="s">
        <v>360</v>
      </c>
      <c r="C3" s="12">
        <v>44662.0</v>
      </c>
      <c r="D3" s="4"/>
      <c r="E3" s="82"/>
      <c r="F3" s="4"/>
      <c r="G3" s="82"/>
      <c r="H3" s="83" t="s">
        <v>358</v>
      </c>
      <c r="I3" s="4" t="s">
        <v>355</v>
      </c>
      <c r="J3" s="4"/>
      <c r="K3" s="82"/>
    </row>
    <row r="4">
      <c r="A4" s="4" t="s">
        <v>359</v>
      </c>
      <c r="B4" s="4" t="s">
        <v>361</v>
      </c>
      <c r="C4" s="12">
        <v>44663.0</v>
      </c>
      <c r="D4" s="4" t="s">
        <v>362</v>
      </c>
      <c r="E4" s="4" t="s">
        <v>355</v>
      </c>
      <c r="H4" s="83" t="s">
        <v>358</v>
      </c>
      <c r="I4" s="4" t="s">
        <v>355</v>
      </c>
    </row>
    <row r="5">
      <c r="A5" s="4" t="s">
        <v>359</v>
      </c>
      <c r="B5" s="4" t="s">
        <v>363</v>
      </c>
      <c r="C5" s="12">
        <v>44664.0</v>
      </c>
      <c r="H5" s="83" t="s">
        <v>358</v>
      </c>
      <c r="I5" s="4" t="s">
        <v>355</v>
      </c>
    </row>
    <row r="6">
      <c r="A6" s="4" t="s">
        <v>359</v>
      </c>
      <c r="B6" s="4" t="s">
        <v>364</v>
      </c>
      <c r="C6" s="12">
        <v>44665.0</v>
      </c>
      <c r="H6" s="83" t="s">
        <v>358</v>
      </c>
      <c r="I6" s="4" t="s">
        <v>355</v>
      </c>
    </row>
    <row r="7">
      <c r="A7" s="4" t="s">
        <v>351</v>
      </c>
      <c r="B7" s="4" t="s">
        <v>365</v>
      </c>
      <c r="C7" s="12">
        <v>44666.0</v>
      </c>
      <c r="D7" s="4" t="s">
        <v>357</v>
      </c>
      <c r="E7" s="82">
        <v>0.25</v>
      </c>
      <c r="H7" s="83" t="s">
        <v>354</v>
      </c>
      <c r="I7" s="4" t="s">
        <v>355</v>
      </c>
    </row>
    <row r="8">
      <c r="A8" s="4" t="s">
        <v>351</v>
      </c>
      <c r="B8" s="4" t="s">
        <v>352</v>
      </c>
      <c r="C8" s="12">
        <v>44667.0</v>
      </c>
      <c r="D8" s="4" t="s">
        <v>366</v>
      </c>
      <c r="E8" s="4" t="s">
        <v>367</v>
      </c>
      <c r="F8" s="4" t="s">
        <v>368</v>
      </c>
      <c r="G8" s="82">
        <v>0.7083333333333334</v>
      </c>
      <c r="H8" s="4" t="s">
        <v>369</v>
      </c>
    </row>
    <row r="9">
      <c r="A9" s="4" t="s">
        <v>351</v>
      </c>
      <c r="B9" s="4" t="s">
        <v>356</v>
      </c>
      <c r="C9" s="12">
        <v>44668.0</v>
      </c>
      <c r="H9" s="4" t="s">
        <v>369</v>
      </c>
    </row>
    <row r="10">
      <c r="A10" s="4" t="s">
        <v>351</v>
      </c>
      <c r="B10" s="4" t="s">
        <v>360</v>
      </c>
      <c r="C10" s="12">
        <v>44669.0</v>
      </c>
      <c r="D10" s="4" t="s">
        <v>115</v>
      </c>
      <c r="E10" s="82">
        <v>0.7083333333333334</v>
      </c>
      <c r="H10" s="83" t="s">
        <v>354</v>
      </c>
      <c r="I10" s="4" t="s">
        <v>355</v>
      </c>
    </row>
    <row r="11">
      <c r="A11" s="16"/>
      <c r="B11" s="4" t="s">
        <v>361</v>
      </c>
      <c r="C11" s="12">
        <v>44670.0</v>
      </c>
      <c r="F11" s="4" t="s">
        <v>370</v>
      </c>
      <c r="G11" s="82">
        <v>0.3159722222222222</v>
      </c>
      <c r="H11" s="83" t="s">
        <v>358</v>
      </c>
      <c r="I11" s="84" t="s">
        <v>355</v>
      </c>
    </row>
    <row r="12">
      <c r="A12" s="16"/>
      <c r="B12" s="4" t="s">
        <v>363</v>
      </c>
      <c r="C12" s="12">
        <v>44671.0</v>
      </c>
      <c r="H12" s="83" t="s">
        <v>358</v>
      </c>
    </row>
    <row r="13">
      <c r="A13" s="16"/>
      <c r="B13" s="4" t="s">
        <v>364</v>
      </c>
      <c r="C13" s="12">
        <v>44672.0</v>
      </c>
      <c r="H13" s="83" t="s">
        <v>358</v>
      </c>
    </row>
    <row r="14">
      <c r="A14" s="4" t="s">
        <v>371</v>
      </c>
      <c r="B14" s="4" t="s">
        <v>365</v>
      </c>
      <c r="C14" s="12">
        <v>44673.0</v>
      </c>
      <c r="H14" s="83" t="s">
        <v>358</v>
      </c>
    </row>
    <row r="15">
      <c r="A15" s="4" t="s">
        <v>351</v>
      </c>
      <c r="B15" s="4" t="s">
        <v>352</v>
      </c>
      <c r="C15" s="12">
        <v>44674.0</v>
      </c>
      <c r="H15" s="83" t="s">
        <v>358</v>
      </c>
    </row>
    <row r="16">
      <c r="A16" s="4" t="s">
        <v>351</v>
      </c>
      <c r="B16" s="4" t="s">
        <v>356</v>
      </c>
      <c r="C16" s="12">
        <v>44675.0</v>
      </c>
      <c r="H16" s="83" t="s">
        <v>358</v>
      </c>
    </row>
    <row r="17">
      <c r="A17" s="4" t="s">
        <v>351</v>
      </c>
      <c r="B17" s="4" t="s">
        <v>360</v>
      </c>
      <c r="C17" s="12">
        <v>44676.0</v>
      </c>
      <c r="H17" s="83" t="s">
        <v>358</v>
      </c>
    </row>
    <row r="18">
      <c r="A18" s="16"/>
      <c r="B18" s="4" t="s">
        <v>361</v>
      </c>
      <c r="C18" s="12">
        <v>44677.0</v>
      </c>
      <c r="H18" s="83" t="s">
        <v>358</v>
      </c>
    </row>
    <row r="19">
      <c r="A19" s="2"/>
      <c r="B19" s="4" t="s">
        <v>363</v>
      </c>
      <c r="C19" s="12">
        <v>44678.0</v>
      </c>
      <c r="E19" s="84"/>
      <c r="H19" s="83" t="s">
        <v>358</v>
      </c>
    </row>
    <row r="20">
      <c r="A20" s="2"/>
      <c r="B20" s="4" t="s">
        <v>364</v>
      </c>
      <c r="C20" s="12">
        <v>44679.0</v>
      </c>
      <c r="E20" s="84"/>
      <c r="H20" s="83" t="s">
        <v>358</v>
      </c>
    </row>
    <row r="21">
      <c r="A21" s="2"/>
      <c r="B21" s="4" t="s">
        <v>365</v>
      </c>
      <c r="C21" s="12">
        <v>44680.0</v>
      </c>
      <c r="E21" s="84"/>
      <c r="H21" s="83" t="s">
        <v>358</v>
      </c>
    </row>
    <row r="22">
      <c r="A22" s="4" t="s">
        <v>351</v>
      </c>
      <c r="B22" s="4" t="s">
        <v>352</v>
      </c>
      <c r="C22" s="12">
        <v>44681.0</v>
      </c>
      <c r="H22" s="83" t="s">
        <v>358</v>
      </c>
    </row>
    <row r="23">
      <c r="A23" s="4" t="s">
        <v>351</v>
      </c>
      <c r="B23" s="4" t="s">
        <v>356</v>
      </c>
      <c r="C23" s="12">
        <v>44682.0</v>
      </c>
      <c r="H23" s="83" t="s">
        <v>358</v>
      </c>
    </row>
    <row r="24">
      <c r="A24" s="16"/>
      <c r="B24" s="4" t="s">
        <v>360</v>
      </c>
      <c r="C24" s="12">
        <v>44683.0</v>
      </c>
      <c r="H24" s="83" t="s">
        <v>358</v>
      </c>
    </row>
    <row r="25">
      <c r="A25" s="16"/>
      <c r="B25" s="4" t="s">
        <v>361</v>
      </c>
      <c r="C25" s="12">
        <v>44684.0</v>
      </c>
      <c r="H25" s="83" t="s">
        <v>358</v>
      </c>
    </row>
    <row r="26">
      <c r="A26" s="4" t="s">
        <v>371</v>
      </c>
      <c r="B26" s="4" t="s">
        <v>363</v>
      </c>
      <c r="C26" s="12">
        <v>44685.0</v>
      </c>
      <c r="D26" s="84" t="s">
        <v>372</v>
      </c>
      <c r="E26" s="84" t="s">
        <v>355</v>
      </c>
      <c r="H26" s="83" t="s">
        <v>373</v>
      </c>
    </row>
    <row r="27">
      <c r="A27" s="4" t="s">
        <v>371</v>
      </c>
      <c r="B27" s="4" t="s">
        <v>364</v>
      </c>
      <c r="C27" s="12">
        <v>44686.0</v>
      </c>
      <c r="H27" s="83" t="s">
        <v>374</v>
      </c>
    </row>
    <row r="28">
      <c r="A28" s="4" t="s">
        <v>371</v>
      </c>
      <c r="B28" s="4" t="s">
        <v>365</v>
      </c>
      <c r="C28" s="12">
        <v>44687.0</v>
      </c>
      <c r="H28" s="83" t="s">
        <v>358</v>
      </c>
    </row>
    <row r="29">
      <c r="A29" s="4" t="s">
        <v>351</v>
      </c>
      <c r="B29" s="4" t="s">
        <v>352</v>
      </c>
      <c r="C29" s="12">
        <v>44688.0</v>
      </c>
      <c r="D29" s="4" t="s">
        <v>375</v>
      </c>
      <c r="E29" s="82">
        <v>0.4375</v>
      </c>
      <c r="F29" s="4" t="s">
        <v>376</v>
      </c>
      <c r="G29" s="82">
        <v>0.7708333333333334</v>
      </c>
      <c r="H29" s="4" t="s">
        <v>377</v>
      </c>
    </row>
    <row r="30">
      <c r="A30" s="4" t="s">
        <v>351</v>
      </c>
      <c r="B30" s="4" t="s">
        <v>356</v>
      </c>
      <c r="C30" s="12">
        <v>44689.0</v>
      </c>
      <c r="D30" s="4" t="s">
        <v>376</v>
      </c>
      <c r="E30" s="82">
        <v>0.8090277777777778</v>
      </c>
      <c r="H30" s="83" t="s">
        <v>354</v>
      </c>
      <c r="I30" s="4" t="s">
        <v>355</v>
      </c>
    </row>
    <row r="31">
      <c r="A31" s="2"/>
      <c r="B31" s="4" t="s">
        <v>360</v>
      </c>
      <c r="C31" s="12">
        <v>44690.0</v>
      </c>
      <c r="F31" s="4" t="s">
        <v>378</v>
      </c>
      <c r="G31" s="82">
        <v>0.2673611111111111</v>
      </c>
      <c r="H31" s="4" t="s">
        <v>379</v>
      </c>
      <c r="I31" s="4" t="s">
        <v>355</v>
      </c>
    </row>
    <row r="32">
      <c r="A32" s="2"/>
      <c r="B32" s="4" t="s">
        <v>361</v>
      </c>
      <c r="C32" s="12">
        <v>44691.0</v>
      </c>
      <c r="H32" s="4" t="s">
        <v>379</v>
      </c>
      <c r="I32" s="4" t="s">
        <v>355</v>
      </c>
    </row>
    <row r="33">
      <c r="A33" s="2"/>
      <c r="B33" s="4" t="s">
        <v>363</v>
      </c>
      <c r="C33" s="12">
        <v>44692.0</v>
      </c>
      <c r="D33" s="4" t="s">
        <v>380</v>
      </c>
      <c r="E33" s="82">
        <v>0.6423611111111112</v>
      </c>
      <c r="F33" s="4" t="s">
        <v>381</v>
      </c>
      <c r="G33" s="82">
        <v>0.71875</v>
      </c>
      <c r="H33" s="4" t="s">
        <v>382</v>
      </c>
      <c r="I33" s="4" t="s">
        <v>355</v>
      </c>
    </row>
    <row r="34">
      <c r="A34" s="2"/>
      <c r="B34" s="4" t="s">
        <v>364</v>
      </c>
      <c r="C34" s="12">
        <v>44693.0</v>
      </c>
      <c r="H34" s="4" t="s">
        <v>382</v>
      </c>
      <c r="I34" s="4" t="s">
        <v>355</v>
      </c>
    </row>
    <row r="35">
      <c r="A35" s="2"/>
      <c r="B35" s="4" t="s">
        <v>365</v>
      </c>
      <c r="C35" s="12">
        <v>44694.0</v>
      </c>
      <c r="H35" s="4" t="s">
        <v>382</v>
      </c>
      <c r="I35" s="4" t="s">
        <v>355</v>
      </c>
    </row>
    <row r="36">
      <c r="A36" s="4" t="s">
        <v>351</v>
      </c>
      <c r="B36" s="4" t="s">
        <v>352</v>
      </c>
      <c r="C36" s="12">
        <v>44695.0</v>
      </c>
      <c r="H36" s="4" t="s">
        <v>383</v>
      </c>
      <c r="I36" s="4" t="s">
        <v>355</v>
      </c>
    </row>
    <row r="37">
      <c r="A37" s="4" t="s">
        <v>351</v>
      </c>
      <c r="B37" s="4" t="s">
        <v>356</v>
      </c>
      <c r="C37" s="12">
        <v>44696.0</v>
      </c>
      <c r="H37" s="4" t="s">
        <v>383</v>
      </c>
      <c r="I37" s="4" t="s">
        <v>355</v>
      </c>
    </row>
    <row r="38">
      <c r="A38" s="2"/>
      <c r="B38" s="4" t="s">
        <v>360</v>
      </c>
      <c r="C38" s="12">
        <v>44697.0</v>
      </c>
      <c r="H38" s="4" t="s">
        <v>383</v>
      </c>
      <c r="I38" s="4" t="s">
        <v>355</v>
      </c>
    </row>
    <row r="39">
      <c r="A39" s="2"/>
      <c r="B39" s="4" t="s">
        <v>361</v>
      </c>
      <c r="C39" s="12">
        <v>44698.0</v>
      </c>
      <c r="H39" s="4" t="s">
        <v>383</v>
      </c>
      <c r="I39" s="4" t="s">
        <v>355</v>
      </c>
    </row>
    <row r="40">
      <c r="A40" s="2"/>
      <c r="B40" s="4" t="s">
        <v>363</v>
      </c>
      <c r="C40" s="12">
        <v>44699.0</v>
      </c>
      <c r="H40" s="4" t="s">
        <v>383</v>
      </c>
      <c r="I40" s="4" t="s">
        <v>355</v>
      </c>
    </row>
    <row r="41">
      <c r="A41" s="2"/>
      <c r="B41" s="4" t="s">
        <v>364</v>
      </c>
      <c r="C41" s="12">
        <v>44700.0</v>
      </c>
      <c r="H41" s="4" t="s">
        <v>383</v>
      </c>
      <c r="I41" s="4" t="s">
        <v>355</v>
      </c>
    </row>
    <row r="42">
      <c r="A42" s="2"/>
      <c r="B42" s="4" t="s">
        <v>365</v>
      </c>
      <c r="C42" s="12">
        <v>44701.0</v>
      </c>
      <c r="H42" s="4" t="s">
        <v>383</v>
      </c>
      <c r="I42" s="4" t="s">
        <v>355</v>
      </c>
    </row>
    <row r="43">
      <c r="A43" s="4" t="s">
        <v>351</v>
      </c>
      <c r="B43" s="4" t="s">
        <v>352</v>
      </c>
      <c r="C43" s="12">
        <v>44702.0</v>
      </c>
      <c r="H43" s="4" t="s">
        <v>383</v>
      </c>
      <c r="I43" s="4" t="s">
        <v>355</v>
      </c>
    </row>
    <row r="44">
      <c r="A44" s="4" t="s">
        <v>351</v>
      </c>
      <c r="B44" s="4" t="s">
        <v>356</v>
      </c>
      <c r="C44" s="12">
        <v>44703.0</v>
      </c>
      <c r="H44" s="4" t="s">
        <v>383</v>
      </c>
      <c r="I44" s="4" t="s">
        <v>355</v>
      </c>
    </row>
    <row r="45">
      <c r="A45" s="2"/>
      <c r="B45" s="4" t="s">
        <v>360</v>
      </c>
      <c r="C45" s="12">
        <v>44704.0</v>
      </c>
      <c r="H45" s="4" t="s">
        <v>383</v>
      </c>
      <c r="I45" s="4" t="s">
        <v>355</v>
      </c>
    </row>
    <row r="46">
      <c r="A46" s="2"/>
      <c r="B46" s="4" t="s">
        <v>361</v>
      </c>
      <c r="C46" s="12">
        <v>44705.0</v>
      </c>
      <c r="H46" s="4" t="s">
        <v>383</v>
      </c>
      <c r="I46" s="4" t="s">
        <v>355</v>
      </c>
    </row>
    <row r="47">
      <c r="A47" s="2"/>
      <c r="B47" s="4" t="s">
        <v>363</v>
      </c>
      <c r="C47" s="12">
        <v>44706.0</v>
      </c>
      <c r="H47" s="4" t="s">
        <v>383</v>
      </c>
      <c r="I47" s="4" t="s">
        <v>355</v>
      </c>
    </row>
    <row r="48">
      <c r="A48" s="2"/>
      <c r="B48" s="4" t="s">
        <v>364</v>
      </c>
      <c r="C48" s="12">
        <v>44707.0</v>
      </c>
      <c r="H48" s="4" t="s">
        <v>383</v>
      </c>
      <c r="I48" s="4" t="s">
        <v>355</v>
      </c>
    </row>
    <row r="49">
      <c r="A49" s="2"/>
      <c r="B49" s="4" t="s">
        <v>365</v>
      </c>
      <c r="C49" s="12">
        <v>44708.0</v>
      </c>
      <c r="H49" s="4" t="s">
        <v>383</v>
      </c>
      <c r="I49" s="4" t="s">
        <v>355</v>
      </c>
    </row>
    <row r="50">
      <c r="A50" s="4" t="s">
        <v>351</v>
      </c>
      <c r="B50" s="4" t="s">
        <v>352</v>
      </c>
      <c r="C50" s="12">
        <v>44709.0</v>
      </c>
    </row>
    <row r="51">
      <c r="A51" s="4" t="s">
        <v>351</v>
      </c>
      <c r="B51" s="4" t="s">
        <v>356</v>
      </c>
      <c r="C51" s="12">
        <v>44710.0</v>
      </c>
    </row>
    <row r="52">
      <c r="A52" s="2"/>
      <c r="B52" s="4" t="s">
        <v>360</v>
      </c>
      <c r="C52" s="12">
        <v>44711.0</v>
      </c>
    </row>
    <row r="53">
      <c r="A53" s="2"/>
      <c r="B53" s="4" t="s">
        <v>361</v>
      </c>
      <c r="C53" s="12">
        <v>44712.0</v>
      </c>
    </row>
    <row r="54">
      <c r="A54" s="2"/>
      <c r="B54" s="4" t="s">
        <v>363</v>
      </c>
      <c r="C54" s="12">
        <v>44713.0</v>
      </c>
    </row>
    <row r="55">
      <c r="A55" s="2"/>
      <c r="B55" s="4" t="s">
        <v>364</v>
      </c>
      <c r="C55" s="12">
        <v>44714.0</v>
      </c>
    </row>
    <row r="56">
      <c r="A56" s="2"/>
      <c r="B56" s="4" t="s">
        <v>365</v>
      </c>
      <c r="C56" s="12">
        <v>44715.0</v>
      </c>
    </row>
    <row r="57">
      <c r="A57" s="4" t="s">
        <v>351</v>
      </c>
      <c r="B57" s="4" t="s">
        <v>352</v>
      </c>
      <c r="C57" s="12">
        <v>44716.0</v>
      </c>
    </row>
    <row r="58">
      <c r="A58" s="4" t="s">
        <v>351</v>
      </c>
      <c r="B58" s="4" t="s">
        <v>356</v>
      </c>
      <c r="C58" s="12">
        <v>44717.0</v>
      </c>
    </row>
    <row r="59">
      <c r="A59" s="2"/>
      <c r="B59" s="4" t="s">
        <v>360</v>
      </c>
      <c r="C59" s="12">
        <v>44718.0</v>
      </c>
    </row>
    <row r="60">
      <c r="A60" s="2"/>
      <c r="B60" s="4" t="s">
        <v>361</v>
      </c>
      <c r="C60" s="12">
        <v>44719.0</v>
      </c>
    </row>
    <row r="61">
      <c r="A61" s="2"/>
      <c r="B61" s="4" t="s">
        <v>363</v>
      </c>
      <c r="C61" s="12">
        <v>44720.0</v>
      </c>
    </row>
    <row r="62">
      <c r="A62" s="2"/>
      <c r="B62" s="4" t="s">
        <v>364</v>
      </c>
      <c r="C62" s="12">
        <v>44721.0</v>
      </c>
      <c r="E62" s="4">
        <v>1.0</v>
      </c>
      <c r="F62" s="4" t="s">
        <v>384</v>
      </c>
    </row>
    <row r="63">
      <c r="A63" s="2"/>
      <c r="B63" s="4" t="s">
        <v>365</v>
      </c>
      <c r="C63" s="12">
        <v>44722.0</v>
      </c>
      <c r="E63" s="4">
        <v>2.0</v>
      </c>
      <c r="F63" s="4" t="s">
        <v>384</v>
      </c>
    </row>
    <row r="64">
      <c r="B64" s="4" t="s">
        <v>352</v>
      </c>
      <c r="C64" s="12">
        <v>44723.0</v>
      </c>
      <c r="D64" s="4" t="s">
        <v>385</v>
      </c>
      <c r="E64" s="4">
        <v>3.0</v>
      </c>
      <c r="F64" s="4" t="s">
        <v>384</v>
      </c>
    </row>
    <row r="65">
      <c r="B65" s="4" t="s">
        <v>356</v>
      </c>
      <c r="C65" s="12">
        <v>44724.0</v>
      </c>
      <c r="D65" s="4" t="s">
        <v>385</v>
      </c>
      <c r="E65" s="4">
        <v>4.0</v>
      </c>
      <c r="F65" s="4" t="s">
        <v>384</v>
      </c>
    </row>
    <row r="66">
      <c r="B66" s="4" t="s">
        <v>360</v>
      </c>
      <c r="C66" s="12">
        <v>44725.0</v>
      </c>
      <c r="D66" s="4" t="s">
        <v>385</v>
      </c>
      <c r="E66" s="4">
        <v>5.0</v>
      </c>
      <c r="F66" s="4" t="s">
        <v>384</v>
      </c>
    </row>
    <row r="67">
      <c r="B67" s="4" t="s">
        <v>361</v>
      </c>
      <c r="C67" s="12">
        <v>44726.0</v>
      </c>
      <c r="D67" s="4" t="s">
        <v>385</v>
      </c>
      <c r="E67" s="4">
        <v>6.0</v>
      </c>
      <c r="F67" s="4" t="s">
        <v>384</v>
      </c>
    </row>
    <row r="68">
      <c r="B68" s="4" t="s">
        <v>363</v>
      </c>
      <c r="C68" s="12">
        <v>44727.0</v>
      </c>
      <c r="D68" s="4" t="s">
        <v>385</v>
      </c>
      <c r="E68" s="4">
        <v>7.0</v>
      </c>
      <c r="F68" s="4" t="s">
        <v>384</v>
      </c>
    </row>
    <row r="69">
      <c r="B69" s="4" t="s">
        <v>364</v>
      </c>
      <c r="C69" s="12">
        <v>44728.0</v>
      </c>
      <c r="D69" s="4" t="s">
        <v>385</v>
      </c>
      <c r="E69" s="4">
        <v>1.0</v>
      </c>
      <c r="F69" s="4" t="s">
        <v>384</v>
      </c>
    </row>
    <row r="70">
      <c r="B70" s="4" t="s">
        <v>365</v>
      </c>
      <c r="C70" s="12">
        <v>44729.0</v>
      </c>
      <c r="D70" s="4" t="s">
        <v>385</v>
      </c>
      <c r="E70" s="4">
        <v>2.0</v>
      </c>
      <c r="F70" s="4" t="s">
        <v>384</v>
      </c>
    </row>
    <row r="71">
      <c r="B71" s="4" t="s">
        <v>352</v>
      </c>
      <c r="C71" s="12">
        <v>44730.0</v>
      </c>
      <c r="E71" s="4">
        <v>3.0</v>
      </c>
      <c r="F71" s="4" t="s">
        <v>384</v>
      </c>
    </row>
    <row r="72">
      <c r="B72" s="4" t="s">
        <v>356</v>
      </c>
      <c r="C72" s="12">
        <v>44731.0</v>
      </c>
      <c r="E72" s="4">
        <v>4.0</v>
      </c>
      <c r="F72" s="4" t="s">
        <v>384</v>
      </c>
    </row>
    <row r="73">
      <c r="B73" s="4" t="s">
        <v>360</v>
      </c>
      <c r="C73" s="12">
        <v>44732.0</v>
      </c>
      <c r="D73" s="4" t="s">
        <v>385</v>
      </c>
      <c r="E73" s="4">
        <v>5.0</v>
      </c>
      <c r="F73" s="4" t="s">
        <v>384</v>
      </c>
    </row>
    <row r="74">
      <c r="B74" s="4" t="s">
        <v>361</v>
      </c>
      <c r="C74" s="12">
        <v>44733.0</v>
      </c>
      <c r="D74" s="4" t="s">
        <v>385</v>
      </c>
      <c r="E74" s="4">
        <v>6.0</v>
      </c>
      <c r="F74" s="4" t="s">
        <v>384</v>
      </c>
    </row>
    <row r="75">
      <c r="B75" s="4" t="s">
        <v>363</v>
      </c>
      <c r="C75" s="12">
        <v>44734.0</v>
      </c>
      <c r="D75" s="4" t="s">
        <v>385</v>
      </c>
      <c r="E75" s="4">
        <v>7.0</v>
      </c>
      <c r="F75" s="4" t="s">
        <v>384</v>
      </c>
    </row>
    <row r="76">
      <c r="B76" s="4" t="s">
        <v>364</v>
      </c>
      <c r="C76" s="12">
        <v>44735.0</v>
      </c>
      <c r="F76" s="4" t="s">
        <v>384</v>
      </c>
    </row>
    <row r="77">
      <c r="B77" s="4" t="s">
        <v>365</v>
      </c>
      <c r="C77" s="12">
        <v>44736.0</v>
      </c>
      <c r="F77" s="4" t="s">
        <v>384</v>
      </c>
    </row>
    <row r="78">
      <c r="B78" s="4" t="s">
        <v>352</v>
      </c>
      <c r="C78" s="12">
        <v>44737.0</v>
      </c>
      <c r="F78" s="4" t="s">
        <v>384</v>
      </c>
    </row>
    <row r="79">
      <c r="B79" s="4" t="s">
        <v>356</v>
      </c>
      <c r="C79" s="12">
        <v>44738.0</v>
      </c>
    </row>
    <row r="80">
      <c r="B80" s="4" t="s">
        <v>360</v>
      </c>
      <c r="C80" s="12">
        <v>44739.0</v>
      </c>
    </row>
    <row r="81">
      <c r="B81" s="4" t="s">
        <v>361</v>
      </c>
      <c r="C81" s="12">
        <v>44740.0</v>
      </c>
    </row>
    <row r="82">
      <c r="B82" s="4" t="s">
        <v>363</v>
      </c>
      <c r="C82" s="12">
        <v>44741.0</v>
      </c>
    </row>
    <row r="83">
      <c r="B83" s="4" t="s">
        <v>364</v>
      </c>
      <c r="C83" s="12">
        <v>44742.0</v>
      </c>
    </row>
    <row r="84">
      <c r="B84" s="4" t="s">
        <v>365</v>
      </c>
      <c r="C84" s="12">
        <v>44743.0</v>
      </c>
    </row>
    <row r="85">
      <c r="B85" s="4" t="s">
        <v>352</v>
      </c>
      <c r="C85" s="12">
        <v>44744.0</v>
      </c>
    </row>
    <row r="86">
      <c r="B86" s="4" t="s">
        <v>356</v>
      </c>
      <c r="C86" s="12">
        <v>44745.0</v>
      </c>
    </row>
    <row r="87">
      <c r="B87" s="4" t="s">
        <v>360</v>
      </c>
      <c r="C87" s="12">
        <v>44746.0</v>
      </c>
    </row>
    <row r="88">
      <c r="B88" s="4" t="s">
        <v>361</v>
      </c>
      <c r="C88" s="12">
        <v>44747.0</v>
      </c>
    </row>
    <row r="89">
      <c r="B89" s="4" t="s">
        <v>363</v>
      </c>
      <c r="C89" s="12">
        <v>44748.0</v>
      </c>
    </row>
    <row r="90">
      <c r="B90" s="4" t="s">
        <v>364</v>
      </c>
      <c r="C90" s="12">
        <v>44749.0</v>
      </c>
    </row>
    <row r="91">
      <c r="B91" s="4" t="s">
        <v>365</v>
      </c>
      <c r="C91" s="12">
        <v>44750.0</v>
      </c>
    </row>
    <row r="92">
      <c r="B92" s="4" t="s">
        <v>352</v>
      </c>
      <c r="C92" s="12">
        <v>44751.0</v>
      </c>
    </row>
    <row r="93">
      <c r="B93" s="4" t="s">
        <v>356</v>
      </c>
      <c r="C93" s="12">
        <v>44752.0</v>
      </c>
    </row>
    <row r="94">
      <c r="B94" s="4" t="s">
        <v>360</v>
      </c>
      <c r="C94" s="12">
        <v>44753.0</v>
      </c>
    </row>
    <row r="95">
      <c r="B95" s="4" t="s">
        <v>361</v>
      </c>
      <c r="C95" s="12">
        <v>44754.0</v>
      </c>
    </row>
    <row r="96">
      <c r="B96" s="4" t="s">
        <v>363</v>
      </c>
      <c r="C96" s="12">
        <v>44755.0</v>
      </c>
    </row>
    <row r="97">
      <c r="B97" s="4" t="s">
        <v>364</v>
      </c>
      <c r="C97" s="12">
        <v>44756.0</v>
      </c>
    </row>
    <row r="98">
      <c r="B98" s="4" t="s">
        <v>365</v>
      </c>
      <c r="C98" s="12">
        <v>44757.0</v>
      </c>
      <c r="F98" s="4" t="s">
        <v>386</v>
      </c>
    </row>
    <row r="99">
      <c r="B99" s="4" t="s">
        <v>352</v>
      </c>
      <c r="C99" s="12">
        <v>44758.0</v>
      </c>
      <c r="D99" s="4" t="s">
        <v>387</v>
      </c>
      <c r="E99" s="4">
        <v>1.0</v>
      </c>
      <c r="F99" s="4" t="s">
        <v>386</v>
      </c>
    </row>
    <row r="100">
      <c r="B100" s="4" t="s">
        <v>356</v>
      </c>
      <c r="C100" s="12">
        <v>44759.0</v>
      </c>
      <c r="D100" s="4" t="s">
        <v>388</v>
      </c>
      <c r="E100" s="4">
        <v>2.0</v>
      </c>
      <c r="F100" s="4" t="s">
        <v>386</v>
      </c>
    </row>
    <row r="101">
      <c r="B101" s="4" t="s">
        <v>360</v>
      </c>
      <c r="C101" s="12">
        <v>44760.0</v>
      </c>
      <c r="F101" s="4" t="s">
        <v>386</v>
      </c>
    </row>
    <row r="102">
      <c r="B102" s="4" t="s">
        <v>361</v>
      </c>
      <c r="C102" s="12">
        <v>44761.0</v>
      </c>
      <c r="F102" s="4" t="s">
        <v>386</v>
      </c>
    </row>
    <row r="103">
      <c r="B103" s="4" t="s">
        <v>363</v>
      </c>
      <c r="C103" s="12">
        <v>44762.0</v>
      </c>
      <c r="F103" s="4" t="s">
        <v>386</v>
      </c>
    </row>
    <row r="104">
      <c r="B104" s="4" t="s">
        <v>364</v>
      </c>
      <c r="C104" s="12">
        <v>44763.0</v>
      </c>
      <c r="F104" s="4" t="s">
        <v>386</v>
      </c>
    </row>
    <row r="105">
      <c r="B105" s="4" t="s">
        <v>365</v>
      </c>
      <c r="C105" s="12">
        <v>44764.0</v>
      </c>
      <c r="F105" s="4" t="s">
        <v>386</v>
      </c>
    </row>
    <row r="106">
      <c r="B106" s="4" t="s">
        <v>352</v>
      </c>
      <c r="C106" s="12">
        <v>44765.0</v>
      </c>
      <c r="F106" s="4" t="s">
        <v>386</v>
      </c>
    </row>
    <row r="107">
      <c r="B107" s="4" t="s">
        <v>356</v>
      </c>
      <c r="C107" s="12">
        <v>44766.0</v>
      </c>
      <c r="F107" s="4" t="s">
        <v>386</v>
      </c>
    </row>
    <row r="108">
      <c r="B108" s="4" t="s">
        <v>360</v>
      </c>
      <c r="C108" s="12">
        <v>44767.0</v>
      </c>
      <c r="F108" s="4" t="s">
        <v>386</v>
      </c>
    </row>
    <row r="109">
      <c r="B109" s="4" t="s">
        <v>361</v>
      </c>
      <c r="C109" s="12">
        <v>44768.0</v>
      </c>
      <c r="F109" s="4" t="s">
        <v>386</v>
      </c>
    </row>
    <row r="110">
      <c r="B110" s="4" t="s">
        <v>363</v>
      </c>
      <c r="C110" s="12">
        <v>44769.0</v>
      </c>
      <c r="F110" s="4" t="s">
        <v>386</v>
      </c>
    </row>
    <row r="111">
      <c r="B111" s="4" t="s">
        <v>364</v>
      </c>
      <c r="C111" s="12">
        <v>44770.0</v>
      </c>
      <c r="F111" s="4" t="s">
        <v>386</v>
      </c>
    </row>
    <row r="112">
      <c r="B112" s="4" t="s">
        <v>365</v>
      </c>
      <c r="C112" s="12">
        <v>44771.0</v>
      </c>
      <c r="D112" s="4" t="s">
        <v>389</v>
      </c>
      <c r="F112" s="4" t="s">
        <v>386</v>
      </c>
    </row>
    <row r="113">
      <c r="B113" s="4" t="s">
        <v>352</v>
      </c>
      <c r="C113" s="12">
        <v>44772.0</v>
      </c>
      <c r="F113" s="4" t="s">
        <v>386</v>
      </c>
    </row>
    <row r="114">
      <c r="B114" s="4" t="s">
        <v>356</v>
      </c>
      <c r="C114" s="12">
        <v>44773.0</v>
      </c>
      <c r="F114" s="4" t="s">
        <v>386</v>
      </c>
    </row>
    <row r="115">
      <c r="B115" s="4" t="s">
        <v>360</v>
      </c>
      <c r="C115" s="12">
        <v>44774.0</v>
      </c>
      <c r="F115" s="4" t="s">
        <v>386</v>
      </c>
    </row>
    <row r="116">
      <c r="B116" s="4" t="s">
        <v>361</v>
      </c>
      <c r="C116" s="12">
        <v>44775.0</v>
      </c>
      <c r="D116" s="4" t="s">
        <v>389</v>
      </c>
      <c r="F116" s="4" t="s">
        <v>386</v>
      </c>
    </row>
    <row r="117">
      <c r="B117" s="4" t="s">
        <v>363</v>
      </c>
      <c r="C117" s="12">
        <v>44776.0</v>
      </c>
      <c r="D117" s="4" t="s">
        <v>389</v>
      </c>
      <c r="F117" s="4" t="s">
        <v>386</v>
      </c>
    </row>
    <row r="118">
      <c r="B118" s="4" t="s">
        <v>364</v>
      </c>
      <c r="C118" s="12">
        <v>44777.0</v>
      </c>
      <c r="D118" s="4" t="s">
        <v>389</v>
      </c>
      <c r="F118" s="4" t="s">
        <v>386</v>
      </c>
    </row>
    <row r="119">
      <c r="B119" s="4" t="s">
        <v>365</v>
      </c>
      <c r="C119" s="12">
        <v>44778.0</v>
      </c>
      <c r="D119" s="4" t="s">
        <v>389</v>
      </c>
      <c r="E119" s="4">
        <v>1.0</v>
      </c>
      <c r="F119" s="4" t="s">
        <v>386</v>
      </c>
    </row>
    <row r="120">
      <c r="B120" s="4" t="s">
        <v>352</v>
      </c>
      <c r="C120" s="12">
        <v>44779.0</v>
      </c>
      <c r="E120" s="4">
        <v>2.0</v>
      </c>
      <c r="F120" s="4" t="s">
        <v>386</v>
      </c>
    </row>
    <row r="121">
      <c r="B121" s="4" t="s">
        <v>356</v>
      </c>
      <c r="C121" s="12">
        <v>44780.0</v>
      </c>
      <c r="E121" s="4">
        <v>3.0</v>
      </c>
      <c r="F121" s="4" t="s">
        <v>386</v>
      </c>
    </row>
    <row r="122">
      <c r="B122" s="4" t="s">
        <v>360</v>
      </c>
      <c r="C122" s="12">
        <v>44781.0</v>
      </c>
      <c r="E122" s="4">
        <v>4.0</v>
      </c>
      <c r="F122" s="4" t="s">
        <v>386</v>
      </c>
    </row>
    <row r="123">
      <c r="B123" s="4" t="s">
        <v>361</v>
      </c>
      <c r="C123" s="12">
        <v>44782.0</v>
      </c>
      <c r="E123" s="4">
        <v>5.0</v>
      </c>
      <c r="F123" s="4" t="s">
        <v>386</v>
      </c>
    </row>
    <row r="124">
      <c r="B124" s="4" t="s">
        <v>363</v>
      </c>
      <c r="C124" s="12">
        <v>44783.0</v>
      </c>
      <c r="D124" s="4" t="s">
        <v>389</v>
      </c>
      <c r="E124" s="4">
        <v>6.0</v>
      </c>
      <c r="F124" s="4" t="s">
        <v>386</v>
      </c>
    </row>
    <row r="125">
      <c r="B125" s="4" t="s">
        <v>364</v>
      </c>
      <c r="C125" s="12">
        <v>44784.0</v>
      </c>
      <c r="D125" s="4" t="s">
        <v>389</v>
      </c>
      <c r="E125" s="4">
        <v>7.0</v>
      </c>
      <c r="F125" s="4" t="s">
        <v>386</v>
      </c>
    </row>
    <row r="126">
      <c r="B126" s="4" t="s">
        <v>365</v>
      </c>
      <c r="C126" s="12">
        <v>44785.0</v>
      </c>
      <c r="D126" s="4" t="s">
        <v>389</v>
      </c>
      <c r="E126" s="4">
        <v>1.0</v>
      </c>
      <c r="F126" s="4" t="s">
        <v>386</v>
      </c>
    </row>
    <row r="127">
      <c r="B127" s="4" t="s">
        <v>352</v>
      </c>
      <c r="C127" s="12">
        <v>44786.0</v>
      </c>
      <c r="D127" s="4"/>
      <c r="E127" s="4">
        <v>2.0</v>
      </c>
      <c r="F127" s="4" t="s">
        <v>386</v>
      </c>
    </row>
    <row r="128">
      <c r="B128" s="4" t="s">
        <v>356</v>
      </c>
      <c r="C128" s="12">
        <v>44787.0</v>
      </c>
      <c r="E128" s="4">
        <v>3.0</v>
      </c>
      <c r="F128" s="4" t="s">
        <v>386</v>
      </c>
    </row>
    <row r="129">
      <c r="B129" s="4" t="s">
        <v>360</v>
      </c>
      <c r="C129" s="12">
        <v>44788.0</v>
      </c>
      <c r="E129" s="4">
        <v>4.0</v>
      </c>
      <c r="F129" s="4" t="s">
        <v>386</v>
      </c>
    </row>
    <row r="130">
      <c r="B130" s="4" t="s">
        <v>361</v>
      </c>
      <c r="C130" s="12">
        <v>44789.0</v>
      </c>
      <c r="E130" s="4">
        <v>5.0</v>
      </c>
      <c r="F130" s="4" t="s">
        <v>386</v>
      </c>
    </row>
    <row r="131">
      <c r="B131" s="4" t="s">
        <v>363</v>
      </c>
      <c r="C131" s="12">
        <v>44790.0</v>
      </c>
      <c r="D131" s="4" t="s">
        <v>389</v>
      </c>
      <c r="E131" s="4">
        <v>6.0</v>
      </c>
      <c r="F131" s="4" t="s">
        <v>386</v>
      </c>
    </row>
    <row r="132">
      <c r="B132" s="4" t="s">
        <v>364</v>
      </c>
      <c r="C132" s="12">
        <v>44791.0</v>
      </c>
      <c r="D132" s="4" t="s">
        <v>389</v>
      </c>
      <c r="E132" s="4">
        <v>7.0</v>
      </c>
      <c r="F132" s="4" t="s">
        <v>386</v>
      </c>
    </row>
    <row r="133">
      <c r="B133" s="4" t="s">
        <v>365</v>
      </c>
      <c r="C133" s="12">
        <v>44792.0</v>
      </c>
      <c r="F133" s="4" t="s">
        <v>386</v>
      </c>
    </row>
    <row r="134">
      <c r="B134" s="4" t="s">
        <v>352</v>
      </c>
      <c r="C134" s="12">
        <v>44793.0</v>
      </c>
      <c r="F134" s="4" t="s">
        <v>386</v>
      </c>
    </row>
    <row r="135">
      <c r="B135" s="4" t="s">
        <v>356</v>
      </c>
      <c r="C135" s="12">
        <v>44794.0</v>
      </c>
      <c r="F135" s="4" t="s">
        <v>386</v>
      </c>
    </row>
    <row r="136">
      <c r="B136" s="4" t="s">
        <v>360</v>
      </c>
      <c r="C136" s="12">
        <v>44795.0</v>
      </c>
      <c r="D136" s="4" t="s">
        <v>389</v>
      </c>
      <c r="F136" s="4" t="s">
        <v>386</v>
      </c>
    </row>
    <row r="137">
      <c r="B137" s="4" t="s">
        <v>361</v>
      </c>
      <c r="C137" s="12">
        <v>44796.0</v>
      </c>
      <c r="D137" s="4" t="s">
        <v>389</v>
      </c>
      <c r="F137" s="4" t="s">
        <v>386</v>
      </c>
    </row>
    <row r="138">
      <c r="B138" s="4" t="s">
        <v>363</v>
      </c>
      <c r="C138" s="12">
        <v>44797.0</v>
      </c>
      <c r="D138" s="4" t="s">
        <v>389</v>
      </c>
      <c r="F138" s="4" t="s">
        <v>386</v>
      </c>
    </row>
    <row r="139">
      <c r="B139" s="4" t="s">
        <v>364</v>
      </c>
      <c r="C139" s="12">
        <v>44798.0</v>
      </c>
      <c r="D139" s="4" t="s">
        <v>389</v>
      </c>
      <c r="F139" s="4" t="s">
        <v>386</v>
      </c>
    </row>
    <row r="140">
      <c r="B140" s="4" t="s">
        <v>365</v>
      </c>
      <c r="C140" s="12">
        <v>44799.0</v>
      </c>
      <c r="D140" s="4" t="s">
        <v>389</v>
      </c>
      <c r="F140" s="4" t="s">
        <v>386</v>
      </c>
    </row>
    <row r="141">
      <c r="B141" s="4" t="s">
        <v>352</v>
      </c>
      <c r="C141" s="12">
        <v>44800.0</v>
      </c>
      <c r="F141" s="4" t="s">
        <v>386</v>
      </c>
    </row>
    <row r="142">
      <c r="B142" s="4" t="s">
        <v>356</v>
      </c>
      <c r="C142" s="12">
        <v>44801.0</v>
      </c>
    </row>
    <row r="143">
      <c r="B143" s="4" t="s">
        <v>360</v>
      </c>
      <c r="C143" s="12">
        <v>44802.0</v>
      </c>
    </row>
  </sheetData>
  <mergeCells count="3">
    <mergeCell ref="I11:I28"/>
    <mergeCell ref="D26:D28"/>
    <mergeCell ref="E26:E2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A1" s="4" t="s">
        <v>390</v>
      </c>
      <c r="B1" s="4" t="s">
        <v>1</v>
      </c>
      <c r="C1" s="4" t="s">
        <v>2</v>
      </c>
    </row>
    <row r="2">
      <c r="A2" s="4" t="s">
        <v>391</v>
      </c>
      <c r="B2" s="4">
        <f>96+7</f>
        <v>103</v>
      </c>
      <c r="C2" s="6">
        <f>sum(B2:B149)</f>
        <v>3138</v>
      </c>
    </row>
    <row r="3">
      <c r="A3" s="4" t="s">
        <v>392</v>
      </c>
      <c r="B3" s="4">
        <v>130.0</v>
      </c>
    </row>
    <row r="4">
      <c r="A4" s="4" t="s">
        <v>10</v>
      </c>
      <c r="B4" s="4">
        <v>292.0</v>
      </c>
    </row>
    <row r="5">
      <c r="A5" s="4" t="s">
        <v>393</v>
      </c>
      <c r="B5" s="4">
        <v>20.0</v>
      </c>
    </row>
    <row r="6">
      <c r="A6" s="4" t="s">
        <v>101</v>
      </c>
      <c r="B6" s="4">
        <v>50.0</v>
      </c>
    </row>
    <row r="7">
      <c r="A7" s="4" t="s">
        <v>144</v>
      </c>
      <c r="B7" s="4">
        <v>8.0</v>
      </c>
    </row>
    <row r="8">
      <c r="A8" s="4" t="s">
        <v>93</v>
      </c>
      <c r="B8" s="4">
        <v>11.0</v>
      </c>
    </row>
    <row r="9">
      <c r="A9" s="4" t="s">
        <v>394</v>
      </c>
      <c r="B9" s="4">
        <v>118.0</v>
      </c>
    </row>
    <row r="10">
      <c r="A10" s="4" t="s">
        <v>395</v>
      </c>
      <c r="B10" s="4">
        <v>6.0</v>
      </c>
    </row>
    <row r="11">
      <c r="A11" s="4" t="s">
        <v>396</v>
      </c>
      <c r="B11" s="4">
        <v>35.0</v>
      </c>
    </row>
    <row r="12">
      <c r="A12" s="4" t="s">
        <v>98</v>
      </c>
      <c r="B12" s="4">
        <v>10.0</v>
      </c>
    </row>
    <row r="13">
      <c r="A13" s="4" t="s">
        <v>397</v>
      </c>
      <c r="B13" s="4">
        <v>33.0</v>
      </c>
    </row>
    <row r="14">
      <c r="A14" s="4" t="s">
        <v>398</v>
      </c>
      <c r="B14" s="4">
        <v>7.0</v>
      </c>
    </row>
    <row r="15">
      <c r="A15" s="4" t="s">
        <v>399</v>
      </c>
      <c r="B15" s="4">
        <v>35.0</v>
      </c>
    </row>
    <row r="16">
      <c r="A16" s="4" t="s">
        <v>400</v>
      </c>
      <c r="B16" s="4">
        <v>25.0</v>
      </c>
    </row>
    <row r="17">
      <c r="A17" s="4" t="s">
        <v>401</v>
      </c>
      <c r="B17" s="4">
        <v>14.0</v>
      </c>
    </row>
    <row r="18">
      <c r="A18" s="4" t="s">
        <v>402</v>
      </c>
      <c r="B18" s="4">
        <v>13.0</v>
      </c>
    </row>
    <row r="19">
      <c r="A19" s="4" t="s">
        <v>403</v>
      </c>
      <c r="B19" s="4">
        <v>12.0</v>
      </c>
    </row>
    <row r="20">
      <c r="A20" s="4" t="s">
        <v>225</v>
      </c>
      <c r="B20" s="4">
        <v>7.5</v>
      </c>
    </row>
    <row r="21">
      <c r="A21" s="4" t="s">
        <v>404</v>
      </c>
      <c r="B21" s="4">
        <v>101.0</v>
      </c>
    </row>
    <row r="22">
      <c r="A22" s="4" t="s">
        <v>405</v>
      </c>
      <c r="B22" s="4">
        <v>25.0</v>
      </c>
    </row>
    <row r="23">
      <c r="A23" s="4" t="s">
        <v>107</v>
      </c>
      <c r="B23" s="4">
        <v>14.0</v>
      </c>
    </row>
    <row r="24">
      <c r="A24" s="4" t="s">
        <v>406</v>
      </c>
      <c r="B24" s="4">
        <v>12.0</v>
      </c>
    </row>
    <row r="25">
      <c r="A25" s="4" t="s">
        <v>145</v>
      </c>
      <c r="B25" s="4">
        <v>12.0</v>
      </c>
    </row>
    <row r="26">
      <c r="A26" s="4" t="s">
        <v>101</v>
      </c>
      <c r="B26" s="4">
        <v>3.5</v>
      </c>
    </row>
    <row r="27">
      <c r="A27" s="4" t="s">
        <v>407</v>
      </c>
      <c r="B27" s="4">
        <v>10.0</v>
      </c>
    </row>
    <row r="28">
      <c r="A28" s="4" t="s">
        <v>400</v>
      </c>
      <c r="B28" s="4">
        <v>5.0</v>
      </c>
    </row>
    <row r="29">
      <c r="A29" s="4" t="s">
        <v>408</v>
      </c>
      <c r="B29" s="4">
        <v>32.0</v>
      </c>
    </row>
    <row r="30">
      <c r="A30" s="4" t="s">
        <v>409</v>
      </c>
      <c r="B30" s="4">
        <v>6.0</v>
      </c>
    </row>
    <row r="31">
      <c r="A31" s="4" t="s">
        <v>410</v>
      </c>
      <c r="B31" s="4">
        <v>12.0</v>
      </c>
    </row>
    <row r="32">
      <c r="A32" s="4" t="s">
        <v>411</v>
      </c>
      <c r="B32" s="4">
        <v>19.0</v>
      </c>
    </row>
    <row r="33">
      <c r="A33" s="4" t="s">
        <v>112</v>
      </c>
      <c r="B33" s="4">
        <v>6.0</v>
      </c>
    </row>
    <row r="34">
      <c r="A34" s="4" t="s">
        <v>144</v>
      </c>
      <c r="B34" s="4">
        <v>4.5</v>
      </c>
    </row>
    <row r="35">
      <c r="A35" s="4" t="s">
        <v>122</v>
      </c>
      <c r="B35" s="4">
        <v>17.0</v>
      </c>
    </row>
    <row r="36">
      <c r="A36" s="4" t="s">
        <v>28</v>
      </c>
      <c r="B36" s="4">
        <v>19.0</v>
      </c>
    </row>
    <row r="37">
      <c r="A37" s="4" t="s">
        <v>412</v>
      </c>
      <c r="B37" s="4">
        <v>13.0</v>
      </c>
    </row>
    <row r="38">
      <c r="A38" s="4" t="s">
        <v>112</v>
      </c>
      <c r="B38" s="4">
        <v>5.5</v>
      </c>
    </row>
    <row r="39">
      <c r="A39" s="4" t="s">
        <v>413</v>
      </c>
      <c r="B39" s="4">
        <v>47.0</v>
      </c>
    </row>
    <row r="40">
      <c r="A40" s="4" t="s">
        <v>414</v>
      </c>
      <c r="B40" s="4">
        <v>7.5</v>
      </c>
    </row>
    <row r="41">
      <c r="A41" s="4" t="s">
        <v>157</v>
      </c>
      <c r="B41" s="4">
        <v>6.0</v>
      </c>
    </row>
    <row r="42">
      <c r="A42" s="4" t="s">
        <v>415</v>
      </c>
      <c r="B42" s="4">
        <v>72.0</v>
      </c>
    </row>
    <row r="43">
      <c r="A43" s="4" t="s">
        <v>416</v>
      </c>
      <c r="B43" s="4">
        <v>20.0</v>
      </c>
    </row>
    <row r="44">
      <c r="A44" s="4" t="s">
        <v>112</v>
      </c>
      <c r="B44" s="4">
        <v>6.0</v>
      </c>
    </row>
    <row r="45">
      <c r="A45" s="4" t="s">
        <v>417</v>
      </c>
      <c r="B45" s="4">
        <v>50.0</v>
      </c>
    </row>
    <row r="46">
      <c r="A46" s="4" t="s">
        <v>418</v>
      </c>
      <c r="B46" s="4">
        <v>40.0</v>
      </c>
    </row>
    <row r="47">
      <c r="A47" s="4" t="s">
        <v>78</v>
      </c>
      <c r="B47" s="4">
        <v>4.5</v>
      </c>
    </row>
    <row r="48">
      <c r="A48" s="4" t="s">
        <v>28</v>
      </c>
      <c r="B48" s="4">
        <v>9.5</v>
      </c>
    </row>
    <row r="49">
      <c r="A49" s="4" t="s">
        <v>419</v>
      </c>
      <c r="B49" s="4">
        <v>65.0</v>
      </c>
    </row>
    <row r="50">
      <c r="A50" s="4" t="s">
        <v>420</v>
      </c>
      <c r="B50" s="4">
        <v>40.0</v>
      </c>
    </row>
    <row r="51">
      <c r="A51" s="4" t="s">
        <v>421</v>
      </c>
      <c r="B51" s="4">
        <v>6.0</v>
      </c>
    </row>
    <row r="52">
      <c r="A52" s="4" t="s">
        <v>144</v>
      </c>
      <c r="B52" s="4">
        <v>4.0</v>
      </c>
    </row>
    <row r="53">
      <c r="A53" s="4" t="s">
        <v>422</v>
      </c>
      <c r="B53" s="4">
        <v>13.0</v>
      </c>
    </row>
    <row r="54">
      <c r="A54" s="4" t="s">
        <v>128</v>
      </c>
      <c r="B54" s="4">
        <v>8.0</v>
      </c>
    </row>
    <row r="55">
      <c r="A55" s="4" t="s">
        <v>10</v>
      </c>
      <c r="B55" s="4">
        <v>14.0</v>
      </c>
    </row>
    <row r="56">
      <c r="A56" s="4" t="s">
        <v>423</v>
      </c>
      <c r="B56" s="4">
        <v>65.0</v>
      </c>
    </row>
    <row r="57">
      <c r="A57" s="4" t="s">
        <v>424</v>
      </c>
      <c r="B57" s="4">
        <v>14.0</v>
      </c>
    </row>
    <row r="58">
      <c r="A58" s="4" t="s">
        <v>425</v>
      </c>
      <c r="B58" s="4">
        <v>4.0</v>
      </c>
    </row>
    <row r="59">
      <c r="A59" s="4" t="s">
        <v>78</v>
      </c>
      <c r="B59" s="4">
        <v>4.0</v>
      </c>
    </row>
    <row r="60">
      <c r="A60" s="4" t="s">
        <v>144</v>
      </c>
      <c r="B60" s="4">
        <v>4.0</v>
      </c>
    </row>
    <row r="61">
      <c r="A61" s="4" t="s">
        <v>426</v>
      </c>
      <c r="B61" s="4">
        <v>7.5</v>
      </c>
    </row>
    <row r="62">
      <c r="A62" s="4" t="s">
        <v>427</v>
      </c>
      <c r="B62" s="4">
        <v>3.5</v>
      </c>
    </row>
    <row r="63">
      <c r="A63" s="4" t="s">
        <v>428</v>
      </c>
      <c r="B63" s="4">
        <v>8.5</v>
      </c>
    </row>
    <row r="64">
      <c r="A64" s="4" t="s">
        <v>110</v>
      </c>
      <c r="B64" s="4">
        <v>7.5</v>
      </c>
    </row>
    <row r="65">
      <c r="A65" s="4" t="s">
        <v>78</v>
      </c>
      <c r="B65" s="4">
        <v>4.0</v>
      </c>
    </row>
    <row r="66">
      <c r="A66" s="4" t="s">
        <v>10</v>
      </c>
      <c r="B66" s="4">
        <v>13.0</v>
      </c>
    </row>
    <row r="67">
      <c r="A67" s="4" t="s">
        <v>93</v>
      </c>
      <c r="B67" s="4">
        <v>21.0</v>
      </c>
    </row>
    <row r="68">
      <c r="A68" s="4" t="s">
        <v>225</v>
      </c>
      <c r="B68" s="4">
        <v>8.0</v>
      </c>
    </row>
    <row r="69">
      <c r="A69" s="4" t="s">
        <v>429</v>
      </c>
      <c r="B69" s="4">
        <v>9.0</v>
      </c>
    </row>
    <row r="70">
      <c r="A70" s="4" t="s">
        <v>32</v>
      </c>
      <c r="B70" s="4">
        <v>15.0</v>
      </c>
    </row>
    <row r="71">
      <c r="A71" s="4" t="s">
        <v>182</v>
      </c>
      <c r="B71" s="4">
        <v>2.0</v>
      </c>
    </row>
    <row r="72">
      <c r="A72" s="4" t="s">
        <v>144</v>
      </c>
      <c r="B72" s="4">
        <v>7.0</v>
      </c>
    </row>
    <row r="73">
      <c r="A73" s="4" t="s">
        <v>144</v>
      </c>
      <c r="B73" s="4">
        <v>4.0</v>
      </c>
    </row>
    <row r="74">
      <c r="A74" s="4" t="s">
        <v>28</v>
      </c>
      <c r="B74" s="4">
        <v>30.0</v>
      </c>
    </row>
    <row r="75">
      <c r="A75" s="4" t="s">
        <v>78</v>
      </c>
      <c r="B75" s="4">
        <v>6.0</v>
      </c>
    </row>
    <row r="76">
      <c r="A76" s="4" t="s">
        <v>10</v>
      </c>
      <c r="B76" s="4">
        <v>16.0</v>
      </c>
    </row>
    <row r="77">
      <c r="A77" s="4" t="s">
        <v>430</v>
      </c>
      <c r="B77" s="4">
        <v>61.0</v>
      </c>
    </row>
    <row r="78">
      <c r="A78" s="4" t="s">
        <v>431</v>
      </c>
      <c r="B78" s="4">
        <v>12.5</v>
      </c>
    </row>
    <row r="79">
      <c r="A79" s="4" t="s">
        <v>432</v>
      </c>
      <c r="B79" s="4">
        <v>500.0</v>
      </c>
    </row>
    <row r="80">
      <c r="A80" s="4" t="s">
        <v>413</v>
      </c>
      <c r="B80" s="4">
        <v>70.0</v>
      </c>
    </row>
    <row r="81">
      <c r="A81" s="4" t="s">
        <v>400</v>
      </c>
      <c r="B81" s="4">
        <v>25.0</v>
      </c>
    </row>
    <row r="82">
      <c r="A82" s="4" t="s">
        <v>433</v>
      </c>
      <c r="B82" s="4">
        <v>20.0</v>
      </c>
    </row>
    <row r="83">
      <c r="A83" s="4" t="s">
        <v>433</v>
      </c>
      <c r="B83" s="4">
        <v>30.0</v>
      </c>
    </row>
    <row r="84">
      <c r="A84" s="4" t="s">
        <v>434</v>
      </c>
      <c r="B84" s="4">
        <v>120.0</v>
      </c>
    </row>
    <row r="85">
      <c r="A85" s="4" t="s">
        <v>10</v>
      </c>
      <c r="B85" s="4">
        <v>28.0</v>
      </c>
    </row>
    <row r="86">
      <c r="A86" s="4" t="s">
        <v>435</v>
      </c>
      <c r="B86" s="4">
        <v>20.0</v>
      </c>
    </row>
    <row r="87">
      <c r="A87" s="4" t="s">
        <v>10</v>
      </c>
      <c r="B87" s="4">
        <v>75.0</v>
      </c>
    </row>
    <row r="88">
      <c r="A88" s="4" t="s">
        <v>436</v>
      </c>
      <c r="B88" s="4">
        <v>40.0</v>
      </c>
    </row>
    <row r="89">
      <c r="A89" s="4" t="s">
        <v>413</v>
      </c>
      <c r="B89" s="4">
        <v>105.0</v>
      </c>
    </row>
    <row r="90">
      <c r="A90" s="4" t="s">
        <v>433</v>
      </c>
      <c r="B90" s="4">
        <v>20.0</v>
      </c>
    </row>
    <row r="91">
      <c r="A91" s="4" t="s">
        <v>433</v>
      </c>
      <c r="B91" s="4">
        <v>30.0</v>
      </c>
    </row>
    <row r="92">
      <c r="A92" s="4" t="s">
        <v>433</v>
      </c>
      <c r="B92" s="4">
        <v>50.0</v>
      </c>
    </row>
    <row r="93">
      <c r="A93" s="4" t="s">
        <v>433</v>
      </c>
      <c r="B93" s="4">
        <v>20.0</v>
      </c>
    </row>
  </sheetData>
  <drawing r:id="rId1"/>
</worksheet>
</file>