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am/Project/University/4-1/전산통계/13주차/"/>
    </mc:Choice>
  </mc:AlternateContent>
  <xr:revisionPtr revIDLastSave="0" documentId="13_ncr:1_{F20C08F8-1F64-8B42-ADB5-1F5C821C5BDD}" xr6:coauthVersionLast="47" xr6:coauthVersionMax="47" xr10:uidLastSave="{00000000-0000-0000-0000-000000000000}"/>
  <bookViews>
    <workbookView xWindow="0" yWindow="500" windowWidth="17920" windowHeight="20180" activeTab="6" xr2:uid="{7AD97624-4580-6E48-83F9-BB7F48EA2673}"/>
  </bookViews>
  <sheets>
    <sheet name="적합도 검정" sheetId="1" r:id="rId1"/>
    <sheet name="독립성 검정" sheetId="2" r:id="rId2"/>
    <sheet name="연습문제 9-2" sheetId="3" r:id="rId3"/>
    <sheet name="연습문제 9-4" sheetId="4" r:id="rId4"/>
    <sheet name="연습문제 9-5" sheetId="5" r:id="rId5"/>
    <sheet name="연습문제 9-8" sheetId="6" r:id="rId6"/>
    <sheet name="연습문제 9-10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3" l="1"/>
  <c r="H10" i="7"/>
  <c r="J4" i="7"/>
  <c r="J5" i="7"/>
  <c r="C13" i="7"/>
  <c r="D12" i="7"/>
  <c r="D11" i="7"/>
  <c r="D10" i="7"/>
  <c r="J3" i="7" s="1"/>
  <c r="J6" i="7" s="1"/>
  <c r="C12" i="7"/>
  <c r="I5" i="7" s="1"/>
  <c r="C11" i="7"/>
  <c r="I4" i="7" s="1"/>
  <c r="C10" i="7"/>
  <c r="I3" i="7" s="1"/>
  <c r="I6" i="7" s="1"/>
  <c r="B12" i="7"/>
  <c r="H5" i="7" s="1"/>
  <c r="K5" i="7" s="1"/>
  <c r="B11" i="7"/>
  <c r="H4" i="7" s="1"/>
  <c r="K4" i="7" s="1"/>
  <c r="B10" i="7"/>
  <c r="B13" i="7" s="1"/>
  <c r="G10" i="6"/>
  <c r="H5" i="6"/>
  <c r="C12" i="6"/>
  <c r="C11" i="6"/>
  <c r="D11" i="6" s="1"/>
  <c r="C10" i="6"/>
  <c r="D10" i="6" s="1"/>
  <c r="B12" i="6"/>
  <c r="D12" i="6" s="1"/>
  <c r="B11" i="6"/>
  <c r="G4" i="6" s="1"/>
  <c r="B10" i="6"/>
  <c r="G3" i="6" s="1"/>
  <c r="B9" i="5"/>
  <c r="D3" i="5"/>
  <c r="D4" i="5"/>
  <c r="D2" i="5"/>
  <c r="C5" i="5"/>
  <c r="D5" i="5" s="1"/>
  <c r="C4" i="5"/>
  <c r="C3" i="5"/>
  <c r="C2" i="5"/>
  <c r="B6" i="5"/>
  <c r="G12" i="4"/>
  <c r="H7" i="4"/>
  <c r="H6" i="4"/>
  <c r="H5" i="4"/>
  <c r="C8" i="4"/>
  <c r="B8" i="4"/>
  <c r="D8" i="4" s="1"/>
  <c r="D7" i="4"/>
  <c r="D6" i="4"/>
  <c r="D5" i="4"/>
  <c r="D4" i="4"/>
  <c r="D3" i="4"/>
  <c r="B11" i="3"/>
  <c r="D3" i="3"/>
  <c r="D4" i="3"/>
  <c r="D5" i="3"/>
  <c r="D6" i="3"/>
  <c r="D7" i="3"/>
  <c r="D2" i="3"/>
  <c r="D8" i="3" s="1"/>
  <c r="B10" i="3" s="1"/>
  <c r="C8" i="3"/>
  <c r="B8" i="3"/>
  <c r="G12" i="2"/>
  <c r="H5" i="2"/>
  <c r="H6" i="2"/>
  <c r="H7" i="2"/>
  <c r="D4" i="2"/>
  <c r="D5" i="2"/>
  <c r="D6" i="2"/>
  <c r="D7" i="2"/>
  <c r="D3" i="2"/>
  <c r="B8" i="2"/>
  <c r="C8" i="2"/>
  <c r="D3" i="1"/>
  <c r="D8" i="1" s="1"/>
  <c r="B10" i="1" s="1"/>
  <c r="B12" i="1" s="1"/>
  <c r="D4" i="1"/>
  <c r="D5" i="1"/>
  <c r="D6" i="1"/>
  <c r="D7" i="1"/>
  <c r="D2" i="1"/>
  <c r="C8" i="1"/>
  <c r="B8" i="1"/>
  <c r="D6" i="5" l="1"/>
  <c r="B8" i="5" s="1"/>
  <c r="B10" i="5" s="1"/>
  <c r="C6" i="5"/>
  <c r="H4" i="6"/>
  <c r="I4" i="6" s="1"/>
  <c r="G5" i="6"/>
  <c r="I5" i="6" s="1"/>
  <c r="H3" i="7"/>
  <c r="B13" i="6"/>
  <c r="H3" i="6"/>
  <c r="E10" i="7"/>
  <c r="E11" i="7"/>
  <c r="C13" i="6"/>
  <c r="B12" i="4"/>
  <c r="G3" i="4" s="1"/>
  <c r="D8" i="2"/>
  <c r="E12" i="7"/>
  <c r="C13" i="4"/>
  <c r="H4" i="4" s="1"/>
  <c r="D13" i="7"/>
  <c r="E13" i="7" s="1"/>
  <c r="C12" i="4"/>
  <c r="B13" i="4"/>
  <c r="B14" i="4"/>
  <c r="B15" i="4"/>
  <c r="B16" i="4"/>
  <c r="C17" i="4" l="1"/>
  <c r="H3" i="4"/>
  <c r="H8" i="4" s="1"/>
  <c r="H6" i="7"/>
  <c r="K6" i="7" s="1"/>
  <c r="H9" i="7" s="1"/>
  <c r="H11" i="7" s="1"/>
  <c r="K3" i="7"/>
  <c r="B15" i="2"/>
  <c r="B14" i="2"/>
  <c r="C12" i="2"/>
  <c r="B12" i="2"/>
  <c r="I3" i="4"/>
  <c r="B16" i="2"/>
  <c r="B17" i="4"/>
  <c r="D17" i="4" s="1"/>
  <c r="C13" i="2"/>
  <c r="H4" i="2" s="1"/>
  <c r="D16" i="4"/>
  <c r="G7" i="4"/>
  <c r="I7" i="4" s="1"/>
  <c r="D15" i="4"/>
  <c r="G6" i="4"/>
  <c r="I6" i="4" s="1"/>
  <c r="B13" i="2"/>
  <c r="D14" i="4"/>
  <c r="G5" i="4"/>
  <c r="I5" i="4" s="1"/>
  <c r="H6" i="6"/>
  <c r="G6" i="6"/>
  <c r="I6" i="6" s="1"/>
  <c r="G9" i="6" s="1"/>
  <c r="G11" i="6" s="1"/>
  <c r="D13" i="4"/>
  <c r="G4" i="4"/>
  <c r="D13" i="6"/>
  <c r="I3" i="6"/>
  <c r="D12" i="4"/>
  <c r="G7" i="2" l="1"/>
  <c r="I7" i="2" s="1"/>
  <c r="D16" i="2"/>
  <c r="I4" i="4"/>
  <c r="G8" i="4"/>
  <c r="I8" i="4" s="1"/>
  <c r="G11" i="4" s="1"/>
  <c r="G13" i="4" s="1"/>
  <c r="B17" i="2"/>
  <c r="D17" i="2" s="1"/>
  <c r="D12" i="2"/>
  <c r="G3" i="2"/>
  <c r="G5" i="2"/>
  <c r="I5" i="2" s="1"/>
  <c r="D14" i="2"/>
  <c r="G4" i="2"/>
  <c r="I4" i="2" s="1"/>
  <c r="D13" i="2"/>
  <c r="G6" i="2"/>
  <c r="I6" i="2" s="1"/>
  <c r="D15" i="2"/>
  <c r="H3" i="2"/>
  <c r="H8" i="2" s="1"/>
  <c r="C17" i="2"/>
  <c r="G8" i="2" l="1"/>
  <c r="I8" i="2" s="1"/>
  <c r="G11" i="2" s="1"/>
  <c r="G13" i="2" s="1"/>
  <c r="I3" i="2"/>
</calcChain>
</file>

<file path=xl/sharedStrings.xml><?xml version="1.0" encoding="utf-8"?>
<sst xmlns="http://schemas.openxmlformats.org/spreadsheetml/2006/main" count="177" uniqueCount="44">
  <si>
    <t>요일</t>
    <phoneticPr fontId="1" type="noConversion"/>
  </si>
  <si>
    <t>지각횟수</t>
    <phoneticPr fontId="1" type="noConversion"/>
  </si>
  <si>
    <t>기대도수</t>
    <phoneticPr fontId="1" type="noConversion"/>
  </si>
  <si>
    <t>(n-e)^2/e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</si>
  <si>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</si>
  <si>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</si>
  <si>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</si>
  <si>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</si>
  <si>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</si>
  <si>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</si>
  <si>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합계</t>
    <phoneticPr fontId="1" type="noConversion"/>
  </si>
  <si>
    <t>검정통계량</t>
    <phoneticPr fontId="1" type="noConversion"/>
  </si>
  <si>
    <t>자유도</t>
    <phoneticPr fontId="1" type="noConversion"/>
  </si>
  <si>
    <t>p-value</t>
    <phoneticPr fontId="1" type="noConversion"/>
  </si>
  <si>
    <t>관측도수</t>
    <phoneticPr fontId="1" type="noConversion"/>
  </si>
  <si>
    <t>공장</t>
    <phoneticPr fontId="1" type="noConversion"/>
  </si>
  <si>
    <t>공장1</t>
    <phoneticPr fontId="1" type="noConversion"/>
  </si>
  <si>
    <t>공장2</t>
    <phoneticPr fontId="1" type="noConversion"/>
  </si>
  <si>
    <t>공장3</t>
  </si>
  <si>
    <t>공장4</t>
  </si>
  <si>
    <t>공장5</t>
  </si>
  <si>
    <t>양품</t>
    <phoneticPr fontId="1" type="noConversion"/>
  </si>
  <si>
    <t>불량품</t>
    <phoneticPr fontId="1" type="noConversion"/>
  </si>
  <si>
    <t>검정통계량 계산</t>
    <phoneticPr fontId="1" type="noConversion"/>
  </si>
  <si>
    <t>p-value &gt; 유의수준 이므로 귀무가설 기각 x</t>
    <phoneticPr fontId="1" type="noConversion"/>
  </si>
  <si>
    <t>직종</t>
    <phoneticPr fontId="1" type="noConversion"/>
  </si>
  <si>
    <t>대기업</t>
    <phoneticPr fontId="1" type="noConversion"/>
  </si>
  <si>
    <t>중소기업</t>
    <phoneticPr fontId="1" type="noConversion"/>
  </si>
  <si>
    <t>금융기관</t>
    <phoneticPr fontId="1" type="noConversion"/>
  </si>
  <si>
    <t>자영업</t>
    <phoneticPr fontId="1" type="noConversion"/>
  </si>
  <si>
    <t>p-value &lt; 유의수준(0.05) 이므로 귀무가설을 기각한다.</t>
    <phoneticPr fontId="1" type="noConversion"/>
  </si>
  <si>
    <t>나이</t>
    <phoneticPr fontId="1" type="noConversion"/>
  </si>
  <si>
    <t>~20</t>
    <phoneticPr fontId="1" type="noConversion"/>
  </si>
  <si>
    <t>20 ~ 30</t>
    <phoneticPr fontId="1" type="noConversion"/>
  </si>
  <si>
    <t>30 ~</t>
    <phoneticPr fontId="1" type="noConversion"/>
  </si>
  <si>
    <t>탄산음료</t>
    <phoneticPr fontId="1" type="noConversion"/>
  </si>
  <si>
    <t>이온음료</t>
    <phoneticPr fontId="1" type="noConversion"/>
  </si>
  <si>
    <t>지역</t>
    <phoneticPr fontId="1" type="noConversion"/>
  </si>
  <si>
    <t>전혀모름</t>
    <phoneticPr fontId="1" type="noConversion"/>
  </si>
  <si>
    <t>잘알고 자주애용</t>
    <phoneticPr fontId="1" type="noConversion"/>
  </si>
  <si>
    <t>알지만구입 x</t>
    <phoneticPr fontId="1" type="noConversion"/>
  </si>
  <si>
    <t>A지역</t>
    <phoneticPr fontId="1" type="noConversion"/>
  </si>
  <si>
    <t>B지역</t>
    <phoneticPr fontId="1" type="noConversion"/>
  </si>
  <si>
    <t>C지역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</si>
</sst>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0" borderId="2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548A3-E8FF-E34E-A33B-CC45FD9272F4}">
  <dimension ref="A1:D12"/>
  <sheetViews>
    <sheetView workbookViewId="0">
      <selection activeCell="D2" sqref="D2"/>
    </sheetView>
  </sheetViews>
  <sheetFormatPr baseColWidth="10" defaultRowHeight="18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>
        <v>36</v>
      </c>
      <c r="C2" s="2">
        <v>30</v>
      </c>
      <c r="D2" s="4">
        <f>(B2-C2)^2/C2</f>
        <v>1.2</v>
      </c>
    </row>
    <row r="3" spans="1:4">
      <c r="A3" s="1" t="s">
        <v>5</v>
      </c>
      <c r="B3" s="1">
        <v>29</v>
      </c>
      <c r="C3" s="2">
        <v>30</v>
      </c>
      <c r="D3" s="4">
        <f t="shared" ref="D3:D7" si="0">(B3-C3)^2/C3</f>
        <v>3.3333333333333333E-2</v>
      </c>
    </row>
    <row r="4" spans="1:4">
      <c r="A4" s="1" t="s">
        <v>6</v>
      </c>
      <c r="B4" s="1">
        <v>31</v>
      </c>
      <c r="C4" s="2">
        <v>30</v>
      </c>
      <c r="D4" s="4">
        <f t="shared" si="0"/>
        <v>3.3333333333333333E-2</v>
      </c>
    </row>
    <row r="5" spans="1:4">
      <c r="A5" s="1" t="s">
        <v>7</v>
      </c>
      <c r="B5" s="1">
        <v>27</v>
      </c>
      <c r="C5" s="2">
        <v>30</v>
      </c>
      <c r="D5" s="4">
        <f t="shared" si="0"/>
        <v>0.3</v>
      </c>
    </row>
    <row r="6" spans="1:4">
      <c r="A6" s="1" t="s">
        <v>8</v>
      </c>
      <c r="B6" s="1">
        <v>29</v>
      </c>
      <c r="C6" s="2">
        <v>30</v>
      </c>
      <c r="D6" s="4">
        <f t="shared" si="0"/>
        <v>3.3333333333333333E-2</v>
      </c>
    </row>
    <row r="7" spans="1:4">
      <c r="A7" s="1" t="s">
        <v>9</v>
      </c>
      <c r="B7" s="1">
        <v>28</v>
      </c>
      <c r="C7" s="2">
        <v>30</v>
      </c>
      <c r="D7" s="4">
        <f t="shared" si="0"/>
        <v>0.13333333333333333</v>
      </c>
    </row>
    <row r="8" spans="1:4">
      <c r="A8" s="1" t="s">
        <v>10</v>
      </c>
      <c r="B8" s="1">
        <f>SUM(B2:B7)</f>
        <v>180</v>
      </c>
      <c r="C8" s="2">
        <f>SUM(C2:C7)</f>
        <v>180</v>
      </c>
      <c r="D8" s="4">
        <f>SUM(D2:D7)</f>
        <v>1.7333333333333336</v>
      </c>
    </row>
    <row r="10" spans="1:4">
      <c r="A10" s="1" t="s">
        <v>11</v>
      </c>
      <c r="B10" s="4">
        <f>D8</f>
        <v>1.7333333333333336</v>
      </c>
    </row>
    <row r="11" spans="1:4">
      <c r="A11" s="1" t="s">
        <v>12</v>
      </c>
      <c r="B11" s="2">
        <v>5</v>
      </c>
    </row>
    <row r="12" spans="1:4">
      <c r="A12" s="1" t="s">
        <v>13</v>
      </c>
      <c r="B12" s="2">
        <f>_xlfn.CHISQ.DIST.RT(B10,B11)</f>
        <v>0.88467385514560493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00BF1-10E7-AA4D-AED4-09943FA2AFA8}">
  <dimension ref="A1:I17"/>
  <sheetViews>
    <sheetView workbookViewId="0">
      <selection activeCell="F1" sqref="F1:I13"/>
    </sheetView>
  </sheetViews>
  <sheetFormatPr baseColWidth="10" defaultRowHeight="18"/>
  <cols>
    <col min="7" max="7" width="13.28515625" bestFit="1" customWidth="1"/>
    <col min="8" max="9" width="12.140625" bestFit="1" customWidth="1"/>
  </cols>
  <sheetData>
    <row r="1" spans="1:9">
      <c r="A1" t="s">
        <v>14</v>
      </c>
      <c r="F1" t="s">
        <v>23</v>
      </c>
    </row>
    <row r="2" spans="1:9">
      <c r="A2" s="1" t="s">
        <v>15</v>
      </c>
      <c r="B2" s="1" t="s">
        <v>21</v>
      </c>
      <c r="C2" s="1" t="s">
        <v>22</v>
      </c>
      <c r="D2" s="1" t="s">
        <v>10</v>
      </c>
      <c r="F2" s="1" t="s">
        <v>15</v>
      </c>
      <c r="G2" s="1" t="s">
        <v>21</v>
      </c>
      <c r="H2" s="1" t="s">
        <v>22</v>
      </c>
      <c r="I2" s="1" t="s">
        <v>10</v>
      </c>
    </row>
    <row r="3" spans="1:9">
      <c r="A3" s="1" t="s">
        <v>16</v>
      </c>
      <c r="B3" s="1">
        <v>190</v>
      </c>
      <c r="C3" s="1">
        <v>10</v>
      </c>
      <c r="D3" s="1">
        <f>SUM(B3:C3)</f>
        <v>200</v>
      </c>
      <c r="F3" s="1" t="s">
        <v>16</v>
      </c>
      <c r="G3" s="3">
        <f>(B3-B12)^2/B12</f>
        <v>8.247422680412371E-2</v>
      </c>
      <c r="H3" s="3">
        <f>(C3-C12)^2/C12</f>
        <v>2.6666666666666665</v>
      </c>
      <c r="I3" s="3">
        <f>SUM(G3:H3)</f>
        <v>2.7491408934707904</v>
      </c>
    </row>
    <row r="4" spans="1:9">
      <c r="A4" s="1" t="s">
        <v>17</v>
      </c>
      <c r="B4" s="1">
        <v>195</v>
      </c>
      <c r="C4" s="1">
        <v>5</v>
      </c>
      <c r="D4" s="1">
        <f t="shared" ref="D4:D8" si="0">SUM(B4:C4)</f>
        <v>200</v>
      </c>
      <c r="F4" s="1" t="s">
        <v>17</v>
      </c>
      <c r="G4" s="3">
        <f t="shared" ref="G4:G7" si="1">(B4-B13)^2/B13</f>
        <v>5.1546391752577319E-3</v>
      </c>
      <c r="H4" s="3">
        <f t="shared" ref="H4:H7" si="2">(C4-C13)^2/C13</f>
        <v>0.16666666666666666</v>
      </c>
      <c r="I4" s="3">
        <f t="shared" ref="I4:I8" si="3">SUM(G4:H4)</f>
        <v>0.1718213058419244</v>
      </c>
    </row>
    <row r="5" spans="1:9">
      <c r="A5" s="1" t="s">
        <v>18</v>
      </c>
      <c r="B5" s="1">
        <v>192</v>
      </c>
      <c r="C5" s="1">
        <v>8</v>
      </c>
      <c r="D5" s="1">
        <f t="shared" si="0"/>
        <v>200</v>
      </c>
      <c r="F5" s="1" t="s">
        <v>18</v>
      </c>
      <c r="G5" s="3">
        <f t="shared" si="1"/>
        <v>2.0618556701030927E-2</v>
      </c>
      <c r="H5" s="3">
        <f t="shared" si="2"/>
        <v>0.66666666666666663</v>
      </c>
      <c r="I5" s="3">
        <f t="shared" si="3"/>
        <v>0.6872852233676976</v>
      </c>
    </row>
    <row r="6" spans="1:9">
      <c r="A6" s="1" t="s">
        <v>19</v>
      </c>
      <c r="B6" s="1">
        <v>199</v>
      </c>
      <c r="C6" s="1">
        <v>1</v>
      </c>
      <c r="D6" s="1">
        <f t="shared" si="0"/>
        <v>200</v>
      </c>
      <c r="F6" s="1" t="s">
        <v>19</v>
      </c>
      <c r="G6" s="3">
        <f t="shared" si="1"/>
        <v>0.12886597938144329</v>
      </c>
      <c r="H6" s="3">
        <f t="shared" si="2"/>
        <v>4.166666666666667</v>
      </c>
      <c r="I6" s="3">
        <f t="shared" si="3"/>
        <v>4.2955326460481107</v>
      </c>
    </row>
    <row r="7" spans="1:9">
      <c r="A7" s="1" t="s">
        <v>20</v>
      </c>
      <c r="B7" s="1">
        <v>194</v>
      </c>
      <c r="C7" s="1">
        <v>6</v>
      </c>
      <c r="D7" s="1">
        <f t="shared" si="0"/>
        <v>200</v>
      </c>
      <c r="F7" s="1" t="s">
        <v>20</v>
      </c>
      <c r="G7" s="3">
        <f t="shared" si="1"/>
        <v>0</v>
      </c>
      <c r="H7" s="3">
        <f t="shared" si="2"/>
        <v>0</v>
      </c>
      <c r="I7" s="3">
        <f t="shared" si="3"/>
        <v>0</v>
      </c>
    </row>
    <row r="8" spans="1:9">
      <c r="A8" s="1" t="s">
        <v>10</v>
      </c>
      <c r="B8" s="1">
        <f>SUM(B3:B7)</f>
        <v>970</v>
      </c>
      <c r="C8" s="1">
        <f>SUM(C3:C7)</f>
        <v>30</v>
      </c>
      <c r="D8" s="1">
        <f t="shared" si="0"/>
        <v>1000</v>
      </c>
      <c r="F8" s="1" t="s">
        <v>10</v>
      </c>
      <c r="G8" s="3">
        <f>SUM(G3:G7)</f>
        <v>0.23711340206185566</v>
      </c>
      <c r="H8" s="3">
        <f>SUM(H3:H7)</f>
        <v>7.6666666666666661</v>
      </c>
      <c r="I8" s="3">
        <f t="shared" si="3"/>
        <v>7.9037800687285218</v>
      </c>
    </row>
    <row r="10" spans="1:9">
      <c r="A10" t="s">
        <v>2</v>
      </c>
    </row>
    <row r="11" spans="1:9">
      <c r="A11" s="1" t="s">
        <v>15</v>
      </c>
      <c r="B11" s="1" t="s">
        <v>21</v>
      </c>
      <c r="C11" s="1" t="s">
        <v>22</v>
      </c>
      <c r="D11" s="1" t="s">
        <v>10</v>
      </c>
      <c r="F11" s="1" t="s">
        <v>11</v>
      </c>
      <c r="G11" s="3">
        <f>I8</f>
        <v>7.9037800687285218</v>
      </c>
    </row>
    <row r="12" spans="1:9">
      <c r="A12" s="1" t="s">
        <v>16</v>
      </c>
      <c r="B12" s="2">
        <f>D3*B8/D8</f>
        <v>194</v>
      </c>
      <c r="C12" s="2">
        <f>D3*C8/D8</f>
        <v>6</v>
      </c>
      <c r="D12" s="2">
        <f>SUM(B12:C12)</f>
        <v>200</v>
      </c>
      <c r="F12" s="1" t="s">
        <v>12</v>
      </c>
      <c r="G12" s="2">
        <f>(5-1)*(2-1)</f>
        <v>4</v>
      </c>
    </row>
    <row r="13" spans="1:9">
      <c r="A13" s="1" t="s">
        <v>17</v>
      </c>
      <c r="B13" s="2">
        <f>B8*D4/D8</f>
        <v>194</v>
      </c>
      <c r="C13" s="2">
        <f>C8*D4/D8</f>
        <v>6</v>
      </c>
      <c r="D13" s="2">
        <f t="shared" ref="D13:D17" si="4">SUM(B13:C13)</f>
        <v>200</v>
      </c>
      <c r="F13" s="1" t="s">
        <v>13</v>
      </c>
      <c r="G13" s="4">
        <f>_xlfn.CHISQ.DIST.RT(G11,G12)</f>
        <v>9.5167126609986427E-2</v>
      </c>
    </row>
    <row r="14" spans="1:9">
      <c r="A14" s="1" t="s">
        <v>18</v>
      </c>
      <c r="B14" s="2">
        <f>B8*D5/D8</f>
        <v>194</v>
      </c>
      <c r="C14" s="2">
        <v>6</v>
      </c>
      <c r="D14" s="2">
        <f t="shared" si="4"/>
        <v>200</v>
      </c>
    </row>
    <row r="15" spans="1:9">
      <c r="A15" s="1" t="s">
        <v>19</v>
      </c>
      <c r="B15" s="2">
        <f>B8*D6/D8</f>
        <v>194</v>
      </c>
      <c r="C15" s="2">
        <v>6</v>
      </c>
      <c r="D15" s="2">
        <f t="shared" si="4"/>
        <v>200</v>
      </c>
    </row>
    <row r="16" spans="1:9">
      <c r="A16" s="1" t="s">
        <v>20</v>
      </c>
      <c r="B16" s="2">
        <f>B8*D7/D8</f>
        <v>194</v>
      </c>
      <c r="C16" s="2">
        <v>6</v>
      </c>
      <c r="D16" s="2">
        <f t="shared" si="4"/>
        <v>200</v>
      </c>
    </row>
    <row r="17" spans="1:4">
      <c r="A17" s="1" t="s">
        <v>10</v>
      </c>
      <c r="B17" s="2">
        <f>SUM(B12:B16)</f>
        <v>970</v>
      </c>
      <c r="C17" s="2">
        <f>SUM(C12:C16)</f>
        <v>30</v>
      </c>
      <c r="D17" s="2">
        <f t="shared" si="4"/>
        <v>1000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CD449-1DA6-4A4D-AF80-1D3E79ED2C25}">
  <dimension ref="A1:D12"/>
  <sheetViews>
    <sheetView workbookViewId="0">
      <selection activeCell="B12" sqref="B12"/>
    </sheetView>
  </sheetViews>
  <sheetFormatPr baseColWidth="10" defaultRowHeight="18"/>
  <sheetData>
    <row r="1" spans="1:4">
      <c r="A1" s="1" t="s">
        <v>0</v>
      </c>
      <c r="B1" s="1" t="s">
        <v>1</v>
      </c>
      <c r="C1" s="1" t="s">
        <v>2</v>
      </c>
      <c r="D1" s="5" t="s">
        <v>3</v>
      </c>
    </row>
    <row r="2" spans="1:4">
      <c r="A2" s="1" t="s">
        <v>4</v>
      </c>
      <c r="B2" s="1">
        <v>36</v>
      </c>
      <c r="C2" s="2">
        <v>30</v>
      </c>
      <c r="D2" s="2">
        <f>(B2-C2)^2/C2</f>
        <v>1.2</v>
      </c>
    </row>
    <row r="3" spans="1:4">
      <c r="A3" s="1" t="s">
        <v>5</v>
      </c>
      <c r="B3" s="1">
        <v>29</v>
      </c>
      <c r="C3" s="2">
        <v>30</v>
      </c>
      <c r="D3" s="2">
        <f t="shared" ref="D3:D7" si="0">(B3-C3)^2/C3</f>
        <v>3.3333333333333333E-2</v>
      </c>
    </row>
    <row r="4" spans="1:4">
      <c r="A4" s="1" t="s">
        <v>6</v>
      </c>
      <c r="B4" s="1">
        <v>31</v>
      </c>
      <c r="C4" s="2">
        <v>30</v>
      </c>
      <c r="D4" s="2">
        <f t="shared" si="0"/>
        <v>3.3333333333333333E-2</v>
      </c>
    </row>
    <row r="5" spans="1:4">
      <c r="A5" s="1" t="s">
        <v>7</v>
      </c>
      <c r="B5" s="1">
        <v>27</v>
      </c>
      <c r="C5" s="2">
        <v>30</v>
      </c>
      <c r="D5" s="2">
        <f t="shared" si="0"/>
        <v>0.3</v>
      </c>
    </row>
    <row r="6" spans="1:4">
      <c r="A6" s="1" t="s">
        <v>8</v>
      </c>
      <c r="B6" s="1">
        <v>29</v>
      </c>
      <c r="C6" s="2">
        <v>30</v>
      </c>
      <c r="D6" s="2">
        <f t="shared" si="0"/>
        <v>3.3333333333333333E-2</v>
      </c>
    </row>
    <row r="7" spans="1:4">
      <c r="A7" s="1" t="s">
        <v>9</v>
      </c>
      <c r="B7" s="1">
        <v>28</v>
      </c>
      <c r="C7" s="2">
        <v>30</v>
      </c>
      <c r="D7" s="2">
        <f t="shared" si="0"/>
        <v>0.13333333333333333</v>
      </c>
    </row>
    <row r="8" spans="1:4">
      <c r="A8" s="1" t="s">
        <v>10</v>
      </c>
      <c r="B8" s="1">
        <f>SUM(B2:B7)</f>
        <v>180</v>
      </c>
      <c r="C8" s="2">
        <f>SUM(C2:C7)</f>
        <v>180</v>
      </c>
      <c r="D8" s="2">
        <f>SUM(D2:D7)</f>
        <v>1.7333333333333336</v>
      </c>
    </row>
    <row r="10" spans="1:4">
      <c r="A10" s="1" t="s">
        <v>11</v>
      </c>
      <c r="B10" s="2">
        <f>D8</f>
        <v>1.7333333333333336</v>
      </c>
    </row>
    <row r="11" spans="1:4">
      <c r="A11" s="1" t="s">
        <v>12</v>
      </c>
      <c r="B11" s="2">
        <f>6-1</f>
        <v>5</v>
      </c>
    </row>
    <row r="12" spans="1:4">
      <c r="A12" s="1" t="s">
        <v>13</v>
      </c>
      <c r="B12" s="2">
        <f>_xlfn.CHISQ.DIST.RT(B10,B11)</f>
        <v>0.88467385514560493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43901-5FC1-E94D-9270-7A76AFD0075A}">
  <dimension ref="A1:I17"/>
  <sheetViews>
    <sheetView workbookViewId="0">
      <selection activeCell="J26" sqref="J26"/>
    </sheetView>
  </sheetViews>
  <sheetFormatPr baseColWidth="10" defaultRowHeight="18"/>
  <sheetData>
    <row r="1" spans="1:9">
      <c r="A1" t="s">
        <v>14</v>
      </c>
      <c r="F1" t="s">
        <v>23</v>
      </c>
    </row>
    <row r="2" spans="1:9">
      <c r="A2" s="1" t="s">
        <v>15</v>
      </c>
      <c r="B2" s="1" t="s">
        <v>21</v>
      </c>
      <c r="C2" s="1" t="s">
        <v>22</v>
      </c>
      <c r="D2" s="1" t="s">
        <v>10</v>
      </c>
      <c r="F2" s="1" t="s">
        <v>15</v>
      </c>
      <c r="G2" s="1" t="s">
        <v>21</v>
      </c>
      <c r="H2" s="1" t="s">
        <v>22</v>
      </c>
      <c r="I2" s="1" t="s">
        <v>10</v>
      </c>
    </row>
    <row r="3" spans="1:9">
      <c r="A3" s="1" t="s">
        <v>16</v>
      </c>
      <c r="B3" s="1">
        <v>190</v>
      </c>
      <c r="C3" s="1">
        <v>10</v>
      </c>
      <c r="D3" s="1">
        <f>SUM(B3:C3)</f>
        <v>200</v>
      </c>
      <c r="F3" s="1" t="s">
        <v>16</v>
      </c>
      <c r="G3" s="3">
        <f>(B3-B12)^2/B12</f>
        <v>8.247422680412371E-2</v>
      </c>
      <c r="H3" s="3">
        <f>(C3-C12)^2/C12</f>
        <v>2.6666666666666665</v>
      </c>
      <c r="I3" s="3">
        <f>SUM(G3:H3)</f>
        <v>2.7491408934707904</v>
      </c>
    </row>
    <row r="4" spans="1:9">
      <c r="A4" s="1" t="s">
        <v>17</v>
      </c>
      <c r="B4" s="1">
        <v>195</v>
      </c>
      <c r="C4" s="1">
        <v>5</v>
      </c>
      <c r="D4" s="1">
        <f t="shared" ref="D4:D8" si="0">SUM(B4:C4)</f>
        <v>200</v>
      </c>
      <c r="F4" s="1" t="s">
        <v>17</v>
      </c>
      <c r="G4" s="3">
        <f t="shared" ref="G4:H7" si="1">(B4-B13)^2/B13</f>
        <v>5.1546391752577319E-3</v>
      </c>
      <c r="H4" s="3">
        <f t="shared" si="1"/>
        <v>0.16666666666666666</v>
      </c>
      <c r="I4" s="3">
        <f t="shared" ref="I4:I8" si="2">SUM(G4:H4)</f>
        <v>0.1718213058419244</v>
      </c>
    </row>
    <row r="5" spans="1:9">
      <c r="A5" s="1" t="s">
        <v>18</v>
      </c>
      <c r="B5" s="1">
        <v>192</v>
      </c>
      <c r="C5" s="1">
        <v>8</v>
      </c>
      <c r="D5" s="1">
        <f t="shared" si="0"/>
        <v>200</v>
      </c>
      <c r="F5" s="1" t="s">
        <v>18</v>
      </c>
      <c r="G5" s="3">
        <f t="shared" si="1"/>
        <v>2.0618556701030927E-2</v>
      </c>
      <c r="H5" s="3">
        <f t="shared" si="1"/>
        <v>0.66666666666666663</v>
      </c>
      <c r="I5" s="3">
        <f t="shared" si="2"/>
        <v>0.6872852233676976</v>
      </c>
    </row>
    <row r="6" spans="1:9">
      <c r="A6" s="1" t="s">
        <v>19</v>
      </c>
      <c r="B6" s="1">
        <v>199</v>
      </c>
      <c r="C6" s="1">
        <v>1</v>
      </c>
      <c r="D6" s="1">
        <f t="shared" si="0"/>
        <v>200</v>
      </c>
      <c r="F6" s="1" t="s">
        <v>19</v>
      </c>
      <c r="G6" s="3">
        <f t="shared" si="1"/>
        <v>0.12886597938144329</v>
      </c>
      <c r="H6" s="3">
        <f t="shared" si="1"/>
        <v>4.166666666666667</v>
      </c>
      <c r="I6" s="3">
        <f t="shared" si="2"/>
        <v>4.2955326460481107</v>
      </c>
    </row>
    <row r="7" spans="1:9">
      <c r="A7" s="1" t="s">
        <v>20</v>
      </c>
      <c r="B7" s="1">
        <v>194</v>
      </c>
      <c r="C7" s="1">
        <v>6</v>
      </c>
      <c r="D7" s="1">
        <f t="shared" si="0"/>
        <v>200</v>
      </c>
      <c r="F7" s="1" t="s">
        <v>20</v>
      </c>
      <c r="G7" s="3">
        <f t="shared" si="1"/>
        <v>0</v>
      </c>
      <c r="H7" s="3">
        <f t="shared" si="1"/>
        <v>0</v>
      </c>
      <c r="I7" s="3">
        <f t="shared" si="2"/>
        <v>0</v>
      </c>
    </row>
    <row r="8" spans="1:9">
      <c r="A8" s="1" t="s">
        <v>10</v>
      </c>
      <c r="B8" s="1">
        <f>SUM(B3:B7)</f>
        <v>970</v>
      </c>
      <c r="C8" s="1">
        <f>SUM(C3:C7)</f>
        <v>30</v>
      </c>
      <c r="D8" s="1">
        <f t="shared" si="0"/>
        <v>1000</v>
      </c>
      <c r="F8" s="1" t="s">
        <v>10</v>
      </c>
      <c r="G8" s="3">
        <f>SUM(G3:G7)</f>
        <v>0.23711340206185566</v>
      </c>
      <c r="H8" s="3">
        <f>SUM(H3:H7)</f>
        <v>7.6666666666666661</v>
      </c>
      <c r="I8" s="3">
        <f t="shared" si="2"/>
        <v>7.9037800687285218</v>
      </c>
    </row>
    <row r="10" spans="1:9">
      <c r="A10" t="s">
        <v>2</v>
      </c>
    </row>
    <row r="11" spans="1:9">
      <c r="A11" s="1" t="s">
        <v>15</v>
      </c>
      <c r="B11" s="1" t="s">
        <v>21</v>
      </c>
      <c r="C11" s="1" t="s">
        <v>22</v>
      </c>
      <c r="D11" s="1" t="s">
        <v>10</v>
      </c>
      <c r="F11" s="1" t="s">
        <v>11</v>
      </c>
      <c r="G11" s="3">
        <f>I8</f>
        <v>7.9037800687285218</v>
      </c>
    </row>
    <row r="12" spans="1:9">
      <c r="A12" s="1" t="s">
        <v>16</v>
      </c>
      <c r="B12" s="2">
        <f>D3*B8/D8</f>
        <v>194</v>
      </c>
      <c r="C12" s="2">
        <f>D3*C8/D8</f>
        <v>6</v>
      </c>
      <c r="D12" s="2">
        <f>SUM(B12:C12)</f>
        <v>200</v>
      </c>
      <c r="F12" s="1" t="s">
        <v>12</v>
      </c>
      <c r="G12" s="2">
        <f>(5-1)*(2-1)</f>
        <v>4</v>
      </c>
    </row>
    <row r="13" spans="1:9">
      <c r="A13" s="1" t="s">
        <v>17</v>
      </c>
      <c r="B13" s="2">
        <f>B8*D4/D8</f>
        <v>194</v>
      </c>
      <c r="C13" s="2">
        <f>C8*D4/D8</f>
        <v>6</v>
      </c>
      <c r="D13" s="2">
        <f t="shared" ref="D13:D17" si="3">SUM(B13:C13)</f>
        <v>200</v>
      </c>
      <c r="F13" s="1" t="s">
        <v>13</v>
      </c>
      <c r="G13" s="4">
        <f>_xlfn.CHISQ.DIST.RT(G11,G12)</f>
        <v>9.5167126609986427E-2</v>
      </c>
    </row>
    <row r="14" spans="1:9">
      <c r="A14" s="1" t="s">
        <v>18</v>
      </c>
      <c r="B14" s="2">
        <f>B8*D5/D8</f>
        <v>194</v>
      </c>
      <c r="C14" s="2">
        <v>6</v>
      </c>
      <c r="D14" s="2">
        <f t="shared" si="3"/>
        <v>200</v>
      </c>
    </row>
    <row r="15" spans="1:9">
      <c r="A15" s="1" t="s">
        <v>19</v>
      </c>
      <c r="B15" s="2">
        <f>B8*D6/D8</f>
        <v>194</v>
      </c>
      <c r="C15" s="2">
        <v>6</v>
      </c>
      <c r="D15" s="2">
        <f t="shared" si="3"/>
        <v>200</v>
      </c>
      <c r="F15" t="s">
        <v>24</v>
      </c>
    </row>
    <row r="16" spans="1:9">
      <c r="A16" s="1" t="s">
        <v>20</v>
      </c>
      <c r="B16" s="2">
        <f>B8*D7/D8</f>
        <v>194</v>
      </c>
      <c r="C16" s="2">
        <v>6</v>
      </c>
      <c r="D16" s="2">
        <f t="shared" si="3"/>
        <v>200</v>
      </c>
    </row>
    <row r="17" spans="1:4">
      <c r="A17" s="1" t="s">
        <v>10</v>
      </c>
      <c r="B17" s="2">
        <f>SUM(B12:B16)</f>
        <v>970</v>
      </c>
      <c r="C17" s="2">
        <f>SUM(C12:C16)</f>
        <v>30</v>
      </c>
      <c r="D17" s="2">
        <f t="shared" si="3"/>
        <v>1000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36E51-977B-D247-8E79-A3CBD074ADBA}">
  <dimension ref="A1:D12"/>
  <sheetViews>
    <sheetView workbookViewId="0">
      <selection activeCell="H21" sqref="H21"/>
    </sheetView>
  </sheetViews>
  <sheetFormatPr baseColWidth="10" defaultRowHeight="18"/>
  <sheetData>
    <row r="1" spans="1:4">
      <c r="A1" s="1" t="s">
        <v>25</v>
      </c>
      <c r="B1" s="1" t="s">
        <v>14</v>
      </c>
      <c r="C1" s="1" t="s">
        <v>2</v>
      </c>
      <c r="D1" s="1" t="s">
        <v>3</v>
      </c>
    </row>
    <row r="2" spans="1:4">
      <c r="A2" s="1" t="s">
        <v>26</v>
      </c>
      <c r="B2" s="1">
        <v>92</v>
      </c>
      <c r="C2" s="2">
        <f>235*45/100</f>
        <v>105.75</v>
      </c>
      <c r="D2" s="2">
        <f>(B2-C2)^2/C2</f>
        <v>1.7878250591016549</v>
      </c>
    </row>
    <row r="3" spans="1:4">
      <c r="A3" s="1" t="s">
        <v>27</v>
      </c>
      <c r="B3" s="1">
        <v>69</v>
      </c>
      <c r="C3" s="2">
        <f>235*20/100</f>
        <v>47</v>
      </c>
      <c r="D3" s="2">
        <f t="shared" ref="D3:D5" si="0">(B3-C3)^2/C3</f>
        <v>10.297872340425531</v>
      </c>
    </row>
    <row r="4" spans="1:4">
      <c r="A4" s="1" t="s">
        <v>28</v>
      </c>
      <c r="B4" s="1">
        <v>32</v>
      </c>
      <c r="C4" s="2">
        <f>235*20/100</f>
        <v>47</v>
      </c>
      <c r="D4" s="2">
        <f t="shared" si="0"/>
        <v>4.7872340425531918</v>
      </c>
    </row>
    <row r="5" spans="1:4">
      <c r="A5" s="1" t="s">
        <v>29</v>
      </c>
      <c r="B5" s="1">
        <v>42</v>
      </c>
      <c r="C5" s="2">
        <f>235*15/100</f>
        <v>35.25</v>
      </c>
      <c r="D5" s="2">
        <f t="shared" si="0"/>
        <v>1.2925531914893618</v>
      </c>
    </row>
    <row r="6" spans="1:4">
      <c r="A6" s="1" t="s">
        <v>10</v>
      </c>
      <c r="B6" s="1">
        <f>SUM(B2:B5)</f>
        <v>235</v>
      </c>
      <c r="C6" s="2">
        <f>SUM(C2:C5)</f>
        <v>235</v>
      </c>
      <c r="D6" s="2">
        <f>SUM(D2:D5)</f>
        <v>18.16548463356974</v>
      </c>
    </row>
    <row r="8" spans="1:4">
      <c r="A8" s="1" t="s">
        <v>11</v>
      </c>
      <c r="B8" s="2">
        <f>D6</f>
        <v>18.16548463356974</v>
      </c>
    </row>
    <row r="9" spans="1:4">
      <c r="A9" s="1" t="s">
        <v>12</v>
      </c>
      <c r="B9" s="2">
        <f>4-1</f>
        <v>3</v>
      </c>
    </row>
    <row r="10" spans="1:4">
      <c r="A10" s="1" t="s">
        <v>13</v>
      </c>
      <c r="B10" s="2">
        <f>_xlfn.CHISQ.DIST.RT(B8,B9)</f>
        <v>4.0659961965795554E-4</v>
      </c>
    </row>
    <row r="12" spans="1:4">
      <c r="A12" t="s">
        <v>30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1C0F4-B3B4-BC49-A342-9DCD6D738448}">
  <dimension ref="A1:I13"/>
  <sheetViews>
    <sheetView topLeftCell="A2" workbookViewId="0">
      <selection activeCell="L29" sqref="L29"/>
    </sheetView>
  </sheetViews>
  <sheetFormatPr baseColWidth="10" defaultRowHeight="18"/>
  <sheetData>
    <row r="1" spans="1:9">
      <c r="A1" t="s">
        <v>14</v>
      </c>
      <c r="F1" t="s">
        <v>23</v>
      </c>
    </row>
    <row r="2" spans="1:9">
      <c r="A2" s="1" t="s">
        <v>31</v>
      </c>
      <c r="B2" s="1" t="s">
        <v>35</v>
      </c>
      <c r="C2" s="1" t="s">
        <v>36</v>
      </c>
      <c r="D2" s="1" t="s">
        <v>10</v>
      </c>
      <c r="F2" s="1" t="s">
        <v>31</v>
      </c>
      <c r="G2" s="1" t="s">
        <v>35</v>
      </c>
      <c r="H2" s="1" t="s">
        <v>36</v>
      </c>
      <c r="I2" s="1" t="s">
        <v>10</v>
      </c>
    </row>
    <row r="3" spans="1:9">
      <c r="A3" s="1" t="s">
        <v>32</v>
      </c>
      <c r="B3" s="1">
        <v>38</v>
      </c>
      <c r="C3" s="1">
        <v>79</v>
      </c>
      <c r="D3" s="1">
        <v>117</v>
      </c>
      <c r="F3" s="1" t="s">
        <v>32</v>
      </c>
      <c r="G3" s="2">
        <f t="shared" ref="G3:H5" si="0">(B3-B10)^2/B10</f>
        <v>2.3392327398121631</v>
      </c>
      <c r="H3" s="2">
        <f t="shared" si="0"/>
        <v>1.6661903374802449</v>
      </c>
      <c r="I3" s="2">
        <f>SUM(G3:H3)</f>
        <v>4.0054230772924075</v>
      </c>
    </row>
    <row r="4" spans="1:9">
      <c r="A4" s="1" t="s">
        <v>33</v>
      </c>
      <c r="B4" s="1">
        <v>87</v>
      </c>
      <c r="C4" s="1">
        <v>117</v>
      </c>
      <c r="D4" s="1">
        <v>204</v>
      </c>
      <c r="F4" s="1" t="s">
        <v>33</v>
      </c>
      <c r="G4" s="2">
        <f t="shared" si="0"/>
        <v>5.3933048629287828E-2</v>
      </c>
      <c r="H4" s="2">
        <f t="shared" si="0"/>
        <v>3.8415469725422556E-2</v>
      </c>
      <c r="I4" s="2">
        <f t="shared" ref="I4:I6" si="1">SUM(G4:H4)</f>
        <v>9.234851835471039E-2</v>
      </c>
    </row>
    <row r="5" spans="1:9">
      <c r="A5" s="1" t="s">
        <v>34</v>
      </c>
      <c r="B5" s="1">
        <v>78</v>
      </c>
      <c r="C5" s="1">
        <v>89</v>
      </c>
      <c r="D5" s="1">
        <v>167</v>
      </c>
      <c r="F5" s="1" t="s">
        <v>34</v>
      </c>
      <c r="G5" s="2">
        <f t="shared" si="0"/>
        <v>1.0475638201107289</v>
      </c>
      <c r="H5" s="2">
        <f t="shared" si="0"/>
        <v>0.74615949292097528</v>
      </c>
      <c r="I5" s="2">
        <f t="shared" si="1"/>
        <v>1.7937233130317041</v>
      </c>
    </row>
    <row r="6" spans="1:9">
      <c r="A6" s="1" t="s">
        <v>10</v>
      </c>
      <c r="B6" s="1">
        <v>203</v>
      </c>
      <c r="C6" s="1">
        <v>285</v>
      </c>
      <c r="D6" s="1">
        <v>488</v>
      </c>
      <c r="F6" s="1" t="s">
        <v>10</v>
      </c>
      <c r="G6" s="2">
        <f>SUM(G3:G5)</f>
        <v>3.4407296085521799</v>
      </c>
      <c r="H6" s="2">
        <f>SUM(H3:H5)</f>
        <v>2.4507653001266427</v>
      </c>
      <c r="I6" s="2">
        <f t="shared" si="1"/>
        <v>5.8914949086788226</v>
      </c>
    </row>
    <row r="8" spans="1:9">
      <c r="A8" t="s">
        <v>2</v>
      </c>
    </row>
    <row r="9" spans="1:9">
      <c r="A9" s="1" t="s">
        <v>31</v>
      </c>
      <c r="B9" s="1" t="s">
        <v>35</v>
      </c>
      <c r="C9" s="1" t="s">
        <v>36</v>
      </c>
      <c r="D9" s="1" t="s">
        <v>10</v>
      </c>
      <c r="F9" s="1" t="s">
        <v>11</v>
      </c>
      <c r="G9" s="2">
        <f>I6</f>
        <v>5.8914949086788226</v>
      </c>
    </row>
    <row r="10" spans="1:9">
      <c r="A10" s="1" t="s">
        <v>32</v>
      </c>
      <c r="B10" s="2">
        <f>B6*D3/D6</f>
        <v>48.670081967213115</v>
      </c>
      <c r="C10" s="2">
        <f>C6*D3/D6</f>
        <v>68.329918032786878</v>
      </c>
      <c r="D10" s="2">
        <f>SUM(B10:C10)</f>
        <v>117</v>
      </c>
      <c r="F10" s="1" t="s">
        <v>12</v>
      </c>
      <c r="G10" s="2">
        <f>(3-1)*(2-1)</f>
        <v>2</v>
      </c>
    </row>
    <row r="11" spans="1:9">
      <c r="A11" s="1" t="s">
        <v>33</v>
      </c>
      <c r="B11" s="2">
        <f>B6*D4/D6</f>
        <v>84.860655737704917</v>
      </c>
      <c r="C11" s="2">
        <f>C6*D4/D6</f>
        <v>119.13934426229508</v>
      </c>
      <c r="D11" s="2">
        <f t="shared" ref="D11:D13" si="2">SUM(B11:C11)</f>
        <v>204</v>
      </c>
      <c r="F11" s="1" t="s">
        <v>13</v>
      </c>
      <c r="G11" s="2">
        <f>_xlfn.CHISQ.DIST.RT(G9,G10)</f>
        <v>5.2562756868811338E-2</v>
      </c>
    </row>
    <row r="12" spans="1:9">
      <c r="A12" s="1" t="s">
        <v>34</v>
      </c>
      <c r="B12" s="2">
        <f>B6*D5/D6</f>
        <v>69.469262295081961</v>
      </c>
      <c r="C12" s="2">
        <f>C6*D5/D6</f>
        <v>97.530737704918039</v>
      </c>
      <c r="D12" s="2">
        <f t="shared" si="2"/>
        <v>167</v>
      </c>
    </row>
    <row r="13" spans="1:9">
      <c r="A13" s="1" t="s">
        <v>10</v>
      </c>
      <c r="B13" s="2">
        <f>SUM(B10:B12)</f>
        <v>203</v>
      </c>
      <c r="C13" s="2">
        <f>SUM(C10:C12)</f>
        <v>285</v>
      </c>
      <c r="D13" s="2">
        <f t="shared" si="2"/>
        <v>488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371D3-76BB-294D-9E4A-263FA2A7DD0A}">
  <dimension ref="A1:K13"/>
  <sheetViews>
    <sheetView tabSelected="1" workbookViewId="0">
      <selection activeCell="L33" sqref="L33"/>
    </sheetView>
  </sheetViews>
  <sheetFormatPr baseColWidth="10" defaultRowHeight="18"/>
  <cols>
    <col min="3" max="3" width="11.28515625" customWidth="1"/>
    <col min="4" max="4" width="14.5703125" customWidth="1"/>
  </cols>
  <sheetData>
    <row r="1" spans="1:11">
      <c r="A1" t="s">
        <v>14</v>
      </c>
      <c r="G1" t="s">
        <v>23</v>
      </c>
    </row>
    <row r="2" spans="1:11">
      <c r="A2" s="1" t="s">
        <v>37</v>
      </c>
      <c r="B2" s="1" t="s">
        <v>38</v>
      </c>
      <c r="C2" s="1" t="s">
        <v>40</v>
      </c>
      <c r="D2" s="1" t="s">
        <v>39</v>
      </c>
      <c r="E2" s="1" t="s">
        <v>10</v>
      </c>
      <c r="G2" s="1" t="s">
        <v>37</v>
      </c>
      <c r="H2" s="1" t="s">
        <v>38</v>
      </c>
      <c r="I2" s="1" t="s">
        <v>40</v>
      </c>
      <c r="J2" s="1" t="s">
        <v>39</v>
      </c>
      <c r="K2" s="1" t="s">
        <v>10</v>
      </c>
    </row>
    <row r="3" spans="1:11">
      <c r="A3" s="1" t="s">
        <v>41</v>
      </c>
      <c r="B3" s="1">
        <v>80</v>
      </c>
      <c r="C3" s="1">
        <v>110</v>
      </c>
      <c r="D3" s="1">
        <v>110</v>
      </c>
      <c r="E3" s="1">
        <v>300</v>
      </c>
      <c r="G3" s="1" t="s">
        <v>41</v>
      </c>
      <c r="H3" s="2">
        <f>(B3-B10)^2/B10</f>
        <v>3.0165912518853481E-2</v>
      </c>
      <c r="I3" s="2">
        <f>(C3-C10)^2/C10</f>
        <v>2.1822149481723795E-2</v>
      </c>
      <c r="J3" s="2">
        <f>(D3-D10)^2/D10</f>
        <v>8.3725798011512476E-2</v>
      </c>
      <c r="K3" s="2">
        <f>SUM(H3:J3)</f>
        <v>0.13571386001208974</v>
      </c>
    </row>
    <row r="4" spans="1:11">
      <c r="A4" s="1" t="s">
        <v>42</v>
      </c>
      <c r="B4" s="1">
        <v>45</v>
      </c>
      <c r="C4" s="1">
        <v>65</v>
      </c>
      <c r="D4" s="1">
        <v>90</v>
      </c>
      <c r="E4" s="1">
        <v>200</v>
      </c>
      <c r="G4" s="1" t="s">
        <v>42</v>
      </c>
      <c r="H4" s="2">
        <f>(B4-B11)^2/B11</f>
        <v>1.0209276018099545</v>
      </c>
      <c r="I4" s="2">
        <f t="shared" ref="I4:I5" si="0">(C4-C11)^2/C11</f>
        <v>0.7385433715220947</v>
      </c>
      <c r="J4" s="2">
        <f t="shared" ref="J4:J5" si="1">(D4-D11)^2/D11</f>
        <v>2.8335949764521184</v>
      </c>
      <c r="K4" s="2">
        <f t="shared" ref="K4:K6" si="2">SUM(H4:J4)</f>
        <v>4.593065949784167</v>
      </c>
    </row>
    <row r="5" spans="1:11">
      <c r="A5" s="1" t="s">
        <v>43</v>
      </c>
      <c r="B5" s="1">
        <v>45</v>
      </c>
      <c r="C5" s="1">
        <v>60</v>
      </c>
      <c r="D5" s="1">
        <v>45</v>
      </c>
      <c r="E5" s="1">
        <v>150</v>
      </c>
      <c r="G5" s="1" t="s">
        <v>43</v>
      </c>
      <c r="H5" s="2">
        <f>(B5-B12)^2/B12</f>
        <v>0.84841628959275939</v>
      </c>
      <c r="I5" s="2">
        <f t="shared" si="0"/>
        <v>0.61374795417348549</v>
      </c>
      <c r="J5" s="2">
        <f t="shared" si="1"/>
        <v>2.3547880690737841</v>
      </c>
      <c r="K5" s="2">
        <f t="shared" si="2"/>
        <v>3.8169523128400291</v>
      </c>
    </row>
    <row r="6" spans="1:11">
      <c r="A6" s="1" t="s">
        <v>10</v>
      </c>
      <c r="B6" s="1">
        <v>170</v>
      </c>
      <c r="C6" s="1">
        <v>235</v>
      </c>
      <c r="D6" s="1">
        <v>245</v>
      </c>
      <c r="E6" s="1">
        <v>650</v>
      </c>
      <c r="G6" s="1" t="s">
        <v>10</v>
      </c>
      <c r="H6" s="2">
        <f>SUM(H3:H5)</f>
        <v>1.8995098039215674</v>
      </c>
      <c r="I6" s="2">
        <f t="shared" ref="I6:J6" si="3">SUM(I3:I5)</f>
        <v>1.3741134751773041</v>
      </c>
      <c r="J6" s="2">
        <f t="shared" si="3"/>
        <v>5.2721088435374153</v>
      </c>
      <c r="K6" s="2">
        <f t="shared" si="2"/>
        <v>8.5457321226362879</v>
      </c>
    </row>
    <row r="8" spans="1:11">
      <c r="A8" t="s">
        <v>2</v>
      </c>
    </row>
    <row r="9" spans="1:11">
      <c r="A9" s="1" t="s">
        <v>37</v>
      </c>
      <c r="B9" s="1" t="s">
        <v>38</v>
      </c>
      <c r="C9" s="1" t="s">
        <v>40</v>
      </c>
      <c r="D9" s="1" t="s">
        <v>39</v>
      </c>
      <c r="E9" s="1" t="s">
        <v>10</v>
      </c>
      <c r="G9" s="1" t="s">
        <v>11</v>
      </c>
      <c r="H9" s="2">
        <f>K6</f>
        <v>8.5457321226362879</v>
      </c>
    </row>
    <row r="10" spans="1:11">
      <c r="A10" s="1" t="s">
        <v>41</v>
      </c>
      <c r="B10" s="2">
        <f>B6*E3/E6</f>
        <v>78.461538461538467</v>
      </c>
      <c r="C10" s="2">
        <f>C6*E3/E6</f>
        <v>108.46153846153847</v>
      </c>
      <c r="D10" s="2">
        <f>D6*E3/E6</f>
        <v>113.07692307692308</v>
      </c>
      <c r="E10" s="2">
        <f>SUM(B10:D10)</f>
        <v>300</v>
      </c>
      <c r="G10" s="1" t="s">
        <v>12</v>
      </c>
      <c r="H10" s="2">
        <f>(3-1)*(3-1)</f>
        <v>4</v>
      </c>
    </row>
    <row r="11" spans="1:11">
      <c r="A11" s="1" t="s">
        <v>42</v>
      </c>
      <c r="B11" s="2">
        <f>B6*E4/E6</f>
        <v>52.307692307692307</v>
      </c>
      <c r="C11" s="2">
        <f>C6*E4/E6</f>
        <v>72.307692307692307</v>
      </c>
      <c r="D11" s="2">
        <f>D6*E4/E6</f>
        <v>75.384615384615387</v>
      </c>
      <c r="E11" s="2">
        <f t="shared" ref="E11:E13" si="4">SUM(B11:D11)</f>
        <v>200</v>
      </c>
      <c r="G11" s="1" t="s">
        <v>13</v>
      </c>
      <c r="H11" s="2">
        <f>_xlfn.CHISQ.DIST.RT(H9,H10)</f>
        <v>7.35130746681074E-2</v>
      </c>
    </row>
    <row r="12" spans="1:11">
      <c r="A12" s="1" t="s">
        <v>43</v>
      </c>
      <c r="B12" s="2">
        <f>B6*E5/E6</f>
        <v>39.230769230769234</v>
      </c>
      <c r="C12" s="2">
        <f>C6*E5/E6</f>
        <v>54.230769230769234</v>
      </c>
      <c r="D12" s="2">
        <f>D6*E5/E6</f>
        <v>56.53846153846154</v>
      </c>
      <c r="E12" s="2">
        <f t="shared" si="4"/>
        <v>150</v>
      </c>
    </row>
    <row r="13" spans="1:11">
      <c r="A13" s="1" t="s">
        <v>10</v>
      </c>
      <c r="B13" s="2">
        <f>SUM(B10:B12)</f>
        <v>170</v>
      </c>
      <c r="C13" s="2">
        <f t="shared" ref="C13:D13" si="5">SUM(C10:C12)</f>
        <v>235</v>
      </c>
      <c r="D13" s="2">
        <f t="shared" si="5"/>
        <v>245</v>
      </c>
      <c r="E13" s="2">
        <f t="shared" si="4"/>
        <v>650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적합도 검정</vt:lpstr>
      <vt:lpstr>독립성 검정</vt:lpstr>
      <vt:lpstr>연습문제 9-2</vt:lpstr>
      <vt:lpstr>연습문제 9-4</vt:lpstr>
      <vt:lpstr>연습문제 9-5</vt:lpstr>
      <vt:lpstr>연습문제 9-8</vt:lpstr>
      <vt:lpstr>연습문제 9-10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정찬욱</dc:creator>
  <cp:lastModifiedBy>정찬욱</cp:lastModifiedBy>
  <dcterms:created xsi:type="dcterms:W3CDTF">2022-05-26T05:03:21Z</dcterms:created>
  <dcterms:modified xsi:type="dcterms:W3CDTF">2022-05-31T05:30:24Z</dcterms:modified>
</cp:coreProperties>
</file>