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315" windowHeight="4245" tabRatio="786" firstSheet="1" activeTab="4"/>
  </bookViews>
  <sheets>
    <sheet name="오류측정" sheetId="1" r:id="rId1"/>
    <sheet name="노트북 대여 내역" sheetId="2" r:id="rId2"/>
    <sheet name="장비 점검 분석" sheetId="3" r:id="rId3"/>
    <sheet name="지역별 장비 대여 현황" sheetId="8" r:id="rId4"/>
    <sheet name="지출 현황" sheetId="9" r:id="rId5"/>
  </sheets>
  <externalReferences>
    <externalReference r:id="rId6"/>
  </externalReferences>
  <definedNames>
    <definedName name="_xlcn.WorksheetConnection_노트북대여내역A1F281" hidden="1">'[1]노트북 대여 내역'!$A$1:$F$28</definedName>
    <definedName name="ExternalData_1" localSheetId="4" hidden="1">'지출 현황'!$A$1:$C$41</definedName>
  </definedNames>
  <calcPr calcId="162913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범위" name="범위" connection="WorksheetConnection_노트북 대여 내역!$A$1:$F$28"/>
        </x15:modelTables>
      </x15:dataModel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" i="2"/>
  <c r="D4" i="8"/>
  <c r="E4" i="3" l="1"/>
  <c r="E5" i="3"/>
  <c r="E6" i="3"/>
  <c r="E7" i="3"/>
  <c r="E8" i="3"/>
  <c r="E9" i="3"/>
  <c r="E10" i="3"/>
  <c r="E11" i="3"/>
  <c r="L4" i="1"/>
  <c r="L5" i="1"/>
  <c r="L6" i="1"/>
  <c r="L7" i="1"/>
  <c r="L8" i="1"/>
  <c r="L9" i="1"/>
  <c r="L10" i="1"/>
  <c r="L11" i="1"/>
  <c r="L12" i="1"/>
  <c r="L13" i="1"/>
  <c r="A35" i="8" l="1"/>
  <c r="A31" i="8"/>
  <c r="A27" i="8"/>
  <c r="A23" i="8"/>
  <c r="A19" i="8"/>
  <c r="A15" i="8"/>
  <c r="A11" i="8"/>
  <c r="A7" i="8"/>
  <c r="B3" i="8"/>
  <c r="A34" i="8"/>
  <c r="B34" i="8" s="1"/>
  <c r="A30" i="8"/>
  <c r="B30" i="8" s="1"/>
  <c r="A26" i="8"/>
  <c r="B26" i="8" s="1"/>
  <c r="A22" i="8"/>
  <c r="B22" i="8" s="1"/>
  <c r="A18" i="8"/>
  <c r="B18" i="8" s="1"/>
  <c r="A14" i="8"/>
  <c r="B14" i="8" s="1"/>
  <c r="A10" i="8"/>
  <c r="B10" i="8" s="1"/>
  <c r="A6" i="8"/>
  <c r="B6" i="8" s="1"/>
  <c r="A33" i="8"/>
  <c r="B33" i="8" s="1"/>
  <c r="A29" i="8"/>
  <c r="B29" i="8" s="1"/>
  <c r="A25" i="8"/>
  <c r="B25" i="8" s="1"/>
  <c r="A21" i="8"/>
  <c r="B21" i="8" s="1"/>
  <c r="A17" i="8"/>
  <c r="B17" i="8" s="1"/>
  <c r="A13" i="8"/>
  <c r="B13" i="8" s="1"/>
  <c r="A9" i="8"/>
  <c r="B9" i="8" s="1"/>
  <c r="A5" i="8"/>
  <c r="B5" i="8" s="1"/>
  <c r="A32" i="8"/>
  <c r="B32" i="8" s="1"/>
  <c r="A28" i="8"/>
  <c r="B28" i="8" s="1"/>
  <c r="A24" i="8"/>
  <c r="B24" i="8" s="1"/>
  <c r="A20" i="8"/>
  <c r="B20" i="8" s="1"/>
  <c r="A16" i="8"/>
  <c r="B16" i="8" s="1"/>
  <c r="A12" i="8"/>
  <c r="B12" i="8" s="1"/>
  <c r="A8" i="8"/>
  <c r="B8" i="8" s="1"/>
  <c r="A4" i="8"/>
  <c r="B4" i="8" s="1"/>
  <c r="B7" i="8"/>
  <c r="B11" i="8"/>
  <c r="B15" i="8"/>
  <c r="B19" i="8"/>
  <c r="B23" i="8"/>
  <c r="B27" i="8"/>
  <c r="B31" i="8"/>
  <c r="B35" i="8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노트북 대여 내역!$A$1:$F$28" type="102" refreshedVersion="6" minRefreshableVersion="5">
    <extLst>
      <ext xmlns:x15="http://schemas.microsoft.com/office/spreadsheetml/2010/11/main" uri="{DE250136-89BD-433C-8126-D09CA5730AF9}">
        <x15:connection id="범위">
          <x15:rangePr sourceName="_xlcn.WorksheetConnection_노트북대여내역A1F281"/>
        </x15:connection>
      </ext>
    </extLst>
  </connection>
  <connection id="3" keepAlive="1" name="쿼리 - 지출내역 (2)" description="통합 문서의 '지출내역 (2)' 쿼리에 대한 연결입니다." type="5" refreshedVersion="6" background="1" saveData="1">
    <dbPr connection="Provider=Microsoft.Mashup.OleDb.1;Data Source=$Workbook$;Location=지출내역 (2);Extended Properties=&quot;&quot;" command="SELECT * FROM [지출내역 (2)]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2">
    <s v="ThisWorkbookDataModel"/>
    <s v="[범위].[지역].[All]"/>
    <s v="[범위].[지역].&amp;[충남]"/>
    <s v="[범위].[장비].&amp;[NT010]"/>
    <s v="[범위].[지역].&amp;[전북]"/>
    <s v="[범위].[장비].&amp;[NT009]"/>
    <s v="[범위].[지역].&amp;[인천]"/>
    <s v="[범위].[장비].&amp;[NT005]"/>
    <s v="[범위].[지역].&amp;[서울]"/>
    <s v="[범위].[장비].&amp;[NT008]"/>
    <s v="[범위].[장비].&amp;[NT004]"/>
    <s v="[범위].[지역].&amp;[경기]"/>
    <s v="[Measures].[합계: 금액]"/>
    <s v="[범위].[지역].&amp;[충북]"/>
    <s v="[범위].[장비].&amp;[NT003]"/>
    <s v="[범위].[장비].&amp;[NT002]"/>
    <s v="[범위].[장비].&amp;[NT007]"/>
    <s v="[범위].[지역].&amp;[강원]"/>
    <s v="[범위].[장비].&amp;[NT001]"/>
    <s v="[범위].[지역].&amp;[제주]"/>
    <s v="[범위].[지역].&amp;[전남]"/>
    <s v="[범위].[장비].&amp;[NT006]"/>
  </metadataStrings>
  <mdxMetadata count="66">
    <mdx n="0" f="m">
      <t c="1">
        <n x="1"/>
      </t>
    </mdx>
    <mdx n="0" f="m">
      <t c="2">
        <n x="2"/>
        <n x="3"/>
      </t>
    </mdx>
    <mdx n="0" f="m">
      <t c="2">
        <n x="4"/>
        <n x="5"/>
      </t>
    </mdx>
    <mdx n="0" f="m">
      <t c="2">
        <n x="6"/>
        <n x="7"/>
      </t>
    </mdx>
    <mdx n="0" f="m">
      <t c="2">
        <n x="8"/>
        <n x="9"/>
      </t>
    </mdx>
    <mdx n="0" f="m">
      <t c="2">
        <n x="8"/>
        <n x="10"/>
      </t>
    </mdx>
    <mdx n="0" f="m">
      <t c="1">
        <n x="8"/>
      </t>
    </mdx>
    <mdx n="0" f="m">
      <t c="1">
        <n x="11"/>
      </t>
    </mdx>
    <mdx n="0" f="m">
      <t c="1">
        <n x="12"/>
      </t>
    </mdx>
    <mdx n="0" f="m">
      <t c="2">
        <n x="13"/>
        <n x="14"/>
      </t>
    </mdx>
    <mdx n="0" f="m">
      <t c="1">
        <n x="2"/>
      </t>
    </mdx>
    <mdx n="0" f="m">
      <t c="1">
        <n x="4"/>
      </t>
    </mdx>
    <mdx n="0" f="m">
      <t c="2">
        <n x="6"/>
        <n x="15"/>
      </t>
    </mdx>
    <mdx n="0" f="m">
      <t c="2">
        <n x="8"/>
        <n x="16"/>
      </t>
    </mdx>
    <mdx n="0" f="m">
      <t c="2">
        <n x="8"/>
        <n x="14"/>
      </t>
    </mdx>
    <mdx n="0" f="m">
      <t c="2">
        <n x="11"/>
        <n x="14"/>
      </t>
    </mdx>
    <mdx n="0" f="m">
      <t c="2">
        <n x="17"/>
        <n x="7"/>
      </t>
    </mdx>
    <mdx n="0" f="m">
      <t c="2">
        <n x="13"/>
        <n x="18"/>
      </t>
    </mdx>
    <mdx n="0" f="m">
      <t c="2">
        <n x="19"/>
        <n x="10"/>
      </t>
    </mdx>
    <mdx n="0" f="m">
      <t c="2">
        <n x="20"/>
        <n x="3"/>
      </t>
    </mdx>
    <mdx n="0" f="m">
      <t c="1">
        <n x="6"/>
      </t>
    </mdx>
    <mdx n="0" f="m">
      <t c="2">
        <n x="8"/>
        <n x="21"/>
      </t>
    </mdx>
    <mdx n="0" f="m">
      <t c="2">
        <n x="8"/>
        <n x="15"/>
      </t>
    </mdx>
    <mdx n="0" f="m">
      <t c="2">
        <n x="11"/>
        <n x="15"/>
      </t>
    </mdx>
    <mdx n="0" f="m">
      <t c="2">
        <n x="17"/>
        <n x="15"/>
      </t>
    </mdx>
    <mdx n="0" f="m">
      <t c="1">
        <n x="13"/>
      </t>
    </mdx>
    <mdx n="0" f="m">
      <t c="1">
        <n x="19"/>
      </t>
    </mdx>
    <mdx n="0" f="m">
      <t c="1">
        <n x="20"/>
      </t>
    </mdx>
    <mdx n="0" f="m">
      <t c="2">
        <n x="8"/>
        <n x="3"/>
      </t>
    </mdx>
    <mdx n="0" f="m">
      <t c="2">
        <n x="8"/>
        <n x="7"/>
      </t>
    </mdx>
    <mdx n="0" f="m">
      <t c="2">
        <n x="8"/>
        <n x="18"/>
      </t>
    </mdx>
    <mdx n="0" f="m">
      <t c="2">
        <n x="11"/>
        <n x="18"/>
      </t>
    </mdx>
    <mdx n="0" f="m">
      <t c="1">
        <n x="17"/>
      </t>
    </mdx>
    <mdx n="0" f="v">
      <t c="3">
        <n x="13"/>
        <n x="14"/>
        <n x="12"/>
      </t>
    </mdx>
    <mdx n="0" f="v">
      <t c="2">
        <n x="2"/>
        <n x="12"/>
      </t>
    </mdx>
    <mdx n="0" f="v">
      <t c="2">
        <n x="4"/>
        <n x="12"/>
      </t>
    </mdx>
    <mdx n="0" f="v">
      <t c="3">
        <n x="6"/>
        <n x="15"/>
        <n x="12"/>
      </t>
    </mdx>
    <mdx n="0" f="v">
      <t c="3">
        <n x="8"/>
        <n x="16"/>
        <n x="12"/>
      </t>
    </mdx>
    <mdx n="0" f="v">
      <t c="3">
        <n x="8"/>
        <n x="14"/>
        <n x="12"/>
      </t>
    </mdx>
    <mdx n="0" f="v">
      <t c="3">
        <n x="11"/>
        <n x="14"/>
        <n x="12"/>
      </t>
    </mdx>
    <mdx n="0" f="v">
      <t c="3">
        <n x="17"/>
        <n x="7"/>
        <n x="12"/>
      </t>
    </mdx>
    <mdx n="0" f="v">
      <t c="3">
        <n x="13"/>
        <n x="18"/>
        <n x="12"/>
      </t>
    </mdx>
    <mdx n="0" f="v">
      <t c="3">
        <n x="19"/>
        <n x="10"/>
        <n x="12"/>
      </t>
    </mdx>
    <mdx n="0" f="v">
      <t c="3">
        <n x="20"/>
        <n x="3"/>
        <n x="12"/>
      </t>
    </mdx>
    <mdx n="0" f="v">
      <t c="2">
        <n x="6"/>
        <n x="12"/>
      </t>
    </mdx>
    <mdx n="0" f="v">
      <t c="3">
        <n x="8"/>
        <n x="21"/>
        <n x="12"/>
      </t>
    </mdx>
    <mdx n="0" f="v">
      <t c="3">
        <n x="8"/>
        <n x="15"/>
        <n x="12"/>
      </t>
    </mdx>
    <mdx n="0" f="v">
      <t c="3">
        <n x="11"/>
        <n x="15"/>
        <n x="12"/>
      </t>
    </mdx>
    <mdx n="0" f="v">
      <t c="3">
        <n x="17"/>
        <n x="15"/>
        <n x="12"/>
      </t>
    </mdx>
    <mdx n="0" f="v">
      <t c="2">
        <n x="13"/>
        <n x="12"/>
      </t>
    </mdx>
    <mdx n="0" f="v">
      <t c="2">
        <n x="19"/>
        <n x="12"/>
      </t>
    </mdx>
    <mdx n="0" f="v">
      <t c="2">
        <n x="20"/>
        <n x="12"/>
      </t>
    </mdx>
    <mdx n="0" f="v">
      <t c="3">
        <n x="8"/>
        <n x="3"/>
        <n x="12"/>
      </t>
    </mdx>
    <mdx n="0" f="v">
      <t c="3">
        <n x="8"/>
        <n x="7"/>
        <n x="12"/>
      </t>
    </mdx>
    <mdx n="0" f="v">
      <t c="3">
        <n x="8"/>
        <n x="18"/>
        <n x="12"/>
      </t>
    </mdx>
    <mdx n="0" f="v">
      <t c="3">
        <n x="11"/>
        <n x="18"/>
        <n x="12"/>
      </t>
    </mdx>
    <mdx n="0" f="v">
      <t c="2">
        <n x="17"/>
        <n x="12"/>
      </t>
    </mdx>
    <mdx n="0" f="v">
      <t c="2">
        <n x="11"/>
        <n x="12"/>
      </t>
    </mdx>
    <mdx n="0" f="v">
      <t c="2">
        <n x="8"/>
        <n x="12"/>
      </t>
    </mdx>
    <mdx n="0" f="v">
      <t c="3">
        <n x="8"/>
        <n x="10"/>
        <n x="12"/>
      </t>
    </mdx>
    <mdx n="0" f="v">
      <t c="3">
        <n x="8"/>
        <n x="9"/>
        <n x="12"/>
      </t>
    </mdx>
    <mdx n="0" f="v">
      <t c="3">
        <n x="6"/>
        <n x="7"/>
        <n x="12"/>
      </t>
    </mdx>
    <mdx n="0" f="v">
      <t c="3">
        <n x="4"/>
        <n x="5"/>
        <n x="12"/>
      </t>
    </mdx>
    <mdx n="0" f="v">
      <t c="3">
        <n x="2"/>
        <n x="3"/>
        <n x="12"/>
      </t>
    </mdx>
    <mdx n="0" f="v">
      <t c="2">
        <n x="1"/>
        <n x="12"/>
      </t>
    </mdx>
    <mdx n="0" f="r">
      <t c="2">
        <n x="8"/>
        <n x="18"/>
      </t>
    </mdx>
  </mdxMetadata>
  <valueMetadata count="6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</valueMetadata>
</metadata>
</file>

<file path=xl/sharedStrings.xml><?xml version="1.0" encoding="utf-8"?>
<sst xmlns="http://schemas.openxmlformats.org/spreadsheetml/2006/main" count="168" uniqueCount="95">
  <si>
    <t>2차</t>
  </si>
  <si>
    <t>3차</t>
  </si>
  <si>
    <t>4차</t>
  </si>
  <si>
    <t>5차</t>
  </si>
  <si>
    <t>6차</t>
  </si>
  <si>
    <t>7차</t>
  </si>
  <si>
    <t>8차</t>
  </si>
  <si>
    <t>9차</t>
  </si>
  <si>
    <t>10차</t>
  </si>
  <si>
    <t>장비</t>
    <phoneticPr fontId="2" type="noConversion"/>
  </si>
  <si>
    <t>1차</t>
    <phoneticPr fontId="2" type="noConversion"/>
  </si>
  <si>
    <t>대여일</t>
    <phoneticPr fontId="2" type="noConversion"/>
  </si>
  <si>
    <t>지역</t>
    <phoneticPr fontId="2" type="noConversion"/>
  </si>
  <si>
    <t>강민우</t>
  </si>
  <si>
    <t>서울</t>
  </si>
  <si>
    <t>인천</t>
  </si>
  <si>
    <t>강창우</t>
  </si>
  <si>
    <t>김명희</t>
  </si>
  <si>
    <t>김병준</t>
  </si>
  <si>
    <t>김장희</t>
  </si>
  <si>
    <t>문혜성</t>
  </si>
  <si>
    <t>박영화</t>
  </si>
  <si>
    <t>박정현</t>
  </si>
  <si>
    <t>윤선화</t>
  </si>
  <si>
    <t>윤성호</t>
  </si>
  <si>
    <t>경기</t>
  </si>
  <si>
    <t>이문성</t>
  </si>
  <si>
    <t>이선남</t>
  </si>
  <si>
    <t>이인균</t>
  </si>
  <si>
    <t>주성권</t>
  </si>
  <si>
    <t>황영주</t>
  </si>
  <si>
    <t>황창민</t>
  </si>
  <si>
    <t>고객</t>
    <phoneticPr fontId="2" type="noConversion"/>
  </si>
  <si>
    <t>장비</t>
    <phoneticPr fontId="2" type="noConversion"/>
  </si>
  <si>
    <t>행 레이블</t>
  </si>
  <si>
    <t>오류 발생 횟수</t>
    <phoneticPr fontId="2" type="noConversion"/>
  </si>
  <si>
    <t>지점</t>
    <phoneticPr fontId="2" type="noConversion"/>
  </si>
  <si>
    <t>서울</t>
    <phoneticPr fontId="2" type="noConversion"/>
  </si>
  <si>
    <t>경기</t>
    <phoneticPr fontId="2" type="noConversion"/>
  </si>
  <si>
    <t>강원</t>
    <phoneticPr fontId="2" type="noConversion"/>
  </si>
  <si>
    <t>충북</t>
    <phoneticPr fontId="2" type="noConversion"/>
  </si>
  <si>
    <t>충남</t>
    <phoneticPr fontId="2" type="noConversion"/>
  </si>
  <si>
    <t>경북</t>
    <phoneticPr fontId="2" type="noConversion"/>
  </si>
  <si>
    <t>경남</t>
    <phoneticPr fontId="2" type="noConversion"/>
  </si>
  <si>
    <t>전북</t>
    <phoneticPr fontId="2" type="noConversion"/>
  </si>
  <si>
    <t>전남</t>
    <phoneticPr fontId="2" type="noConversion"/>
  </si>
  <si>
    <t>제주</t>
    <phoneticPr fontId="2" type="noConversion"/>
  </si>
  <si>
    <t>Server001</t>
    <phoneticPr fontId="2" type="noConversion"/>
  </si>
  <si>
    <t>Server002</t>
    <phoneticPr fontId="2" type="noConversion"/>
  </si>
  <si>
    <t>NT001</t>
  </si>
  <si>
    <t>NT001</t>
    <phoneticPr fontId="2" type="noConversion"/>
  </si>
  <si>
    <t>NT003</t>
  </si>
  <si>
    <t>NT003</t>
    <phoneticPr fontId="2" type="noConversion"/>
  </si>
  <si>
    <t>D001</t>
    <phoneticPr fontId="2" type="noConversion"/>
  </si>
  <si>
    <t>D005</t>
    <phoneticPr fontId="2" type="noConversion"/>
  </si>
  <si>
    <t>NT010</t>
  </si>
  <si>
    <t>NT010</t>
    <phoneticPr fontId="2" type="noConversion"/>
  </si>
  <si>
    <t>Server005</t>
    <phoneticPr fontId="2" type="noConversion"/>
  </si>
  <si>
    <t>년도별 장비 점검 분석</t>
    <phoneticPr fontId="2" type="noConversion"/>
  </si>
  <si>
    <t>2018년</t>
    <phoneticPr fontId="2" type="noConversion"/>
  </si>
  <si>
    <t>2019년</t>
    <phoneticPr fontId="2" type="noConversion"/>
  </si>
  <si>
    <t>2020년</t>
    <phoneticPr fontId="2" type="noConversion"/>
  </si>
  <si>
    <t>분석 결과</t>
    <phoneticPr fontId="2" type="noConversion"/>
  </si>
  <si>
    <t>NT008</t>
  </si>
  <si>
    <t>NT006</t>
  </si>
  <si>
    <t>NT005</t>
  </si>
  <si>
    <t>NT004</t>
  </si>
  <si>
    <t>NT002</t>
  </si>
  <si>
    <t>NT007</t>
  </si>
  <si>
    <t>NT009</t>
  </si>
  <si>
    <t>이민해</t>
  </si>
  <si>
    <t>장동민</t>
  </si>
  <si>
    <t>장이나</t>
    <phoneticPr fontId="2" type="noConversion"/>
  </si>
  <si>
    <t>요일</t>
    <phoneticPr fontId="2" type="noConversion"/>
  </si>
  <si>
    <t>현승민</t>
    <phoneticPr fontId="2" type="noConversion"/>
  </si>
  <si>
    <t>금액</t>
    <phoneticPr fontId="2" type="noConversion"/>
  </si>
  <si>
    <t>강원</t>
    <phoneticPr fontId="2" type="noConversion"/>
  </si>
  <si>
    <t>충북</t>
    <phoneticPr fontId="2" type="noConversion"/>
  </si>
  <si>
    <t>제주</t>
    <phoneticPr fontId="2" type="noConversion"/>
  </si>
  <si>
    <t>충남</t>
    <phoneticPr fontId="2" type="noConversion"/>
  </si>
  <si>
    <t>전북</t>
    <phoneticPr fontId="2" type="noConversion"/>
  </si>
  <si>
    <t>전남</t>
    <phoneticPr fontId="2" type="noConversion"/>
  </si>
  <si>
    <t>서울에서 장비대여비가 가장 많은 장비명</t>
    <phoneticPr fontId="2" type="noConversion"/>
  </si>
  <si>
    <t>날짜</t>
  </si>
  <si>
    <t>지출항목</t>
  </si>
  <si>
    <t>금액</t>
  </si>
  <si>
    <t>메모리</t>
  </si>
  <si>
    <t>차량 유지</t>
  </si>
  <si>
    <t>배터리</t>
  </si>
  <si>
    <t>사무용품</t>
  </si>
  <si>
    <t>소모품비</t>
  </si>
  <si>
    <t>프린터</t>
  </si>
  <si>
    <t>주변기기</t>
  </si>
  <si>
    <t>잡비</t>
  </si>
  <si>
    <t>관리비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</si>
</sst>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8" formatCode="0_);[Red]\(0\)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41" fontId="0" fillId="0" borderId="0" xfId="1" applyFont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7" fillId="0" borderId="5" xfId="2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</cellXfs>
  <cellStyles count="3">
    <cellStyle name="쉼표 [0]" xfId="1" builtinId="6"/>
    <cellStyle name="제목 1" xfId="2" builtinId="16"/>
    <cellStyle name="표준" xfId="0" builtinId="0"/>
  </cellStyles>
  <dxfs count="14">
    <dxf>
      <numFmt numFmtId="0" formatCode="General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lightGray">
          <f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D4" s="8"/>
        <tr r="D4" s="8"/>
        <tr r="A35" s="8"/>
        <tr r="A31" s="8"/>
        <tr r="A27" s="8"/>
        <tr r="A23" s="8"/>
        <tr r="A19" s="8"/>
        <tr r="A15" s="8"/>
        <tr r="A11" s="8"/>
        <tr r="A7" s="8"/>
        <tr r="B3" s="8"/>
        <tr r="A34" s="8"/>
        <tr r="A30" s="8"/>
        <tr r="A26" s="8"/>
        <tr r="A22" s="8"/>
        <tr r="A18" s="8"/>
        <tr r="A14" s="8"/>
        <tr r="A10" s="8"/>
        <tr r="A6" s="8"/>
        <tr r="A33" s="8"/>
        <tr r="A29" s="8"/>
        <tr r="A25" s="8"/>
        <tr r="A21" s="8"/>
        <tr r="A17" s="8"/>
        <tr r="A13" s="8"/>
        <tr r="A9" s="8"/>
        <tr r="A5" s="8"/>
        <tr r="A32" s="8"/>
        <tr r="A28" s="8"/>
        <tr r="A24" s="8"/>
        <tr r="A20" s="8"/>
        <tr r="A16" s="8"/>
        <tr r="A12" s="8"/>
        <tr r="A8" s="8"/>
        <tr r="A4" s="8"/>
        <tr r="B34" s="8"/>
        <tr r="B30" s="8"/>
        <tr r="B26" s="8"/>
        <tr r="B22" s="8"/>
        <tr r="B18" s="8"/>
        <tr r="B14" s="8"/>
        <tr r="B10" s="8"/>
        <tr r="B6" s="8"/>
        <tr r="B33" s="8"/>
        <tr r="B29" s="8"/>
        <tr r="B25" s="8"/>
        <tr r="B21" s="8"/>
        <tr r="B17" s="8"/>
        <tr r="B13" s="8"/>
        <tr r="B9" s="8"/>
        <tr r="B5" s="8"/>
        <tr r="B32" s="8"/>
        <tr r="B28" s="8"/>
        <tr r="B24" s="8"/>
        <tr r="B20" s="8"/>
        <tr r="B16" s="8"/>
        <tr r="B12" s="8"/>
        <tr r="B8" s="8"/>
        <tr r="B4" s="8"/>
        <tr r="B7" s="8"/>
        <tr r="B11" s="8"/>
        <tr r="B15" s="8"/>
        <tr r="B19" s="8"/>
        <tr r="B23" s="8"/>
        <tr r="B27" s="8"/>
        <tr r="B31" s="8"/>
        <tr r="B35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9\MOS%202016\&#50641;&#49472;%20&#51064;&#44053;%20&#49892;&#51648;%20&#52524;&#50689;\8&#50900;\3.Expert&#47784;&#51032;&#44256;&#49324;3\&#54532;&#47196;&#51229;&#53944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오류측정"/>
      <sheetName val="노트북 대여 내역"/>
      <sheetName val="장비 점검 분석"/>
      <sheetName val="지역별 장비 대여 현황"/>
      <sheetName val="지출 현황"/>
      <sheetName val="Sheet2"/>
    </sheetNames>
    <sheetDataSet>
      <sheetData sheetId="0"/>
      <sheetData sheetId="1">
        <row r="1">
          <cell r="A1" t="str">
            <v>대여일</v>
          </cell>
          <cell r="B1" t="str">
            <v>요일</v>
          </cell>
          <cell r="C1" t="str">
            <v>장비</v>
          </cell>
          <cell r="D1" t="str">
            <v>고객</v>
          </cell>
          <cell r="E1" t="str">
            <v>지역</v>
          </cell>
          <cell r="F1" t="str">
            <v>금액</v>
          </cell>
        </row>
        <row r="2">
          <cell r="A2">
            <v>43534</v>
          </cell>
          <cell r="C2" t="str">
            <v>NT004</v>
          </cell>
          <cell r="D2" t="str">
            <v>이민해</v>
          </cell>
          <cell r="E2" t="str">
            <v>서울</v>
          </cell>
          <cell r="F2">
            <v>20000</v>
          </cell>
        </row>
        <row r="3">
          <cell r="A3">
            <v>43537</v>
          </cell>
          <cell r="C3" t="str">
            <v>NT010</v>
          </cell>
          <cell r="D3" t="str">
            <v>윤성호</v>
          </cell>
          <cell r="E3" t="str">
            <v>전남</v>
          </cell>
          <cell r="F3">
            <v>30000</v>
          </cell>
        </row>
        <row r="4">
          <cell r="A4">
            <v>43539</v>
          </cell>
          <cell r="C4" t="str">
            <v>NT003</v>
          </cell>
          <cell r="D4" t="str">
            <v>이인균</v>
          </cell>
          <cell r="E4" t="str">
            <v>경기</v>
          </cell>
          <cell r="F4">
            <v>20000</v>
          </cell>
        </row>
        <row r="5">
          <cell r="A5">
            <v>43542</v>
          </cell>
          <cell r="C5" t="str">
            <v>NT001</v>
          </cell>
          <cell r="D5" t="str">
            <v>장동민</v>
          </cell>
          <cell r="E5" t="str">
            <v>서울</v>
          </cell>
          <cell r="F5">
            <v>20000</v>
          </cell>
        </row>
        <row r="6">
          <cell r="A6">
            <v>43543</v>
          </cell>
          <cell r="C6" t="str">
            <v>NT002</v>
          </cell>
          <cell r="D6" t="str">
            <v>장동민</v>
          </cell>
          <cell r="E6" t="str">
            <v>인천</v>
          </cell>
          <cell r="F6">
            <v>50000</v>
          </cell>
        </row>
        <row r="7">
          <cell r="A7">
            <v>43543</v>
          </cell>
          <cell r="C7" t="str">
            <v>NT001</v>
          </cell>
          <cell r="D7" t="str">
            <v>장이나</v>
          </cell>
          <cell r="E7" t="str">
            <v>서울</v>
          </cell>
          <cell r="F7">
            <v>40000</v>
          </cell>
        </row>
        <row r="8">
          <cell r="A8">
            <v>43546</v>
          </cell>
          <cell r="C8" t="str">
            <v>NT005</v>
          </cell>
          <cell r="D8" t="str">
            <v>주성권</v>
          </cell>
          <cell r="E8" t="str">
            <v>인천</v>
          </cell>
          <cell r="F8">
            <v>100000</v>
          </cell>
        </row>
        <row r="9">
          <cell r="A9">
            <v>43549</v>
          </cell>
          <cell r="C9" t="str">
            <v>NT010</v>
          </cell>
          <cell r="D9" t="str">
            <v>현승민</v>
          </cell>
          <cell r="E9" t="str">
            <v>서울</v>
          </cell>
          <cell r="F9">
            <v>20000</v>
          </cell>
        </row>
        <row r="10">
          <cell r="A10">
            <v>43556</v>
          </cell>
          <cell r="C10" t="str">
            <v>NT009</v>
          </cell>
          <cell r="D10" t="str">
            <v>황영주</v>
          </cell>
          <cell r="E10" t="str">
            <v>전북</v>
          </cell>
          <cell r="F10">
            <v>30000</v>
          </cell>
        </row>
        <row r="11">
          <cell r="A11">
            <v>43559</v>
          </cell>
          <cell r="C11" t="str">
            <v>NT003</v>
          </cell>
          <cell r="D11" t="str">
            <v>황창민</v>
          </cell>
          <cell r="E11" t="str">
            <v>서울</v>
          </cell>
          <cell r="F11">
            <v>40000</v>
          </cell>
        </row>
        <row r="12">
          <cell r="A12">
            <v>43467</v>
          </cell>
          <cell r="C12" t="str">
            <v>NT008</v>
          </cell>
          <cell r="D12" t="str">
            <v>강민우</v>
          </cell>
          <cell r="E12" t="str">
            <v>서울</v>
          </cell>
          <cell r="F12">
            <v>20000</v>
          </cell>
        </row>
        <row r="13">
          <cell r="A13">
            <v>43469</v>
          </cell>
          <cell r="C13" t="str">
            <v>NT001</v>
          </cell>
          <cell r="D13" t="str">
            <v>이인균</v>
          </cell>
          <cell r="E13" t="str">
            <v>경기</v>
          </cell>
          <cell r="F13">
            <v>20000</v>
          </cell>
        </row>
        <row r="14">
          <cell r="A14">
            <v>43471</v>
          </cell>
          <cell r="C14" t="str">
            <v>NT006</v>
          </cell>
          <cell r="D14" t="str">
            <v>강창우</v>
          </cell>
          <cell r="E14" t="str">
            <v>서울</v>
          </cell>
          <cell r="F14">
            <v>20000</v>
          </cell>
        </row>
        <row r="15">
          <cell r="A15">
            <v>43471</v>
          </cell>
          <cell r="C15" t="str">
            <v>NT005</v>
          </cell>
          <cell r="D15" t="str">
            <v>현승민</v>
          </cell>
          <cell r="E15" t="str">
            <v>강원</v>
          </cell>
          <cell r="F15">
            <v>40000</v>
          </cell>
        </row>
        <row r="16">
          <cell r="A16">
            <v>43472</v>
          </cell>
          <cell r="C16" t="str">
            <v>NT004</v>
          </cell>
          <cell r="D16" t="str">
            <v>김명희</v>
          </cell>
          <cell r="E16" t="str">
            <v>서울</v>
          </cell>
          <cell r="F16">
            <v>20000</v>
          </cell>
        </row>
        <row r="17">
          <cell r="A17">
            <v>43475</v>
          </cell>
          <cell r="C17" t="str">
            <v>NT010</v>
          </cell>
          <cell r="D17" t="str">
            <v>김병준</v>
          </cell>
          <cell r="E17" t="str">
            <v>충남</v>
          </cell>
          <cell r="F17">
            <v>30000</v>
          </cell>
        </row>
        <row r="18">
          <cell r="A18">
            <v>43485</v>
          </cell>
          <cell r="C18" t="str">
            <v>NT002</v>
          </cell>
          <cell r="D18" t="str">
            <v>김장희</v>
          </cell>
          <cell r="E18" t="str">
            <v>강원</v>
          </cell>
          <cell r="F18">
            <v>20000</v>
          </cell>
        </row>
        <row r="19">
          <cell r="A19">
            <v>43486</v>
          </cell>
          <cell r="C19" t="str">
            <v>NT001</v>
          </cell>
          <cell r="D19" t="str">
            <v>현승민</v>
          </cell>
          <cell r="E19" t="str">
            <v>서울</v>
          </cell>
          <cell r="F19">
            <v>100000</v>
          </cell>
        </row>
        <row r="20">
          <cell r="A20">
            <v>43491</v>
          </cell>
          <cell r="C20" t="str">
            <v>NT005</v>
          </cell>
          <cell r="D20" t="str">
            <v>문혜성</v>
          </cell>
          <cell r="E20" t="str">
            <v>인천</v>
          </cell>
          <cell r="F20">
            <v>30000</v>
          </cell>
        </row>
        <row r="21">
          <cell r="A21">
            <v>43500</v>
          </cell>
          <cell r="C21" t="str">
            <v>NT007</v>
          </cell>
          <cell r="D21" t="str">
            <v>박영화</v>
          </cell>
          <cell r="E21" t="str">
            <v>서울</v>
          </cell>
          <cell r="F21">
            <v>40000</v>
          </cell>
        </row>
        <row r="22">
          <cell r="A22">
            <v>43501</v>
          </cell>
          <cell r="C22" t="str">
            <v>NT001</v>
          </cell>
          <cell r="D22" t="str">
            <v>현승민</v>
          </cell>
          <cell r="E22" t="str">
            <v>충북</v>
          </cell>
          <cell r="F22">
            <v>20000</v>
          </cell>
        </row>
        <row r="23">
          <cell r="A23">
            <v>43506</v>
          </cell>
          <cell r="C23" t="str">
            <v>NT005</v>
          </cell>
          <cell r="D23" t="str">
            <v>박정현</v>
          </cell>
          <cell r="E23" t="str">
            <v>서울</v>
          </cell>
          <cell r="F23">
            <v>40000</v>
          </cell>
        </row>
        <row r="24">
          <cell r="A24">
            <v>43510</v>
          </cell>
          <cell r="C24" t="str">
            <v>NT001</v>
          </cell>
          <cell r="D24" t="str">
            <v>윤선화</v>
          </cell>
          <cell r="E24" t="str">
            <v>서울</v>
          </cell>
          <cell r="F24">
            <v>20000</v>
          </cell>
        </row>
        <row r="25">
          <cell r="A25">
            <v>43511</v>
          </cell>
          <cell r="C25" t="str">
            <v>NT003</v>
          </cell>
          <cell r="D25" t="str">
            <v>윤성호</v>
          </cell>
          <cell r="E25" t="str">
            <v>충북</v>
          </cell>
          <cell r="F25">
            <v>20000</v>
          </cell>
        </row>
        <row r="26">
          <cell r="A26">
            <v>43512</v>
          </cell>
          <cell r="C26" t="str">
            <v>NT002</v>
          </cell>
          <cell r="D26" t="str">
            <v>이문성</v>
          </cell>
          <cell r="E26" t="str">
            <v>서울</v>
          </cell>
          <cell r="F26">
            <v>30000</v>
          </cell>
        </row>
        <row r="27">
          <cell r="A27">
            <v>43522</v>
          </cell>
          <cell r="C27" t="str">
            <v>NT002</v>
          </cell>
          <cell r="D27" t="str">
            <v>이선남</v>
          </cell>
          <cell r="E27" t="str">
            <v>경기</v>
          </cell>
          <cell r="F27">
            <v>20000</v>
          </cell>
        </row>
        <row r="28">
          <cell r="A28">
            <v>43522</v>
          </cell>
          <cell r="C28" t="str">
            <v>NT004</v>
          </cell>
          <cell r="D28" t="str">
            <v>윤성호</v>
          </cell>
          <cell r="E28" t="str">
            <v>제주</v>
          </cell>
          <cell r="F28">
            <v>40000</v>
          </cell>
        </row>
      </sheetData>
      <sheetData sheetId="2"/>
      <sheetData sheetId="3"/>
      <sheetData sheetId="4"/>
      <sheetData sheetId="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invalid="1" saveData="0" refreshedBy="만든 이" refreshedDate="43681.93932164352" backgroundQuery="1" createdVersion="3" refreshedVersion="6" minRefreshableVersion="3" recordCount="0" tupleCache="1" supportSubquery="1" supportAdvancedDrill="1">
  <cacheSource type="external" connectionId="1"/>
  <cacheFields count="3">
    <cacheField name="[Measures].[MeasuresLevel]" caption="MeasuresLevel" numFmtId="0">
      <sharedItems count="1">
        <s v="[Measures].[합계: 금액]" c="합계: 금액"/>
      </sharedItems>
    </cacheField>
    <cacheField name="[범위].[지역].[지역]" caption="지역" numFmtId="0" hierarchy="5" level="1">
      <sharedItems count="9">
        <s v="[범위].[지역].&amp;[강원]" c="강원"/>
        <s v="[범위].[지역].&amp;[경기]" c="경기"/>
        <s v="[범위].[지역].&amp;[서울]" c="서울"/>
        <s v="[범위].[지역].&amp;[인천]" c="인천"/>
        <s v="[범위].[지역].&amp;[전남]" c="전남"/>
        <s v="[범위].[지역].&amp;[전북]" c="전북"/>
        <s v="[범위].[지역].&amp;[제주]" c="제주"/>
        <s v="[범위].[지역].&amp;[충남]" c="충남"/>
        <s v="[범위].[지역].&amp;[충북]" c="충북"/>
      </sharedItems>
    </cacheField>
    <cacheField name="[범위].[장비].[장비]" caption="장비" numFmtId="0" hierarchy="3" level="1">
      <sharedItems count="10">
        <s v="[범위].[장비].&amp;[NT002]" c="NT002"/>
        <s v="[범위].[장비].&amp;[NT005]" c="NT005"/>
        <s v="[범위].[장비].&amp;[NT001]" c="NT001"/>
        <s v="[범위].[장비].&amp;[NT003]" c="NT003"/>
        <s v="[범위].[장비].&amp;[NT004]" c="NT004"/>
        <s v="[범위].[장비].&amp;[NT006]" c="NT006"/>
        <s v="[범위].[장비].&amp;[NT007]" c="NT007"/>
        <s v="[범위].[장비].&amp;[NT008]" c="NT008"/>
        <s v="[범위].[장비].&amp;[NT010]" c="NT010"/>
        <s v="[범위].[장비].&amp;[NT009]" c="NT009"/>
      </sharedItems>
    </cacheField>
  </cacheFields>
  <cacheHierarchies count="10"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0"/>
      </fieldsUsage>
    </cacheHierarchy>
    <cacheHierarchy uniqueName="[범위].[대여일]" caption="대여일" attribute="1" time="1" defaultMemberUniqueName="[범위].[대여일].[All]" allUniqueName="[범위].[대여일].[All]" dimensionUniqueName="[범위]" displayFolder="" count="2" memberValueDatatype="7" unbalanced="0"/>
    <cacheHierarchy uniqueName="[범위].[요일]" caption="요일" attribute="1" defaultMemberUniqueName="[범위].[요일].[All]" allUniqueName="[범위].[요일].[All]" dimensionUniqueName="[범위]" displayFolder="" count="2" memberValueDatatype="130" unbalanced="0"/>
    <cacheHierarchy uniqueName="[범위].[장비]" caption="장비" attribute="1" defaultMemberUniqueName="[범위].[장비].[All]" allUniqueName="[범위].[장비].[All]" dimensionUniqueName="[범위]" displayFolder="" count="2" memberValueDatatype="130" unbalanced="0">
      <fieldsUsage count="2">
        <fieldUsage x="-1"/>
        <fieldUsage x="2"/>
      </fieldsUsage>
    </cacheHierarchy>
    <cacheHierarchy uniqueName="[범위].[고객]" caption="고객" attribute="1" defaultMemberUniqueName="[범위].[고객].[All]" allUniqueName="[범위].[고객].[All]" dimensionUniqueName="[범위]" displayFolder="" count="2" memberValueDatatype="130" unbalanced="0"/>
    <cacheHierarchy uniqueName="[범위].[지역]" caption="지역" attribute="1" defaultMemberUniqueName="[범위].[지역].[All]" allUniqueName="[범위].[지역].[All]" allCaption="All" dimensionUniqueName="[범위]" displayFolder="" count="2" memberValueDatatype="130" unbalanced="0">
      <fieldsUsage count="2">
        <fieldUsage x="-1"/>
        <fieldUsage x="1"/>
      </fieldsUsage>
    </cacheHierarchy>
    <cacheHierarchy uniqueName="[범위].[금액]" caption="금액" attribute="1" defaultMemberUniqueName="[범위].[금액].[All]" allUniqueName="[범위].[금액].[All]" dimensionUniqueName="[범위]" displayFolder="" count="2" memberValueDatatype="20" unbalanced="0"/>
    <cacheHierarchy uniqueName="[Measures].[__XL_Count 범위]" caption="__XL_Count 범위" measure="1" displayFolder="" measureGroup="범위" count="0" hidden="1"/>
    <cacheHierarchy uniqueName="[Measures].[__No measures defined]" caption="__No measures defined" measure="1" displayFolder="" count="0" hidden="1"/>
    <cacheHierarchy uniqueName="[Measures].[합계: 금액]" caption="합계: 금액" measure="1" displayFolder="" measureGroup="범위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tupleCache>
    <entries count="32">
      <n v="20000">
        <tpls c="3">
          <tpl fld="0" item="0"/>
          <tpl fld="2" item="3"/>
          <tpl fld="1" item="8"/>
        </tpls>
      </n>
      <n v="30000">
        <tpls c="2">
          <tpl fld="0" item="0"/>
          <tpl fld="1" item="7"/>
        </tpls>
      </n>
      <n v="30000">
        <tpls c="2">
          <tpl fld="0" item="0"/>
          <tpl fld="1" item="5"/>
        </tpls>
      </n>
      <n v="50000">
        <tpls c="3">
          <tpl fld="0" item="0"/>
          <tpl fld="2" item="0"/>
          <tpl fld="1" item="3"/>
        </tpls>
      </n>
      <n v="40000">
        <tpls c="3">
          <tpl fld="0" item="0"/>
          <tpl fld="2" item="6"/>
          <tpl fld="1" item="2"/>
        </tpls>
      </n>
      <n v="40000">
        <tpls c="3">
          <tpl fld="0" item="0"/>
          <tpl fld="2" item="3"/>
          <tpl fld="1" item="2"/>
        </tpls>
      </n>
      <n v="20000">
        <tpls c="3">
          <tpl fld="0" item="0"/>
          <tpl fld="2" item="3"/>
          <tpl fld="1" item="1"/>
        </tpls>
      </n>
      <n v="40000">
        <tpls c="3">
          <tpl fld="0" item="0"/>
          <tpl fld="2" item="1"/>
          <tpl fld="1" item="0"/>
        </tpls>
      </n>
      <n v="20000">
        <tpls c="3">
          <tpl fld="0" item="0"/>
          <tpl fld="2" item="2"/>
          <tpl fld="1" item="8"/>
        </tpls>
      </n>
      <n v="40000">
        <tpls c="3">
          <tpl fld="0" item="0"/>
          <tpl fld="2" item="4"/>
          <tpl fld="1" item="6"/>
        </tpls>
      </n>
      <n v="30000">
        <tpls c="3">
          <tpl fld="0" item="0"/>
          <tpl fld="2" item="8"/>
          <tpl fld="1" item="4"/>
        </tpls>
      </n>
      <n v="180000">
        <tpls c="2">
          <tpl fld="0" item="0"/>
          <tpl fld="1" item="3"/>
        </tpls>
      </n>
      <n v="20000">
        <tpls c="3">
          <tpl fld="0" item="0"/>
          <tpl fld="2" item="5"/>
          <tpl fld="1" item="2"/>
        </tpls>
      </n>
      <n v="30000">
        <tpls c="3">
          <tpl fld="0" item="0"/>
          <tpl fld="2" item="0"/>
          <tpl fld="1" item="2"/>
        </tpls>
      </n>
      <n v="20000">
        <tpls c="3">
          <tpl fld="0" item="0"/>
          <tpl fld="2" item="0"/>
          <tpl fld="1" item="1"/>
        </tpls>
      </n>
      <n v="20000">
        <tpls c="3">
          <tpl fld="0" item="0"/>
          <tpl fld="2" item="0"/>
          <tpl fld="1" item="0"/>
        </tpls>
      </n>
      <n v="40000">
        <tpls c="2">
          <tpl fld="0" item="0"/>
          <tpl fld="1" item="8"/>
        </tpls>
      </n>
      <n v="40000">
        <tpls c="2">
          <tpl fld="0" item="0"/>
          <tpl fld="1" item="6"/>
        </tpls>
      </n>
      <n v="30000">
        <tpls c="2">
          <tpl fld="0" item="0"/>
          <tpl fld="1" item="4"/>
        </tpls>
      </n>
      <n v="20000">
        <tpls c="3">
          <tpl fld="0" item="0"/>
          <tpl fld="2" item="8"/>
          <tpl fld="1" item="2"/>
        </tpls>
      </n>
      <n v="40000">
        <tpls c="3">
          <tpl fld="0" item="0"/>
          <tpl fld="2" item="1"/>
          <tpl fld="1" item="2"/>
        </tpls>
      </n>
      <n v="180000">
        <tpls c="3">
          <tpl fld="0" item="0"/>
          <tpl fld="2" item="2"/>
          <tpl fld="1" item="2"/>
        </tpls>
      </n>
      <n v="20000">
        <tpls c="3">
          <tpl fld="0" item="0"/>
          <tpl fld="2" item="2"/>
          <tpl fld="1" item="1"/>
        </tpls>
      </n>
      <n v="60000">
        <tpls c="2">
          <tpl fld="0" item="0"/>
          <tpl fld="1" item="0"/>
        </tpls>
      </n>
      <n v="60000">
        <tpls c="2">
          <tpl fld="0" item="0"/>
          <tpl fld="1" item="1"/>
        </tpls>
      </n>
      <n v="430000">
        <tpls c="2">
          <tpl fld="0" item="0"/>
          <tpl fld="1" item="2"/>
        </tpls>
      </n>
      <n v="40000">
        <tpls c="3">
          <tpl fld="0" item="0"/>
          <tpl fld="2" item="4"/>
          <tpl fld="1" item="2"/>
        </tpls>
      </n>
      <n v="20000">
        <tpls c="3">
          <tpl fld="0" item="0"/>
          <tpl fld="2" item="7"/>
          <tpl fld="1" item="2"/>
        </tpls>
      </n>
      <n v="130000">
        <tpls c="3">
          <tpl fld="0" item="0"/>
          <tpl fld="2" item="1"/>
          <tpl fld="1" item="3"/>
        </tpls>
      </n>
      <n v="30000">
        <tpls c="3">
          <tpl fld="0" item="0"/>
          <tpl fld="2" item="9"/>
          <tpl fld="1" item="5"/>
        </tpls>
      </n>
      <n v="30000">
        <tpls c="3">
          <tpl fld="0" item="0"/>
          <tpl fld="2" item="8"/>
          <tpl fld="1" item="7"/>
        </tpls>
      </n>
      <n v="900000">
        <tpls c="2">
          <tpl fld="0" item="0"/>
          <tpl hier="5" item="4294967295"/>
        </tpls>
      </n>
    </entries>
    <sets count="15">
      <set count="9" maxRank="1" setDefinition="[범위].[지역].[All].Children">
        <tpls c="1">
          <tpl fld="1" item="0"/>
        </tpls>
      </set>
      <set count="9" maxRank="1" setDefinition="[범위].[지역].[All].Children" sortType="descending">
        <tpls c="1">
          <tpl fld="1" item="2"/>
        </tpls>
        <sortByTuple c="1">
          <tpl fld="0" item="0"/>
        </sortByTuple>
      </set>
      <set count="0" maxRank="1" setDefinition="[범위].[지역].[서울].Children"/>
      <set count="0" maxRank="1" setDefinition="[범위].[지역].[서울].Children" sortType="descending">
        <sortByTuple c="1">
          <tpl fld="0" item="0"/>
        </sortByTuple>
      </set>
      <set count="1" maxRank="1" setDefinition="[범위].[지역].[All].[서울]">
        <tpls c="1">
          <tpl fld="1" item="2"/>
        </tpls>
      </set>
      <set count="1" maxRank="1" setDefinition="[범위].[지역].[All].[서울]" sortType="descending">
        <tpls c="1">
          <tpl fld="1" item="2"/>
        </tpls>
        <sortByTuple c="1">
          <tpl fld="0" item="0"/>
        </sortByTuple>
      </set>
      <set count="1" maxRank="1" setDefinition="[범위].[지역].[서울]">
        <tpls c="1">
          <tpl fld="1" item="2"/>
        </tpls>
      </set>
      <set count="1" maxRank="1" setDefinition="[범위].[지역].[서울]" sortType="descending">
        <tpls c="1">
          <tpl fld="1" item="2"/>
        </tpls>
        <sortByTuple c="1">
          <tpl fld="0" item="0"/>
        </sortByTuple>
      </set>
      <set count="10" maxRank="1" setDefinition="[범위].[장비].[All].Children">
        <tpls c="1">
          <tpl fld="2" item="2"/>
        </tpls>
      </set>
      <set count="10" maxRank="1" setDefinition="[범위].[장비].[All].Children" sortType="descending">
        <tpls c="1">
          <tpl fld="2" item="2"/>
        </tpls>
        <sortByTuple c="1">
          <tpl fld="0" item="0"/>
        </sortByTuple>
      </set>
      <set count="9" maxRank="1" setDefinition="([범위].[지역].[All].[서울]*[범위].[장비].[ALL].Children)">
        <tpls c="2">
          <tpl fld="1" item="2"/>
          <tpl fld="2" item="2"/>
        </tpls>
      </set>
      <set count="9" maxRank="1" setDefinition="([범위].[지역].[서울]*[범위].[장비].[ALL].Children)">
        <tpls c="2">
          <tpl fld="1" item="2"/>
          <tpl fld="2" item="2"/>
        </tpls>
      </set>
      <set count="9" maxRank="1" setDefinition="([범위].[지역].[서울]*[범위].[장비].[ALL].Children)" sortType="descending">
        <tpls c="2">
          <tpl fld="1" item="2"/>
          <tpl fld="2" item="2"/>
        </tpls>
        <sortByTuple c="1">
          <tpl fld="0" item="0"/>
        </sortByTuple>
      </set>
      <set count="2" maxRank="1" setDefinition="([범위].[지역].[강원]*[범위].[장비].[ALL].Children)">
        <tpls c="2">
          <tpl fld="1" item="0"/>
          <tpl fld="2" item="0"/>
        </tpls>
      </set>
      <set count="2" maxRank="1" setDefinition="([범위].[지역].[강원]*[범위].[장비].[ALL].Children)" sortType="descending">
        <tpls c="2">
          <tpl fld="1" item="0"/>
          <tpl fld="2" item="1"/>
        </tpls>
        <sortByTuple c="1">
          <tpl fld="0" item="0"/>
        </sortByTuple>
      </set>
    </sets>
    <queryCache count="22">
      <query mdx="[Measures].[합계: 금액]">
        <tpls c="1">
          <tpl fld="0" item="0"/>
        </tpls>
      </query>
      <query mdx="[범위].[지역].&amp;[강원]">
        <tpls c="1">
          <tpl fld="1" item="0"/>
        </tpls>
      </query>
      <query mdx="[범위].[장비].&amp;[NT002]">
        <tpls c="1">
          <tpl fld="2" item="0"/>
        </tpls>
      </query>
      <query mdx="[범위].[장비].&amp;[NT005]">
        <tpls c="1">
          <tpl fld="2" item="1"/>
        </tpls>
      </query>
      <query mdx="[범위].[지역].&amp;[경기]">
        <tpls c="1">
          <tpl fld="1" item="1"/>
        </tpls>
      </query>
      <query mdx="[범위].[장비].&amp;[NT001]">
        <tpls c="1">
          <tpl fld="2" item="2"/>
        </tpls>
      </query>
      <query mdx="[범위].[장비].&amp;[NT003]">
        <tpls c="1">
          <tpl fld="2" item="3"/>
        </tpls>
      </query>
      <query mdx="[범위].[지역].&amp;[서울]">
        <tpls c="1">
          <tpl fld="1" item="2"/>
        </tpls>
      </query>
      <query mdx="[범위].[장비].&amp;[NT004]">
        <tpls c="1">
          <tpl fld="2" item="4"/>
        </tpls>
      </query>
      <query mdx="[범위].[장비].&amp;[NT006]">
        <tpls c="1">
          <tpl fld="2" item="5"/>
        </tpls>
      </query>
      <query mdx="[범위].[장비].&amp;[NT007]">
        <tpls c="1">
          <tpl fld="2" item="6"/>
        </tpls>
      </query>
      <query mdx="[범위].[장비].&amp;[NT008]">
        <tpls c="1">
          <tpl fld="2" item="7"/>
        </tpls>
      </query>
      <query mdx="[범위].[장비].&amp;[NT010]">
        <tpls c="1">
          <tpl fld="2" item="8"/>
        </tpls>
      </query>
      <query mdx="[범위].[지역].&amp;[인천]">
        <tpls c="1">
          <tpl fld="1" item="3"/>
        </tpls>
      </query>
      <query mdx="[범위].[지역].&amp;[전남]">
        <tpls c="1">
          <tpl fld="1" item="4"/>
        </tpls>
      </query>
      <query mdx="[범위].[지역].&amp;[전북]">
        <tpls c="1">
          <tpl fld="1" item="5"/>
        </tpls>
      </query>
      <query mdx="[범위].[장비].&amp;[NT009]">
        <tpls c="1">
          <tpl fld="2" item="9"/>
        </tpls>
      </query>
      <query mdx="[범위].[지역].&amp;[제주]">
        <tpls c="1">
          <tpl fld="1" item="6"/>
        </tpls>
      </query>
      <query mdx="[범위].[지역].&amp;[충남]">
        <tpls c="1">
          <tpl fld="1" item="7"/>
        </tpls>
      </query>
      <query mdx="[범위].[지역].&amp;[충북]">
        <tpls c="1">
          <tpl fld="1" item="8"/>
        </tpls>
      </query>
      <query mdx="[범위].[지역].[All]">
        <tpls c="1">
          <tpl hier="5" item="4294967295"/>
        </tpls>
      </query>
      <query mdx="[Measures].[합계: 금액"/>
    </queryCache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날짜" tableColumnId="7"/>
      <queryTableField id="2" name="지출항목" tableColumnId="8"/>
      <queryTableField id="3" name="금액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표1" displayName="표1" ref="A3:E11" totalsRowShown="0" headerRowDxfId="13" dataDxfId="11" headerRowBorderDxfId="12" tableBorderDxfId="10" totalsRowBorderDxfId="9">
  <autoFilter ref="A3:E11"/>
  <tableColumns count="5">
    <tableColumn id="1" name="장비" dataDxfId="8"/>
    <tableColumn id="2" name="2018년" dataDxfId="7"/>
    <tableColumn id="3" name="2019년" dataDxfId="6"/>
    <tableColumn id="4" name="2020년" dataDxfId="5"/>
    <tableColumn id="6" name="분석 결과" dataDxfId="3">
      <calculatedColumnFormula>AND(표1[[#This Row],[2018년]]&lt;5,표1[[#This Row],[2019년]]&lt;5,표1[[#This Row],[2020년]]&lt;5)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3" name="지출내역__2" displayName="지출내역__2" ref="A1:C41" tableType="queryTable" totalsRowShown="0">
  <autoFilter ref="A1:C41"/>
  <tableColumns count="3">
    <tableColumn id="7" uniqueName="7" name="날짜" queryTableFieldId="1" dataDxfId="2"/>
    <tableColumn id="8" uniqueName="8" name="지출항목" queryTableFieldId="2" dataDxfId="1"/>
    <tableColumn id="9" uniqueName="9" name="금액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4" sqref="A4:A13"/>
    </sheetView>
  </sheetViews>
  <sheetFormatPr defaultRowHeight="16.5"/>
  <cols>
    <col min="1" max="1" width="11.25" customWidth="1"/>
    <col min="2" max="11" width="9.625" customWidth="1"/>
  </cols>
  <sheetData>
    <row r="1" spans="1:12" ht="24.75" thickBot="1">
      <c r="A1" s="19" t="s">
        <v>35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2" ht="17.25" thickTop="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>
      <c r="A3" s="2" t="s">
        <v>36</v>
      </c>
      <c r="B3" s="2" t="s">
        <v>10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1:12">
      <c r="A4" s="3" t="s">
        <v>37</v>
      </c>
      <c r="B4" s="4">
        <v>12</v>
      </c>
      <c r="C4" s="4">
        <v>9</v>
      </c>
      <c r="D4" s="4">
        <v>18</v>
      </c>
      <c r="E4" s="4">
        <v>6</v>
      </c>
      <c r="F4" s="4">
        <v>15</v>
      </c>
      <c r="G4" s="4">
        <v>9</v>
      </c>
      <c r="H4" s="4">
        <v>18</v>
      </c>
      <c r="I4" s="4">
        <v>15</v>
      </c>
      <c r="J4" s="4">
        <v>15</v>
      </c>
      <c r="K4" s="4">
        <v>0</v>
      </c>
      <c r="L4">
        <f>AVERAGE(B4:K4)</f>
        <v>11.7</v>
      </c>
    </row>
    <row r="5" spans="1:12">
      <c r="A5" s="3" t="s">
        <v>38</v>
      </c>
      <c r="B5" s="4">
        <v>21</v>
      </c>
      <c r="C5" s="4">
        <v>9</v>
      </c>
      <c r="D5" s="4">
        <v>6</v>
      </c>
      <c r="E5" s="4">
        <v>0</v>
      </c>
      <c r="F5" s="4">
        <v>12</v>
      </c>
      <c r="G5" s="4">
        <v>18</v>
      </c>
      <c r="H5" s="4">
        <v>9</v>
      </c>
      <c r="I5" s="4">
        <v>9</v>
      </c>
      <c r="J5" s="4">
        <v>6</v>
      </c>
      <c r="K5" s="4">
        <v>6</v>
      </c>
      <c r="L5">
        <f t="shared" ref="L5:L13" si="0">AVERAGE(B5:K5)</f>
        <v>9.6</v>
      </c>
    </row>
    <row r="6" spans="1:12">
      <c r="A6" s="3" t="s">
        <v>39</v>
      </c>
      <c r="B6" s="4">
        <v>9</v>
      </c>
      <c r="C6" s="4">
        <v>6</v>
      </c>
      <c r="D6" s="4">
        <v>0</v>
      </c>
      <c r="E6" s="4">
        <v>0</v>
      </c>
      <c r="F6" s="4">
        <v>6</v>
      </c>
      <c r="G6" s="4">
        <v>21</v>
      </c>
      <c r="H6" s="4">
        <v>24</v>
      </c>
      <c r="I6" s="4">
        <v>0</v>
      </c>
      <c r="J6" s="4">
        <v>6</v>
      </c>
      <c r="K6" s="4">
        <v>15</v>
      </c>
      <c r="L6">
        <f t="shared" si="0"/>
        <v>8.6999999999999993</v>
      </c>
    </row>
    <row r="7" spans="1:12">
      <c r="A7" s="3" t="s">
        <v>40</v>
      </c>
      <c r="B7" s="4">
        <v>0</v>
      </c>
      <c r="C7" s="4">
        <v>3</v>
      </c>
      <c r="D7" s="4">
        <v>0</v>
      </c>
      <c r="E7" s="4">
        <v>21</v>
      </c>
      <c r="F7" s="4">
        <v>21</v>
      </c>
      <c r="G7" s="4">
        <v>18</v>
      </c>
      <c r="H7" s="4">
        <v>24</v>
      </c>
      <c r="I7" s="4">
        <v>15</v>
      </c>
      <c r="J7" s="4">
        <v>24</v>
      </c>
      <c r="K7" s="4">
        <v>21</v>
      </c>
      <c r="L7">
        <f t="shared" si="0"/>
        <v>14.7</v>
      </c>
    </row>
    <row r="8" spans="1:12">
      <c r="A8" s="3" t="s">
        <v>41</v>
      </c>
      <c r="B8" s="4">
        <v>12</v>
      </c>
      <c r="C8" s="4">
        <v>15</v>
      </c>
      <c r="D8" s="4">
        <v>24</v>
      </c>
      <c r="E8" s="4">
        <v>21</v>
      </c>
      <c r="F8" s="4">
        <v>0</v>
      </c>
      <c r="G8" s="4">
        <v>0</v>
      </c>
      <c r="H8" s="4">
        <v>6</v>
      </c>
      <c r="I8" s="4">
        <v>6</v>
      </c>
      <c r="J8" s="4">
        <v>6</v>
      </c>
      <c r="K8" s="4">
        <v>6</v>
      </c>
      <c r="L8">
        <f t="shared" si="0"/>
        <v>9.6</v>
      </c>
    </row>
    <row r="9" spans="1:12">
      <c r="A9" s="3" t="s">
        <v>42</v>
      </c>
      <c r="B9" s="4">
        <v>6</v>
      </c>
      <c r="C9" s="4">
        <v>30</v>
      </c>
      <c r="D9" s="4">
        <v>15</v>
      </c>
      <c r="E9" s="4">
        <v>12</v>
      </c>
      <c r="F9" s="4">
        <v>15</v>
      </c>
      <c r="G9" s="4">
        <v>21</v>
      </c>
      <c r="H9" s="4">
        <v>18</v>
      </c>
      <c r="I9" s="4">
        <v>24</v>
      </c>
      <c r="J9" s="4">
        <v>3</v>
      </c>
      <c r="K9" s="4">
        <v>6</v>
      </c>
      <c r="L9">
        <f t="shared" si="0"/>
        <v>15</v>
      </c>
    </row>
    <row r="10" spans="1:12">
      <c r="A10" s="3" t="s">
        <v>43</v>
      </c>
      <c r="B10" s="4">
        <v>9</v>
      </c>
      <c r="C10" s="4">
        <v>9</v>
      </c>
      <c r="D10" s="4">
        <v>6</v>
      </c>
      <c r="E10" s="4">
        <v>0</v>
      </c>
      <c r="F10" s="4">
        <v>21</v>
      </c>
      <c r="G10" s="4">
        <v>18</v>
      </c>
      <c r="H10" s="4">
        <v>24</v>
      </c>
      <c r="I10" s="4">
        <v>3</v>
      </c>
      <c r="J10" s="4">
        <v>9</v>
      </c>
      <c r="K10" s="4">
        <v>3</v>
      </c>
      <c r="L10">
        <f t="shared" si="0"/>
        <v>10.199999999999999</v>
      </c>
    </row>
    <row r="11" spans="1:12">
      <c r="A11" s="3" t="s">
        <v>44</v>
      </c>
      <c r="B11" s="4">
        <v>9</v>
      </c>
      <c r="C11" s="4">
        <v>6</v>
      </c>
      <c r="D11" s="4">
        <v>0</v>
      </c>
      <c r="E11" s="4">
        <v>21</v>
      </c>
      <c r="F11" s="4">
        <v>6</v>
      </c>
      <c r="G11" s="4">
        <v>6</v>
      </c>
      <c r="H11" s="4">
        <v>6</v>
      </c>
      <c r="I11" s="4">
        <v>0</v>
      </c>
      <c r="J11" s="4">
        <v>9</v>
      </c>
      <c r="K11" s="4">
        <v>6</v>
      </c>
      <c r="L11">
        <f t="shared" si="0"/>
        <v>6.9</v>
      </c>
    </row>
    <row r="12" spans="1:12">
      <c r="A12" s="3" t="s">
        <v>45</v>
      </c>
      <c r="B12" s="4">
        <v>21</v>
      </c>
      <c r="C12" s="4">
        <v>9</v>
      </c>
      <c r="D12" s="4">
        <v>6</v>
      </c>
      <c r="E12" s="4">
        <v>0</v>
      </c>
      <c r="F12" s="4">
        <v>0</v>
      </c>
      <c r="G12" s="4">
        <v>24</v>
      </c>
      <c r="H12" s="4">
        <v>21</v>
      </c>
      <c r="I12" s="4">
        <v>3</v>
      </c>
      <c r="J12" s="4">
        <v>6</v>
      </c>
      <c r="K12" s="4">
        <v>3</v>
      </c>
      <c r="L12">
        <f t="shared" si="0"/>
        <v>9.3000000000000007</v>
      </c>
    </row>
    <row r="13" spans="1:12">
      <c r="A13" s="3" t="s">
        <v>46</v>
      </c>
      <c r="B13" s="4">
        <v>0</v>
      </c>
      <c r="C13" s="4">
        <v>21</v>
      </c>
      <c r="D13" s="4">
        <v>12</v>
      </c>
      <c r="E13" s="4">
        <v>21</v>
      </c>
      <c r="F13" s="4">
        <v>21</v>
      </c>
      <c r="G13" s="4">
        <v>18</v>
      </c>
      <c r="H13" s="4">
        <v>24</v>
      </c>
      <c r="I13" s="4">
        <v>9</v>
      </c>
      <c r="J13" s="4">
        <v>9</v>
      </c>
      <c r="K13" s="4">
        <v>15</v>
      </c>
      <c r="L13">
        <f t="shared" si="0"/>
        <v>15</v>
      </c>
    </row>
  </sheetData>
  <mergeCells count="1">
    <mergeCell ref="A1:K1"/>
  </mergeCells>
  <phoneticPr fontId="2" type="noConversion"/>
  <conditionalFormatting sqref="A4:A13">
    <cfRule type="expression" dxfId="4" priority="1">
      <formula>AVERAGE(B4:K4)&gt;12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6" sqref="F6"/>
    </sheetView>
  </sheetViews>
  <sheetFormatPr defaultRowHeight="16.5"/>
  <cols>
    <col min="1" max="1" width="11.25" bestFit="1" customWidth="1"/>
    <col min="2" max="2" width="11.25" customWidth="1"/>
    <col min="3" max="3" width="7.5" bestFit="1" customWidth="1"/>
    <col min="4" max="4" width="7.125" bestFit="1" customWidth="1"/>
    <col min="5" max="5" width="5.5" bestFit="1" customWidth="1"/>
    <col min="6" max="6" width="9.375" bestFit="1" customWidth="1"/>
  </cols>
  <sheetData>
    <row r="1" spans="1:6">
      <c r="A1" s="5" t="s">
        <v>11</v>
      </c>
      <c r="B1" s="5" t="s">
        <v>73</v>
      </c>
      <c r="C1" s="5" t="s">
        <v>9</v>
      </c>
      <c r="D1" s="5" t="s">
        <v>32</v>
      </c>
      <c r="E1" s="5" t="s">
        <v>12</v>
      </c>
      <c r="F1" s="5" t="s">
        <v>75</v>
      </c>
    </row>
    <row r="2" spans="1:6">
      <c r="A2" s="6">
        <v>43534</v>
      </c>
      <c r="B2" s="21">
        <f>WEEKDAY(A2,1)</f>
        <v>1</v>
      </c>
      <c r="C2" s="7" t="s">
        <v>66</v>
      </c>
      <c r="D2" s="7" t="s">
        <v>70</v>
      </c>
      <c r="E2" s="8" t="s">
        <v>14</v>
      </c>
      <c r="F2" s="16">
        <v>20000</v>
      </c>
    </row>
    <row r="3" spans="1:6">
      <c r="A3" s="6">
        <v>43537</v>
      </c>
      <c r="B3" s="21">
        <f t="shared" ref="B3:B28" si="0">WEEKDAY(A3,1)</f>
        <v>4</v>
      </c>
      <c r="C3" s="7" t="s">
        <v>55</v>
      </c>
      <c r="D3" s="7" t="s">
        <v>24</v>
      </c>
      <c r="E3" s="8" t="s">
        <v>81</v>
      </c>
      <c r="F3" s="16">
        <v>30000</v>
      </c>
    </row>
    <row r="4" spans="1:6">
      <c r="A4" s="6">
        <v>43539</v>
      </c>
      <c r="B4" s="21">
        <f t="shared" si="0"/>
        <v>6</v>
      </c>
      <c r="C4" s="7" t="s">
        <v>51</v>
      </c>
      <c r="D4" s="7" t="s">
        <v>28</v>
      </c>
      <c r="E4" s="8" t="s">
        <v>25</v>
      </c>
      <c r="F4" s="16">
        <v>20000</v>
      </c>
    </row>
    <row r="5" spans="1:6">
      <c r="A5" s="6">
        <v>43542</v>
      </c>
      <c r="B5" s="21">
        <f t="shared" si="0"/>
        <v>2</v>
      </c>
      <c r="C5" s="7" t="s">
        <v>49</v>
      </c>
      <c r="D5" s="7" t="s">
        <v>71</v>
      </c>
      <c r="E5" s="8" t="s">
        <v>14</v>
      </c>
      <c r="F5" s="16">
        <v>20000</v>
      </c>
    </row>
    <row r="6" spans="1:6">
      <c r="A6" s="6">
        <v>43543</v>
      </c>
      <c r="B6" s="21">
        <f t="shared" si="0"/>
        <v>3</v>
      </c>
      <c r="C6" s="7" t="s">
        <v>67</v>
      </c>
      <c r="D6" s="7" t="s">
        <v>71</v>
      </c>
      <c r="E6" s="8" t="s">
        <v>15</v>
      </c>
      <c r="F6" s="16">
        <v>50000</v>
      </c>
    </row>
    <row r="7" spans="1:6">
      <c r="A7" s="6">
        <v>43543</v>
      </c>
      <c r="B7" s="21">
        <f t="shared" si="0"/>
        <v>3</v>
      </c>
      <c r="C7" s="7" t="s">
        <v>49</v>
      </c>
      <c r="D7" s="7" t="s">
        <v>72</v>
      </c>
      <c r="E7" s="8" t="s">
        <v>14</v>
      </c>
      <c r="F7" s="16">
        <v>40000</v>
      </c>
    </row>
    <row r="8" spans="1:6">
      <c r="A8" s="6">
        <v>43546</v>
      </c>
      <c r="B8" s="21">
        <f t="shared" si="0"/>
        <v>6</v>
      </c>
      <c r="C8" s="7" t="s">
        <v>65</v>
      </c>
      <c r="D8" s="7" t="s">
        <v>29</v>
      </c>
      <c r="E8" s="8" t="s">
        <v>15</v>
      </c>
      <c r="F8" s="16">
        <v>100000</v>
      </c>
    </row>
    <row r="9" spans="1:6">
      <c r="A9" s="6">
        <v>43549</v>
      </c>
      <c r="B9" s="21">
        <f t="shared" si="0"/>
        <v>2</v>
      </c>
      <c r="C9" s="7" t="s">
        <v>55</v>
      </c>
      <c r="D9" s="7" t="s">
        <v>74</v>
      </c>
      <c r="E9" s="8" t="s">
        <v>14</v>
      </c>
      <c r="F9" s="16">
        <v>20000</v>
      </c>
    </row>
    <row r="10" spans="1:6">
      <c r="A10" s="6">
        <v>43556</v>
      </c>
      <c r="B10" s="21">
        <f t="shared" si="0"/>
        <v>2</v>
      </c>
      <c r="C10" s="7" t="s">
        <v>69</v>
      </c>
      <c r="D10" s="7" t="s">
        <v>30</v>
      </c>
      <c r="E10" s="8" t="s">
        <v>80</v>
      </c>
      <c r="F10" s="16">
        <v>30000</v>
      </c>
    </row>
    <row r="11" spans="1:6">
      <c r="A11" s="6">
        <v>43559</v>
      </c>
      <c r="B11" s="21">
        <f t="shared" si="0"/>
        <v>5</v>
      </c>
      <c r="C11" s="7" t="s">
        <v>51</v>
      </c>
      <c r="D11" s="7" t="s">
        <v>31</v>
      </c>
      <c r="E11" s="8" t="s">
        <v>14</v>
      </c>
      <c r="F11" s="16">
        <v>40000</v>
      </c>
    </row>
    <row r="12" spans="1:6">
      <c r="A12" s="6">
        <v>43467</v>
      </c>
      <c r="B12" s="21">
        <f t="shared" si="0"/>
        <v>4</v>
      </c>
      <c r="C12" s="7" t="s">
        <v>63</v>
      </c>
      <c r="D12" s="7" t="s">
        <v>13</v>
      </c>
      <c r="E12" s="8" t="s">
        <v>14</v>
      </c>
      <c r="F12" s="16">
        <v>20000</v>
      </c>
    </row>
    <row r="13" spans="1:6">
      <c r="A13" s="6">
        <v>43469</v>
      </c>
      <c r="B13" s="21">
        <f t="shared" si="0"/>
        <v>6</v>
      </c>
      <c r="C13" s="7" t="s">
        <v>49</v>
      </c>
      <c r="D13" s="7" t="s">
        <v>28</v>
      </c>
      <c r="E13" s="8" t="s">
        <v>25</v>
      </c>
      <c r="F13" s="16">
        <v>20000</v>
      </c>
    </row>
    <row r="14" spans="1:6">
      <c r="A14" s="6">
        <v>43471</v>
      </c>
      <c r="B14" s="21">
        <f t="shared" si="0"/>
        <v>1</v>
      </c>
      <c r="C14" s="7" t="s">
        <v>64</v>
      </c>
      <c r="D14" s="7" t="s">
        <v>16</v>
      </c>
      <c r="E14" s="8" t="s">
        <v>14</v>
      </c>
      <c r="F14" s="16">
        <v>20000</v>
      </c>
    </row>
    <row r="15" spans="1:6">
      <c r="A15" s="6">
        <v>43471</v>
      </c>
      <c r="B15" s="21">
        <f t="shared" si="0"/>
        <v>1</v>
      </c>
      <c r="C15" s="7" t="s">
        <v>65</v>
      </c>
      <c r="D15" s="7" t="s">
        <v>74</v>
      </c>
      <c r="E15" s="8" t="s">
        <v>76</v>
      </c>
      <c r="F15" s="16">
        <v>40000</v>
      </c>
    </row>
    <row r="16" spans="1:6">
      <c r="A16" s="6">
        <v>43472</v>
      </c>
      <c r="B16" s="21">
        <f t="shared" si="0"/>
        <v>2</v>
      </c>
      <c r="C16" s="7" t="s">
        <v>66</v>
      </c>
      <c r="D16" s="7" t="s">
        <v>17</v>
      </c>
      <c r="E16" s="8" t="s">
        <v>14</v>
      </c>
      <c r="F16" s="16">
        <v>20000</v>
      </c>
    </row>
    <row r="17" spans="1:6">
      <c r="A17" s="6">
        <v>43475</v>
      </c>
      <c r="B17" s="21">
        <f t="shared" si="0"/>
        <v>5</v>
      </c>
      <c r="C17" s="7" t="s">
        <v>55</v>
      </c>
      <c r="D17" s="7" t="s">
        <v>18</v>
      </c>
      <c r="E17" s="8" t="s">
        <v>79</v>
      </c>
      <c r="F17" s="16">
        <v>30000</v>
      </c>
    </row>
    <row r="18" spans="1:6">
      <c r="A18" s="6">
        <v>43485</v>
      </c>
      <c r="B18" s="21">
        <f t="shared" si="0"/>
        <v>1</v>
      </c>
      <c r="C18" s="7" t="s">
        <v>67</v>
      </c>
      <c r="D18" s="7" t="s">
        <v>19</v>
      </c>
      <c r="E18" s="8" t="s">
        <v>76</v>
      </c>
      <c r="F18" s="16">
        <v>20000</v>
      </c>
    </row>
    <row r="19" spans="1:6">
      <c r="A19" s="6">
        <v>43486</v>
      </c>
      <c r="B19" s="21">
        <f t="shared" si="0"/>
        <v>2</v>
      </c>
      <c r="C19" s="7" t="s">
        <v>49</v>
      </c>
      <c r="D19" s="7" t="s">
        <v>74</v>
      </c>
      <c r="E19" s="8" t="s">
        <v>14</v>
      </c>
      <c r="F19" s="16">
        <v>100000</v>
      </c>
    </row>
    <row r="20" spans="1:6">
      <c r="A20" s="6">
        <v>43491</v>
      </c>
      <c r="B20" s="21">
        <f t="shared" si="0"/>
        <v>7</v>
      </c>
      <c r="C20" s="7" t="s">
        <v>65</v>
      </c>
      <c r="D20" s="7" t="s">
        <v>20</v>
      </c>
      <c r="E20" s="8" t="s">
        <v>15</v>
      </c>
      <c r="F20" s="16">
        <v>30000</v>
      </c>
    </row>
    <row r="21" spans="1:6">
      <c r="A21" s="6">
        <v>43500</v>
      </c>
      <c r="B21" s="21">
        <f t="shared" si="0"/>
        <v>2</v>
      </c>
      <c r="C21" s="7" t="s">
        <v>68</v>
      </c>
      <c r="D21" s="7" t="s">
        <v>21</v>
      </c>
      <c r="E21" s="8" t="s">
        <v>14</v>
      </c>
      <c r="F21" s="16">
        <v>40000</v>
      </c>
    </row>
    <row r="22" spans="1:6">
      <c r="A22" s="6">
        <v>43501</v>
      </c>
      <c r="B22" s="21">
        <f t="shared" si="0"/>
        <v>3</v>
      </c>
      <c r="C22" s="7" t="s">
        <v>49</v>
      </c>
      <c r="D22" s="7" t="s">
        <v>74</v>
      </c>
      <c r="E22" s="8" t="s">
        <v>77</v>
      </c>
      <c r="F22" s="16">
        <v>20000</v>
      </c>
    </row>
    <row r="23" spans="1:6">
      <c r="A23" s="6">
        <v>43506</v>
      </c>
      <c r="B23" s="21">
        <f t="shared" si="0"/>
        <v>1</v>
      </c>
      <c r="C23" s="7" t="s">
        <v>65</v>
      </c>
      <c r="D23" s="7" t="s">
        <v>22</v>
      </c>
      <c r="E23" s="8" t="s">
        <v>14</v>
      </c>
      <c r="F23" s="16">
        <v>40000</v>
      </c>
    </row>
    <row r="24" spans="1:6">
      <c r="A24" s="6">
        <v>43510</v>
      </c>
      <c r="B24" s="21">
        <f t="shared" si="0"/>
        <v>5</v>
      </c>
      <c r="C24" s="7" t="s">
        <v>49</v>
      </c>
      <c r="D24" s="7" t="s">
        <v>23</v>
      </c>
      <c r="E24" s="8" t="s">
        <v>14</v>
      </c>
      <c r="F24" s="16">
        <v>20000</v>
      </c>
    </row>
    <row r="25" spans="1:6">
      <c r="A25" s="6">
        <v>43511</v>
      </c>
      <c r="B25" s="21">
        <f t="shared" si="0"/>
        <v>6</v>
      </c>
      <c r="C25" s="7" t="s">
        <v>51</v>
      </c>
      <c r="D25" s="7" t="s">
        <v>24</v>
      </c>
      <c r="E25" s="8" t="s">
        <v>77</v>
      </c>
      <c r="F25" s="16">
        <v>20000</v>
      </c>
    </row>
    <row r="26" spans="1:6">
      <c r="A26" s="6">
        <v>43512</v>
      </c>
      <c r="B26" s="21">
        <f t="shared" si="0"/>
        <v>7</v>
      </c>
      <c r="C26" s="7" t="s">
        <v>67</v>
      </c>
      <c r="D26" s="7" t="s">
        <v>26</v>
      </c>
      <c r="E26" s="8" t="s">
        <v>14</v>
      </c>
      <c r="F26" s="16">
        <v>30000</v>
      </c>
    </row>
    <row r="27" spans="1:6">
      <c r="A27" s="6">
        <v>43522</v>
      </c>
      <c r="B27" s="21">
        <f t="shared" si="0"/>
        <v>3</v>
      </c>
      <c r="C27" s="7" t="s">
        <v>67</v>
      </c>
      <c r="D27" s="7" t="s">
        <v>27</v>
      </c>
      <c r="E27" s="8" t="s">
        <v>25</v>
      </c>
      <c r="F27" s="16">
        <v>20000</v>
      </c>
    </row>
    <row r="28" spans="1:6">
      <c r="A28" s="6">
        <v>43689</v>
      </c>
      <c r="B28" s="21">
        <f t="shared" si="0"/>
        <v>2</v>
      </c>
      <c r="C28" s="7" t="s">
        <v>66</v>
      </c>
      <c r="D28" s="7" t="s">
        <v>24</v>
      </c>
      <c r="E28" s="8" t="s">
        <v>78</v>
      </c>
      <c r="F28" s="16">
        <v>40000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4" sqref="E4"/>
    </sheetView>
  </sheetViews>
  <sheetFormatPr defaultRowHeight="16.5"/>
  <cols>
    <col min="1" max="4" width="12.5" customWidth="1"/>
    <col min="5" max="5" width="21.125" customWidth="1"/>
  </cols>
  <sheetData>
    <row r="1" spans="1:5" ht="20.25">
      <c r="A1" s="20" t="s">
        <v>58</v>
      </c>
      <c r="B1" s="20"/>
      <c r="C1" s="20"/>
      <c r="D1" s="20"/>
      <c r="E1" s="20"/>
    </row>
    <row r="3" spans="1:5">
      <c r="A3" s="9" t="s">
        <v>33</v>
      </c>
      <c r="B3" s="10" t="s">
        <v>59</v>
      </c>
      <c r="C3" s="10" t="s">
        <v>60</v>
      </c>
      <c r="D3" s="10" t="s">
        <v>61</v>
      </c>
      <c r="E3" s="10" t="s">
        <v>62</v>
      </c>
    </row>
    <row r="4" spans="1:5">
      <c r="A4" s="11" t="s">
        <v>47</v>
      </c>
      <c r="B4" s="12">
        <v>0</v>
      </c>
      <c r="C4" s="12">
        <v>7</v>
      </c>
      <c r="D4" s="12">
        <v>16</v>
      </c>
      <c r="E4" s="10" t="b">
        <f>AND(표1[[#This Row],[2018년]]&lt;5,표1[[#This Row],[2019년]]&lt;5,표1[[#This Row],[2020년]]&lt;5)</f>
        <v>0</v>
      </c>
    </row>
    <row r="5" spans="1:5">
      <c r="A5" s="11" t="s">
        <v>50</v>
      </c>
      <c r="B5" s="12">
        <v>7</v>
      </c>
      <c r="C5" s="12">
        <v>14</v>
      </c>
      <c r="D5" s="12">
        <v>14</v>
      </c>
      <c r="E5" s="12" t="b">
        <f>AND(표1[[#This Row],[2018년]]&lt;5,표1[[#This Row],[2019년]]&lt;5,표1[[#This Row],[2020년]]&lt;5)</f>
        <v>0</v>
      </c>
    </row>
    <row r="6" spans="1:5">
      <c r="A6" s="11" t="s">
        <v>48</v>
      </c>
      <c r="B6" s="12">
        <v>2</v>
      </c>
      <c r="C6" s="12">
        <v>3</v>
      </c>
      <c r="D6" s="12">
        <v>4</v>
      </c>
      <c r="E6" s="12" t="b">
        <f>AND(표1[[#This Row],[2018년]]&lt;5,표1[[#This Row],[2019년]]&lt;5,표1[[#This Row],[2020년]]&lt;5)</f>
        <v>1</v>
      </c>
    </row>
    <row r="7" spans="1:5">
      <c r="A7" s="11" t="s">
        <v>52</v>
      </c>
      <c r="B7" s="12">
        <v>6</v>
      </c>
      <c r="C7" s="12">
        <v>9</v>
      </c>
      <c r="D7" s="12">
        <v>0</v>
      </c>
      <c r="E7" s="12" t="b">
        <f>AND(표1[[#This Row],[2018년]]&lt;5,표1[[#This Row],[2019년]]&lt;5,표1[[#This Row],[2020년]]&lt;5)</f>
        <v>0</v>
      </c>
    </row>
    <row r="8" spans="1:5">
      <c r="A8" s="11" t="s">
        <v>53</v>
      </c>
      <c r="B8" s="12">
        <v>2</v>
      </c>
      <c r="C8" s="12">
        <v>4</v>
      </c>
      <c r="D8" s="12">
        <v>2</v>
      </c>
      <c r="E8" s="12" t="b">
        <f>AND(표1[[#This Row],[2018년]]&lt;5,표1[[#This Row],[2019년]]&lt;5,표1[[#This Row],[2020년]]&lt;5)</f>
        <v>1</v>
      </c>
    </row>
    <row r="9" spans="1:5">
      <c r="A9" s="11" t="s">
        <v>54</v>
      </c>
      <c r="B9" s="12">
        <v>6</v>
      </c>
      <c r="C9" s="12">
        <v>6</v>
      </c>
      <c r="D9" s="12">
        <v>7</v>
      </c>
      <c r="E9" s="12" t="b">
        <f>AND(표1[[#This Row],[2018년]]&lt;5,표1[[#This Row],[2019년]]&lt;5,표1[[#This Row],[2020년]]&lt;5)</f>
        <v>0</v>
      </c>
    </row>
    <row r="10" spans="1:5">
      <c r="A10" s="11" t="s">
        <v>56</v>
      </c>
      <c r="B10" s="12">
        <v>15</v>
      </c>
      <c r="C10" s="12">
        <v>16</v>
      </c>
      <c r="D10" s="12">
        <v>4</v>
      </c>
      <c r="E10" s="12" t="b">
        <f>AND(표1[[#This Row],[2018년]]&lt;5,표1[[#This Row],[2019년]]&lt;5,표1[[#This Row],[2020년]]&lt;5)</f>
        <v>0</v>
      </c>
    </row>
    <row r="11" spans="1:5">
      <c r="A11" s="11" t="s">
        <v>57</v>
      </c>
      <c r="B11" s="12">
        <v>0</v>
      </c>
      <c r="C11" s="12">
        <v>2</v>
      </c>
      <c r="D11" s="12">
        <v>4</v>
      </c>
      <c r="E11" s="12" t="b">
        <f>AND(표1[[#This Row],[2018년]]&lt;5,표1[[#This Row],[2019년]]&lt;5,표1[[#This Row],[2020년]]&lt;5)</f>
        <v>1</v>
      </c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workbookViewId="0">
      <selection activeCell="D4" sqref="D4"/>
    </sheetView>
  </sheetViews>
  <sheetFormatPr defaultRowHeight="16.5"/>
  <cols>
    <col min="1" max="1" width="11.875" bestFit="1" customWidth="1"/>
    <col min="2" max="2" width="10.375" bestFit="1" customWidth="1"/>
    <col min="4" max="4" width="39" customWidth="1"/>
  </cols>
  <sheetData>
    <row r="3" spans="1:4">
      <c r="A3" t="s">
        <v>34</v>
      </c>
      <c r="B3" t="str" vm="9">
        <f>CUBEMEMBER("ThisWorkbookDataModel","[Measures].[합계: 금액]")</f>
        <v>합계: 금액</v>
      </c>
      <c r="D3" s="18" t="s">
        <v>82</v>
      </c>
    </row>
    <row r="4" spans="1:4">
      <c r="A4" s="13" t="str" vm="33">
        <f>CUBEMEMBER("ThisWorkbookDataModel","[범위].[지역].&amp;[강원]")</f>
        <v>강원</v>
      </c>
      <c r="B4" vm="57">
        <f t="shared" ref="B4:B35" si="0">CUBEVALUE("ThisWorkbookDataModel",$A4,B$3)</f>
        <v>60000</v>
      </c>
      <c r="D4" s="17" t="str" vm="66">
        <f>CUBERANKEDMEMBER("ThisWorkbookDataModel",CUBESET("ThisWorkbookDataModel","([범위].[지역].[서울]*[범위].[장비].[ALL].Children)",,2,"[Measures].[합계: 금액]"),1)</f>
        <v>NT001</v>
      </c>
    </row>
    <row r="5" spans="1:4">
      <c r="A5" s="15" t="str" vm="25">
        <f>CUBEMEMBER("ThisWorkbookDataModel",{"[범위].[지역].&amp;[강원]","[범위].[장비].&amp;[NT002]"})</f>
        <v>NT002</v>
      </c>
      <c r="B5" vm="49">
        <f t="shared" si="0"/>
        <v>20000</v>
      </c>
    </row>
    <row r="6" spans="1:4">
      <c r="A6" s="15" t="str" vm="17">
        <f>CUBEMEMBER("ThisWorkbookDataModel",{"[범위].[지역].&amp;[강원]","[범위].[장비].&amp;[NT005]"})</f>
        <v>NT005</v>
      </c>
      <c r="B6" vm="41">
        <f t="shared" si="0"/>
        <v>40000</v>
      </c>
    </row>
    <row r="7" spans="1:4">
      <c r="A7" s="13" t="str" vm="8">
        <f>CUBEMEMBER("ThisWorkbookDataModel","[범위].[지역].&amp;[경기]")</f>
        <v>경기</v>
      </c>
      <c r="B7" vm="58">
        <f t="shared" si="0"/>
        <v>60000</v>
      </c>
    </row>
    <row r="8" spans="1:4">
      <c r="A8" s="15" t="str" vm="32">
        <f>CUBEMEMBER("ThisWorkbookDataModel",{"[범위].[지역].&amp;[경기]","[범위].[장비].&amp;[NT001]"})</f>
        <v>NT001</v>
      </c>
      <c r="B8" vm="56">
        <f t="shared" si="0"/>
        <v>20000</v>
      </c>
    </row>
    <row r="9" spans="1:4">
      <c r="A9" s="15" t="str" vm="24">
        <f>CUBEMEMBER("ThisWorkbookDataModel",{"[범위].[지역].&amp;[경기]","[범위].[장비].&amp;[NT002]"})</f>
        <v>NT002</v>
      </c>
      <c r="B9" vm="48">
        <f t="shared" si="0"/>
        <v>20000</v>
      </c>
    </row>
    <row r="10" spans="1:4">
      <c r="A10" s="15" t="str" vm="16">
        <f>CUBEMEMBER("ThisWorkbookDataModel",{"[범위].[지역].&amp;[경기]","[범위].[장비].&amp;[NT003]"})</f>
        <v>NT003</v>
      </c>
      <c r="B10" vm="40">
        <f t="shared" si="0"/>
        <v>20000</v>
      </c>
    </row>
    <row r="11" spans="1:4">
      <c r="A11" s="13" t="str" vm="7">
        <f>CUBEMEMBER("ThisWorkbookDataModel","[범위].[지역].&amp;[서울]")</f>
        <v>서울</v>
      </c>
      <c r="B11" vm="59">
        <f t="shared" si="0"/>
        <v>430000</v>
      </c>
    </row>
    <row r="12" spans="1:4">
      <c r="A12" s="15" t="str" vm="31">
        <f>CUBEMEMBER("ThisWorkbookDataModel",{"[범위].[지역].&amp;[서울]","[범위].[장비].&amp;[NT001]"})</f>
        <v>NT001</v>
      </c>
      <c r="B12" vm="55">
        <f t="shared" si="0"/>
        <v>180000</v>
      </c>
    </row>
    <row r="13" spans="1:4">
      <c r="A13" s="15" t="str" vm="23">
        <f>CUBEMEMBER("ThisWorkbookDataModel",{"[범위].[지역].&amp;[서울]","[범위].[장비].&amp;[NT002]"})</f>
        <v>NT002</v>
      </c>
      <c r="B13" vm="47">
        <f t="shared" si="0"/>
        <v>30000</v>
      </c>
    </row>
    <row r="14" spans="1:4">
      <c r="A14" s="15" t="str" vm="15">
        <f>CUBEMEMBER("ThisWorkbookDataModel",{"[범위].[지역].&amp;[서울]","[범위].[장비].&amp;[NT003]"})</f>
        <v>NT003</v>
      </c>
      <c r="B14" vm="39">
        <f t="shared" si="0"/>
        <v>40000</v>
      </c>
    </row>
    <row r="15" spans="1:4">
      <c r="A15" s="15" t="str" vm="6">
        <f>CUBEMEMBER("ThisWorkbookDataModel",{"[범위].[지역].&amp;[서울]","[범위].[장비].&amp;[NT004]"})</f>
        <v>NT004</v>
      </c>
      <c r="B15" vm="60">
        <f t="shared" si="0"/>
        <v>40000</v>
      </c>
    </row>
    <row r="16" spans="1:4">
      <c r="A16" s="15" t="str" vm="30">
        <f>CUBEMEMBER("ThisWorkbookDataModel",{"[범위].[지역].&amp;[서울]","[범위].[장비].&amp;[NT005]"})</f>
        <v>NT005</v>
      </c>
      <c r="B16" vm="54">
        <f t="shared" si="0"/>
        <v>40000</v>
      </c>
    </row>
    <row r="17" spans="1:2">
      <c r="A17" s="15" t="str" vm="22">
        <f>CUBEMEMBER("ThisWorkbookDataModel",{"[범위].[지역].&amp;[서울]","[범위].[장비].&amp;[NT006]"})</f>
        <v>NT006</v>
      </c>
      <c r="B17" vm="46">
        <f t="shared" si="0"/>
        <v>20000</v>
      </c>
    </row>
    <row r="18" spans="1:2">
      <c r="A18" s="15" t="str" vm="14">
        <f>CUBEMEMBER("ThisWorkbookDataModel",{"[범위].[지역].&amp;[서울]","[범위].[장비].&amp;[NT007]"})</f>
        <v>NT007</v>
      </c>
      <c r="B18" vm="38">
        <f t="shared" si="0"/>
        <v>40000</v>
      </c>
    </row>
    <row r="19" spans="1:2">
      <c r="A19" s="15" t="str" vm="5">
        <f>CUBEMEMBER("ThisWorkbookDataModel",{"[범위].[지역].&amp;[서울]","[범위].[장비].&amp;[NT008]"})</f>
        <v>NT008</v>
      </c>
      <c r="B19" vm="61">
        <f t="shared" si="0"/>
        <v>20000</v>
      </c>
    </row>
    <row r="20" spans="1:2">
      <c r="A20" s="15" t="str" vm="29">
        <f>CUBEMEMBER("ThisWorkbookDataModel",{"[범위].[지역].&amp;[서울]","[범위].[장비].&amp;[NT010]"})</f>
        <v>NT010</v>
      </c>
      <c r="B20" vm="53">
        <f t="shared" si="0"/>
        <v>20000</v>
      </c>
    </row>
    <row r="21" spans="1:2">
      <c r="A21" s="13" t="str" vm="21">
        <f>CUBEMEMBER("ThisWorkbookDataModel","[범위].[지역].&amp;[인천]")</f>
        <v>인천</v>
      </c>
      <c r="B21" vm="45">
        <f t="shared" si="0"/>
        <v>180000</v>
      </c>
    </row>
    <row r="22" spans="1:2">
      <c r="A22" s="15" t="str" vm="13">
        <f>CUBEMEMBER("ThisWorkbookDataModel",{"[범위].[지역].&amp;[인천]","[범위].[장비].&amp;[NT002]"})</f>
        <v>NT002</v>
      </c>
      <c r="B22" vm="37">
        <f t="shared" si="0"/>
        <v>50000</v>
      </c>
    </row>
    <row r="23" spans="1:2">
      <c r="A23" s="15" t="str" vm="4">
        <f>CUBEMEMBER("ThisWorkbookDataModel",{"[범위].[지역].&amp;[인천]","[범위].[장비].&amp;[NT005]"})</f>
        <v>NT005</v>
      </c>
      <c r="B23" vm="62">
        <f t="shared" si="0"/>
        <v>130000</v>
      </c>
    </row>
    <row r="24" spans="1:2">
      <c r="A24" s="13" t="str" vm="28">
        <f>CUBEMEMBER("ThisWorkbookDataModel","[범위].[지역].&amp;[전남]")</f>
        <v>전남</v>
      </c>
      <c r="B24" vm="52">
        <f t="shared" si="0"/>
        <v>30000</v>
      </c>
    </row>
    <row r="25" spans="1:2">
      <c r="A25" s="15" t="str" vm="20">
        <f>CUBEMEMBER("ThisWorkbookDataModel",{"[범위].[지역].&amp;[전남]","[범위].[장비].&amp;[NT010]"})</f>
        <v>NT010</v>
      </c>
      <c r="B25" vm="44">
        <f t="shared" si="0"/>
        <v>30000</v>
      </c>
    </row>
    <row r="26" spans="1:2">
      <c r="A26" s="13" t="str" vm="12">
        <f>CUBEMEMBER("ThisWorkbookDataModel","[범위].[지역].&amp;[전북]")</f>
        <v>전북</v>
      </c>
      <c r="B26" vm="36">
        <f t="shared" si="0"/>
        <v>30000</v>
      </c>
    </row>
    <row r="27" spans="1:2">
      <c r="A27" s="15" t="str" vm="3">
        <f>CUBEMEMBER("ThisWorkbookDataModel",{"[범위].[지역].&amp;[전북]","[범위].[장비].&amp;[NT009]"})</f>
        <v>NT009</v>
      </c>
      <c r="B27" vm="63">
        <f t="shared" si="0"/>
        <v>30000</v>
      </c>
    </row>
    <row r="28" spans="1:2">
      <c r="A28" s="13" t="str" vm="27">
        <f>CUBEMEMBER("ThisWorkbookDataModel","[범위].[지역].&amp;[제주]")</f>
        <v>제주</v>
      </c>
      <c r="B28" vm="51">
        <f t="shared" si="0"/>
        <v>40000</v>
      </c>
    </row>
    <row r="29" spans="1:2">
      <c r="A29" s="15" t="str" vm="19">
        <f>CUBEMEMBER("ThisWorkbookDataModel",{"[범위].[지역].&amp;[제주]","[범위].[장비].&amp;[NT004]"})</f>
        <v>NT004</v>
      </c>
      <c r="B29" vm="43">
        <f t="shared" si="0"/>
        <v>40000</v>
      </c>
    </row>
    <row r="30" spans="1:2">
      <c r="A30" s="13" t="str" vm="11">
        <f>CUBEMEMBER("ThisWorkbookDataModel","[범위].[지역].&amp;[충남]")</f>
        <v>충남</v>
      </c>
      <c r="B30" vm="35">
        <f t="shared" si="0"/>
        <v>30000</v>
      </c>
    </row>
    <row r="31" spans="1:2">
      <c r="A31" s="15" t="str" vm="2">
        <f>CUBEMEMBER("ThisWorkbookDataModel",{"[범위].[지역].&amp;[충남]","[범위].[장비].&amp;[NT010]"})</f>
        <v>NT010</v>
      </c>
      <c r="B31" vm="64">
        <f t="shared" si="0"/>
        <v>30000</v>
      </c>
    </row>
    <row r="32" spans="1:2">
      <c r="A32" s="13" t="str" vm="26">
        <f>CUBEMEMBER("ThisWorkbookDataModel","[범위].[지역].&amp;[충북]")</f>
        <v>충북</v>
      </c>
      <c r="B32" vm="50">
        <f t="shared" si="0"/>
        <v>40000</v>
      </c>
    </row>
    <row r="33" spans="1:2">
      <c r="A33" s="15" t="str" vm="18">
        <f>CUBEMEMBER("ThisWorkbookDataModel",{"[범위].[지역].&amp;[충북]","[범위].[장비].&amp;[NT001]"})</f>
        <v>NT001</v>
      </c>
      <c r="B33" vm="42">
        <f t="shared" si="0"/>
        <v>20000</v>
      </c>
    </row>
    <row r="34" spans="1:2">
      <c r="A34" s="15" t="str" vm="10">
        <f>CUBEMEMBER("ThisWorkbookDataModel",{"[범위].[지역].&amp;[충북]","[범위].[장비].&amp;[NT003]"})</f>
        <v>NT003</v>
      </c>
      <c r="B34" vm="34">
        <f t="shared" si="0"/>
        <v>20000</v>
      </c>
    </row>
    <row r="35" spans="1:2">
      <c r="A35" s="13" t="str" vm="1">
        <f>CUBEMEMBER("ThisWorkbookDataModel","[범위].[지역].[All]","총합계")</f>
        <v>총합계</v>
      </c>
      <c r="B35" vm="65">
        <f t="shared" si="0"/>
        <v>900000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sqref="A1:C41"/>
    </sheetView>
  </sheetViews>
  <sheetFormatPr defaultRowHeight="16.5"/>
  <cols>
    <col min="1" max="1" width="11.125" bestFit="1" customWidth="1"/>
    <col min="2" max="2" width="11.25" bestFit="1" customWidth="1"/>
    <col min="3" max="3" width="7.5" bestFit="1" customWidth="1"/>
  </cols>
  <sheetData>
    <row r="1" spans="1:3">
      <c r="A1" s="14" t="s">
        <v>83</v>
      </c>
      <c r="B1" s="14" t="s">
        <v>84</v>
      </c>
      <c r="C1" s="14" t="s">
        <v>85</v>
      </c>
    </row>
    <row r="2" spans="1:3">
      <c r="A2" s="22">
        <v>43467</v>
      </c>
      <c r="B2" s="14" t="s">
        <v>86</v>
      </c>
      <c r="C2" s="14">
        <v>29000</v>
      </c>
    </row>
    <row r="3" spans="1:3">
      <c r="A3" s="22">
        <v>43469</v>
      </c>
      <c r="B3" s="14" t="s">
        <v>87</v>
      </c>
      <c r="C3" s="14">
        <v>24230</v>
      </c>
    </row>
    <row r="4" spans="1:3">
      <c r="A4" s="22">
        <v>43470</v>
      </c>
      <c r="B4" s="14" t="s">
        <v>88</v>
      </c>
      <c r="C4" s="14">
        <v>52240</v>
      </c>
    </row>
    <row r="5" spans="1:3">
      <c r="A5" s="22">
        <v>43475</v>
      </c>
      <c r="B5" s="14" t="s">
        <v>89</v>
      </c>
      <c r="C5" s="14">
        <v>6560</v>
      </c>
    </row>
    <row r="6" spans="1:3">
      <c r="A6" s="22">
        <v>43476</v>
      </c>
      <c r="B6" s="14" t="s">
        <v>90</v>
      </c>
      <c r="C6" s="14">
        <v>11380</v>
      </c>
    </row>
    <row r="7" spans="1:3">
      <c r="A7" s="22">
        <v>43480</v>
      </c>
      <c r="B7" s="14" t="s">
        <v>91</v>
      </c>
      <c r="C7" s="14">
        <v>50380</v>
      </c>
    </row>
    <row r="8" spans="1:3">
      <c r="A8" s="22">
        <v>43482</v>
      </c>
      <c r="B8" s="14" t="s">
        <v>92</v>
      </c>
      <c r="C8" s="14">
        <v>51320</v>
      </c>
    </row>
    <row r="9" spans="1:3">
      <c r="A9" s="22">
        <v>43483</v>
      </c>
      <c r="B9" s="14" t="s">
        <v>88</v>
      </c>
      <c r="C9" s="14">
        <v>29250</v>
      </c>
    </row>
    <row r="10" spans="1:3">
      <c r="A10" s="22">
        <v>43485</v>
      </c>
      <c r="B10" s="14" t="s">
        <v>87</v>
      </c>
      <c r="C10" s="14">
        <v>28880</v>
      </c>
    </row>
    <row r="11" spans="1:3">
      <c r="A11" s="22">
        <v>43487</v>
      </c>
      <c r="B11" s="14" t="s">
        <v>86</v>
      </c>
      <c r="C11" s="14">
        <v>0</v>
      </c>
    </row>
    <row r="12" spans="1:3">
      <c r="A12" s="22">
        <v>43490</v>
      </c>
      <c r="B12" s="14" t="s">
        <v>89</v>
      </c>
      <c r="C12" s="14">
        <v>61030</v>
      </c>
    </row>
    <row r="13" spans="1:3">
      <c r="A13" s="22">
        <v>43490</v>
      </c>
      <c r="B13" s="14" t="s">
        <v>91</v>
      </c>
      <c r="C13" s="14">
        <v>21290</v>
      </c>
    </row>
    <row r="14" spans="1:3">
      <c r="A14" s="22">
        <v>43494</v>
      </c>
      <c r="B14" s="14" t="s">
        <v>87</v>
      </c>
      <c r="C14" s="14">
        <v>44170</v>
      </c>
    </row>
    <row r="15" spans="1:3">
      <c r="A15" s="22">
        <v>43498</v>
      </c>
      <c r="B15" s="14" t="s">
        <v>87</v>
      </c>
      <c r="C15" s="14">
        <v>47090</v>
      </c>
    </row>
    <row r="16" spans="1:3">
      <c r="A16" s="22">
        <v>43506</v>
      </c>
      <c r="B16" s="14" t="s">
        <v>88</v>
      </c>
      <c r="C16" s="14">
        <v>21870</v>
      </c>
    </row>
    <row r="17" spans="1:3">
      <c r="A17" s="22">
        <v>43507</v>
      </c>
      <c r="B17" s="14" t="s">
        <v>92</v>
      </c>
      <c r="C17" s="14">
        <v>10860</v>
      </c>
    </row>
    <row r="18" spans="1:3">
      <c r="A18" s="22">
        <v>43507</v>
      </c>
      <c r="B18" s="14" t="s">
        <v>90</v>
      </c>
      <c r="C18" s="14">
        <v>40610</v>
      </c>
    </row>
    <row r="19" spans="1:3">
      <c r="A19" s="22">
        <v>43511</v>
      </c>
      <c r="B19" s="14" t="s">
        <v>91</v>
      </c>
      <c r="C19" s="14">
        <v>13850</v>
      </c>
    </row>
    <row r="20" spans="1:3">
      <c r="A20" s="22">
        <v>43512</v>
      </c>
      <c r="B20" s="14" t="s">
        <v>88</v>
      </c>
      <c r="C20" s="14">
        <v>0</v>
      </c>
    </row>
    <row r="21" spans="1:3">
      <c r="A21" s="22">
        <v>43512</v>
      </c>
      <c r="B21" s="14" t="s">
        <v>93</v>
      </c>
      <c r="C21" s="14">
        <v>11910</v>
      </c>
    </row>
    <row r="22" spans="1:3">
      <c r="A22" s="22">
        <v>43515</v>
      </c>
      <c r="B22" s="14" t="s">
        <v>90</v>
      </c>
      <c r="C22" s="14">
        <v>45140</v>
      </c>
    </row>
    <row r="23" spans="1:3">
      <c r="A23" s="22">
        <v>43517</v>
      </c>
      <c r="B23" s="14" t="s">
        <v>86</v>
      </c>
      <c r="C23" s="14">
        <v>29350</v>
      </c>
    </row>
    <row r="24" spans="1:3">
      <c r="A24" s="22">
        <v>43518</v>
      </c>
      <c r="B24" s="14" t="s">
        <v>90</v>
      </c>
      <c r="C24" s="14">
        <v>79100</v>
      </c>
    </row>
    <row r="25" spans="1:3">
      <c r="A25" s="22">
        <v>43520</v>
      </c>
      <c r="B25" s="14" t="s">
        <v>88</v>
      </c>
      <c r="C25" s="14">
        <v>44840</v>
      </c>
    </row>
    <row r="26" spans="1:3">
      <c r="A26" s="22">
        <v>43522</v>
      </c>
      <c r="B26" s="14" t="s">
        <v>93</v>
      </c>
      <c r="C26" s="14">
        <v>43910</v>
      </c>
    </row>
    <row r="27" spans="1:3">
      <c r="A27" s="22">
        <v>43524</v>
      </c>
      <c r="B27" s="14" t="s">
        <v>89</v>
      </c>
      <c r="C27" s="14">
        <v>71710</v>
      </c>
    </row>
    <row r="28" spans="1:3">
      <c r="A28" s="22">
        <v>43528</v>
      </c>
      <c r="B28" s="14" t="s">
        <v>92</v>
      </c>
      <c r="C28" s="14">
        <v>24920</v>
      </c>
    </row>
    <row r="29" spans="1:3">
      <c r="A29" s="22">
        <v>43530</v>
      </c>
      <c r="B29" s="14" t="s">
        <v>86</v>
      </c>
      <c r="C29" s="14">
        <v>61560</v>
      </c>
    </row>
    <row r="30" spans="1:3">
      <c r="A30" s="22">
        <v>43533</v>
      </c>
      <c r="B30" s="14" t="s">
        <v>88</v>
      </c>
      <c r="C30" s="14">
        <v>61390</v>
      </c>
    </row>
    <row r="31" spans="1:3">
      <c r="A31" s="22">
        <v>43534</v>
      </c>
      <c r="B31" s="14" t="s">
        <v>89</v>
      </c>
      <c r="C31" s="14">
        <v>55320</v>
      </c>
    </row>
    <row r="32" spans="1:3">
      <c r="A32" s="22">
        <v>43538</v>
      </c>
      <c r="B32" s="14" t="s">
        <v>93</v>
      </c>
      <c r="C32" s="14">
        <v>64010</v>
      </c>
    </row>
    <row r="33" spans="1:3">
      <c r="A33" s="22">
        <v>43540</v>
      </c>
      <c r="B33" s="14" t="s">
        <v>91</v>
      </c>
      <c r="C33" s="14">
        <v>31280</v>
      </c>
    </row>
    <row r="34" spans="1:3">
      <c r="A34" s="22">
        <v>43543</v>
      </c>
      <c r="B34" s="14" t="s">
        <v>89</v>
      </c>
      <c r="C34" s="14">
        <v>66500</v>
      </c>
    </row>
    <row r="35" spans="1:3">
      <c r="A35" s="22">
        <v>43549</v>
      </c>
      <c r="B35" s="14" t="s">
        <v>90</v>
      </c>
      <c r="C35" s="14">
        <v>79450</v>
      </c>
    </row>
    <row r="36" spans="1:3">
      <c r="A36" s="22">
        <v>43551</v>
      </c>
      <c r="B36" s="14" t="s">
        <v>94</v>
      </c>
      <c r="C36" s="14">
        <v>29310</v>
      </c>
    </row>
    <row r="37" spans="1:3">
      <c r="A37" s="22">
        <v>43553</v>
      </c>
      <c r="B37" s="14" t="s">
        <v>93</v>
      </c>
      <c r="C37" s="14">
        <v>23150</v>
      </c>
    </row>
    <row r="38" spans="1:3">
      <c r="A38" s="22">
        <v>43555</v>
      </c>
      <c r="B38" s="14" t="s">
        <v>93</v>
      </c>
      <c r="C38" s="14">
        <v>6780</v>
      </c>
    </row>
    <row r="39" spans="1:3">
      <c r="A39" s="22">
        <v>43557</v>
      </c>
      <c r="B39" s="14" t="s">
        <v>89</v>
      </c>
      <c r="C39" s="14">
        <v>76180</v>
      </c>
    </row>
    <row r="40" spans="1:3">
      <c r="A40" s="22">
        <v>43559</v>
      </c>
      <c r="B40" s="14" t="s">
        <v>86</v>
      </c>
      <c r="C40" s="14">
        <v>59550</v>
      </c>
    </row>
    <row r="41" spans="1:3">
      <c r="A41" s="22">
        <v>43562</v>
      </c>
      <c r="B41" s="14" t="s">
        <v>90</v>
      </c>
      <c r="C41" s="14">
        <v>10730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p b A M T 3 P a d S S n A A A A + Q A A A B I A H A B D b 2 5 m a W c v U G F j a 2 F n Z S 5 4 b W w g o h g A K K A U A A A A A A A A A A A A A A A A A A A A A A A A A A A A h Y + 9 D o I w G E V f h X S n P 4 j G k I 8 y O C q J 0 c S 4 N r V C A x R D i + X d H H w k X 0 E S x b A 5 3 p M z n P t 6 P C E b m j q 4 q 8 7 q 1 q S I Y Y o C Z W R 7 0 a Z I U e + u 4 R p l H P Z C V q J Q w S g b m w z 2 k q L S u V t C i P c e + w V u u 4 J E l D J y z n d H W a p G o J + s / 8 u h N t Y J I x X i c P r E 8 A h H M Y 7 p a o l Z T B m Q i U O u z c w Z k z E F M o O w 6 W v X d 4 p X b b g 9 A J k m k O 8 N / g Z Q S w M E F A A C A A g A p b A M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w D E 8 C L S U / u g E A A O o E A A A T A B w A R m 9 y b X V s Y X M v U 2 V j d G l v b j E u b S C i G A A o o B Q A A A A A A A A A A A A A A A A A A A A A A A A A A A D t k t 9 K G 0 E U x u 8 D e Y d h v N m F Z a l a p C q 5 S i 0 V K S 1 N w A t X Z D W n G N y d k d 1 J 2 R I W 0 k B B W g Q F Q x Z c J Y L g H x S s C S W 9 6 A v t n L x D Z 0 0 0 s W n v e u n c z D D n z P f 9 P u b 4 s C H K n J F C f 5 + c z 2 a y G X / T 9 q B E 8 K y G P 2 J Z 7 2 D z m u S I A y K b I W r h 4 Z 5 s d 9 X N Q r A B j r n M v a 1 1 z r e 0 V 2 U H z D x n A p j w N Z q f s 6 a e T c 5 a b 9 4 W i D r M W N j c x y 8 1 g k f d 5 K Z B 8 N u p M i D Y u c L o s / U C D w + s a X M h 2 A Z P y M t z P I q S d g v r V 9 N W H 8 M M H D + g u k F Y x X E M I r w K 6 M a A Z 4 R z r b A J I B R b H 7 K 6 s i j A z d H R F m o s l V k p R + 8 6 6 W q 4 8 t I W 9 u p A a 4 L i 1 5 / J 7 Y X c i 0 m v e S p 3 D 6 g S K 9 r r K t o 7 j 7 t c w G u w S + D 5 2 r i t / i A i 2 7 X k 9 l c q g n G r F z W G I k X P Z v 4 H 7 r l 5 7 l R c V v y 0 D b 7 2 F 1 e j W q W y 3 s K z m K q 0 q o u U b A G h Q a q D M L 3 G t b y 8 u C 8 K C M R d M f l + I 4 + j g e t Y s b u D j R N 1 v c j E z H M z N Q / D I T W 2 4 v R 5 S t 3 s E N y J h t j v w e U f o c + c 8 o 4 F N P 6 w D v V s p s z + r T w 6 a B O P / o d o U z p 9 m r e n e f u / 8 / Y b U E s B A i 0 A F A A C A A g A p b A M T 3 P a d S S n A A A A + Q A A A B I A A A A A A A A A A A A A A A A A A A A A A E N v b m Z p Z y 9 Q Y W N r Y W d l L n h t b F B L A Q I t A B Q A A g A I A K W w D E 8 P y u m r p A A A A O k A A A A T A A A A A A A A A A A A A A A A A P M A A A B b Q 2 9 u d G V u d F 9 U e X B l c 1 0 u e G 1 s U E s B A i 0 A F A A C A A g A p b A M T w I t J T + 6 A Q A A 6 g Q A A B M A A A A A A A A A A A A A A A A A 5 A E A A E Z v c m 1 1 b G F z L 1 N l Y 3 R p b 2 4 x L m 1 Q S w U G A A A A A A M A A w D C A A A A 6 w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G B c A A A A A A A D 2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y V C N i U 5 Q y V F Q i U 4 M i V C N C V F Q y U 5 N y V B R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0 M C I g L z 4 8 R W 5 0 c n k g V H l w Z T 0 i R m l s b E V y c m 9 y Q 2 9 1 b n Q i I F Z h b H V l P S J s M C I g L z 4 8 R W 5 0 c n k g V H l w Z T 0 i R m l s b E N v b H V t b l R 5 c G V z I i B W Y W x 1 Z T 0 i c 0 N R W U Q i I C 8 + P E V u d H J 5 I F R 5 c G U 9 I k Z p b G x D b 2 x 1 b W 5 O Y W 1 l c y I g V m F s d W U 9 I n N b J n F 1 b 3 Q 7 6 4 K g 7 K e c J n F 1 b 3 Q 7 L C Z x d W 9 0 O + y n g O y 2 n O 2 V r e u q q S Z x d W 9 0 O y w m c X V v d D v q u I j s l a E m c X V v d D t d I i A v P j x F b n R y e S B U e X B l P S J G a W x s R X J y b 3 J D b 2 R l I i B W Y W x 1 Z T 0 i c 1 V u a 2 5 v d 2 4 i I C 8 + P E V u d H J 5 I F R 5 c G U 9 I k Z p b G x M Y X N 0 V X B k Y X R l Z C I g V m F s d W U 9 I m Q y M D E 5 L T A 4 L T E y V D E z O j A 0 O j E y L j E 2 O T k w M D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n g O y 2 n O u C t O y X r S / r s 4 D q s r 3 r k J w g 7 J y g 7 Z i V L n v r g q D s p 5 w s M H 0 m c X V v d D s s J n F 1 b 3 Q 7 U 2 V j d G l v b j E v 7 K e A 7 L a c 6 4 K 0 7 J e t L + u z g O q y v e u Q n C D s n K D t m J U u e + y n g O y 2 n O 2 V r e u q q S w x f S Z x d W 9 0 O y w m c X V v d D t T Z W N 0 a W 9 u M S / s p 4 D s t p z r g r T s l 6 0 v 6 7 O A 6 r K 9 6 5 C c I O y c o O 2 Y l S 5 7 6 r i I 7 J W h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y n g O y 2 n O u C t O y X r S / r s 4 D q s r 3 r k J w g 7 J y g 7 Z i V L n v r g q D s p 5 w s M H 0 m c X V v d D s s J n F 1 b 3 Q 7 U 2 V j d G l v b j E v 7 K e A 7 L a c 6 4 K 0 7 J e t L + u z g O q y v e u Q n C D s n K D t m J U u e + y n g O y 2 n O 2 V r e u q q S w x f S Z x d W 9 0 O y w m c X V v d D t T Z W N 0 a W 9 u M S / s p 4 D s t p z r g r T s l 6 0 v 6 7 O A 6 r K 9 6 5 C c I O y c o O 2 Y l S 5 7 6 r i I 7 J W h L D N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U M l Q T c l O D A l R U M l Q j Y l O U M l R U I l O D I l Q j Q l R U M l O T c l Q U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D J U I 2 J T l D J U V C J T g y J U I 0 J U V D J T k 3 J U F E L y V F Q y V B N y U 4 M C V F Q y V C N i U 5 Q y V F Q i U 4 M i V C N C V F Q y U 5 N y V B R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y V C N i U 5 Q y V F Q i U 4 M i V C N C V F Q y U 5 N y V B R C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M l Q j Y l O U M l R U I l O D I l Q j Q l R U M l O T c l Q U Q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D J U I 2 J T l D J U V C J T g y J U I 0 J U V D J T k 3 J U F E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y V C N i U 5 Q y V F Q i U 4 M i V C N C V F Q y U 5 N y V B R C U y M C g y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7 K e A 7 L a c 6 4 K 0 7 J e t X 1 8 y I i A v P j x F b n R y e S B U e X B l P S J G a W x s U 3 R h d H V z I i B W Y W x 1 Z T 0 i c 0 N v b X B s Z X R l I i A v P j x F b n R y e S B U e X B l P S J G a W x s Q 2 9 1 b n Q i I F Z h b H V l P S J s N D A i I C 8 + P E V u d H J 5 I F R 5 c G U 9 I k Z p b G x F c n J v c k N v d W 5 0 I i B W Y W x 1 Z T 0 i b D A i I C 8 + P E V u d H J 5 I F R 5 c G U 9 I k Z p b G x D b 2 x 1 b W 5 U e X B l c y I g V m F s d W U 9 I n N D U V l E I i A v P j x F b n R y e S B U e X B l P S J G a W x s Q 2 9 s d W 1 u T m F t Z X M i I F Z h b H V l P S J z W y Z x d W 9 0 O + u C o O y n n C Z x d W 9 0 O y w m c X V v d D v s p 4 D s t p z t l a 3 r q q k m c X V v d D s s J n F 1 b 3 Q 7 6 r i I 7 J W h J n F 1 b 3 Q 7 X S I g L z 4 8 R W 5 0 c n k g V H l w Z T 0 i R m l s b E V y c m 9 y Q 2 9 k Z S I g V m F s d W U 9 I n N V b m t u b 3 d u I i A v P j x F b n R y e S B U e X B l P S J G a W x s T G F z d F V w Z G F 0 Z W Q i I F Z h b H V l P S J k M j A x O S 0 w O C 0 x M l Q x M z o w N T o x M C 4 y N D Q 4 O T I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7 K e A 7 L a c I O 2 Y h O 2 Z q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K e A 7 L a c 6 4 K 0 7 J e t I C g y K S / r s 4 D q s r 3 r k J w g 7 J y g 7 Z i V L n v r g q D s p 5 w s M H 0 m c X V v d D s s J n F 1 b 3 Q 7 U 2 V j d G l v b j E v 7 K e A 7 L a c 6 4 K 0 7 J e t I C g y K S / r s 4 D q s r 3 r k J w g 7 J y g 7 Z i V L n v s p 4 D s t p z t l a 3 r q q k s M X 0 m c X V v d D s s J n F 1 b 3 Q 7 U 2 V j d G l v b j E v 7 K e A 7 L a c 6 4 K 0 7 J e t I C g y K S / r s 4 D q s r 3 r k J w g 7 J y g 7 Z i V L n v q u I j s l a E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7 K e A 7 L a c 6 4 K 0 7 J e t I C g y K S / r s 4 D q s r 3 r k J w g 7 J y g 7 Z i V L n v r g q D s p 5 w s M H 0 m c X V v d D s s J n F 1 b 3 Q 7 U 2 V j d G l v b j E v 7 K e A 7 L a c 6 4 K 0 7 J e t I C g y K S / r s 4 D q s r 3 r k J w g 7 J y g 7 Z i V L n v s p 4 D s t p z t l a 3 r q q k s M X 0 m c X V v d D s s J n F 1 b 3 Q 7 U 2 V j d G l v b j E v 7 K e A 7 L a c 6 4 K 0 7 J e t I C g y K S / r s 4 D q s r 3 r k J w g 7 J y g 7 Z i V L n v q u I j s l a E s M 3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Q y V B N y U 4 M C V F Q y V C N i U 5 Q y V F Q i U 4 M i V C N C V F Q y U 5 N y V B R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M l Q j Y l O U M l R U I l O D I l Q j Q l R U M l O T c l Q U Q l M j A o M i k v J U V D J U E 3 J T g w J U V D J U I 2 J T l D J U V C J T g y J U I 0 J U V D J T k 3 J U F E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D J U I 2 J T l D J U V C J T g y J U I 0 J U V D J T k 3 J U F E J T I w K D I p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y V C N i U 5 Q y V F Q i U 4 M i V C N C V F Q y U 5 N y V B R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M l Q j Y l O U M l R U I l O D I l Q j Q l R U M l O T c l Q U Q l M j A o M i k v J U V D J U E w J T l D J U V B J U I x J U I w J U V C J T k w J T l D J T I w J U V D J T k 3 J U I 0 J T I w J U V D J T g 4 J T k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V 5 g z G m I 0 Z J r t X L R R g 5 Q y Q A A A A A A g A A A A A A E G Y A A A A B A A A g A A A A R K f a g 8 n D u M q G M 3 V z S Y 6 g j a e 4 w d i r p R B 2 Z r T i V Z 9 8 p S 4 A A A A A D o A A A A A C A A A g A A A A 8 A b Z g 8 D T 7 p C z i P m V L 1 x n G S J E V I j q l r + M o O T Z C d Y x w R h Q A A A A Q O v / T W + S P t / D 4 d h 3 v K + x 2 l r S f 0 U 0 3 S X K r Z o M X f n t 6 J K C f g l C U D m h 8 m q E 3 B o P r P T x F q S X + w g V G o a h Y P F 9 H g K W x h N W 7 K + u o D L 0 s P p S 1 8 v / b l 1 A A A A A 9 4 N h i R s 6 q T V a Q B + 3 f Z W b P s G M Z J A 5 R w 4 x H K M W L / p l w T a / j g r E X j M 3 l x / L 9 c t D O 2 I o n t B K k U Z V 2 d 3 f N J H 1 O 8 p n u A = = < / D a t a M a s h u p > 
</file>

<file path=customXml/itemProps1.xml><?xml version="1.0" encoding="utf-8"?>
<ds:datastoreItem xmlns:ds="http://schemas.openxmlformats.org/officeDocument/2006/customXml" ds:itemID="{1711F80A-F50F-4FA5-9329-BBAE4B3CA8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오류측정</vt:lpstr>
      <vt:lpstr>노트북 대여 내역</vt:lpstr>
      <vt:lpstr>장비 점검 분석</vt:lpstr>
      <vt:lpstr>지역별 장비 대여 현황</vt:lpstr>
      <vt:lpstr>지출 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2019-08-04T05:45:20Z</dcterms:created>
  <dcterms:modified xsi:type="dcterms:W3CDTF">2019-08-12T13:05:12Z</dcterms:modified>
</cp:coreProperties>
</file>