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4투데이피알\공룡컴\YBM\확인\8월13일\2.큐브\"/>
    </mc:Choice>
  </mc:AlternateContent>
  <bookViews>
    <workbookView xWindow="0" yWindow="0" windowWidth="20490" windowHeight="7605" activeTab="4"/>
  </bookViews>
  <sheets>
    <sheet name="원본" sheetId="2" r:id="rId1"/>
    <sheet name="표로 변환" sheetId="3" r:id="rId2"/>
    <sheet name="피봇테이블 데이터모델" sheetId="6" r:id="rId3"/>
    <sheet name="큐브함수" sheetId="7" r:id="rId4"/>
    <sheet name="큐브함수 (2)" sheetId="8" r:id="rId5"/>
  </sheets>
  <definedNames>
    <definedName name="_xlcn.WorksheetConnection_큐브1.xlsx제품현황표1" hidden="1">제품현황표[]</definedName>
  </definedName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제품현황표" name="제품현황표" connection="WorksheetConnection_큐브-1.xlsx!제품현황표"/>
        </x15:modelTables>
      </x15:dataModel>
    </ext>
  </extLst>
</workbook>
</file>

<file path=xl/calcChain.xml><?xml version="1.0" encoding="utf-8"?>
<calcChain xmlns="http://schemas.openxmlformats.org/spreadsheetml/2006/main">
  <c r="F3" i="7" l="1"/>
  <c r="A26" i="7"/>
  <c r="A35" i="7"/>
  <c r="A22" i="7"/>
  <c r="A32" i="7"/>
  <c r="A16" i="7"/>
  <c r="A21" i="7"/>
  <c r="A17" i="7"/>
  <c r="A27" i="7"/>
  <c r="A4" i="7"/>
  <c r="A28" i="7"/>
  <c r="A33" i="7"/>
  <c r="A23" i="7"/>
  <c r="A24" i="7"/>
  <c r="A19" i="7"/>
  <c r="A12" i="7"/>
  <c r="A31" i="7"/>
  <c r="A34" i="7"/>
  <c r="A6" i="7"/>
  <c r="A11" i="7"/>
  <c r="A9" i="7"/>
  <c r="A10" i="7"/>
  <c r="A7" i="7"/>
  <c r="A29" i="7"/>
  <c r="B3" i="7"/>
  <c r="A25" i="7"/>
  <c r="B25" i="7" s="1"/>
  <c r="A15" i="7"/>
  <c r="B15" i="7" s="1"/>
  <c r="A18" i="7"/>
  <c r="B18" i="7" s="1"/>
  <c r="A20" i="7"/>
  <c r="B20" i="7" s="1"/>
  <c r="A30" i="7"/>
  <c r="B30" i="7" s="1"/>
  <c r="B19" i="7"/>
  <c r="A8" i="7"/>
  <c r="B7" i="7"/>
  <c r="B12" i="7"/>
  <c r="B22" i="7"/>
  <c r="B33" i="7"/>
  <c r="A5" i="7"/>
  <c r="B5" i="7" s="1"/>
  <c r="A13" i="7"/>
  <c r="B13" i="7" s="1"/>
  <c r="A14" i="7"/>
  <c r="B35" i="7"/>
  <c r="B4" i="7"/>
  <c r="B10" i="7"/>
  <c r="B29" i="7"/>
  <c r="B24" i="7"/>
  <c r="B9" i="7"/>
  <c r="B34" i="7"/>
  <c r="B23" i="7"/>
  <c r="B16" i="7"/>
  <c r="B28" i="7"/>
  <c r="B31" i="7"/>
  <c r="B26" i="7"/>
  <c r="B17" i="7"/>
  <c r="B32" i="7"/>
  <c r="B21" i="7"/>
  <c r="B14" i="7"/>
  <c r="B27" i="7"/>
  <c r="F6" i="7"/>
  <c r="B8" i="7"/>
  <c r="F4" i="7"/>
  <c r="B11" i="7"/>
  <c r="B6" i="7"/>
  <c r="G3" i="8"/>
  <c r="A6" i="8"/>
  <c r="A35" i="8"/>
  <c r="A33" i="8"/>
  <c r="A11" i="8"/>
  <c r="A5" i="8"/>
  <c r="F3" i="8"/>
  <c r="A28" i="8"/>
  <c r="A20" i="8"/>
  <c r="A16" i="8"/>
  <c r="A12" i="8"/>
  <c r="A8" i="8"/>
  <c r="A31" i="8"/>
  <c r="A27" i="8"/>
  <c r="A23" i="8"/>
  <c r="A17" i="8"/>
  <c r="A15" i="8"/>
  <c r="A9" i="8"/>
  <c r="A34" i="8"/>
  <c r="A32" i="8"/>
  <c r="A30" i="8"/>
  <c r="A26" i="8"/>
  <c r="A24" i="8"/>
  <c r="A22" i="8"/>
  <c r="A18" i="8"/>
  <c r="A14" i="8"/>
  <c r="A10" i="8"/>
  <c r="A29" i="8"/>
  <c r="A25" i="8"/>
  <c r="A21" i="8"/>
  <c r="A19" i="8"/>
  <c r="A13" i="8"/>
  <c r="A7" i="8"/>
  <c r="A4" i="8"/>
  <c r="B3" i="8"/>
  <c r="B25" i="8"/>
  <c r="B7" i="8"/>
  <c r="B14" i="8"/>
  <c r="B26" i="8"/>
  <c r="B9" i="8"/>
  <c r="B27" i="8"/>
  <c r="B16" i="8"/>
  <c r="B11" i="8"/>
  <c r="B21" i="8"/>
  <c r="B4" i="8"/>
  <c r="B18" i="8"/>
  <c r="B30" i="8"/>
  <c r="B15" i="8"/>
  <c r="B31" i="8"/>
  <c r="B20" i="8"/>
  <c r="B33" i="8"/>
  <c r="B19" i="8"/>
  <c r="B6" i="8"/>
  <c r="B22" i="8"/>
  <c r="B32" i="8"/>
  <c r="B17" i="8"/>
  <c r="B8" i="8"/>
  <c r="B28" i="8"/>
  <c r="B35" i="8"/>
  <c r="B29" i="8"/>
  <c r="B13" i="8"/>
  <c r="B10" i="8"/>
  <c r="B24" i="8"/>
  <c r="B34" i="8"/>
  <c r="B23" i="8"/>
  <c r="B12" i="8"/>
  <c r="B5" i="8"/>
  <c r="G6" i="8" l="1"/>
  <c r="G4" i="8"/>
  <c r="F4" i="8"/>
  <c r="F6" i="8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큐브-1.xlsx!제품현황표" type="102" refreshedVersion="6" minRefreshableVersion="5">
    <extLst>
      <ext xmlns:x15="http://schemas.microsoft.com/office/spreadsheetml/2010/11/main" uri="{DE250136-89BD-433C-8126-D09CA5730AF9}">
        <x15:connection id="제품현황표">
          <x15:rangePr sourceName="_xlcn.WorksheetConnection_큐브1.xlsx제품현황표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6">
    <s v="ThisWorkbookDataModel"/>
    <s v="[제품현황표].[카테고리].[All]"/>
    <s v="[제품현황표].[카테고리].&amp;[셔츠]"/>
    <s v="[제품현황표].[제품명].&amp;[린넨 셔츠]"/>
    <s v="[제품현황표].[카테고리].&amp;[바지]"/>
    <s v="[제품현황표].[제품명].&amp;[하이웨이스트 슬림핏 블루진]"/>
    <s v="[제품현황표].[제품명].&amp;[스판 일자 면바지]"/>
    <s v="[제품현황표].[제품명].&amp;[부츠컷 블랙진]"/>
    <s v="[제품현황표].[카테고리].&amp;[구스다운]"/>
    <s v="[제품현황표].[제품명].&amp;[프라이 구스 다운]"/>
    <s v="[제품현황표].[제품명].&amp;[벤치 구스 다운]"/>
    <s v="[제품현황표].[카테고리].&amp;[가디건]"/>
    <s v="[제품현황표].[제품명].&amp;[시 스루 가디건]"/>
    <s v="[Measures].[합계: 금액]"/>
    <s v="[제품현황표].[제품명].&amp;[퀼팅 구스 패딩]"/>
    <s v="[제품현황표].[제품명].&amp;[숏 가디건]"/>
    <s v="[제품현황표].[제품명].&amp;[롱 가디건]"/>
    <s v="[제품현황표].[제품명].&amp;[화이트 베이직 셔츠]"/>
    <s v="[제품현황표].[제품명].&amp;[린넨 반팔 셔츠]"/>
    <s v="[제품현황표].[제품명].&amp;[치노 팬츠]"/>
    <s v="[제품현황표].[제품명].&amp;[스트레이트핏 블루진]"/>
    <s v="[제품현황표].[제품명].&amp;[린넨 쇼츠]"/>
    <s v="[제품현황표].[제품명].&amp;[롱 구스다운]"/>
    <s v="[제품현황표].[제품명].&amp;[연청 일자 팬츠]"/>
    <s v="[제품현황표].[제품명].&amp;[야상 구스 패딩]"/>
    <s v="[제품현황표].[제품명].&amp;[차이나 카라 반팔 셔츠]"/>
    <s v="[제품현황표].[제품명].&amp;[가오리핏 화이트 셔츠]"/>
    <s v="[제품현황표].[제품명].&amp;[와이드 린넨 슬랙스]"/>
    <s v="[제품현황표].[제품명].&amp;[스키니핏 블루진]"/>
    <s v="[제품현황표].[제품명].&amp;[데님 쇼츠]"/>
    <s v="[제품현황표].[제품명].&amp;[옴니 구스다운]"/>
    <s v="[제품현황표].[제품명].&amp;[라이트 구스베스트]"/>
    <s v="[제품현황표].[제품명].&amp;[블루 스프라이트 셔츠]"/>
    <s v="[제품현황표].[제품명].&amp;[부츠컷 블루진]"/>
    <s v="[제품현황표].[제품명].[All].Children"/>
    <s v="([제품현황표].[카테고리].[가디건]*[제품현황표].[제품명].[All].Children)"/>
  </metadataStrings>
  <mdxMetadata count="71">
    <mdx n="0" f="m">
      <t c="1">
        <n x="1"/>
      </t>
    </mdx>
    <mdx n="0" f="m">
      <t c="2">
        <n x="2"/>
        <n x="3"/>
      </t>
    </mdx>
    <mdx n="0" f="m">
      <t c="2">
        <n x="4"/>
        <n x="5"/>
      </t>
    </mdx>
    <mdx n="0" f="m">
      <t c="2">
        <n x="4"/>
        <n x="6"/>
      </t>
    </mdx>
    <mdx n="0" f="m">
      <t c="2">
        <n x="4"/>
        <n x="7"/>
      </t>
    </mdx>
    <mdx n="0" f="m">
      <t c="2">
        <n x="8"/>
        <n x="9"/>
      </t>
    </mdx>
    <mdx n="0" f="m">
      <t c="2">
        <n x="8"/>
        <n x="10"/>
      </t>
    </mdx>
    <mdx n="0" f="m">
      <t c="2">
        <n x="11"/>
        <n x="12"/>
      </t>
    </mdx>
    <mdx n="0" f="m">
      <t c="1">
        <n x="13"/>
      </t>
    </mdx>
    <mdx n="0" f="m">
      <t c="2">
        <n x="8"/>
        <n x="14"/>
      </t>
    </mdx>
    <mdx n="0" f="m">
      <t c="2">
        <n x="11"/>
        <n x="15"/>
      </t>
    </mdx>
    <mdx n="0" f="m">
      <t c="2">
        <n x="11"/>
        <n x="16"/>
      </t>
    </mdx>
    <mdx n="0" f="m">
      <t c="1">
        <n x="2"/>
      </t>
    </mdx>
    <mdx n="0" f="m">
      <t c="1">
        <n x="4"/>
      </t>
    </mdx>
    <mdx n="0" f="m">
      <t c="1">
        <n x="8"/>
      </t>
    </mdx>
    <mdx n="0" f="m">
      <t c="2">
        <n x="2"/>
        <n x="17"/>
      </t>
    </mdx>
    <mdx n="0" f="m">
      <t c="2">
        <n x="2"/>
        <n x="18"/>
      </t>
    </mdx>
    <mdx n="0" f="m">
      <t c="2">
        <n x="4"/>
        <n x="19"/>
      </t>
    </mdx>
    <mdx n="0" f="m">
      <t c="2">
        <n x="4"/>
        <n x="20"/>
      </t>
    </mdx>
    <mdx n="0" f="m">
      <t c="2">
        <n x="4"/>
        <n x="21"/>
      </t>
    </mdx>
    <mdx n="0" f="m">
      <t c="2">
        <n x="8"/>
        <n x="22"/>
      </t>
    </mdx>
    <mdx n="0" f="m">
      <t c="2">
        <n x="4"/>
        <n x="23"/>
      </t>
    </mdx>
    <mdx n="0" f="m">
      <t c="2">
        <n x="8"/>
        <n x="24"/>
      </t>
    </mdx>
    <mdx n="0" f="m">
      <t c="2">
        <n x="2"/>
        <n x="25"/>
      </t>
    </mdx>
    <mdx n="0" f="m">
      <t c="2">
        <n x="2"/>
        <n x="26"/>
      </t>
    </mdx>
    <mdx n="0" f="m">
      <t c="2">
        <n x="4"/>
        <n x="27"/>
      </t>
    </mdx>
    <mdx n="0" f="m">
      <t c="2">
        <n x="4"/>
        <n x="28"/>
      </t>
    </mdx>
    <mdx n="0" f="m">
      <t c="2">
        <n x="4"/>
        <n x="29"/>
      </t>
    </mdx>
    <mdx n="0" f="m">
      <t c="2">
        <n x="8"/>
        <n x="30"/>
      </t>
    </mdx>
    <mdx n="0" f="m">
      <t c="2">
        <n x="8"/>
        <n x="31"/>
      </t>
    </mdx>
    <mdx n="0" f="m">
      <t c="2">
        <n x="2"/>
        <n x="32"/>
      </t>
    </mdx>
    <mdx n="0" f="m">
      <t c="2">
        <n x="4"/>
        <n x="33"/>
      </t>
    </mdx>
    <mdx n="0" f="m">
      <t c="1">
        <n x="11"/>
      </t>
    </mdx>
    <mdx n="0" f="v">
      <t c="3">
        <n x="8"/>
        <n x="14"/>
        <n x="13"/>
      </t>
    </mdx>
    <mdx n="0" f="v">
      <t c="3">
        <n x="11"/>
        <n x="15"/>
        <n x="13"/>
      </t>
    </mdx>
    <mdx n="0" f="v">
      <t c="3">
        <n x="2"/>
        <n x="17"/>
        <n x="13"/>
      </t>
    </mdx>
    <mdx n="0" f="v">
      <t c="3">
        <n x="2"/>
        <n x="18"/>
        <n x="13"/>
      </t>
    </mdx>
    <mdx n="0" f="v">
      <t c="3">
        <n x="4"/>
        <n x="19"/>
        <n x="13"/>
      </t>
    </mdx>
    <mdx n="0" f="v">
      <t c="3">
        <n x="4"/>
        <n x="20"/>
        <n x="13"/>
      </t>
    </mdx>
    <mdx n="0" f="v">
      <t c="3">
        <n x="4"/>
        <n x="21"/>
        <n x="13"/>
      </t>
    </mdx>
    <mdx n="0" f="v">
      <t c="3">
        <n x="8"/>
        <n x="22"/>
        <n x="13"/>
      </t>
    </mdx>
    <mdx n="0" f="v">
      <t c="3">
        <n x="4"/>
        <n x="23"/>
        <n x="13"/>
      </t>
    </mdx>
    <mdx n="0" f="v">
      <t c="3">
        <n x="8"/>
        <n x="24"/>
        <n x="13"/>
      </t>
    </mdx>
    <mdx n="0" f="v">
      <t c="3">
        <n x="11"/>
        <n x="16"/>
        <n x="13"/>
      </t>
    </mdx>
    <mdx n="0" f="v">
      <t c="3">
        <n x="2"/>
        <n x="25"/>
        <n x="13"/>
      </t>
    </mdx>
    <mdx n="0" f="v">
      <t c="3">
        <n x="2"/>
        <n x="26"/>
        <n x="13"/>
      </t>
    </mdx>
    <mdx n="0" f="v">
      <t c="3">
        <n x="4"/>
        <n x="27"/>
        <n x="13"/>
      </t>
    </mdx>
    <mdx n="0" f="v">
      <t c="3">
        <n x="4"/>
        <n x="28"/>
        <n x="13"/>
      </t>
    </mdx>
    <mdx n="0" f="v">
      <t c="3">
        <n x="4"/>
        <n x="29"/>
        <n x="13"/>
      </t>
    </mdx>
    <mdx n="0" f="v">
      <t c="3">
        <n x="8"/>
        <n x="30"/>
        <n x="13"/>
      </t>
    </mdx>
    <mdx n="0" f="v">
      <t c="3">
        <n x="8"/>
        <n x="31"/>
        <n x="13"/>
      </t>
    </mdx>
    <mdx n="0" f="v">
      <t c="2">
        <n x="2"/>
        <n x="13"/>
      </t>
    </mdx>
    <mdx n="0" f="v">
      <t c="2">
        <n x="4"/>
        <n x="13"/>
      </t>
    </mdx>
    <mdx n="0" f="v">
      <t c="2">
        <n x="8"/>
        <n x="13"/>
      </t>
    </mdx>
    <mdx n="0" f="v">
      <t c="3">
        <n x="2"/>
        <n x="32"/>
        <n x="13"/>
      </t>
    </mdx>
    <mdx n="0" f="v">
      <t c="3">
        <n x="4"/>
        <n x="33"/>
        <n x="13"/>
      </t>
    </mdx>
    <mdx n="0" f="v">
      <t c="2">
        <n x="11"/>
        <n x="13"/>
      </t>
    </mdx>
    <mdx n="0" f="v">
      <t c="3">
        <n x="11"/>
        <n x="12"/>
        <n x="13"/>
      </t>
    </mdx>
    <mdx n="0" f="v">
      <t c="3">
        <n x="8"/>
        <n x="10"/>
        <n x="13"/>
      </t>
    </mdx>
    <mdx n="0" f="v">
      <t c="3">
        <n x="8"/>
        <n x="9"/>
        <n x="13"/>
      </t>
    </mdx>
    <mdx n="0" f="v">
      <t c="3">
        <n x="4"/>
        <n x="7"/>
        <n x="13"/>
      </t>
    </mdx>
    <mdx n="0" f="v">
      <t c="3">
        <n x="4"/>
        <n x="6"/>
        <n x="13"/>
      </t>
    </mdx>
    <mdx n="0" f="v">
      <t c="3">
        <n x="4"/>
        <n x="5"/>
        <n x="13"/>
      </t>
    </mdx>
    <mdx n="0" f="v">
      <t c="3">
        <n x="2"/>
        <n x="3"/>
        <n x="13"/>
      </t>
    </mdx>
    <mdx n="0" f="v">
      <t c="2">
        <n x="1"/>
        <n x="13"/>
      </t>
    </mdx>
    <mdx n="0" f="s">
      <ms ns="34" c="1" o="d">
        <n x="13"/>
      </ms>
    </mdx>
    <mdx n="0" f="r">
      <t c="1">
        <n x="22"/>
      </t>
    </mdx>
    <mdx n="0" f="c">
      <ms ns="34" c="1" o="d">
        <n x="13"/>
      </ms>
    </mdx>
    <mdx n="0" f="s">
      <ms ns="35" c="1" o="d">
        <n x="13"/>
      </ms>
    </mdx>
    <mdx n="0" f="c">
      <ms ns="35" c="1" o="d">
        <n x="13"/>
      </ms>
    </mdx>
    <mdx n="0" f="r">
      <t c="2">
        <n x="11"/>
        <n x="15"/>
      </t>
    </mdx>
  </mdxMetadata>
  <valueMetadata count="7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</valueMetadata>
</metadata>
</file>

<file path=xl/sharedStrings.xml><?xml version="1.0" encoding="utf-8"?>
<sst xmlns="http://schemas.openxmlformats.org/spreadsheetml/2006/main" count="220" uniqueCount="107">
  <si>
    <t>카테고리</t>
    <phoneticPr fontId="3" type="noConversion"/>
  </si>
  <si>
    <t>제품코드</t>
    <phoneticPr fontId="3" type="noConversion"/>
  </si>
  <si>
    <t>제품명</t>
    <phoneticPr fontId="3" type="noConversion"/>
  </si>
  <si>
    <t>무게</t>
    <phoneticPr fontId="3" type="noConversion"/>
  </si>
  <si>
    <t>금액</t>
    <phoneticPr fontId="3" type="noConversion"/>
  </si>
  <si>
    <t>구스다운</t>
    <phoneticPr fontId="3" type="noConversion"/>
  </si>
  <si>
    <t>F1001</t>
    <phoneticPr fontId="3" type="noConversion"/>
  </si>
  <si>
    <t>옴니 구스다운</t>
    <phoneticPr fontId="3" type="noConversion"/>
  </si>
  <si>
    <t>구스다운</t>
    <phoneticPr fontId="3" type="noConversion"/>
  </si>
  <si>
    <t>F1002</t>
    <phoneticPr fontId="3" type="noConversion"/>
  </si>
  <si>
    <t>야상 구스 패딩</t>
    <phoneticPr fontId="3" type="noConversion"/>
  </si>
  <si>
    <t>F1003</t>
  </si>
  <si>
    <t>퀼팅 구스 패딩</t>
    <phoneticPr fontId="3" type="noConversion"/>
  </si>
  <si>
    <t>F1004</t>
  </si>
  <si>
    <t>라이트 구스베스트</t>
    <phoneticPr fontId="3" type="noConversion"/>
  </si>
  <si>
    <t>F1005</t>
  </si>
  <si>
    <t>롱 구스다운</t>
    <phoneticPr fontId="3" type="noConversion"/>
  </si>
  <si>
    <t>F1006</t>
  </si>
  <si>
    <t>벤치 구스 다운</t>
    <phoneticPr fontId="3" type="noConversion"/>
  </si>
  <si>
    <t>F1007</t>
    <phoneticPr fontId="3" type="noConversion"/>
  </si>
  <si>
    <t>프라이 구스 다운</t>
    <phoneticPr fontId="3" type="noConversion"/>
  </si>
  <si>
    <t>가디건</t>
    <phoneticPr fontId="3" type="noConversion"/>
  </si>
  <si>
    <t>G1001</t>
    <phoneticPr fontId="3" type="noConversion"/>
  </si>
  <si>
    <t>숏 가디건</t>
    <phoneticPr fontId="3" type="noConversion"/>
  </si>
  <si>
    <t>G1002</t>
    <phoneticPr fontId="3" type="noConversion"/>
  </si>
  <si>
    <t>롱 가디건</t>
    <phoneticPr fontId="3" type="noConversion"/>
  </si>
  <si>
    <t>G1003</t>
    <phoneticPr fontId="3" type="noConversion"/>
  </si>
  <si>
    <t>시 스루 가디건</t>
    <phoneticPr fontId="3" type="noConversion"/>
  </si>
  <si>
    <t>바지</t>
    <phoneticPr fontId="3" type="noConversion"/>
  </si>
  <si>
    <t>P1001</t>
    <phoneticPr fontId="3" type="noConversion"/>
  </si>
  <si>
    <t>스키니핏 블루진</t>
    <phoneticPr fontId="3" type="noConversion"/>
  </si>
  <si>
    <t>P1002</t>
    <phoneticPr fontId="3" type="noConversion"/>
  </si>
  <si>
    <t>스트레이트핏 블루진</t>
    <phoneticPr fontId="3" type="noConversion"/>
  </si>
  <si>
    <t>P1003</t>
    <phoneticPr fontId="3" type="noConversion"/>
  </si>
  <si>
    <t>부츠컷 블랙진</t>
    <phoneticPr fontId="3" type="noConversion"/>
  </si>
  <si>
    <t>P1005</t>
    <phoneticPr fontId="3" type="noConversion"/>
  </si>
  <si>
    <t>부츠컷 블루진</t>
    <phoneticPr fontId="3" type="noConversion"/>
  </si>
  <si>
    <t>P1006</t>
    <phoneticPr fontId="3" type="noConversion"/>
  </si>
  <si>
    <t>데님 쇼츠</t>
    <phoneticPr fontId="3" type="noConversion"/>
  </si>
  <si>
    <t>P1007</t>
    <phoneticPr fontId="3" type="noConversion"/>
  </si>
  <si>
    <t>하이웨이스트 슬림핏 블루진</t>
    <phoneticPr fontId="3" type="noConversion"/>
  </si>
  <si>
    <t>P1008</t>
    <phoneticPr fontId="3" type="noConversion"/>
  </si>
  <si>
    <t>연청 일자 팬츠</t>
    <phoneticPr fontId="3" type="noConversion"/>
  </si>
  <si>
    <t>P1009</t>
    <phoneticPr fontId="3" type="noConversion"/>
  </si>
  <si>
    <t>치노 팬츠</t>
    <phoneticPr fontId="3" type="noConversion"/>
  </si>
  <si>
    <t>P1010</t>
    <phoneticPr fontId="3" type="noConversion"/>
  </si>
  <si>
    <t>스판 일자 면바지</t>
    <phoneticPr fontId="3" type="noConversion"/>
  </si>
  <si>
    <t>P1011</t>
    <phoneticPr fontId="3" type="noConversion"/>
  </si>
  <si>
    <t>와이드 린넨 슬랙스</t>
    <phoneticPr fontId="3" type="noConversion"/>
  </si>
  <si>
    <t>P1012</t>
    <phoneticPr fontId="3" type="noConversion"/>
  </si>
  <si>
    <t>린넨 쇼츠</t>
    <phoneticPr fontId="3" type="noConversion"/>
  </si>
  <si>
    <t>셔츠</t>
    <phoneticPr fontId="3" type="noConversion"/>
  </si>
  <si>
    <t>S1001</t>
    <phoneticPr fontId="3" type="noConversion"/>
  </si>
  <si>
    <t>린넨 셔츠</t>
    <phoneticPr fontId="3" type="noConversion"/>
  </si>
  <si>
    <t>S1002</t>
    <phoneticPr fontId="3" type="noConversion"/>
  </si>
  <si>
    <t>화이트 베이직 셔츠</t>
    <phoneticPr fontId="3" type="noConversion"/>
  </si>
  <si>
    <t>S1003</t>
    <phoneticPr fontId="3" type="noConversion"/>
  </si>
  <si>
    <t>블루 스프라이트 셔츠</t>
    <phoneticPr fontId="3" type="noConversion"/>
  </si>
  <si>
    <t>셔츠</t>
    <phoneticPr fontId="3" type="noConversion"/>
  </si>
  <si>
    <t>S1004</t>
    <phoneticPr fontId="3" type="noConversion"/>
  </si>
  <si>
    <t>린넨 반팔 셔츠</t>
    <phoneticPr fontId="3" type="noConversion"/>
  </si>
  <si>
    <t>S1005</t>
    <phoneticPr fontId="3" type="noConversion"/>
  </si>
  <si>
    <t>가오리핏 화이트 셔츠</t>
    <phoneticPr fontId="3" type="noConversion"/>
  </si>
  <si>
    <t>S1006</t>
    <phoneticPr fontId="3" type="noConversion"/>
  </si>
  <si>
    <t>차이나 카라 반팔 셔츠</t>
    <phoneticPr fontId="3" type="noConversion"/>
  </si>
  <si>
    <t>행 레이블</t>
  </si>
  <si>
    <t>가디건</t>
  </si>
  <si>
    <t>구스다운</t>
  </si>
  <si>
    <t>바지</t>
  </si>
  <si>
    <t>셔츠</t>
  </si>
  <si>
    <t>총합계</t>
  </si>
  <si>
    <t>롱 가디건</t>
  </si>
  <si>
    <t>숏 가디건</t>
  </si>
  <si>
    <t>시 스루 가디건</t>
  </si>
  <si>
    <t>라이트 구스베스트</t>
  </si>
  <si>
    <t>롱 구스다운</t>
  </si>
  <si>
    <t>벤치 구스 다운</t>
  </si>
  <si>
    <t>야상 구스 패딩</t>
  </si>
  <si>
    <t>옴니 구스다운</t>
  </si>
  <si>
    <t>퀼팅 구스 패딩</t>
  </si>
  <si>
    <t>프라이 구스 다운</t>
  </si>
  <si>
    <t>데님 쇼츠</t>
  </si>
  <si>
    <t>린넨 쇼츠</t>
  </si>
  <si>
    <t>부츠컷 블랙진</t>
  </si>
  <si>
    <t>부츠컷 블루진</t>
  </si>
  <si>
    <t>스키니핏 블루진</t>
  </si>
  <si>
    <t>스트레이트핏 블루진</t>
  </si>
  <si>
    <t>스판 일자 면바지</t>
  </si>
  <si>
    <t>연청 일자 팬츠</t>
  </si>
  <si>
    <t>와이드 린넨 슬랙스</t>
  </si>
  <si>
    <t>치노 팬츠</t>
  </si>
  <si>
    <t>하이웨이스트 슬림핏 블루진</t>
  </si>
  <si>
    <t>가오리핏 화이트 셔츠</t>
  </si>
  <si>
    <t>린넨 반팔 셔츠</t>
  </si>
  <si>
    <t>린넨 셔츠</t>
  </si>
  <si>
    <t>블루 스프라이트 셔츠</t>
  </si>
  <si>
    <t>차이나 카라 반팔 셔츠</t>
  </si>
  <si>
    <t>화이트 베이직 셔츠</t>
  </si>
  <si>
    <t>합계: 금액</t>
  </si>
  <si>
    <t>매출 최고 상품명</t>
    <phoneticPr fontId="3" type="noConversion"/>
  </si>
  <si>
    <t>큐브셋</t>
    <phoneticPr fontId="3" type="noConversion"/>
  </si>
  <si>
    <t>총 제품 수</t>
    <phoneticPr fontId="3" type="noConversion"/>
  </si>
  <si>
    <t>큐브랭크멤버</t>
    <phoneticPr fontId="3" type="noConversion"/>
  </si>
  <si>
    <t>큐브셋카운드</t>
    <phoneticPr fontId="3" type="noConversion"/>
  </si>
  <si>
    <t>가디건 카테고리 중에서 가장 합계금액이 높은 제품의 이름은?</t>
    <phoneticPr fontId="3" type="noConversion"/>
  </si>
  <si>
    <t>CUBESET("ThisWorkbookDataModel","([제품현황표].[카테고리].[가디건]*[제품현황표].[제품명].[All].Children)",,2,"[Measures].[합계: 금액]")</t>
  </si>
  <si>
    <t>제품 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</si>
</sst>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41" fontId="0" fillId="0" borderId="3" xfId="1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41" fontId="0" fillId="0" borderId="6" xfId="1" applyNumberFormat="1" applyFont="1" applyBorder="1">
      <alignment vertical="center"/>
    </xf>
    <xf numFmtId="41" fontId="0" fillId="0" borderId="5" xfId="1" applyNumberFormat="1" applyFont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0" xfId="0" applyBorder="1">
      <alignment vertical="center"/>
    </xf>
    <xf numFmtId="0" fontId="0" fillId="4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쉼표 [0]" xfId="1" builtinId="6"/>
    <cellStyle name="표준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3" formatCode="_-* #,##0_-;\-* #,##0_-;_-* &quot;-&quot;_-;_-@_-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B5" s="8"/>
        <tr r="B12" s="8"/>
        <tr r="B23" s="8"/>
        <tr r="B34" s="8"/>
        <tr r="B24" s="8"/>
        <tr r="B10" s="8"/>
        <tr r="B13" s="8"/>
        <tr r="B29" s="8"/>
        <tr r="B35" s="8"/>
        <tr r="B28" s="8"/>
        <tr r="B8" s="8"/>
        <tr r="B17" s="8"/>
        <tr r="B32" s="8"/>
        <tr r="B22" s="8"/>
        <tr r="B6" s="8"/>
        <tr r="B19" s="8"/>
        <tr r="B33" s="8"/>
        <tr r="B20" s="8"/>
        <tr r="B31" s="8"/>
        <tr r="B15" s="8"/>
        <tr r="B30" s="8"/>
        <tr r="B18" s="8"/>
        <tr r="B4" s="8"/>
        <tr r="B21" s="8"/>
        <tr r="B11" s="8"/>
        <tr r="B16" s="8"/>
        <tr r="B27" s="8"/>
        <tr r="B9" s="8"/>
        <tr r="B26" s="8"/>
        <tr r="B14" s="8"/>
        <tr r="B7" s="8"/>
        <tr r="B25" s="8"/>
        <tr r="B3" s="8"/>
        <tr r="B6" s="7"/>
        <tr r="B11" s="7"/>
        <tr r="F4" s="7"/>
        <tr r="B8" s="7"/>
        <tr r="F6" s="7"/>
        <tr r="B27" s="7"/>
        <tr r="B14" s="7"/>
        <tr r="B21" s="7"/>
        <tr r="B32" s="7"/>
        <tr r="B17" s="7"/>
        <tr r="B26" s="7"/>
        <tr r="B31" s="7"/>
        <tr r="B28" s="7"/>
        <tr r="B16" s="7"/>
        <tr r="B23" s="7"/>
        <tr r="B34" s="7"/>
        <tr r="B9" s="7"/>
        <tr r="B24" s="7"/>
        <tr r="B29" s="7"/>
        <tr r="B10" s="7"/>
        <tr r="B4" s="7"/>
        <tr r="B35" s="7"/>
        <tr r="A14" s="7"/>
        <tr r="B13" s="7"/>
        <tr r="A13" s="7"/>
        <tr r="B5" s="7"/>
        <tr r="A5" s="7"/>
        <tr r="B33" s="7"/>
        <tr r="B22" s="7"/>
        <tr r="B12" s="7"/>
        <tr r="B7" s="7"/>
        <tr r="A8" s="7"/>
        <tr r="B19" s="7"/>
        <tr r="B30" s="7"/>
        <tr r="A30" s="7"/>
        <tr r="B20" s="7"/>
        <tr r="A20" s="7"/>
        <tr r="B18" s="7"/>
        <tr r="A18" s="7"/>
        <tr r="B15" s="7"/>
        <tr r="A15" s="7"/>
        <tr r="B25" s="7"/>
        <tr r="A25" s="7"/>
        <tr r="B3" s="7"/>
        <tr r="A29" s="7"/>
        <tr r="A7" s="7"/>
        <tr r="A10" s="7"/>
        <tr r="A9" s="7"/>
        <tr r="A11" s="7"/>
        <tr r="A6" s="7"/>
        <tr r="A34" s="7"/>
        <tr r="A31" s="7"/>
        <tr r="A12" s="7"/>
        <tr r="A19" s="7"/>
        <tr r="A24" s="7"/>
        <tr r="A23" s="7"/>
        <tr r="A33" s="7"/>
        <tr r="A28" s="7"/>
        <tr r="A4" s="7"/>
        <tr r="A27" s="7"/>
        <tr r="A17" s="7"/>
        <tr r="A21" s="7"/>
        <tr r="A16" s="7"/>
        <tr r="A32" s="7"/>
        <tr r="A22" s="7"/>
        <tr r="A35" s="7"/>
        <tr r="A26" s="7"/>
        <tr r="F3" s="7"/>
        <tr r="G3" s="8"/>
        <tr r="A6" s="8"/>
        <tr r="A35" s="8"/>
        <tr r="A33" s="8"/>
        <tr r="A11" s="8"/>
        <tr r="A5" s="8"/>
        <tr r="F3" s="8"/>
        <tr r="A28" s="8"/>
        <tr r="A20" s="8"/>
        <tr r="A16" s="8"/>
        <tr r="A12" s="8"/>
        <tr r="A8" s="8"/>
        <tr r="A31" s="8"/>
        <tr r="A27" s="8"/>
        <tr r="A23" s="8"/>
        <tr r="A17" s="8"/>
        <tr r="A15" s="8"/>
        <tr r="A9" s="8"/>
        <tr r="A34" s="8"/>
        <tr r="A32" s="8"/>
        <tr r="A30" s="8"/>
        <tr r="A26" s="8"/>
        <tr r="A24" s="8"/>
        <tr r="A22" s="8"/>
        <tr r="A18" s="8"/>
        <tr r="A14" s="8"/>
        <tr r="A10" s="8"/>
        <tr r="A29" s="8"/>
        <tr r="A25" s="8"/>
        <tr r="A21" s="8"/>
        <tr r="A19" s="8"/>
        <tr r="A13" s="8"/>
        <tr r="A7" s="8"/>
        <tr r="A4" s="8"/>
        <tr r="G6" s="8"/>
        <tr r="G4" s="8"/>
        <tr r="F4" s="8"/>
        <tr r="F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4</xdr:row>
      <xdr:rowOff>47625</xdr:rowOff>
    </xdr:from>
    <xdr:to>
      <xdr:col>15</xdr:col>
      <xdr:colOff>542925</xdr:colOff>
      <xdr:row>16</xdr:row>
      <xdr:rowOff>95250</xdr:rowOff>
    </xdr:to>
    <xdr:sp macro="" textlink="">
      <xdr:nvSpPr>
        <xdr:cNvPr id="2" name="직사각형 1"/>
        <xdr:cNvSpPr/>
      </xdr:nvSpPr>
      <xdr:spPr>
        <a:xfrm>
          <a:off x="5810250" y="885825"/>
          <a:ext cx="6124575" cy="2562225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1.</a:t>
          </a:r>
          <a:r>
            <a:rPr lang="en-US" altLang="ko-KR" sz="1200" baseline="0"/>
            <a:t> CUBESET(connection, set_expression, [caption], [sort_order], [sort_by])</a:t>
          </a:r>
        </a:p>
        <a:p>
          <a:pPr algn="l"/>
          <a:endParaRPr lang="en-US" altLang="ko-KR" sz="1200" baseline="0"/>
        </a:p>
        <a:p>
          <a:pPr lvl="1" algn="l"/>
          <a:r>
            <a:rPr lang="en-US" altLang="ko-KR" sz="1200"/>
            <a:t>connection : </a:t>
          </a:r>
          <a:r>
            <a:rPr lang="ko-KR" altLang="en-US" sz="1200"/>
            <a:t>큐브에 대한 연결이름</a:t>
          </a:r>
          <a:r>
            <a:rPr lang="en-US" altLang="ko-KR" sz="1200"/>
            <a:t>,</a:t>
          </a:r>
          <a:r>
            <a:rPr lang="en-US" altLang="ko-KR" sz="1200" baseline="0"/>
            <a:t> "</a:t>
          </a:r>
          <a:r>
            <a:rPr lang="ko-KR" altLang="en-US" sz="1200" baseline="0"/>
            <a:t>를 쓰면 자동으로 보임  </a:t>
          </a:r>
          <a:r>
            <a:rPr lang="ko-KR" altLang="en-US" sz="1200" baseline="0">
              <a:solidFill>
                <a:srgbClr val="FF0000"/>
              </a:solidFill>
            </a:rPr>
            <a:t>자동</a:t>
          </a:r>
          <a:endParaRPr lang="en-US" altLang="ko-KR" sz="1200" baseline="0">
            <a:solidFill>
              <a:srgbClr val="FF0000"/>
            </a:solidFill>
          </a:endParaRPr>
        </a:p>
        <a:p>
          <a:pPr lvl="1" algn="l"/>
          <a:r>
            <a:rPr lang="en-US" altLang="ko-KR" sz="1200"/>
            <a:t>set_expression : </a:t>
          </a:r>
          <a:r>
            <a:rPr lang="ko-KR" altLang="en-US" sz="1200"/>
            <a:t>구성원 집합을 만드는 집합식 </a:t>
          </a:r>
          <a:r>
            <a:rPr lang="en-US" altLang="ko-KR" sz="1200" baseline="0"/>
            <a:t>  </a:t>
          </a:r>
          <a:r>
            <a:rPr lang="ko-KR" altLang="en-US" sz="1200">
              <a:solidFill>
                <a:srgbClr val="FF0000"/>
              </a:solidFill>
            </a:rPr>
            <a:t>제품현황표의 제품명의 모든 것</a:t>
          </a:r>
          <a:endParaRPr lang="en-US" altLang="ko-KR" sz="1200">
            <a:solidFill>
              <a:srgbClr val="FF0000"/>
            </a:solidFill>
          </a:endParaRPr>
        </a:p>
        <a:p>
          <a:pPr lvl="1" algn="l"/>
          <a:r>
            <a:rPr lang="en-US" altLang="ko-KR" sz="1200"/>
            <a:t>catption</a:t>
          </a:r>
          <a:r>
            <a:rPr lang="en-US" altLang="ko-KR" sz="1200" baseline="0"/>
            <a:t> : </a:t>
          </a:r>
          <a:r>
            <a:rPr lang="ko-KR" altLang="en-US" sz="1200" baseline="0"/>
            <a:t>생략가능</a:t>
          </a:r>
          <a:endParaRPr lang="en-US" altLang="ko-KR" sz="1200" baseline="0"/>
        </a:p>
        <a:p>
          <a:pPr lvl="1" algn="l"/>
          <a:r>
            <a:rPr lang="en-US" altLang="ko-KR" sz="1200" baseline="0"/>
            <a:t>sort_order : 1 </a:t>
          </a:r>
          <a:r>
            <a:rPr lang="ko-KR" altLang="en-US" sz="1200" baseline="0"/>
            <a:t>오름차순</a:t>
          </a:r>
          <a:r>
            <a:rPr lang="en-US" altLang="ko-KR" sz="1200" baseline="0"/>
            <a:t>, 2 </a:t>
          </a:r>
          <a:r>
            <a:rPr lang="ko-KR" altLang="en-US" sz="1200" baseline="0"/>
            <a:t>내림차순                       </a:t>
          </a:r>
          <a:r>
            <a:rPr lang="en-US" altLang="ko-KR" sz="1200" baseline="0">
              <a:solidFill>
                <a:srgbClr val="FF0000"/>
              </a:solidFill>
            </a:rPr>
            <a:t>2</a:t>
          </a:r>
        </a:p>
        <a:p>
          <a:pPr lvl="1" algn="l"/>
          <a:r>
            <a:rPr lang="en-US" altLang="ko-KR" sz="1200" baseline="0"/>
            <a:t>sort_by : </a:t>
          </a:r>
          <a:r>
            <a:rPr lang="ko-KR" altLang="en-US" sz="1200" baseline="0"/>
            <a:t>정렬 필드명                                                 </a:t>
          </a:r>
          <a:r>
            <a:rPr lang="ko-KR" altLang="en-US" sz="1200" baseline="0">
              <a:solidFill>
                <a:srgbClr val="FF0000"/>
              </a:solidFill>
            </a:rPr>
            <a:t>합계</a:t>
          </a:r>
          <a:r>
            <a:rPr lang="en-US" altLang="ko-KR" sz="1200" baseline="0">
              <a:solidFill>
                <a:srgbClr val="FF0000"/>
              </a:solidFill>
            </a:rPr>
            <a:t>: </a:t>
          </a:r>
          <a:r>
            <a:rPr lang="ko-KR" altLang="en-US" sz="1200" baseline="0">
              <a:solidFill>
                <a:srgbClr val="FF0000"/>
              </a:solidFill>
            </a:rPr>
            <a:t>금액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8</xdr:row>
      <xdr:rowOff>190501</xdr:rowOff>
    </xdr:from>
    <xdr:to>
      <xdr:col>12</xdr:col>
      <xdr:colOff>666750</xdr:colOff>
      <xdr:row>28</xdr:row>
      <xdr:rowOff>1</xdr:rowOff>
    </xdr:to>
    <xdr:sp macro="" textlink="">
      <xdr:nvSpPr>
        <xdr:cNvPr id="4" name="직사각형 3"/>
        <xdr:cNvSpPr/>
      </xdr:nvSpPr>
      <xdr:spPr>
        <a:xfrm>
          <a:off x="3943350" y="1866901"/>
          <a:ext cx="8391525" cy="4000500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eaLnBrk="1" fontAlgn="auto" latinLnBrk="0" hangingPunct="1"/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1. CUBESET(connection, set_expression, [caption], [sort_order], [sort_by]) </a:t>
          </a: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큐브 집합 정의</a:t>
          </a:r>
          <a:endParaRPr lang="en-US" altLang="ko-KR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-connection : </a:t>
          </a:r>
          <a:r>
            <a:rPr lang="ko-KR" altLang="en-US" sz="1200">
              <a:latin typeface="+mn-ea"/>
              <a:ea typeface="+mn-ea"/>
            </a:rPr>
            <a:t>큐브에 대한 연결이름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en-US" altLang="ko-KR" sz="1200" baseline="0">
              <a:latin typeface="+mn-ea"/>
              <a:ea typeface="+mn-ea"/>
            </a:rPr>
            <a:t> "</a:t>
          </a:r>
          <a:r>
            <a:rPr lang="ko-KR" altLang="en-US" sz="1200" baseline="0">
              <a:latin typeface="+mn-ea"/>
              <a:ea typeface="+mn-ea"/>
            </a:rPr>
            <a:t>를 쓰면 자동으로 보임 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자동</a:t>
          </a:r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-set_expression : </a:t>
          </a:r>
          <a:r>
            <a:rPr lang="ko-KR" altLang="en-US" sz="1200">
              <a:latin typeface="+mn-ea"/>
              <a:ea typeface="+mn-ea"/>
            </a:rPr>
            <a:t>구성원 집합을 만드는 집합식 </a:t>
          </a:r>
          <a:r>
            <a:rPr lang="en-US" altLang="ko-KR" sz="1200" baseline="0">
              <a:latin typeface="+mn-ea"/>
              <a:ea typeface="+mn-ea"/>
            </a:rPr>
            <a:t>                  </a:t>
          </a:r>
          <a:r>
            <a:rPr lang="ko-KR" altLang="en-US" sz="1200">
              <a:solidFill>
                <a:srgbClr val="FF0000"/>
              </a:solidFill>
              <a:latin typeface="+mn-ea"/>
              <a:ea typeface="+mn-ea"/>
            </a:rPr>
            <a:t>제품현황표의 제품명의 모든 것</a:t>
          </a:r>
          <a:endParaRPr lang="en-US" altLang="ko-KR" sz="120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-caption</a:t>
          </a:r>
          <a:r>
            <a:rPr lang="en-US" altLang="ko-KR" sz="1200" baseline="0">
              <a:latin typeface="+mn-ea"/>
              <a:ea typeface="+mn-ea"/>
            </a:rPr>
            <a:t> : </a:t>
          </a:r>
          <a:r>
            <a:rPr lang="ko-KR" altLang="en-US" sz="1200" baseline="0">
              <a:latin typeface="+mn-ea"/>
              <a:ea typeface="+mn-ea"/>
            </a:rPr>
            <a:t>생략가능</a:t>
          </a:r>
          <a:endParaRPr lang="en-US" altLang="ko-KR" sz="1200" baseline="0">
            <a:latin typeface="+mn-ea"/>
            <a:ea typeface="+mn-ea"/>
          </a:endParaRPr>
        </a:p>
        <a:p>
          <a:pPr lvl="1" algn="l"/>
          <a:r>
            <a:rPr lang="en-US" altLang="ko-KR" sz="1200" baseline="0">
              <a:latin typeface="+mn-ea"/>
              <a:ea typeface="+mn-ea"/>
            </a:rPr>
            <a:t>-sort_order : 1 </a:t>
          </a:r>
          <a:r>
            <a:rPr lang="ko-KR" altLang="en-US" sz="1200" baseline="0">
              <a:latin typeface="+mn-ea"/>
              <a:ea typeface="+mn-ea"/>
            </a:rPr>
            <a:t>오름차순</a:t>
          </a:r>
          <a:r>
            <a:rPr lang="en-US" altLang="ko-KR" sz="1200" baseline="0">
              <a:latin typeface="+mn-ea"/>
              <a:ea typeface="+mn-ea"/>
            </a:rPr>
            <a:t>, 2 </a:t>
          </a:r>
          <a:r>
            <a:rPr lang="ko-KR" altLang="en-US" sz="1200" baseline="0">
              <a:latin typeface="+mn-ea"/>
              <a:ea typeface="+mn-ea"/>
            </a:rPr>
            <a:t>내림차순                                </a:t>
          </a:r>
          <a:r>
            <a:rPr lang="en-US" altLang="ko-KR" sz="1200" baseline="0">
              <a:solidFill>
                <a:srgbClr val="FF0000"/>
              </a:solidFill>
              <a:latin typeface="+mn-ea"/>
              <a:ea typeface="+mn-ea"/>
            </a:rPr>
            <a:t>2</a:t>
          </a:r>
        </a:p>
        <a:p>
          <a:pPr lvl="1" algn="l"/>
          <a:r>
            <a:rPr lang="en-US" altLang="ko-KR" sz="1200" baseline="0">
              <a:latin typeface="+mn-ea"/>
              <a:ea typeface="+mn-ea"/>
            </a:rPr>
            <a:t>-sort_by : </a:t>
          </a:r>
          <a:r>
            <a:rPr lang="ko-KR" altLang="en-US" sz="1200" baseline="0">
              <a:latin typeface="+mn-ea"/>
              <a:ea typeface="+mn-ea"/>
            </a:rPr>
            <a:t>정렬 필드명                                                 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합계</a:t>
          </a:r>
          <a:r>
            <a:rPr lang="en-US" altLang="ko-KR" sz="1200" baseline="0">
              <a:solidFill>
                <a:srgbClr val="FF0000"/>
              </a:solidFill>
              <a:latin typeface="+mn-ea"/>
              <a:ea typeface="+mn-ea"/>
            </a:rPr>
            <a:t>: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금액</a:t>
          </a:r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2. CUBERANKEDMEMBER(connection, set_expression, Rank, [caption]) : </a:t>
          </a:r>
          <a:r>
            <a:rPr lang="ko-KR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집합에서 순위에 해당하는 멤버</a:t>
          </a:r>
          <a:endParaRPr lang="en-US" altLang="ko-KR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-connection : </a:t>
          </a:r>
          <a:r>
            <a:rPr lang="ko-KR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큐브에 대한 연결이름</a:t>
          </a:r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"</a:t>
          </a:r>
          <a:r>
            <a:rPr lang="ko-KR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를 쓰면 자동으로 보임  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    </a:t>
          </a:r>
          <a:r>
            <a:rPr lang="ko-KR" altLang="ko-KR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자동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-set_expression : </a:t>
          </a:r>
          <a:r>
            <a:rPr lang="ko-KR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구성원 집합을 만드는 집합식</a:t>
          </a:r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CUBESET</a:t>
          </a:r>
          <a:r>
            <a:rPr lang="ko-KR" altLang="en-US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함수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     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CUBESET</a:t>
          </a:r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함수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Rank : </a:t>
          </a:r>
          <a:r>
            <a:rPr lang="ko-KR" altLang="en-US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순위                                                                   </a:t>
          </a:r>
          <a:r>
            <a:rPr lang="ko-KR" altLang="en-US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1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200" baseline="0">
            <a:solidFill>
              <a:srgbClr val="FF0000"/>
            </a:solidFill>
            <a:effectLst/>
            <a:latin typeface="+mn-ea"/>
            <a:ea typeface="+mn-ea"/>
          </a:endParaRPr>
        </a:p>
        <a:p>
          <a:pPr eaLnBrk="1" fontAlgn="auto" latinLnBrk="0" hangingPunct="1"/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4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CUBESETCOUNT(set) : </a:t>
          </a:r>
          <a:r>
            <a:rPr lang="ko-KR" alt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집합의 항목 개수</a:t>
          </a:r>
          <a:endParaRPr lang="ko-KR" altLang="ko-KR" sz="1600" b="1">
            <a:solidFill>
              <a:schemeClr val="tx1"/>
            </a:solidFill>
            <a:effectLst/>
          </a:endParaRPr>
        </a:p>
        <a:p>
          <a:pPr lvl="1"/>
          <a:r>
            <a:rPr lang="en-US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-set : </a:t>
          </a:r>
          <a:r>
            <a:rPr lang="ko-KR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구성원 집합을 만드는 집합식</a:t>
          </a:r>
          <a:r>
            <a:rPr lang="en-US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en-US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CUBESET</a:t>
          </a:r>
          <a:r>
            <a:rPr lang="ko-KR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함수</a:t>
          </a:r>
          <a:r>
            <a:rPr lang="en-US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             </a:t>
          </a:r>
          <a:r>
            <a:rPr lang="en-US" altLang="ko-KR" sz="120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CUBESET</a:t>
          </a:r>
          <a:r>
            <a:rPr lang="ko-KR" altLang="ko-KR" sz="120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함수</a:t>
          </a:r>
          <a:endParaRPr lang="ko-KR" altLang="ko-KR" sz="14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8</xdr:row>
      <xdr:rowOff>190501</xdr:rowOff>
    </xdr:from>
    <xdr:to>
      <xdr:col>12</xdr:col>
      <xdr:colOff>666750</xdr:colOff>
      <xdr:row>28</xdr:row>
      <xdr:rowOff>1</xdr:rowOff>
    </xdr:to>
    <xdr:sp macro="" textlink="">
      <xdr:nvSpPr>
        <xdr:cNvPr id="2" name="직사각형 1"/>
        <xdr:cNvSpPr/>
      </xdr:nvSpPr>
      <xdr:spPr>
        <a:xfrm>
          <a:off x="3943350" y="1866901"/>
          <a:ext cx="8391525" cy="4000500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eaLnBrk="1" fontAlgn="auto" latinLnBrk="0" hangingPunct="1"/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1. CUBESET(connection, set_expression, [caption], [sort_order], [sort_by]) </a:t>
          </a:r>
          <a:r>
            <a:rPr lang="en-US" altLang="ko-KR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큐브 집합 정의</a:t>
          </a:r>
          <a:endParaRPr lang="en-US" altLang="ko-KR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-connection : </a:t>
          </a:r>
          <a:r>
            <a:rPr lang="ko-KR" altLang="en-US" sz="1200">
              <a:latin typeface="+mn-ea"/>
              <a:ea typeface="+mn-ea"/>
            </a:rPr>
            <a:t>큐브에 대한 연결이름</a:t>
          </a:r>
          <a:r>
            <a:rPr lang="en-US" altLang="ko-KR" sz="1200">
              <a:latin typeface="+mn-ea"/>
              <a:ea typeface="+mn-ea"/>
            </a:rPr>
            <a:t>,</a:t>
          </a:r>
          <a:r>
            <a:rPr lang="en-US" altLang="ko-KR" sz="1200" baseline="0">
              <a:latin typeface="+mn-ea"/>
              <a:ea typeface="+mn-ea"/>
            </a:rPr>
            <a:t> "</a:t>
          </a:r>
          <a:r>
            <a:rPr lang="ko-KR" altLang="en-US" sz="1200" baseline="0">
              <a:latin typeface="+mn-ea"/>
              <a:ea typeface="+mn-ea"/>
            </a:rPr>
            <a:t>를 쓰면 자동으로 보임 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자동</a:t>
          </a:r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-set_expression : </a:t>
          </a:r>
          <a:r>
            <a:rPr lang="ko-KR" altLang="en-US" sz="1200">
              <a:latin typeface="+mn-ea"/>
              <a:ea typeface="+mn-ea"/>
            </a:rPr>
            <a:t>구성원 집합을 만드는 집합식 </a:t>
          </a:r>
          <a:r>
            <a:rPr lang="en-US" altLang="ko-KR" sz="1200" baseline="0">
              <a:latin typeface="+mn-ea"/>
              <a:ea typeface="+mn-ea"/>
            </a:rPr>
            <a:t>                  </a:t>
          </a:r>
          <a:r>
            <a:rPr lang="ko-KR" altLang="en-US" sz="1200">
              <a:solidFill>
                <a:srgbClr val="FF0000"/>
              </a:solidFill>
              <a:latin typeface="+mn-ea"/>
              <a:ea typeface="+mn-ea"/>
            </a:rPr>
            <a:t>제품현황표의 제품명의 모든 것</a:t>
          </a:r>
          <a:endParaRPr lang="en-US" altLang="ko-KR" sz="120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r>
            <a:rPr lang="en-US" altLang="ko-KR" sz="1200">
              <a:latin typeface="+mn-ea"/>
              <a:ea typeface="+mn-ea"/>
            </a:rPr>
            <a:t>-caption</a:t>
          </a:r>
          <a:r>
            <a:rPr lang="en-US" altLang="ko-KR" sz="1200" baseline="0">
              <a:latin typeface="+mn-ea"/>
              <a:ea typeface="+mn-ea"/>
            </a:rPr>
            <a:t> : </a:t>
          </a:r>
          <a:r>
            <a:rPr lang="ko-KR" altLang="en-US" sz="1200" baseline="0">
              <a:latin typeface="+mn-ea"/>
              <a:ea typeface="+mn-ea"/>
            </a:rPr>
            <a:t>생략가능</a:t>
          </a:r>
          <a:endParaRPr lang="en-US" altLang="ko-KR" sz="1200" baseline="0">
            <a:latin typeface="+mn-ea"/>
            <a:ea typeface="+mn-ea"/>
          </a:endParaRPr>
        </a:p>
        <a:p>
          <a:pPr lvl="1" algn="l"/>
          <a:r>
            <a:rPr lang="en-US" altLang="ko-KR" sz="1200" baseline="0">
              <a:latin typeface="+mn-ea"/>
              <a:ea typeface="+mn-ea"/>
            </a:rPr>
            <a:t>-sort_order : 1 </a:t>
          </a:r>
          <a:r>
            <a:rPr lang="ko-KR" altLang="en-US" sz="1200" baseline="0">
              <a:latin typeface="+mn-ea"/>
              <a:ea typeface="+mn-ea"/>
            </a:rPr>
            <a:t>오름차순</a:t>
          </a:r>
          <a:r>
            <a:rPr lang="en-US" altLang="ko-KR" sz="1200" baseline="0">
              <a:latin typeface="+mn-ea"/>
              <a:ea typeface="+mn-ea"/>
            </a:rPr>
            <a:t>, 2 </a:t>
          </a:r>
          <a:r>
            <a:rPr lang="ko-KR" altLang="en-US" sz="1200" baseline="0">
              <a:latin typeface="+mn-ea"/>
              <a:ea typeface="+mn-ea"/>
            </a:rPr>
            <a:t>내림차순                                </a:t>
          </a:r>
          <a:r>
            <a:rPr lang="en-US" altLang="ko-KR" sz="1200" baseline="0">
              <a:solidFill>
                <a:srgbClr val="FF0000"/>
              </a:solidFill>
              <a:latin typeface="+mn-ea"/>
              <a:ea typeface="+mn-ea"/>
            </a:rPr>
            <a:t>2</a:t>
          </a:r>
        </a:p>
        <a:p>
          <a:pPr lvl="1" algn="l"/>
          <a:r>
            <a:rPr lang="en-US" altLang="ko-KR" sz="1200" baseline="0">
              <a:latin typeface="+mn-ea"/>
              <a:ea typeface="+mn-ea"/>
            </a:rPr>
            <a:t>-sort_by : </a:t>
          </a:r>
          <a:r>
            <a:rPr lang="ko-KR" altLang="en-US" sz="1200" baseline="0">
              <a:latin typeface="+mn-ea"/>
              <a:ea typeface="+mn-ea"/>
            </a:rPr>
            <a:t>정렬 필드명                                                 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합계</a:t>
          </a:r>
          <a:r>
            <a:rPr lang="en-US" altLang="ko-KR" sz="1200" baseline="0">
              <a:solidFill>
                <a:srgbClr val="FF0000"/>
              </a:solidFill>
              <a:latin typeface="+mn-ea"/>
              <a:ea typeface="+mn-ea"/>
            </a:rPr>
            <a:t>: </a:t>
          </a:r>
          <a:r>
            <a:rPr lang="ko-KR" altLang="en-US" sz="1200" baseline="0">
              <a:solidFill>
                <a:srgbClr val="FF0000"/>
              </a:solidFill>
              <a:latin typeface="+mn-ea"/>
              <a:ea typeface="+mn-ea"/>
            </a:rPr>
            <a:t>금액</a:t>
          </a:r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lvl="1" algn="l"/>
          <a:endParaRPr lang="en-US" altLang="ko-KR" sz="1200" baseline="0">
            <a:solidFill>
              <a:srgbClr val="FF0000"/>
            </a:solidFill>
            <a:latin typeface="+mn-ea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2. CUBERANKEDMEMBER(connection, set_expression, Rank, [caption]) : </a:t>
          </a:r>
          <a:r>
            <a:rPr lang="ko-KR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집합에서 순위에 해당하는 멤버</a:t>
          </a:r>
          <a:endParaRPr lang="en-US" altLang="ko-KR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-connection : </a:t>
          </a:r>
          <a:r>
            <a:rPr lang="ko-KR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큐브에 대한 연결이름</a:t>
          </a:r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"</a:t>
          </a:r>
          <a:r>
            <a:rPr lang="ko-KR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를 쓰면 자동으로 보임  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    </a:t>
          </a:r>
          <a:r>
            <a:rPr lang="ko-KR" altLang="ko-KR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자동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-set_expression : </a:t>
          </a:r>
          <a:r>
            <a:rPr lang="ko-KR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구성원 집합을 만드는 집합식</a:t>
          </a:r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CUBESET</a:t>
          </a:r>
          <a:r>
            <a:rPr lang="ko-KR" altLang="en-US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함수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     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CUBESET</a:t>
          </a:r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함수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lvl="1"/>
          <a:r>
            <a:rPr lang="en-US" altLang="ko-KR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</a:t>
          </a:r>
          <a:r>
            <a:rPr lang="en-US" altLang="ko-KR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Rank : </a:t>
          </a:r>
          <a:r>
            <a:rPr lang="ko-KR" altLang="en-US" sz="11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순위                                                                   </a:t>
          </a:r>
          <a:r>
            <a:rPr lang="ko-KR" altLang="en-US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aseline="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1</a:t>
          </a:r>
          <a:endParaRPr lang="ko-KR" altLang="ko-KR" sz="1200">
            <a:solidFill>
              <a:srgbClr val="FF0000"/>
            </a:solidFill>
            <a:effectLst/>
            <a:latin typeface="+mj-ea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200" baseline="0">
            <a:solidFill>
              <a:srgbClr val="FF0000"/>
            </a:solidFill>
            <a:effectLst/>
            <a:latin typeface="+mn-ea"/>
            <a:ea typeface="+mn-ea"/>
          </a:endParaRPr>
        </a:p>
        <a:p>
          <a:pPr eaLnBrk="1" fontAlgn="auto" latinLnBrk="0" hangingPunct="1"/>
          <a:r>
            <a:rPr lang="en-US" altLang="ko-KR" sz="14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4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CUBESETCOUNT( set) : </a:t>
          </a:r>
          <a:r>
            <a:rPr lang="ko-KR" alt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집합의 항목 개수</a:t>
          </a:r>
          <a:endParaRPr lang="ko-KR" altLang="ko-KR" sz="1600" b="1">
            <a:solidFill>
              <a:schemeClr val="tx1"/>
            </a:solidFill>
            <a:effectLst/>
          </a:endParaRPr>
        </a:p>
        <a:p>
          <a:pPr lvl="1"/>
          <a:r>
            <a:rPr lang="en-US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-set : </a:t>
          </a:r>
          <a:r>
            <a:rPr lang="ko-KR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구성원 집합을 만드는 집합식</a:t>
          </a:r>
          <a:r>
            <a:rPr lang="en-US" altLang="ko-KR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en-US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CUBESET</a:t>
          </a:r>
          <a:r>
            <a:rPr lang="ko-KR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함수</a:t>
          </a:r>
          <a:r>
            <a:rPr lang="en-US" altLang="ko-KR" sz="12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             </a:t>
          </a:r>
          <a:r>
            <a:rPr lang="en-US" altLang="ko-KR" sz="120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CUBESET</a:t>
          </a:r>
          <a:r>
            <a:rPr lang="ko-KR" altLang="ko-KR" sz="120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함수</a:t>
          </a:r>
          <a:endParaRPr lang="ko-KR" altLang="ko-KR" sz="14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ongcom2" refreshedDate="43681.587486574077" backgroundQuery="1" createdVersion="6" refreshedVersion="6" minRefreshableVersion="3" recordCount="0" supportSubquery="1" supportAdvancedDrill="1">
  <cacheSource type="external" connectionId="1"/>
  <cacheFields count="3">
    <cacheField name="[제품현황표].[카테고리].[카테고리]" caption="카테고리" numFmtId="0" level="1">
      <sharedItems count="4">
        <s v="가디건"/>
        <s v="구스다운"/>
        <s v="바지"/>
        <s v="셔츠"/>
      </sharedItems>
    </cacheField>
    <cacheField name="[제품현황표].[제품명].[제품명]" caption="제품명" numFmtId="0" hierarchy="2" level="1">
      <sharedItems count="27">
        <s v="롱 가디건"/>
        <s v="숏 가디건"/>
        <s v="시 스루 가디건"/>
        <s v="라이트 구스베스트"/>
        <s v="롱 구스다운"/>
        <s v="벤치 구스 다운"/>
        <s v="야상 구스 패딩"/>
        <s v="옴니 구스다운"/>
        <s v="퀼팅 구스 패딩"/>
        <s v="프라이 구스 다운"/>
        <s v="데님 쇼츠"/>
        <s v="린넨 쇼츠"/>
        <s v="부츠컷 블랙진"/>
        <s v="부츠컷 블루진"/>
        <s v="스키니핏 블루진"/>
        <s v="스트레이트핏 블루진"/>
        <s v="스판 일자 면바지"/>
        <s v="연청 일자 팬츠"/>
        <s v="와이드 린넨 슬랙스"/>
        <s v="치노 팬츠"/>
        <s v="하이웨이스트 슬림핏 블루진"/>
        <s v="가오리핏 화이트 셔츠"/>
        <s v="린넨 반팔 셔츠"/>
        <s v="린넨 셔츠"/>
        <s v="블루 스프라이트 셔츠"/>
        <s v="차이나 카라 반팔 셔츠"/>
        <s v="화이트 베이직 셔츠"/>
      </sharedItems>
    </cacheField>
    <cacheField name="[Measures].[합계: 금액]" caption="합계: 금액" numFmtId="0" hierarchy="7" level="32767"/>
  </cacheFields>
  <cacheHierarchies count="8">
    <cacheHierarchy uniqueName="[제품현황표].[카테고리]" caption="카테고리" attribute="1" defaultMemberUniqueName="[제품현황표].[카테고리].[All]" allUniqueName="[제품현황표].[카테고리].[All]" dimensionUniqueName="[제품현황표]" displayFolder="" count="2" memberValueDatatype="130" unbalanced="0">
      <fieldsUsage count="2">
        <fieldUsage x="-1"/>
        <fieldUsage x="0"/>
      </fieldsUsage>
    </cacheHierarchy>
    <cacheHierarchy uniqueName="[제품현황표].[제품코드]" caption="제품코드" attribute="1" defaultMemberUniqueName="[제품현황표].[제품코드].[All]" allUniqueName="[제품현황표].[제품코드].[All]" dimensionUniqueName="[제품현황표]" displayFolder="" count="0" memberValueDatatype="130" unbalanced="0"/>
    <cacheHierarchy uniqueName="[제품현황표].[제품명]" caption="제품명" attribute="1" defaultMemberUniqueName="[제품현황표].[제품명].[All]" allUniqueName="[제품현황표].[제품명].[All]" dimensionUniqueName="[제품현황표]" displayFolder="" count="2" memberValueDatatype="130" unbalanced="0">
      <fieldsUsage count="2">
        <fieldUsage x="-1"/>
        <fieldUsage x="1"/>
      </fieldsUsage>
    </cacheHierarchy>
    <cacheHierarchy uniqueName="[제품현황표].[무게]" caption="무게" attribute="1" defaultMemberUniqueName="[제품현황표].[무게].[All]" allUniqueName="[제품현황표].[무게].[All]" dimensionUniqueName="[제품현황표]" displayFolder="" count="0" memberValueDatatype="5" unbalanced="0"/>
    <cacheHierarchy uniqueName="[제품현황표].[금액]" caption="금액" attribute="1" defaultMemberUniqueName="[제품현황표].[금액].[All]" allUniqueName="[제품현황표].[금액].[All]" dimensionUniqueName="[제품현황표]" displayFolder="" count="0" memberValueDatatype="20" unbalanced="0"/>
    <cacheHierarchy uniqueName="[Measures].[__XL_Count 제품현황표]" caption="__XL_Count 제품현황표" measure="1" displayFolder="" measureGroup="제품현황표" count="0" hidden="1"/>
    <cacheHierarchy uniqueName="[Measures].[__No measures defined]" caption="__No measures defined" measure="1" displayFolder="" count="0" hidden="1"/>
    <cacheHierarchy uniqueName="[Measures].[합계: 금액]" caption="합계: 금액" measure="1" displayFolder="" measureGroup="제품현황표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제품현황표" uniqueName="[제품현황표]" caption="제품현황표"/>
  </dimensions>
  <measureGroups count="1">
    <measureGroup name="제품현황표" caption="제품현황표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saveData="0" refreshedBy="gongcom2" refreshedDate="43681.587704976853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1">
        <s v="[Measures].[합계: 금액]" c="합계: 금액"/>
      </sharedItems>
    </cacheField>
    <cacheField name="[제품현황표].[카테고리].[카테고리]" caption="카테고리" numFmtId="0" hierarchy="1" level="1">
      <sharedItems count="4">
        <s v="[제품현황표].[카테고리].&amp;[가디건]" c="가디건"/>
        <s v="[제품현황표].[카테고리].&amp;[구스다운]" c="구스다운"/>
        <s v="[제품현황표].[카테고리].&amp;[바지]" c="바지"/>
        <s v="[제품현황표].[카테고리].&amp;[셔츠]" c="셔츠"/>
      </sharedItems>
    </cacheField>
    <cacheField name="[제품현황표].[제품명].[제품명]" caption="제품명" numFmtId="0" hierarchy="3" level="1">
      <sharedItems count="27">
        <s v="[제품현황표].[제품명].&amp;[롱 가디건]" c="롱 가디건"/>
        <s v="[제품현황표].[제품명].&amp;[숏 가디건]" c="숏 가디건"/>
        <s v="[제품현황표].[제품명].&amp;[시 스루 가디건]" c="시 스루 가디건"/>
        <s v="[제품현황표].[제품명].&amp;[라이트 구스베스트]" c="라이트 구스베스트"/>
        <s v="[제품현황표].[제품명].&amp;[롱 구스다운]" c="롱 구스다운"/>
        <s v="[제품현황표].[제품명].&amp;[벤치 구스 다운]" c="벤치 구스 다운"/>
        <s v="[제품현황표].[제품명].&amp;[야상 구스 패딩]" c="야상 구스 패딩"/>
        <s v="[제품현황표].[제품명].&amp;[옴니 구스다운]" c="옴니 구스다운"/>
        <s v="[제품현황표].[제품명].&amp;[퀼팅 구스 패딩]" c="퀼팅 구스 패딩"/>
        <s v="[제품현황표].[제품명].&amp;[프라이 구스 다운]" c="프라이 구스 다운"/>
        <s v="[제품현황표].[제품명].&amp;[데님 쇼츠]" c="데님 쇼츠"/>
        <s v="[제품현황표].[제품명].&amp;[린넨 쇼츠]" c="린넨 쇼츠"/>
        <s v="[제품현황표].[제품명].&amp;[부츠컷 블랙진]" c="부츠컷 블랙진"/>
        <s v="[제품현황표].[제품명].&amp;[부츠컷 블루진]" c="부츠컷 블루진"/>
        <s v="[제품현황표].[제품명].&amp;[스키니핏 블루진]" c="스키니핏 블루진"/>
        <s v="[제품현황표].[제품명].&amp;[스트레이트핏 블루진]" c="스트레이트핏 블루진"/>
        <s v="[제품현황표].[제품명].&amp;[스판 일자 면바지]" c="스판 일자 면바지"/>
        <s v="[제품현황표].[제품명].&amp;[연청 일자 팬츠]" c="연청 일자 팬츠"/>
        <s v="[제품현황표].[제품명].&amp;[와이드 린넨 슬랙스]" c="와이드 린넨 슬랙스"/>
        <s v="[제품현황표].[제품명].&amp;[치노 팬츠]" c="치노 팬츠"/>
        <s v="[제품현황표].[제품명].&amp;[하이웨이스트 슬림핏 블루진]" c="하이웨이스트 슬림핏 블루진"/>
        <s v="[제품현황표].[제품명].&amp;[가오리핏 화이트 셔츠]" c="가오리핏 화이트 셔츠"/>
        <s v="[제품현황표].[제품명].&amp;[린넨 반팔 셔츠]" c="린넨 반팔 셔츠"/>
        <s v="[제품현황표].[제품명].&amp;[린넨 셔츠]" c="린넨 셔츠"/>
        <s v="[제품현황표].[제품명].&amp;[블루 스프라이트 셔츠]" c="블루 스프라이트 셔츠"/>
        <s v="[제품현황표].[제품명].&amp;[차이나 카라 반팔 셔츠]" c="차이나 카라 반팔 셔츠"/>
        <s v="[제품현황표].[제품명].&amp;[화이트 베이직 셔츠]" c="화이트 베이직 셔츠"/>
      </sharedItems>
    </cacheField>
  </cacheFields>
  <cacheHierarchies count="9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제품현황표].[카테고리]" caption="카테고리" attribute="1" defaultMemberUniqueName="[제품현황표].[카테고리].[All]" allUniqueName="[제품현황표].[카테고리].[All]" allCaption="All" dimensionUniqueName="[제품현황표]" displayFolder="" count="2" memberValueDatatype="130" unbalanced="0">
      <fieldsUsage count="2">
        <fieldUsage x="-1"/>
        <fieldUsage x="1"/>
      </fieldsUsage>
    </cacheHierarchy>
    <cacheHierarchy uniqueName="[제품현황표].[제품코드]" caption="제품코드" attribute="1" defaultMemberUniqueName="[제품현황표].[제품코드].[All]" allUniqueName="[제품현황표].[제품코드].[All]" dimensionUniqueName="[제품현황표]" displayFolder="" count="2" memberValueDatatype="130" unbalanced="0"/>
    <cacheHierarchy uniqueName="[제품현황표].[제품명]" caption="제품명" attribute="1" defaultMemberUniqueName="[제품현황표].[제품명].[All]" allUniqueName="[제품현황표].[제품명].[All]" dimensionUniqueName="[제품현황표]" displayFolder="" count="2" memberValueDatatype="130" unbalanced="0">
      <fieldsUsage count="2">
        <fieldUsage x="-1"/>
        <fieldUsage x="2"/>
      </fieldsUsage>
    </cacheHierarchy>
    <cacheHierarchy uniqueName="[제품현황표].[무게]" caption="무게" attribute="1" defaultMemberUniqueName="[제품현황표].[무게].[All]" allUniqueName="[제품현황표].[무게].[All]" dimensionUniqueName="[제품현황표]" displayFolder="" count="2" memberValueDatatype="5" unbalanced="0"/>
    <cacheHierarchy uniqueName="[제품현황표].[금액]" caption="금액" attribute="1" defaultMemberUniqueName="[제품현황표].[금액].[All]" allUniqueName="[제품현황표].[금액].[All]" dimensionUniqueName="[제품현황표]" displayFolder="" count="2" memberValueDatatype="20" unbalanced="0"/>
    <cacheHierarchy uniqueName="[Measures].[__XL_Count 제품현황표]" caption="__XL_Count 제품현황표" measure="1" displayFolder="" measureGroup="제품현황표" count="0" hidden="1"/>
    <cacheHierarchy uniqueName="[Measures].[__No measures defined]" caption="__No measures defined" measure="1" displayFolder="" count="0" hidden="1"/>
    <cacheHierarchy uniqueName="[Measures].[합계: 금액]" caption="합계: 금액" measure="1" displayFolder="" measureGroup="제품현황표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tupleCache>
    <entries count="32">
      <n v="120000">
        <tpls c="3">
          <tpl fld="0" item="0"/>
          <tpl fld="1" item="1"/>
          <tpl fld="2" item="8"/>
        </tpls>
      </n>
      <n v="80000">
        <tpls c="3">
          <tpl fld="0" item="0"/>
          <tpl fld="1" item="0"/>
          <tpl fld="2" item="1"/>
        </tpls>
      </n>
      <n v="50000">
        <tpls c="3">
          <tpl fld="0" item="0"/>
          <tpl fld="1" item="3"/>
          <tpl fld="2" item="26"/>
        </tpls>
      </n>
      <n v="50000">
        <tpls c="3">
          <tpl fld="0" item="0"/>
          <tpl fld="1" item="3"/>
          <tpl fld="2" item="22"/>
        </tpls>
      </n>
      <n v="50000">
        <tpls c="3">
          <tpl fld="0" item="0"/>
          <tpl fld="1" item="2"/>
          <tpl fld="2" item="19"/>
        </tpls>
      </n>
      <n v="30000">
        <tpls c="3">
          <tpl fld="0" item="0"/>
          <tpl fld="1" item="2"/>
          <tpl fld="2" item="15"/>
        </tpls>
      </n>
      <n v="50000">
        <tpls c="3">
          <tpl fld="0" item="0"/>
          <tpl fld="1" item="2"/>
          <tpl fld="2" item="11"/>
        </tpls>
      </n>
      <n v="220000">
        <tpls c="3">
          <tpl fld="0" item="0"/>
          <tpl fld="1" item="1"/>
          <tpl fld="2" item="4"/>
        </tpls>
      </n>
      <n v="30000">
        <tpls c="3">
          <tpl fld="0" item="0"/>
          <tpl fld="1" item="2"/>
          <tpl fld="2" item="17"/>
        </tpls>
      </n>
      <n v="150000">
        <tpls c="3">
          <tpl fld="0" item="0"/>
          <tpl fld="1" item="1"/>
          <tpl fld="2" item="6"/>
        </tpls>
      </n>
      <n v="50000">
        <tpls c="3">
          <tpl fld="0" item="0"/>
          <tpl fld="1" item="0"/>
          <tpl fld="2" item="0"/>
        </tpls>
      </n>
      <n v="50000">
        <tpls c="3">
          <tpl fld="0" item="0"/>
          <tpl fld="1" item="3"/>
          <tpl fld="2" item="25"/>
        </tpls>
      </n>
      <n v="30000">
        <tpls c="3">
          <tpl fld="0" item="0"/>
          <tpl fld="1" item="3"/>
          <tpl fld="2" item="21"/>
        </tpls>
      </n>
      <n v="50000">
        <tpls c="3">
          <tpl fld="0" item="0"/>
          <tpl fld="1" item="2"/>
          <tpl fld="2" item="18"/>
        </tpls>
      </n>
      <n v="50000">
        <tpls c="3">
          <tpl fld="0" item="0"/>
          <tpl fld="1" item="2"/>
          <tpl fld="2" item="14"/>
        </tpls>
      </n>
      <n v="50000">
        <tpls c="3">
          <tpl fld="0" item="0"/>
          <tpl fld="1" item="2"/>
          <tpl fld="2" item="10"/>
        </tpls>
      </n>
      <n v="100000">
        <tpls c="3">
          <tpl fld="0" item="0"/>
          <tpl fld="1" item="1"/>
          <tpl fld="2" item="7"/>
        </tpls>
      </n>
      <n v="100000">
        <tpls c="3">
          <tpl fld="0" item="0"/>
          <tpl fld="1" item="1"/>
          <tpl fld="2" item="3"/>
        </tpls>
      </n>
      <n v="260000">
        <tpls c="2">
          <tpl fld="0" item="0"/>
          <tpl fld="1" item="3"/>
        </tpls>
      </n>
      <n v="470000">
        <tpls c="2">
          <tpl fld="0" item="0"/>
          <tpl fld="1" item="2"/>
        </tpls>
      </n>
      <n v="910000">
        <tpls c="2">
          <tpl fld="0" item="0"/>
          <tpl fld="1" item="1"/>
        </tpls>
      </n>
      <n v="30000">
        <tpls c="3">
          <tpl fld="0" item="0"/>
          <tpl fld="1" item="3"/>
          <tpl fld="2" item="24"/>
        </tpls>
      </n>
      <n v="30000">
        <tpls c="3">
          <tpl fld="0" item="0"/>
          <tpl fld="1" item="2"/>
          <tpl fld="2" item="13"/>
        </tpls>
      </n>
      <n v="180000">
        <tpls c="2">
          <tpl fld="0" item="0"/>
          <tpl fld="1" item="0"/>
        </tpls>
      </n>
      <n v="50000">
        <tpls c="3">
          <tpl fld="0" item="0"/>
          <tpl fld="1" item="0"/>
          <tpl fld="2" item="2"/>
        </tpls>
      </n>
      <n v="120000">
        <tpls c="3">
          <tpl fld="0" item="0"/>
          <tpl fld="1" item="1"/>
          <tpl fld="2" item="5"/>
        </tpls>
      </n>
      <n v="100000">
        <tpls c="3">
          <tpl fld="0" item="0"/>
          <tpl fld="1" item="1"/>
          <tpl fld="2" item="9"/>
        </tpls>
      </n>
      <n v="50000">
        <tpls c="3">
          <tpl fld="0" item="0"/>
          <tpl fld="1" item="2"/>
          <tpl fld="2" item="12"/>
        </tpls>
      </n>
      <n v="30000">
        <tpls c="3">
          <tpl fld="0" item="0"/>
          <tpl fld="1" item="2"/>
          <tpl fld="2" item="16"/>
        </tpls>
      </n>
      <n v="50000">
        <tpls c="3">
          <tpl fld="0" item="0"/>
          <tpl fld="1" item="2"/>
          <tpl fld="2" item="20"/>
        </tpls>
      </n>
      <n v="50000">
        <tpls c="3">
          <tpl fld="0" item="0"/>
          <tpl fld="1" item="3"/>
          <tpl fld="2" item="23"/>
        </tpls>
      </n>
      <n v="1820000">
        <tpls c="2">
          <tpl fld="0" item="0"/>
          <tpl hier="1" item="4294967295"/>
        </tpls>
      </n>
    </entries>
    <sets count="11">
      <set count="27" maxRank="1" setDefinition="[제품현황표].[제품명].[All].Children">
        <tpls c="1">
          <tpl fld="2" item="21"/>
        </tpls>
      </set>
      <set count="27" maxRank="1" setDefinition="[제품현황표].[제품명].[All].Children" sortType="descending">
        <tpls c="1">
          <tpl fld="2" item="4"/>
        </tpls>
        <sortByTuple c="1">
          <tpl fld="0" item="0"/>
        </sortByTuple>
      </set>
      <set maxRank="1" setDefinition="CUBESET(&quot;ThisWorkbookDataModel&quot;,&quot;[제품현황표].[제품명].[All].Children&quot;,,2,&quot;[Measures].[합계: 금액]&quot;)" queryFailed="1"/>
      <set maxRank="1" setDefinition="[제품현황표].[제품명].[구스다운]*[제품현황표].[제품명].[All].Children" queryFailed="1"/>
      <set maxRank="1" setDefinition="([제품현황표].[제품명].[구스다운]*[제품현황표].[제품명].[All].Children)" queryFailed="1"/>
      <set count="7" maxRank="1" setDefinition="([제품현황표].[카테고리].[구스다운]*[제품현황표].[제품명].[All].Children)">
        <tpls c="2">
          <tpl fld="1" item="1"/>
          <tpl fld="2" item="3"/>
        </tpls>
      </set>
      <set count="7" maxRank="1" setDefinition="([제품현황표].[카테고리].[구스다운]*[제품현황표].[제품명].[All].Children)" sortType="descending">
        <tpls c="2">
          <tpl fld="1" item="1"/>
          <tpl fld="2" item="4"/>
        </tpls>
        <sortByTuple c="1">
          <tpl fld="0" item="0"/>
        </sortByTuple>
      </set>
      <set count="11" maxRank="1" setDefinition="([제품현황표].[카테고리].[바지]*[제품현황표].[제품명].[All].Children)">
        <tpls c="2">
          <tpl fld="1" item="2"/>
          <tpl fld="2" item="10"/>
        </tpls>
      </set>
      <set count="11" maxRank="1" setDefinition="([제품현황표].[카테고리].[바지]*[제품현황표].[제품명].[All].Children)" sortType="descending">
        <tpls c="2">
          <tpl fld="1" item="2"/>
          <tpl fld="2" item="10"/>
        </tpls>
        <sortByTuple c="1">
          <tpl fld="0" item="0"/>
        </sortByTuple>
      </set>
      <set count="3" maxRank="1" setDefinition="([제품현황표].[카테고리].[가디건]*[제품현황표].[제품명].[All].Children)">
        <tpls c="2">
          <tpl fld="1" item="0"/>
          <tpl fld="2" item="0"/>
        </tpls>
      </set>
      <set count="3" maxRank="1" setDefinition="([제품현황표].[카테고리].[가디건]*[제품현황표].[제품명].[All].Children)" sortType="descending">
        <tpls c="2">
          <tpl fld="1" item="0"/>
          <tpl fld="2" item="1"/>
        </tpls>
        <sortByTuple c="1">
          <tpl fld="0" item="0"/>
        </sortByTuple>
      </set>
    </sets>
    <queryCache count="33">
      <query mdx="[Measures].[합계: 금액]">
        <tpls c="1">
          <tpl fld="0" item="0"/>
        </tpls>
      </query>
      <query mdx="[제품현황표].[카테고리].&amp;[가디건]">
        <tpls c="1">
          <tpl fld="1" item="0"/>
        </tpls>
      </query>
      <query mdx="[제품현황표].[제품명].&amp;[롱 가디건]">
        <tpls c="1">
          <tpl fld="2" item="0"/>
        </tpls>
      </query>
      <query mdx="[제품현황표].[제품명].&amp;[숏 가디건]">
        <tpls c="1">
          <tpl fld="2" item="1"/>
        </tpls>
      </query>
      <query mdx="[제품현황표].[제품명].&amp;[시 스루 가디건]">
        <tpls c="1">
          <tpl fld="2" item="2"/>
        </tpls>
      </query>
      <query mdx="[제품현황표].[카테고리].&amp;[구스다운]">
        <tpls c="1">
          <tpl fld="1" item="1"/>
        </tpls>
      </query>
      <query mdx="[제품현황표].[제품명].&amp;[라이트 구스베스트]">
        <tpls c="1">
          <tpl fld="2" item="3"/>
        </tpls>
      </query>
      <query mdx="[제품현황표].[제품명].&amp;[롱 구스다운]">
        <tpls c="1">
          <tpl fld="2" item="4"/>
        </tpls>
      </query>
      <query mdx="[제품현황표].[제품명].&amp;[벤치 구스 다운]">
        <tpls c="1">
          <tpl fld="2" item="5"/>
        </tpls>
      </query>
      <query mdx="[제품현황표].[제품명].&amp;[야상 구스 패딩]">
        <tpls c="1">
          <tpl fld="2" item="6"/>
        </tpls>
      </query>
      <query mdx="[제품현황표].[제품명].&amp;[옴니 구스다운]">
        <tpls c="1">
          <tpl fld="2" item="7"/>
        </tpls>
      </query>
      <query mdx="[제품현황표].[제품명].&amp;[퀼팅 구스 패딩]">
        <tpls c="1">
          <tpl fld="2" item="8"/>
        </tpls>
      </query>
      <query mdx="[제품현황표].[제품명].&amp;[프라이 구스 다운]">
        <tpls c="1">
          <tpl fld="2" item="9"/>
        </tpls>
      </query>
      <query mdx="[제품현황표].[카테고리].&amp;[바지]">
        <tpls c="1">
          <tpl fld="1" item="2"/>
        </tpls>
      </query>
      <query mdx="[제품현황표].[제품명].&amp;[데님 쇼츠]">
        <tpls c="1">
          <tpl fld="2" item="10"/>
        </tpls>
      </query>
      <query mdx="[제품현황표].[제품명].&amp;[린넨 쇼츠]">
        <tpls c="1">
          <tpl fld="2" item="11"/>
        </tpls>
      </query>
      <query mdx="[제품현황표].[제품명].&amp;[부츠컷 블랙진]">
        <tpls c="1">
          <tpl fld="2" item="12"/>
        </tpls>
      </query>
      <query mdx="[제품현황표].[제품명].&amp;[부츠컷 블루진]">
        <tpls c="1">
          <tpl fld="2" item="13"/>
        </tpls>
      </query>
      <query mdx="[제품현황표].[제품명].&amp;[스키니핏 블루진]">
        <tpls c="1">
          <tpl fld="2" item="14"/>
        </tpls>
      </query>
      <query mdx="[제품현황표].[제품명].&amp;[스트레이트핏 블루진]">
        <tpls c="1">
          <tpl fld="2" item="15"/>
        </tpls>
      </query>
      <query mdx="[제품현황표].[제품명].&amp;[스판 일자 면바지]">
        <tpls c="1">
          <tpl fld="2" item="16"/>
        </tpls>
      </query>
      <query mdx="[제품현황표].[제품명].&amp;[연청 일자 팬츠]">
        <tpls c="1">
          <tpl fld="2" item="17"/>
        </tpls>
      </query>
      <query mdx="[제품현황표].[제품명].&amp;[와이드 린넨 슬랙스]">
        <tpls c="1">
          <tpl fld="2" item="18"/>
        </tpls>
      </query>
      <query mdx="[제품현황표].[제품명].&amp;[치노 팬츠]">
        <tpls c="1">
          <tpl fld="2" item="19"/>
        </tpls>
      </query>
      <query mdx="[제품현황표].[제품명].&amp;[하이웨이스트 슬림핏 블루진]">
        <tpls c="1">
          <tpl fld="2" item="20"/>
        </tpls>
      </query>
      <query mdx="[제품현황표].[카테고리].&amp;[셔츠]">
        <tpls c="1">
          <tpl fld="1" item="3"/>
        </tpls>
      </query>
      <query mdx="[제품현황표].[제품명].&amp;[가오리핏 화이트 셔츠]">
        <tpls c="1">
          <tpl fld="2" item="21"/>
        </tpls>
      </query>
      <query mdx="[제품현황표].[제품명].&amp;[린넨 반팔 셔츠]">
        <tpls c="1">
          <tpl fld="2" item="22"/>
        </tpls>
      </query>
      <query mdx="[제품현황표].[제품명].&amp;[린넨 셔츠]">
        <tpls c="1">
          <tpl fld="2" item="23"/>
        </tpls>
      </query>
      <query mdx="[제품현황표].[제품명].&amp;[블루 스프라이트 셔츠]">
        <tpls c="1">
          <tpl fld="2" item="24"/>
        </tpls>
      </query>
      <query mdx="[제품현황표].[제품명].&amp;[차이나 카라 반팔 셔츠]">
        <tpls c="1">
          <tpl fld="2" item="25"/>
        </tpls>
      </query>
      <query mdx="[제품현황표].[제품명].&amp;[화이트 베이직 셔츠]">
        <tpls c="1">
          <tpl fld="2" item="26"/>
        </tpls>
      </query>
      <query mdx="[제품현황표].[카테고리].[All]">
        <tpls c="1">
          <tpl hier="1" item="4294967295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3" cacheId="0" applyNumberFormats="0" applyBorderFormats="0" applyFontFormats="0" applyPatternFormats="0" applyAlignmentFormats="0" applyWidthHeightFormats="1" dataCaption="값" tag="8aa7e433-cdfb-4041-b024-9fb436688e45" updatedVersion="6" minRefreshableVersion="3" useAutoFormatting="1" itemPrintTitles="1" createdVersion="6" indent="0" outline="1" outlineData="1" multipleFieldFilters="0">
  <location ref="A3:B35" firstHeaderRow="1" firstDataRow="1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</pivotFields>
  <rowFields count="2">
    <field x="0"/>
    <field x="1"/>
  </rowFields>
  <rowItems count="32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 t="grand">
      <x/>
    </i>
  </rowItems>
  <colItems count="1">
    <i/>
  </colItems>
  <dataFields count="1">
    <dataField name="합계: 금액" fld="2" baseField="0" baseItem="0"/>
  </dataFields>
  <pivotHierarchies count="8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큐브-1.xlsx!제품현황표">
        <x15:activeTabTopLevelEntity name="[제품현황표]"/>
      </x15:pivotTableUISettings>
    </ext>
  </extLst>
</pivotTableDefinition>
</file>

<file path=xl/tables/table1.xml><?xml version="1.0" encoding="utf-8"?>
<table xmlns="http://schemas.openxmlformats.org/spreadsheetml/2006/main" id="3" name="제품현황표" displayName="제품현황표" ref="A1:E28" totalsRowShown="0" headerRowDxfId="7" dataDxfId="6" tableBorderDxfId="5">
  <autoFilter ref="A1:E28"/>
  <tableColumns count="5">
    <tableColumn id="1" name="카테고리" dataDxfId="4"/>
    <tableColumn id="2" name="제품코드" dataDxfId="3"/>
    <tableColumn id="3" name="제품명" dataDxfId="2"/>
    <tableColumn id="4" name="무게" dataDxfId="1"/>
    <tableColumn id="5" name="금액" dataDxfId="0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J14" sqref="J14"/>
    </sheetView>
  </sheetViews>
  <sheetFormatPr defaultRowHeight="16.5" x14ac:dyDescent="0.3"/>
  <cols>
    <col min="3" max="3" width="25.375" customWidth="1"/>
    <col min="4" max="4" width="11" customWidth="1"/>
    <col min="5" max="5" width="11.25" customWidth="1"/>
  </cols>
  <sheetData>
    <row r="1" spans="1:5" x14ac:dyDescent="0.3">
      <c r="A1" s="19" t="s">
        <v>0</v>
      </c>
      <c r="B1" s="20" t="s">
        <v>106</v>
      </c>
      <c r="C1" s="20" t="s">
        <v>2</v>
      </c>
      <c r="D1" s="20" t="s">
        <v>3</v>
      </c>
      <c r="E1" s="21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3.87</v>
      </c>
      <c r="E2" s="6">
        <v>100000</v>
      </c>
    </row>
    <row r="3" spans="1:5" x14ac:dyDescent="0.3">
      <c r="A3" s="4" t="s">
        <v>8</v>
      </c>
      <c r="B3" s="5" t="s">
        <v>9</v>
      </c>
      <c r="C3" s="5" t="s">
        <v>10</v>
      </c>
      <c r="D3" s="5">
        <v>5.0819999999999999</v>
      </c>
      <c r="E3" s="6">
        <v>150000</v>
      </c>
    </row>
    <row r="4" spans="1:5" x14ac:dyDescent="0.3">
      <c r="A4" s="4" t="s">
        <v>8</v>
      </c>
      <c r="B4" s="5" t="s">
        <v>11</v>
      </c>
      <c r="C4" s="5" t="s">
        <v>12</v>
      </c>
      <c r="D4" s="5">
        <v>3.9</v>
      </c>
      <c r="E4" s="6">
        <v>120000</v>
      </c>
    </row>
    <row r="5" spans="1:5" x14ac:dyDescent="0.3">
      <c r="A5" s="4" t="s">
        <v>8</v>
      </c>
      <c r="B5" s="5" t="s">
        <v>13</v>
      </c>
      <c r="C5" s="5" t="s">
        <v>14</v>
      </c>
      <c r="D5" s="5">
        <v>2.4</v>
      </c>
      <c r="E5" s="6">
        <v>100000</v>
      </c>
    </row>
    <row r="6" spans="1:5" x14ac:dyDescent="0.3">
      <c r="A6" s="4" t="s">
        <v>8</v>
      </c>
      <c r="B6" s="5" t="s">
        <v>15</v>
      </c>
      <c r="C6" s="5" t="s">
        <v>16</v>
      </c>
      <c r="D6" s="5">
        <v>5.3</v>
      </c>
      <c r="E6" s="6">
        <v>220000</v>
      </c>
    </row>
    <row r="7" spans="1:5" x14ac:dyDescent="0.3">
      <c r="A7" s="4" t="s">
        <v>8</v>
      </c>
      <c r="B7" s="5" t="s">
        <v>17</v>
      </c>
      <c r="C7" s="5" t="s">
        <v>18</v>
      </c>
      <c r="D7" s="5">
        <v>5.7</v>
      </c>
      <c r="E7" s="6">
        <v>120000</v>
      </c>
    </row>
    <row r="8" spans="1:5" x14ac:dyDescent="0.3">
      <c r="A8" s="4" t="s">
        <v>8</v>
      </c>
      <c r="B8" s="5" t="s">
        <v>19</v>
      </c>
      <c r="C8" s="5" t="s">
        <v>20</v>
      </c>
      <c r="D8" s="5">
        <v>2.8</v>
      </c>
      <c r="E8" s="6">
        <v>100000</v>
      </c>
    </row>
    <row r="9" spans="1:5" x14ac:dyDescent="0.3">
      <c r="A9" s="4" t="s">
        <v>21</v>
      </c>
      <c r="B9" s="5" t="s">
        <v>22</v>
      </c>
      <c r="C9" s="5" t="s">
        <v>23</v>
      </c>
      <c r="D9" s="5">
        <v>1</v>
      </c>
      <c r="E9" s="6">
        <v>80000</v>
      </c>
    </row>
    <row r="10" spans="1:5" x14ac:dyDescent="0.3">
      <c r="A10" s="4" t="s">
        <v>21</v>
      </c>
      <c r="B10" s="5" t="s">
        <v>24</v>
      </c>
      <c r="C10" s="5" t="s">
        <v>25</v>
      </c>
      <c r="D10" s="5">
        <v>2</v>
      </c>
      <c r="E10" s="6">
        <v>50000</v>
      </c>
    </row>
    <row r="11" spans="1:5" x14ac:dyDescent="0.3">
      <c r="A11" s="4" t="s">
        <v>21</v>
      </c>
      <c r="B11" s="5" t="s">
        <v>26</v>
      </c>
      <c r="C11" s="5" t="s">
        <v>27</v>
      </c>
      <c r="D11" s="5">
        <v>1.5</v>
      </c>
      <c r="E11" s="6">
        <v>50000</v>
      </c>
    </row>
    <row r="12" spans="1:5" x14ac:dyDescent="0.3">
      <c r="A12" s="4" t="s">
        <v>28</v>
      </c>
      <c r="B12" s="5" t="s">
        <v>29</v>
      </c>
      <c r="C12" s="5" t="s">
        <v>30</v>
      </c>
      <c r="D12" s="5">
        <v>1.8</v>
      </c>
      <c r="E12" s="6">
        <v>50000</v>
      </c>
    </row>
    <row r="13" spans="1:5" x14ac:dyDescent="0.3">
      <c r="A13" s="4" t="s">
        <v>28</v>
      </c>
      <c r="B13" s="5" t="s">
        <v>31</v>
      </c>
      <c r="C13" s="5" t="s">
        <v>32</v>
      </c>
      <c r="D13" s="5">
        <v>2.2999999999999998</v>
      </c>
      <c r="E13" s="6">
        <v>30000</v>
      </c>
    </row>
    <row r="14" spans="1:5" x14ac:dyDescent="0.3">
      <c r="A14" s="4" t="s">
        <v>28</v>
      </c>
      <c r="B14" s="5" t="s">
        <v>33</v>
      </c>
      <c r="C14" s="5" t="s">
        <v>34</v>
      </c>
      <c r="D14" s="5">
        <v>2.4</v>
      </c>
      <c r="E14" s="6">
        <v>50000</v>
      </c>
    </row>
    <row r="15" spans="1:5" x14ac:dyDescent="0.3">
      <c r="A15" s="4" t="s">
        <v>28</v>
      </c>
      <c r="B15" s="5" t="s">
        <v>35</v>
      </c>
      <c r="C15" s="5" t="s">
        <v>36</v>
      </c>
      <c r="D15" s="5">
        <v>2</v>
      </c>
      <c r="E15" s="6">
        <v>30000</v>
      </c>
    </row>
    <row r="16" spans="1:5" x14ac:dyDescent="0.3">
      <c r="A16" s="4" t="s">
        <v>28</v>
      </c>
      <c r="B16" s="5" t="s">
        <v>37</v>
      </c>
      <c r="C16" s="5" t="s">
        <v>38</v>
      </c>
      <c r="D16" s="5">
        <v>1.7</v>
      </c>
      <c r="E16" s="6">
        <v>50000</v>
      </c>
    </row>
    <row r="17" spans="1:5" x14ac:dyDescent="0.3">
      <c r="A17" s="4" t="s">
        <v>28</v>
      </c>
      <c r="B17" s="5" t="s">
        <v>39</v>
      </c>
      <c r="C17" s="5" t="s">
        <v>40</v>
      </c>
      <c r="D17" s="5">
        <v>2.2999999999999998</v>
      </c>
      <c r="E17" s="6">
        <v>50000</v>
      </c>
    </row>
    <row r="18" spans="1:5" x14ac:dyDescent="0.3">
      <c r="A18" s="4" t="s">
        <v>28</v>
      </c>
      <c r="B18" s="5" t="s">
        <v>41</v>
      </c>
      <c r="C18" s="5" t="s">
        <v>42</v>
      </c>
      <c r="D18" s="5">
        <v>2.5</v>
      </c>
      <c r="E18" s="6">
        <v>30000</v>
      </c>
    </row>
    <row r="19" spans="1:5" x14ac:dyDescent="0.3">
      <c r="A19" s="4" t="s">
        <v>28</v>
      </c>
      <c r="B19" s="5" t="s">
        <v>43</v>
      </c>
      <c r="C19" s="5" t="s">
        <v>44</v>
      </c>
      <c r="D19" s="5">
        <v>2.5</v>
      </c>
      <c r="E19" s="6">
        <v>50000</v>
      </c>
    </row>
    <row r="20" spans="1:5" x14ac:dyDescent="0.3">
      <c r="A20" s="4" t="s">
        <v>28</v>
      </c>
      <c r="B20" s="5" t="s">
        <v>45</v>
      </c>
      <c r="C20" s="5" t="s">
        <v>46</v>
      </c>
      <c r="D20" s="5">
        <v>1.9</v>
      </c>
      <c r="E20" s="6">
        <v>30000</v>
      </c>
    </row>
    <row r="21" spans="1:5" x14ac:dyDescent="0.3">
      <c r="A21" s="4" t="s">
        <v>28</v>
      </c>
      <c r="B21" s="5" t="s">
        <v>47</v>
      </c>
      <c r="C21" s="5" t="s">
        <v>48</v>
      </c>
      <c r="D21" s="5">
        <v>2.1</v>
      </c>
      <c r="E21" s="6">
        <v>50000</v>
      </c>
    </row>
    <row r="22" spans="1:5" x14ac:dyDescent="0.3">
      <c r="A22" s="4" t="s">
        <v>28</v>
      </c>
      <c r="B22" s="5" t="s">
        <v>49</v>
      </c>
      <c r="C22" s="5" t="s">
        <v>50</v>
      </c>
      <c r="D22" s="5">
        <v>1.3</v>
      </c>
      <c r="E22" s="6">
        <v>50000</v>
      </c>
    </row>
    <row r="23" spans="1:5" x14ac:dyDescent="0.3">
      <c r="A23" s="4" t="s">
        <v>51</v>
      </c>
      <c r="B23" s="5" t="s">
        <v>52</v>
      </c>
      <c r="C23" s="5" t="s">
        <v>53</v>
      </c>
      <c r="D23" s="5">
        <v>2</v>
      </c>
      <c r="E23" s="6">
        <v>50000</v>
      </c>
    </row>
    <row r="24" spans="1:5" x14ac:dyDescent="0.3">
      <c r="A24" s="4" t="s">
        <v>51</v>
      </c>
      <c r="B24" s="5" t="s">
        <v>54</v>
      </c>
      <c r="C24" s="5" t="s">
        <v>55</v>
      </c>
      <c r="D24" s="5">
        <v>2.5</v>
      </c>
      <c r="E24" s="6">
        <v>50000</v>
      </c>
    </row>
    <row r="25" spans="1:5" x14ac:dyDescent="0.3">
      <c r="A25" s="4" t="s">
        <v>51</v>
      </c>
      <c r="B25" s="5" t="s">
        <v>56</v>
      </c>
      <c r="C25" s="5" t="s">
        <v>57</v>
      </c>
      <c r="D25" s="5">
        <v>2.5</v>
      </c>
      <c r="E25" s="6">
        <v>30000</v>
      </c>
    </row>
    <row r="26" spans="1:5" x14ac:dyDescent="0.3">
      <c r="A26" s="4" t="s">
        <v>58</v>
      </c>
      <c r="B26" s="5" t="s">
        <v>59</v>
      </c>
      <c r="C26" s="5" t="s">
        <v>60</v>
      </c>
      <c r="D26" s="5">
        <v>1.4</v>
      </c>
      <c r="E26" s="6">
        <v>50000</v>
      </c>
    </row>
    <row r="27" spans="1:5" x14ac:dyDescent="0.3">
      <c r="A27" s="4" t="s">
        <v>51</v>
      </c>
      <c r="B27" s="5" t="s">
        <v>61</v>
      </c>
      <c r="C27" s="5" t="s">
        <v>62</v>
      </c>
      <c r="D27" s="5">
        <v>1.5</v>
      </c>
      <c r="E27" s="6">
        <v>30000</v>
      </c>
    </row>
    <row r="28" spans="1:5" x14ac:dyDescent="0.3">
      <c r="A28" s="1" t="s">
        <v>58</v>
      </c>
      <c r="B28" s="2" t="s">
        <v>63</v>
      </c>
      <c r="C28" s="2" t="s">
        <v>64</v>
      </c>
      <c r="D28" s="2">
        <v>1.4</v>
      </c>
      <c r="E28" s="3">
        <v>50000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24" sqref="H24"/>
    </sheetView>
  </sheetViews>
  <sheetFormatPr defaultRowHeight="16.5" x14ac:dyDescent="0.3"/>
  <cols>
    <col min="1" max="2" width="10.25" customWidth="1"/>
    <col min="3" max="3" width="25" customWidth="1"/>
    <col min="4" max="4" width="11" customWidth="1"/>
    <col min="5" max="5" width="11.25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5" t="s">
        <v>5</v>
      </c>
      <c r="B2" s="5" t="s">
        <v>6</v>
      </c>
      <c r="C2" s="5" t="s">
        <v>7</v>
      </c>
      <c r="D2" s="5">
        <v>3.87</v>
      </c>
      <c r="E2" s="7">
        <v>100000</v>
      </c>
    </row>
    <row r="3" spans="1:5" x14ac:dyDescent="0.3">
      <c r="A3" s="5" t="s">
        <v>8</v>
      </c>
      <c r="B3" s="5" t="s">
        <v>9</v>
      </c>
      <c r="C3" s="5" t="s">
        <v>10</v>
      </c>
      <c r="D3" s="5">
        <v>5.0819999999999999</v>
      </c>
      <c r="E3" s="7">
        <v>150000</v>
      </c>
    </row>
    <row r="4" spans="1:5" x14ac:dyDescent="0.3">
      <c r="A4" s="5" t="s">
        <v>8</v>
      </c>
      <c r="B4" s="5" t="s">
        <v>11</v>
      </c>
      <c r="C4" s="5" t="s">
        <v>12</v>
      </c>
      <c r="D4" s="5">
        <v>3.9</v>
      </c>
      <c r="E4" s="7">
        <v>120000</v>
      </c>
    </row>
    <row r="5" spans="1:5" x14ac:dyDescent="0.3">
      <c r="A5" s="5" t="s">
        <v>8</v>
      </c>
      <c r="B5" s="5" t="s">
        <v>13</v>
      </c>
      <c r="C5" s="5" t="s">
        <v>14</v>
      </c>
      <c r="D5" s="5">
        <v>2.4</v>
      </c>
      <c r="E5" s="7">
        <v>100000</v>
      </c>
    </row>
    <row r="6" spans="1:5" x14ac:dyDescent="0.3">
      <c r="A6" s="5" t="s">
        <v>8</v>
      </c>
      <c r="B6" s="5" t="s">
        <v>15</v>
      </c>
      <c r="C6" s="5" t="s">
        <v>16</v>
      </c>
      <c r="D6" s="5">
        <v>5.3</v>
      </c>
      <c r="E6" s="7">
        <v>220000</v>
      </c>
    </row>
    <row r="7" spans="1:5" x14ac:dyDescent="0.3">
      <c r="A7" s="5" t="s">
        <v>8</v>
      </c>
      <c r="B7" s="5" t="s">
        <v>17</v>
      </c>
      <c r="C7" s="5" t="s">
        <v>18</v>
      </c>
      <c r="D7" s="5">
        <v>5.7</v>
      </c>
      <c r="E7" s="7">
        <v>120000</v>
      </c>
    </row>
    <row r="8" spans="1:5" x14ac:dyDescent="0.3">
      <c r="A8" s="5" t="s">
        <v>8</v>
      </c>
      <c r="B8" s="5" t="s">
        <v>19</v>
      </c>
      <c r="C8" s="5" t="s">
        <v>20</v>
      </c>
      <c r="D8" s="5">
        <v>2.8</v>
      </c>
      <c r="E8" s="7">
        <v>100000</v>
      </c>
    </row>
    <row r="9" spans="1:5" x14ac:dyDescent="0.3">
      <c r="A9" s="5" t="s">
        <v>21</v>
      </c>
      <c r="B9" s="5" t="s">
        <v>22</v>
      </c>
      <c r="C9" s="5" t="s">
        <v>23</v>
      </c>
      <c r="D9" s="5">
        <v>1</v>
      </c>
      <c r="E9" s="7">
        <v>80000</v>
      </c>
    </row>
    <row r="10" spans="1:5" x14ac:dyDescent="0.3">
      <c r="A10" s="5" t="s">
        <v>21</v>
      </c>
      <c r="B10" s="5" t="s">
        <v>24</v>
      </c>
      <c r="C10" s="5" t="s">
        <v>25</v>
      </c>
      <c r="D10" s="5">
        <v>2</v>
      </c>
      <c r="E10" s="7">
        <v>50000</v>
      </c>
    </row>
    <row r="11" spans="1:5" x14ac:dyDescent="0.3">
      <c r="A11" s="5" t="s">
        <v>21</v>
      </c>
      <c r="B11" s="5" t="s">
        <v>26</v>
      </c>
      <c r="C11" s="5" t="s">
        <v>27</v>
      </c>
      <c r="D11" s="5">
        <v>1.5</v>
      </c>
      <c r="E11" s="7">
        <v>50000</v>
      </c>
    </row>
    <row r="12" spans="1:5" x14ac:dyDescent="0.3">
      <c r="A12" s="5" t="s">
        <v>28</v>
      </c>
      <c r="B12" s="5" t="s">
        <v>29</v>
      </c>
      <c r="C12" s="5" t="s">
        <v>30</v>
      </c>
      <c r="D12" s="5">
        <v>1.8</v>
      </c>
      <c r="E12" s="7">
        <v>50000</v>
      </c>
    </row>
    <row r="13" spans="1:5" x14ac:dyDescent="0.3">
      <c r="A13" s="5" t="s">
        <v>28</v>
      </c>
      <c r="B13" s="5" t="s">
        <v>31</v>
      </c>
      <c r="C13" s="5" t="s">
        <v>32</v>
      </c>
      <c r="D13" s="5">
        <v>2.2999999999999998</v>
      </c>
      <c r="E13" s="7">
        <v>30000</v>
      </c>
    </row>
    <row r="14" spans="1:5" x14ac:dyDescent="0.3">
      <c r="A14" s="5" t="s">
        <v>28</v>
      </c>
      <c r="B14" s="5" t="s">
        <v>33</v>
      </c>
      <c r="C14" s="5" t="s">
        <v>34</v>
      </c>
      <c r="D14" s="5">
        <v>2.4</v>
      </c>
      <c r="E14" s="7">
        <v>50000</v>
      </c>
    </row>
    <row r="15" spans="1:5" x14ac:dyDescent="0.3">
      <c r="A15" s="5" t="s">
        <v>28</v>
      </c>
      <c r="B15" s="5" t="s">
        <v>35</v>
      </c>
      <c r="C15" s="5" t="s">
        <v>36</v>
      </c>
      <c r="D15" s="5">
        <v>2</v>
      </c>
      <c r="E15" s="7">
        <v>30000</v>
      </c>
    </row>
    <row r="16" spans="1:5" x14ac:dyDescent="0.3">
      <c r="A16" s="5" t="s">
        <v>28</v>
      </c>
      <c r="B16" s="5" t="s">
        <v>37</v>
      </c>
      <c r="C16" s="5" t="s">
        <v>38</v>
      </c>
      <c r="D16" s="5">
        <v>1.7</v>
      </c>
      <c r="E16" s="7">
        <v>50000</v>
      </c>
    </row>
    <row r="17" spans="1:5" x14ac:dyDescent="0.3">
      <c r="A17" s="5" t="s">
        <v>28</v>
      </c>
      <c r="B17" s="5" t="s">
        <v>39</v>
      </c>
      <c r="C17" s="5" t="s">
        <v>40</v>
      </c>
      <c r="D17" s="5">
        <v>2.2999999999999998</v>
      </c>
      <c r="E17" s="7">
        <v>50000</v>
      </c>
    </row>
    <row r="18" spans="1:5" x14ac:dyDescent="0.3">
      <c r="A18" s="5" t="s">
        <v>28</v>
      </c>
      <c r="B18" s="5" t="s">
        <v>41</v>
      </c>
      <c r="C18" s="5" t="s">
        <v>42</v>
      </c>
      <c r="D18" s="5">
        <v>2.5</v>
      </c>
      <c r="E18" s="7">
        <v>30000</v>
      </c>
    </row>
    <row r="19" spans="1:5" x14ac:dyDescent="0.3">
      <c r="A19" s="5" t="s">
        <v>28</v>
      </c>
      <c r="B19" s="5" t="s">
        <v>43</v>
      </c>
      <c r="C19" s="5" t="s">
        <v>44</v>
      </c>
      <c r="D19" s="5">
        <v>2.5</v>
      </c>
      <c r="E19" s="7">
        <v>50000</v>
      </c>
    </row>
    <row r="20" spans="1:5" x14ac:dyDescent="0.3">
      <c r="A20" s="5" t="s">
        <v>28</v>
      </c>
      <c r="B20" s="5" t="s">
        <v>45</v>
      </c>
      <c r="C20" s="5" t="s">
        <v>46</v>
      </c>
      <c r="D20" s="5">
        <v>1.9</v>
      </c>
      <c r="E20" s="7">
        <v>30000</v>
      </c>
    </row>
    <row r="21" spans="1:5" x14ac:dyDescent="0.3">
      <c r="A21" s="5" t="s">
        <v>28</v>
      </c>
      <c r="B21" s="5" t="s">
        <v>47</v>
      </c>
      <c r="C21" s="5" t="s">
        <v>48</v>
      </c>
      <c r="D21" s="5">
        <v>2.1</v>
      </c>
      <c r="E21" s="7">
        <v>50000</v>
      </c>
    </row>
    <row r="22" spans="1:5" x14ac:dyDescent="0.3">
      <c r="A22" s="5" t="s">
        <v>28</v>
      </c>
      <c r="B22" s="5" t="s">
        <v>49</v>
      </c>
      <c r="C22" s="5" t="s">
        <v>50</v>
      </c>
      <c r="D22" s="5">
        <v>1.3</v>
      </c>
      <c r="E22" s="7">
        <v>50000</v>
      </c>
    </row>
    <row r="23" spans="1:5" x14ac:dyDescent="0.3">
      <c r="A23" s="5" t="s">
        <v>51</v>
      </c>
      <c r="B23" s="5" t="s">
        <v>52</v>
      </c>
      <c r="C23" s="5" t="s">
        <v>53</v>
      </c>
      <c r="D23" s="5">
        <v>2</v>
      </c>
      <c r="E23" s="7">
        <v>50000</v>
      </c>
    </row>
    <row r="24" spans="1:5" x14ac:dyDescent="0.3">
      <c r="A24" s="5" t="s">
        <v>51</v>
      </c>
      <c r="B24" s="5" t="s">
        <v>54</v>
      </c>
      <c r="C24" s="5" t="s">
        <v>55</v>
      </c>
      <c r="D24" s="5">
        <v>2.5</v>
      </c>
      <c r="E24" s="7">
        <v>50000</v>
      </c>
    </row>
    <row r="25" spans="1:5" x14ac:dyDescent="0.3">
      <c r="A25" s="5" t="s">
        <v>51</v>
      </c>
      <c r="B25" s="5" t="s">
        <v>56</v>
      </c>
      <c r="C25" s="5" t="s">
        <v>57</v>
      </c>
      <c r="D25" s="5">
        <v>2.5</v>
      </c>
      <c r="E25" s="7">
        <v>30000</v>
      </c>
    </row>
    <row r="26" spans="1:5" x14ac:dyDescent="0.3">
      <c r="A26" s="5" t="s">
        <v>58</v>
      </c>
      <c r="B26" s="5" t="s">
        <v>59</v>
      </c>
      <c r="C26" s="5" t="s">
        <v>60</v>
      </c>
      <c r="D26" s="5">
        <v>1.4</v>
      </c>
      <c r="E26" s="7">
        <v>50000</v>
      </c>
    </row>
    <row r="27" spans="1:5" x14ac:dyDescent="0.3">
      <c r="A27" s="5" t="s">
        <v>51</v>
      </c>
      <c r="B27" s="5" t="s">
        <v>61</v>
      </c>
      <c r="C27" s="5" t="s">
        <v>62</v>
      </c>
      <c r="D27" s="5">
        <v>1.5</v>
      </c>
      <c r="E27" s="7">
        <v>30000</v>
      </c>
    </row>
    <row r="28" spans="1:5" x14ac:dyDescent="0.3">
      <c r="A28" s="5" t="s">
        <v>58</v>
      </c>
      <c r="B28" s="5" t="s">
        <v>63</v>
      </c>
      <c r="C28" s="5" t="s">
        <v>64</v>
      </c>
      <c r="D28" s="5">
        <v>1.4</v>
      </c>
      <c r="E28" s="7">
        <v>50000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5"/>
  <sheetViews>
    <sheetView workbookViewId="0">
      <selection activeCell="J12" sqref="J12"/>
    </sheetView>
  </sheetViews>
  <sheetFormatPr defaultRowHeight="16.5" x14ac:dyDescent="0.3"/>
  <cols>
    <col min="1" max="1" width="31.5" bestFit="1" customWidth="1"/>
    <col min="2" max="2" width="10.375" bestFit="1" customWidth="1"/>
  </cols>
  <sheetData>
    <row r="3" spans="1:2" x14ac:dyDescent="0.3">
      <c r="A3" s="9" t="s">
        <v>65</v>
      </c>
      <c r="B3" t="s">
        <v>98</v>
      </c>
    </row>
    <row r="4" spans="1:2" x14ac:dyDescent="0.3">
      <c r="A4" s="10" t="s">
        <v>66</v>
      </c>
      <c r="B4" s="12">
        <v>180000</v>
      </c>
    </row>
    <row r="5" spans="1:2" x14ac:dyDescent="0.3">
      <c r="A5" s="11" t="s">
        <v>71</v>
      </c>
      <c r="B5" s="12">
        <v>50000</v>
      </c>
    </row>
    <row r="6" spans="1:2" x14ac:dyDescent="0.3">
      <c r="A6" s="11" t="s">
        <v>72</v>
      </c>
      <c r="B6" s="12">
        <v>80000</v>
      </c>
    </row>
    <row r="7" spans="1:2" x14ac:dyDescent="0.3">
      <c r="A7" s="11" t="s">
        <v>73</v>
      </c>
      <c r="B7" s="12">
        <v>50000</v>
      </c>
    </row>
    <row r="8" spans="1:2" x14ac:dyDescent="0.3">
      <c r="A8" s="10" t="s">
        <v>67</v>
      </c>
      <c r="B8" s="12">
        <v>910000</v>
      </c>
    </row>
    <row r="9" spans="1:2" x14ac:dyDescent="0.3">
      <c r="A9" s="11" t="s">
        <v>74</v>
      </c>
      <c r="B9" s="12">
        <v>100000</v>
      </c>
    </row>
    <row r="10" spans="1:2" x14ac:dyDescent="0.3">
      <c r="A10" s="11" t="s">
        <v>75</v>
      </c>
      <c r="B10" s="12">
        <v>220000</v>
      </c>
    </row>
    <row r="11" spans="1:2" x14ac:dyDescent="0.3">
      <c r="A11" s="11" t="s">
        <v>76</v>
      </c>
      <c r="B11" s="12">
        <v>120000</v>
      </c>
    </row>
    <row r="12" spans="1:2" x14ac:dyDescent="0.3">
      <c r="A12" s="11" t="s">
        <v>77</v>
      </c>
      <c r="B12" s="12">
        <v>150000</v>
      </c>
    </row>
    <row r="13" spans="1:2" x14ac:dyDescent="0.3">
      <c r="A13" s="11" t="s">
        <v>78</v>
      </c>
      <c r="B13" s="12">
        <v>100000</v>
      </c>
    </row>
    <row r="14" spans="1:2" x14ac:dyDescent="0.3">
      <c r="A14" s="11" t="s">
        <v>79</v>
      </c>
      <c r="B14" s="12">
        <v>120000</v>
      </c>
    </row>
    <row r="15" spans="1:2" x14ac:dyDescent="0.3">
      <c r="A15" s="11" t="s">
        <v>80</v>
      </c>
      <c r="B15" s="12">
        <v>100000</v>
      </c>
    </row>
    <row r="16" spans="1:2" x14ac:dyDescent="0.3">
      <c r="A16" s="10" t="s">
        <v>68</v>
      </c>
      <c r="B16" s="12">
        <v>470000</v>
      </c>
    </row>
    <row r="17" spans="1:2" x14ac:dyDescent="0.3">
      <c r="A17" s="11" t="s">
        <v>81</v>
      </c>
      <c r="B17" s="12">
        <v>50000</v>
      </c>
    </row>
    <row r="18" spans="1:2" x14ac:dyDescent="0.3">
      <c r="A18" s="11" t="s">
        <v>82</v>
      </c>
      <c r="B18" s="12">
        <v>50000</v>
      </c>
    </row>
    <row r="19" spans="1:2" x14ac:dyDescent="0.3">
      <c r="A19" s="11" t="s">
        <v>83</v>
      </c>
      <c r="B19" s="12">
        <v>50000</v>
      </c>
    </row>
    <row r="20" spans="1:2" x14ac:dyDescent="0.3">
      <c r="A20" s="11" t="s">
        <v>84</v>
      </c>
      <c r="B20" s="12">
        <v>30000</v>
      </c>
    </row>
    <row r="21" spans="1:2" x14ac:dyDescent="0.3">
      <c r="A21" s="11" t="s">
        <v>85</v>
      </c>
      <c r="B21" s="12">
        <v>50000</v>
      </c>
    </row>
    <row r="22" spans="1:2" x14ac:dyDescent="0.3">
      <c r="A22" s="11" t="s">
        <v>86</v>
      </c>
      <c r="B22" s="12">
        <v>30000</v>
      </c>
    </row>
    <row r="23" spans="1:2" x14ac:dyDescent="0.3">
      <c r="A23" s="11" t="s">
        <v>87</v>
      </c>
      <c r="B23" s="12">
        <v>30000</v>
      </c>
    </row>
    <row r="24" spans="1:2" x14ac:dyDescent="0.3">
      <c r="A24" s="11" t="s">
        <v>88</v>
      </c>
      <c r="B24" s="12">
        <v>30000</v>
      </c>
    </row>
    <row r="25" spans="1:2" x14ac:dyDescent="0.3">
      <c r="A25" s="11" t="s">
        <v>89</v>
      </c>
      <c r="B25" s="12">
        <v>50000</v>
      </c>
    </row>
    <row r="26" spans="1:2" x14ac:dyDescent="0.3">
      <c r="A26" s="11" t="s">
        <v>90</v>
      </c>
      <c r="B26" s="12">
        <v>50000</v>
      </c>
    </row>
    <row r="27" spans="1:2" x14ac:dyDescent="0.3">
      <c r="A27" s="11" t="s">
        <v>91</v>
      </c>
      <c r="B27" s="12">
        <v>50000</v>
      </c>
    </row>
    <row r="28" spans="1:2" x14ac:dyDescent="0.3">
      <c r="A28" s="10" t="s">
        <v>69</v>
      </c>
      <c r="B28" s="12">
        <v>260000</v>
      </c>
    </row>
    <row r="29" spans="1:2" x14ac:dyDescent="0.3">
      <c r="A29" s="11" t="s">
        <v>92</v>
      </c>
      <c r="B29" s="12">
        <v>30000</v>
      </c>
    </row>
    <row r="30" spans="1:2" x14ac:dyDescent="0.3">
      <c r="A30" s="11" t="s">
        <v>93</v>
      </c>
      <c r="B30" s="12">
        <v>50000</v>
      </c>
    </row>
    <row r="31" spans="1:2" x14ac:dyDescent="0.3">
      <c r="A31" s="11" t="s">
        <v>94</v>
      </c>
      <c r="B31" s="12">
        <v>50000</v>
      </c>
    </row>
    <row r="32" spans="1:2" x14ac:dyDescent="0.3">
      <c r="A32" s="11" t="s">
        <v>95</v>
      </c>
      <c r="B32" s="12">
        <v>30000</v>
      </c>
    </row>
    <row r="33" spans="1:2" x14ac:dyDescent="0.3">
      <c r="A33" s="11" t="s">
        <v>96</v>
      </c>
      <c r="B33" s="12">
        <v>50000</v>
      </c>
    </row>
    <row r="34" spans="1:2" x14ac:dyDescent="0.3">
      <c r="A34" s="11" t="s">
        <v>97</v>
      </c>
      <c r="B34" s="12">
        <v>50000</v>
      </c>
    </row>
    <row r="35" spans="1:2" x14ac:dyDescent="0.3">
      <c r="A35" s="10" t="s">
        <v>70</v>
      </c>
      <c r="B35" s="12">
        <v>1820000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35"/>
  <sheetViews>
    <sheetView workbookViewId="0">
      <selection activeCell="E30" sqref="E30"/>
    </sheetView>
  </sheetViews>
  <sheetFormatPr defaultRowHeight="16.5" x14ac:dyDescent="0.3"/>
  <cols>
    <col min="1" max="1" width="31.5" bestFit="1" customWidth="1"/>
    <col min="2" max="2" width="10.375" bestFit="1" customWidth="1"/>
    <col min="4" max="5" width="15.25" customWidth="1"/>
    <col min="6" max="6" width="17.75" customWidth="1"/>
  </cols>
  <sheetData>
    <row r="3" spans="1:6" x14ac:dyDescent="0.3">
      <c r="A3" t="s">
        <v>65</v>
      </c>
      <c r="B3" t="str" vm="9">
        <f>CUBEMEMBER("ThisWorkbookDataModel","[Measures].[합계: 금액]")</f>
        <v>합계: 금액</v>
      </c>
      <c r="D3" s="17" t="s">
        <v>99</v>
      </c>
      <c r="E3" s="13" t="s">
        <v>100</v>
      </c>
      <c r="F3" s="16" t="str" vm="66">
        <f>CUBESET("ThisWorkbookDataModel","[제품현황표].[제품명].[All].Children",,2,"[Measures].[합계: 금액]")</f>
        <v/>
      </c>
    </row>
    <row r="4" spans="1:6" x14ac:dyDescent="0.3">
      <c r="A4" s="10" t="str" vm="33">
        <f>CUBEMEMBER("ThisWorkbookDataModel","[제품현황표].[카테고리].&amp;[가디건]")</f>
        <v>가디건</v>
      </c>
      <c r="B4" vm="57">
        <f t="shared" ref="B4:B35" si="0">CUBEVALUE("ThisWorkbookDataModel",$A4,B$3)</f>
        <v>180000</v>
      </c>
      <c r="D4" s="18"/>
      <c r="E4" s="13" t="s">
        <v>102</v>
      </c>
      <c r="F4" s="16" t="str" vm="67">
        <f>CUBERANKEDMEMBER("ThisWorkbookDataModel",F3,1)</f>
        <v>롱 구스다운</v>
      </c>
    </row>
    <row r="5" spans="1:6" x14ac:dyDescent="0.3">
      <c r="A5" s="11" t="str" vm="12">
        <f>CUBEMEMBER("ThisWorkbookDataModel",{"[제품현황표].[카테고리].&amp;[가디건]","[제품현황표].[제품명].&amp;[롱 가디건]"})</f>
        <v>롱 가디건</v>
      </c>
      <c r="B5" vm="44">
        <f t="shared" si="0"/>
        <v>50000</v>
      </c>
      <c r="D5" s="15"/>
      <c r="E5" s="15"/>
      <c r="F5" s="15"/>
    </row>
    <row r="6" spans="1:6" x14ac:dyDescent="0.3">
      <c r="A6" s="11" t="str" vm="11">
        <f>CUBEMEMBER("ThisWorkbookDataModel",{"[제품현황표].[카테고리].&amp;[가디건]","[제품현황표].[제품명].&amp;[숏 가디건]"})</f>
        <v>숏 가디건</v>
      </c>
      <c r="B6" vm="35">
        <f t="shared" si="0"/>
        <v>80000</v>
      </c>
      <c r="D6" s="14" t="s">
        <v>101</v>
      </c>
      <c r="E6" s="13" t="s">
        <v>103</v>
      </c>
      <c r="F6" s="16" vm="68">
        <f>CUBESETCOUNT(F3)</f>
        <v>27</v>
      </c>
    </row>
    <row r="7" spans="1:6" x14ac:dyDescent="0.3">
      <c r="A7" s="11" t="str" vm="8">
        <f>CUBEMEMBER("ThisWorkbookDataModel",{"[제품현황표].[카테고리].&amp;[가디건]","[제품현황표].[제품명].&amp;[시 스루 가디건]"})</f>
        <v>시 스루 가디건</v>
      </c>
      <c r="B7" vm="58">
        <f t="shared" si="0"/>
        <v>50000</v>
      </c>
    </row>
    <row r="8" spans="1:6" x14ac:dyDescent="0.3">
      <c r="A8" s="10" t="str" vm="15">
        <f>CUBEMEMBER("ThisWorkbookDataModel","[제품현황표].[카테고리].&amp;[구스다운]")</f>
        <v>구스다운</v>
      </c>
      <c r="B8" vm="54">
        <f t="shared" si="0"/>
        <v>910000</v>
      </c>
    </row>
    <row r="9" spans="1:6" x14ac:dyDescent="0.3">
      <c r="A9" s="11" t="str" vm="30">
        <f>CUBEMEMBER("ThisWorkbookDataModel",{"[제품현황표].[카테고리].&amp;[구스다운]","[제품현황표].[제품명].&amp;[라이트 구스베스트]"})</f>
        <v>라이트 구스베스트</v>
      </c>
      <c r="B9" vm="51">
        <f t="shared" si="0"/>
        <v>100000</v>
      </c>
    </row>
    <row r="10" spans="1:6" x14ac:dyDescent="0.3">
      <c r="A10" s="11" t="str" vm="21">
        <f>CUBEMEMBER("ThisWorkbookDataModel",{"[제품현황표].[카테고리].&amp;[구스다운]","[제품현황표].[제품명].&amp;[롱 구스다운]"})</f>
        <v>롱 구스다운</v>
      </c>
      <c r="B10" vm="41">
        <f t="shared" si="0"/>
        <v>220000</v>
      </c>
    </row>
    <row r="11" spans="1:6" x14ac:dyDescent="0.3">
      <c r="A11" s="11" t="str" vm="7">
        <f>CUBEMEMBER("ThisWorkbookDataModel",{"[제품현황표].[카테고리].&amp;[구스다운]","[제품현황표].[제품명].&amp;[벤치 구스 다운]"})</f>
        <v>벤치 구스 다운</v>
      </c>
      <c r="B11" vm="59">
        <f t="shared" si="0"/>
        <v>120000</v>
      </c>
    </row>
    <row r="12" spans="1:6" x14ac:dyDescent="0.3">
      <c r="A12" s="11" t="str" vm="23">
        <f>CUBEMEMBER("ThisWorkbookDataModel",{"[제품현황표].[카테고리].&amp;[구스다운]","[제품현황표].[제품명].&amp;[야상 구스 패딩]"})</f>
        <v>야상 구스 패딩</v>
      </c>
      <c r="B12" vm="43">
        <f t="shared" si="0"/>
        <v>150000</v>
      </c>
    </row>
    <row r="13" spans="1:6" x14ac:dyDescent="0.3">
      <c r="A13" s="11" t="str" vm="29">
        <f>CUBEMEMBER("ThisWorkbookDataModel",{"[제품현황표].[카테고리].&amp;[구스다운]","[제품현황표].[제품명].&amp;[옴니 구스다운]"})</f>
        <v>옴니 구스다운</v>
      </c>
      <c r="B13" vm="50">
        <f t="shared" si="0"/>
        <v>100000</v>
      </c>
    </row>
    <row r="14" spans="1:6" x14ac:dyDescent="0.3">
      <c r="A14" s="11" t="str" vm="10">
        <f>CUBEMEMBER("ThisWorkbookDataModel",{"[제품현황표].[카테고리].&amp;[구스다운]","[제품현황표].[제품명].&amp;[퀼팅 구스 패딩]"})</f>
        <v>퀼팅 구스 패딩</v>
      </c>
      <c r="B14" vm="34">
        <f t="shared" si="0"/>
        <v>120000</v>
      </c>
    </row>
    <row r="15" spans="1:6" x14ac:dyDescent="0.3">
      <c r="A15" s="11" t="str" vm="6">
        <f>CUBEMEMBER("ThisWorkbookDataModel",{"[제품현황표].[카테고리].&amp;[구스다운]","[제품현황표].[제품명].&amp;[프라이 구스 다운]"})</f>
        <v>프라이 구스 다운</v>
      </c>
      <c r="B15" vm="60">
        <f t="shared" si="0"/>
        <v>100000</v>
      </c>
    </row>
    <row r="16" spans="1:6" x14ac:dyDescent="0.3">
      <c r="A16" s="10" t="str" vm="14">
        <f>CUBEMEMBER("ThisWorkbookDataModel","[제품현황표].[카테고리].&amp;[바지]")</f>
        <v>바지</v>
      </c>
      <c r="B16" vm="53">
        <f t="shared" si="0"/>
        <v>470000</v>
      </c>
    </row>
    <row r="17" spans="1:2" x14ac:dyDescent="0.3">
      <c r="A17" s="11" t="str" vm="28">
        <f>CUBEMEMBER("ThisWorkbookDataModel",{"[제품현황표].[카테고리].&amp;[바지]","[제품현황표].[제품명].&amp;[데님 쇼츠]"})</f>
        <v>데님 쇼츠</v>
      </c>
      <c r="B17" vm="49">
        <f t="shared" si="0"/>
        <v>50000</v>
      </c>
    </row>
    <row r="18" spans="1:2" x14ac:dyDescent="0.3">
      <c r="A18" s="11" t="str" vm="20">
        <f>CUBEMEMBER("ThisWorkbookDataModel",{"[제품현황표].[카테고리].&amp;[바지]","[제품현황표].[제품명].&amp;[린넨 쇼츠]"})</f>
        <v>린넨 쇼츠</v>
      </c>
      <c r="B18" vm="40">
        <f t="shared" si="0"/>
        <v>50000</v>
      </c>
    </row>
    <row r="19" spans="1:2" x14ac:dyDescent="0.3">
      <c r="A19" s="11" t="str" vm="5">
        <f>CUBEMEMBER("ThisWorkbookDataModel",{"[제품현황표].[카테고리].&amp;[바지]","[제품현황표].[제품명].&amp;[부츠컷 블랙진]"})</f>
        <v>부츠컷 블랙진</v>
      </c>
      <c r="B19" vm="61">
        <f t="shared" si="0"/>
        <v>50000</v>
      </c>
    </row>
    <row r="20" spans="1:2" x14ac:dyDescent="0.3">
      <c r="A20" s="11" t="str" vm="32">
        <f>CUBEMEMBER("ThisWorkbookDataModel",{"[제품현황표].[카테고리].&amp;[바지]","[제품현황표].[제품명].&amp;[부츠컷 블루진]"})</f>
        <v>부츠컷 블루진</v>
      </c>
      <c r="B20" vm="56">
        <f t="shared" si="0"/>
        <v>30000</v>
      </c>
    </row>
    <row r="21" spans="1:2" x14ac:dyDescent="0.3">
      <c r="A21" s="11" t="str" vm="27">
        <f>CUBEMEMBER("ThisWorkbookDataModel",{"[제품현황표].[카테고리].&amp;[바지]","[제품현황표].[제품명].&amp;[스키니핏 블루진]"})</f>
        <v>스키니핏 블루진</v>
      </c>
      <c r="B21" vm="48">
        <f t="shared" si="0"/>
        <v>50000</v>
      </c>
    </row>
    <row r="22" spans="1:2" x14ac:dyDescent="0.3">
      <c r="A22" s="11" t="str" vm="19">
        <f>CUBEMEMBER("ThisWorkbookDataModel",{"[제품현황표].[카테고리].&amp;[바지]","[제품현황표].[제품명].&amp;[스트레이트핏 블루진]"})</f>
        <v>스트레이트핏 블루진</v>
      </c>
      <c r="B22" vm="39">
        <f t="shared" si="0"/>
        <v>30000</v>
      </c>
    </row>
    <row r="23" spans="1:2" x14ac:dyDescent="0.3">
      <c r="A23" s="11" t="str" vm="4">
        <f>CUBEMEMBER("ThisWorkbookDataModel",{"[제품현황표].[카테고리].&amp;[바지]","[제품현황표].[제품명].&amp;[스판 일자 면바지]"})</f>
        <v>스판 일자 면바지</v>
      </c>
      <c r="B23" vm="62">
        <f t="shared" si="0"/>
        <v>30000</v>
      </c>
    </row>
    <row r="24" spans="1:2" x14ac:dyDescent="0.3">
      <c r="A24" s="11" t="str" vm="22">
        <f>CUBEMEMBER("ThisWorkbookDataModel",{"[제품현황표].[카테고리].&amp;[바지]","[제품현황표].[제품명].&amp;[연청 일자 팬츠]"})</f>
        <v>연청 일자 팬츠</v>
      </c>
      <c r="B24" vm="42">
        <f t="shared" si="0"/>
        <v>30000</v>
      </c>
    </row>
    <row r="25" spans="1:2" x14ac:dyDescent="0.3">
      <c r="A25" s="11" t="str" vm="26">
        <f>CUBEMEMBER("ThisWorkbookDataModel",{"[제품현황표].[카테고리].&amp;[바지]","[제품현황표].[제품명].&amp;[와이드 린넨 슬랙스]"})</f>
        <v>와이드 린넨 슬랙스</v>
      </c>
      <c r="B25" vm="47">
        <f t="shared" si="0"/>
        <v>50000</v>
      </c>
    </row>
    <row r="26" spans="1:2" x14ac:dyDescent="0.3">
      <c r="A26" s="11" t="str" vm="18">
        <f>CUBEMEMBER("ThisWorkbookDataModel",{"[제품현황표].[카테고리].&amp;[바지]","[제품현황표].[제품명].&amp;[치노 팬츠]"})</f>
        <v>치노 팬츠</v>
      </c>
      <c r="B26" vm="38">
        <f t="shared" si="0"/>
        <v>50000</v>
      </c>
    </row>
    <row r="27" spans="1:2" x14ac:dyDescent="0.3">
      <c r="A27" s="11" t="str" vm="3">
        <f>CUBEMEMBER("ThisWorkbookDataModel",{"[제품현황표].[카테고리].&amp;[바지]","[제품현황표].[제품명].&amp;[하이웨이스트 슬림핏 블루진]"})</f>
        <v>하이웨이스트 슬림핏 블루진</v>
      </c>
      <c r="B27" vm="63">
        <f t="shared" si="0"/>
        <v>50000</v>
      </c>
    </row>
    <row r="28" spans="1:2" x14ac:dyDescent="0.3">
      <c r="A28" s="10" t="str" vm="13">
        <f>CUBEMEMBER("ThisWorkbookDataModel","[제품현황표].[카테고리].&amp;[셔츠]")</f>
        <v>셔츠</v>
      </c>
      <c r="B28" vm="52">
        <f t="shared" si="0"/>
        <v>260000</v>
      </c>
    </row>
    <row r="29" spans="1:2" x14ac:dyDescent="0.3">
      <c r="A29" s="11" t="str" vm="25">
        <f>CUBEMEMBER("ThisWorkbookDataModel",{"[제품현황표].[카테고리].&amp;[셔츠]","[제품현황표].[제품명].&amp;[가오리핏 화이트 셔츠]"})</f>
        <v>가오리핏 화이트 셔츠</v>
      </c>
      <c r="B29" vm="46">
        <f t="shared" si="0"/>
        <v>30000</v>
      </c>
    </row>
    <row r="30" spans="1:2" x14ac:dyDescent="0.3">
      <c r="A30" s="11" t="str" vm="17">
        <f>CUBEMEMBER("ThisWorkbookDataModel",{"[제품현황표].[카테고리].&amp;[셔츠]","[제품현황표].[제품명].&amp;[린넨 반팔 셔츠]"})</f>
        <v>린넨 반팔 셔츠</v>
      </c>
      <c r="B30" vm="37">
        <f t="shared" si="0"/>
        <v>50000</v>
      </c>
    </row>
    <row r="31" spans="1:2" x14ac:dyDescent="0.3">
      <c r="A31" s="11" t="str" vm="2">
        <f>CUBEMEMBER("ThisWorkbookDataModel",{"[제품현황표].[카테고리].&amp;[셔츠]","[제품현황표].[제품명].&amp;[린넨 셔츠]"})</f>
        <v>린넨 셔츠</v>
      </c>
      <c r="B31" vm="64">
        <f t="shared" si="0"/>
        <v>50000</v>
      </c>
    </row>
    <row r="32" spans="1:2" x14ac:dyDescent="0.3">
      <c r="A32" s="11" t="str" vm="31">
        <f>CUBEMEMBER("ThisWorkbookDataModel",{"[제품현황표].[카테고리].&amp;[셔츠]","[제품현황표].[제품명].&amp;[블루 스프라이트 셔츠]"})</f>
        <v>블루 스프라이트 셔츠</v>
      </c>
      <c r="B32" vm="55">
        <f t="shared" si="0"/>
        <v>30000</v>
      </c>
    </row>
    <row r="33" spans="1:2" x14ac:dyDescent="0.3">
      <c r="A33" s="11" t="str" vm="24">
        <f>CUBEMEMBER("ThisWorkbookDataModel",{"[제품현황표].[카테고리].&amp;[셔츠]","[제품현황표].[제품명].&amp;[차이나 카라 반팔 셔츠]"})</f>
        <v>차이나 카라 반팔 셔츠</v>
      </c>
      <c r="B33" vm="45">
        <f t="shared" si="0"/>
        <v>50000</v>
      </c>
    </row>
    <row r="34" spans="1:2" x14ac:dyDescent="0.3">
      <c r="A34" s="11" t="str" vm="16">
        <f>CUBEMEMBER("ThisWorkbookDataModel",{"[제품현황표].[카테고리].&amp;[셔츠]","[제품현황표].[제품명].&amp;[화이트 베이직 셔츠]"})</f>
        <v>화이트 베이직 셔츠</v>
      </c>
      <c r="B34" vm="36">
        <f t="shared" si="0"/>
        <v>50000</v>
      </c>
    </row>
    <row r="35" spans="1:2" x14ac:dyDescent="0.3">
      <c r="A35" s="10" t="str" vm="1">
        <f>CUBEMEMBER("ThisWorkbookDataModel","[제품현황표].[카테고리].[All]","총합계")</f>
        <v>총합계</v>
      </c>
      <c r="B35" vm="65">
        <f t="shared" si="0"/>
        <v>1820000</v>
      </c>
    </row>
  </sheetData>
  <mergeCells count="1">
    <mergeCell ref="D3:D4"/>
  </mergeCells>
  <phoneticPr fontId="3" type="noConversion"/>
  <pageMargins left="0.25" right="0.25" top="0.75" bottom="0.75" header="0.3" footer="0.3"/>
  <pageSetup paperSize="9" scale="8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workbookViewId="0">
      <selection activeCell="G34" sqref="G34"/>
    </sheetView>
  </sheetViews>
  <sheetFormatPr defaultRowHeight="16.5" x14ac:dyDescent="0.3"/>
  <cols>
    <col min="1" max="1" width="31.5" bestFit="1" customWidth="1"/>
    <col min="2" max="2" width="10.375" bestFit="1" customWidth="1"/>
    <col min="4" max="5" width="15.25" customWidth="1"/>
    <col min="6" max="6" width="17.75" customWidth="1"/>
    <col min="7" max="7" width="16.5" bestFit="1" customWidth="1"/>
  </cols>
  <sheetData>
    <row r="1" spans="1:10" x14ac:dyDescent="0.3">
      <c r="D1" t="s">
        <v>104</v>
      </c>
      <c r="F1" s="22"/>
    </row>
    <row r="3" spans="1:10" x14ac:dyDescent="0.3">
      <c r="A3" t="s">
        <v>65</v>
      </c>
      <c r="B3" t="str" vm="9">
        <f>CUBEMEMBER("ThisWorkbookDataModel","[Measures].[합계: 금액]")</f>
        <v>합계: 금액</v>
      </c>
      <c r="D3" s="17" t="s">
        <v>99</v>
      </c>
      <c r="E3" s="13" t="s">
        <v>100</v>
      </c>
      <c r="F3" s="16" t="str" vm="66">
        <f>CUBESET("ThisWorkbookDataModel","[제품현황표].[제품명].[All].Children",,2,"[Measures].[합계: 금액]")</f>
        <v/>
      </c>
      <c r="G3" s="16" t="str" vm="69">
        <f>CUBESET("ThisWorkbookDataModel","([제품현황표].[카테고리].[가디건]*[제품현황표].[제품명].[All].Children)",,2,"[Measures].[합계: 금액]")</f>
        <v/>
      </c>
    </row>
    <row r="4" spans="1:10" x14ac:dyDescent="0.3">
      <c r="A4" s="10" t="str" vm="33">
        <f>CUBEMEMBER("ThisWorkbookDataModel","[제품현황표].[카테고리].&amp;[가디건]")</f>
        <v>가디건</v>
      </c>
      <c r="B4" vm="57">
        <f t="shared" ref="B4:B35" si="0">CUBEVALUE("ThisWorkbookDataModel",$A4,B$3)</f>
        <v>180000</v>
      </c>
      <c r="D4" s="18"/>
      <c r="E4" s="13" t="s">
        <v>102</v>
      </c>
      <c r="F4" s="16" t="str" vm="67">
        <f>CUBERANKEDMEMBER("ThisWorkbookDataModel",F3,1)</f>
        <v>롱 구스다운</v>
      </c>
      <c r="G4" s="16" t="str" vm="71">
        <f>CUBERANKEDMEMBER("ThisWorkbookDataModel",G3,1)</f>
        <v>숏 가디건</v>
      </c>
      <c r="J4" s="10"/>
    </row>
    <row r="5" spans="1:10" x14ac:dyDescent="0.3">
      <c r="A5" s="11" t="str" vm="12">
        <f>CUBEMEMBER("ThisWorkbookDataModel",{"[제품현황표].[카테고리].&amp;[가디건]","[제품현황표].[제품명].&amp;[롱 가디건]"})</f>
        <v>롱 가디건</v>
      </c>
      <c r="B5" vm="44">
        <f t="shared" si="0"/>
        <v>50000</v>
      </c>
      <c r="D5" s="15"/>
      <c r="E5" s="15"/>
      <c r="F5" s="15"/>
      <c r="G5" s="15"/>
    </row>
    <row r="6" spans="1:10" x14ac:dyDescent="0.3">
      <c r="A6" s="11" t="str" vm="11">
        <f>CUBEMEMBER("ThisWorkbookDataModel",{"[제품현황표].[카테고리].&amp;[가디건]","[제품현황표].[제품명].&amp;[숏 가디건]"})</f>
        <v>숏 가디건</v>
      </c>
      <c r="B6" vm="35">
        <f t="shared" si="0"/>
        <v>80000</v>
      </c>
      <c r="D6" s="14" t="s">
        <v>101</v>
      </c>
      <c r="E6" s="13" t="s">
        <v>103</v>
      </c>
      <c r="F6" s="16" vm="68">
        <f>CUBESETCOUNT(F3)</f>
        <v>27</v>
      </c>
      <c r="G6" s="16" vm="70">
        <f>CUBESETCOUNT(G3)</f>
        <v>3</v>
      </c>
    </row>
    <row r="7" spans="1:10" x14ac:dyDescent="0.3">
      <c r="A7" s="11" t="str" vm="8">
        <f>CUBEMEMBER("ThisWorkbookDataModel",{"[제품현황표].[카테고리].&amp;[가디건]","[제품현황표].[제품명].&amp;[시 스루 가디건]"})</f>
        <v>시 스루 가디건</v>
      </c>
      <c r="B7" vm="58">
        <f t="shared" si="0"/>
        <v>50000</v>
      </c>
    </row>
    <row r="8" spans="1:10" x14ac:dyDescent="0.3">
      <c r="A8" s="10" t="str" vm="15">
        <f>CUBEMEMBER("ThisWorkbookDataModel","[제품현황표].[카테고리].&amp;[구스다운]")</f>
        <v>구스다운</v>
      </c>
      <c r="B8" vm="54">
        <f t="shared" si="0"/>
        <v>910000</v>
      </c>
      <c r="D8" t="s">
        <v>105</v>
      </c>
    </row>
    <row r="9" spans="1:10" x14ac:dyDescent="0.3">
      <c r="A9" s="11" t="str" vm="30">
        <f>CUBEMEMBER("ThisWorkbookDataModel",{"[제품현황표].[카테고리].&amp;[구스다운]","[제품현황표].[제품명].&amp;[라이트 구스베스트]"})</f>
        <v>라이트 구스베스트</v>
      </c>
      <c r="B9" vm="51">
        <f t="shared" si="0"/>
        <v>100000</v>
      </c>
    </row>
    <row r="10" spans="1:10" x14ac:dyDescent="0.3">
      <c r="A10" s="11" t="str" vm="21">
        <f>CUBEMEMBER("ThisWorkbookDataModel",{"[제품현황표].[카테고리].&amp;[구스다운]","[제품현황표].[제품명].&amp;[롱 구스다운]"})</f>
        <v>롱 구스다운</v>
      </c>
      <c r="B10" vm="41">
        <f t="shared" si="0"/>
        <v>220000</v>
      </c>
    </row>
    <row r="11" spans="1:10" x14ac:dyDescent="0.3">
      <c r="A11" s="11" t="str" vm="7">
        <f>CUBEMEMBER("ThisWorkbookDataModel",{"[제품현황표].[카테고리].&amp;[구스다운]","[제품현황표].[제품명].&amp;[벤치 구스 다운]"})</f>
        <v>벤치 구스 다운</v>
      </c>
      <c r="B11" vm="59">
        <f t="shared" si="0"/>
        <v>120000</v>
      </c>
    </row>
    <row r="12" spans="1:10" x14ac:dyDescent="0.3">
      <c r="A12" s="11" t="str" vm="23">
        <f>CUBEMEMBER("ThisWorkbookDataModel",{"[제품현황표].[카테고리].&amp;[구스다운]","[제품현황표].[제품명].&amp;[야상 구스 패딩]"})</f>
        <v>야상 구스 패딩</v>
      </c>
      <c r="B12" vm="43">
        <f t="shared" si="0"/>
        <v>150000</v>
      </c>
    </row>
    <row r="13" spans="1:10" x14ac:dyDescent="0.3">
      <c r="A13" s="11" t="str" vm="29">
        <f>CUBEMEMBER("ThisWorkbookDataModel",{"[제품현황표].[카테고리].&amp;[구스다운]","[제품현황표].[제품명].&amp;[옴니 구스다운]"})</f>
        <v>옴니 구스다운</v>
      </c>
      <c r="B13" vm="50">
        <f t="shared" si="0"/>
        <v>100000</v>
      </c>
    </row>
    <row r="14" spans="1:10" x14ac:dyDescent="0.3">
      <c r="A14" s="11" t="str" vm="10">
        <f>CUBEMEMBER("ThisWorkbookDataModel",{"[제품현황표].[카테고리].&amp;[구스다운]","[제품현황표].[제품명].&amp;[퀼팅 구스 패딩]"})</f>
        <v>퀼팅 구스 패딩</v>
      </c>
      <c r="B14" vm="34">
        <f t="shared" si="0"/>
        <v>120000</v>
      </c>
    </row>
    <row r="15" spans="1:10" x14ac:dyDescent="0.3">
      <c r="A15" s="11" t="str" vm="6">
        <f>CUBEMEMBER("ThisWorkbookDataModel",{"[제품현황표].[카테고리].&amp;[구스다운]","[제품현황표].[제품명].&amp;[프라이 구스 다운]"})</f>
        <v>프라이 구스 다운</v>
      </c>
      <c r="B15" vm="60">
        <f t="shared" si="0"/>
        <v>100000</v>
      </c>
    </row>
    <row r="16" spans="1:10" x14ac:dyDescent="0.3">
      <c r="A16" s="10" t="str" vm="14">
        <f>CUBEMEMBER("ThisWorkbookDataModel","[제품현황표].[카테고리].&amp;[바지]")</f>
        <v>바지</v>
      </c>
      <c r="B16" vm="53">
        <f t="shared" si="0"/>
        <v>470000</v>
      </c>
    </row>
    <row r="17" spans="1:2" x14ac:dyDescent="0.3">
      <c r="A17" s="11" t="str" vm="28">
        <f>CUBEMEMBER("ThisWorkbookDataModel",{"[제품현황표].[카테고리].&amp;[바지]","[제품현황표].[제품명].&amp;[데님 쇼츠]"})</f>
        <v>데님 쇼츠</v>
      </c>
      <c r="B17" vm="49">
        <f t="shared" si="0"/>
        <v>50000</v>
      </c>
    </row>
    <row r="18" spans="1:2" x14ac:dyDescent="0.3">
      <c r="A18" s="11" t="str" vm="20">
        <f>CUBEMEMBER("ThisWorkbookDataModel",{"[제품현황표].[카테고리].&amp;[바지]","[제품현황표].[제품명].&amp;[린넨 쇼츠]"})</f>
        <v>린넨 쇼츠</v>
      </c>
      <c r="B18" vm="40">
        <f t="shared" si="0"/>
        <v>50000</v>
      </c>
    </row>
    <row r="19" spans="1:2" x14ac:dyDescent="0.3">
      <c r="A19" s="11" t="str" vm="5">
        <f>CUBEMEMBER("ThisWorkbookDataModel",{"[제품현황표].[카테고리].&amp;[바지]","[제품현황표].[제품명].&amp;[부츠컷 블랙진]"})</f>
        <v>부츠컷 블랙진</v>
      </c>
      <c r="B19" vm="61">
        <f t="shared" si="0"/>
        <v>50000</v>
      </c>
    </row>
    <row r="20" spans="1:2" x14ac:dyDescent="0.3">
      <c r="A20" s="11" t="str" vm="32">
        <f>CUBEMEMBER("ThisWorkbookDataModel",{"[제품현황표].[카테고리].&amp;[바지]","[제품현황표].[제품명].&amp;[부츠컷 블루진]"})</f>
        <v>부츠컷 블루진</v>
      </c>
      <c r="B20" vm="56">
        <f t="shared" si="0"/>
        <v>30000</v>
      </c>
    </row>
    <row r="21" spans="1:2" x14ac:dyDescent="0.3">
      <c r="A21" s="11" t="str" vm="27">
        <f>CUBEMEMBER("ThisWorkbookDataModel",{"[제품현황표].[카테고리].&amp;[바지]","[제품현황표].[제품명].&amp;[스키니핏 블루진]"})</f>
        <v>스키니핏 블루진</v>
      </c>
      <c r="B21" vm="48">
        <f t="shared" si="0"/>
        <v>50000</v>
      </c>
    </row>
    <row r="22" spans="1:2" x14ac:dyDescent="0.3">
      <c r="A22" s="11" t="str" vm="19">
        <f>CUBEMEMBER("ThisWorkbookDataModel",{"[제품현황표].[카테고리].&amp;[바지]","[제품현황표].[제품명].&amp;[스트레이트핏 블루진]"})</f>
        <v>스트레이트핏 블루진</v>
      </c>
      <c r="B22" vm="39">
        <f t="shared" si="0"/>
        <v>30000</v>
      </c>
    </row>
    <row r="23" spans="1:2" x14ac:dyDescent="0.3">
      <c r="A23" s="11" t="str" vm="4">
        <f>CUBEMEMBER("ThisWorkbookDataModel",{"[제품현황표].[카테고리].&amp;[바지]","[제품현황표].[제품명].&amp;[스판 일자 면바지]"})</f>
        <v>스판 일자 면바지</v>
      </c>
      <c r="B23" vm="62">
        <f t="shared" si="0"/>
        <v>30000</v>
      </c>
    </row>
    <row r="24" spans="1:2" x14ac:dyDescent="0.3">
      <c r="A24" s="11" t="str" vm="22">
        <f>CUBEMEMBER("ThisWorkbookDataModel",{"[제품현황표].[카테고리].&amp;[바지]","[제품현황표].[제품명].&amp;[연청 일자 팬츠]"})</f>
        <v>연청 일자 팬츠</v>
      </c>
      <c r="B24" vm="42">
        <f t="shared" si="0"/>
        <v>30000</v>
      </c>
    </row>
    <row r="25" spans="1:2" x14ac:dyDescent="0.3">
      <c r="A25" s="11" t="str" vm="26">
        <f>CUBEMEMBER("ThisWorkbookDataModel",{"[제품현황표].[카테고리].&amp;[바지]","[제품현황표].[제품명].&amp;[와이드 린넨 슬랙스]"})</f>
        <v>와이드 린넨 슬랙스</v>
      </c>
      <c r="B25" vm="47">
        <f t="shared" si="0"/>
        <v>50000</v>
      </c>
    </row>
    <row r="26" spans="1:2" x14ac:dyDescent="0.3">
      <c r="A26" s="11" t="str" vm="18">
        <f>CUBEMEMBER("ThisWorkbookDataModel",{"[제품현황표].[카테고리].&amp;[바지]","[제품현황표].[제품명].&amp;[치노 팬츠]"})</f>
        <v>치노 팬츠</v>
      </c>
      <c r="B26" vm="38">
        <f t="shared" si="0"/>
        <v>50000</v>
      </c>
    </row>
    <row r="27" spans="1:2" x14ac:dyDescent="0.3">
      <c r="A27" s="11" t="str" vm="3">
        <f>CUBEMEMBER("ThisWorkbookDataModel",{"[제품현황표].[카테고리].&amp;[바지]","[제품현황표].[제품명].&amp;[하이웨이스트 슬림핏 블루진]"})</f>
        <v>하이웨이스트 슬림핏 블루진</v>
      </c>
      <c r="B27" vm="63">
        <f t="shared" si="0"/>
        <v>50000</v>
      </c>
    </row>
    <row r="28" spans="1:2" x14ac:dyDescent="0.3">
      <c r="A28" s="10" t="str" vm="13">
        <f>CUBEMEMBER("ThisWorkbookDataModel","[제품현황표].[카테고리].&amp;[셔츠]")</f>
        <v>셔츠</v>
      </c>
      <c r="B28" vm="52">
        <f t="shared" si="0"/>
        <v>260000</v>
      </c>
    </row>
    <row r="29" spans="1:2" x14ac:dyDescent="0.3">
      <c r="A29" s="11" t="str" vm="25">
        <f>CUBEMEMBER("ThisWorkbookDataModel",{"[제품현황표].[카테고리].&amp;[셔츠]","[제품현황표].[제품명].&amp;[가오리핏 화이트 셔츠]"})</f>
        <v>가오리핏 화이트 셔츠</v>
      </c>
      <c r="B29" vm="46">
        <f t="shared" si="0"/>
        <v>30000</v>
      </c>
    </row>
    <row r="30" spans="1:2" x14ac:dyDescent="0.3">
      <c r="A30" s="11" t="str" vm="17">
        <f>CUBEMEMBER("ThisWorkbookDataModel",{"[제품현황표].[카테고리].&amp;[셔츠]","[제품현황표].[제품명].&amp;[린넨 반팔 셔츠]"})</f>
        <v>린넨 반팔 셔츠</v>
      </c>
      <c r="B30" vm="37">
        <f t="shared" si="0"/>
        <v>50000</v>
      </c>
    </row>
    <row r="31" spans="1:2" x14ac:dyDescent="0.3">
      <c r="A31" s="11" t="str" vm="2">
        <f>CUBEMEMBER("ThisWorkbookDataModel",{"[제품현황표].[카테고리].&amp;[셔츠]","[제품현황표].[제품명].&amp;[린넨 셔츠]"})</f>
        <v>린넨 셔츠</v>
      </c>
      <c r="B31" vm="64">
        <f t="shared" si="0"/>
        <v>50000</v>
      </c>
    </row>
    <row r="32" spans="1:2" x14ac:dyDescent="0.3">
      <c r="A32" s="11" t="str" vm="31">
        <f>CUBEMEMBER("ThisWorkbookDataModel",{"[제품현황표].[카테고리].&amp;[셔츠]","[제품현황표].[제품명].&amp;[블루 스프라이트 셔츠]"})</f>
        <v>블루 스프라이트 셔츠</v>
      </c>
      <c r="B32" vm="55">
        <f t="shared" si="0"/>
        <v>30000</v>
      </c>
    </row>
    <row r="33" spans="1:2" x14ac:dyDescent="0.3">
      <c r="A33" s="11" t="str" vm="24">
        <f>CUBEMEMBER("ThisWorkbookDataModel",{"[제품현황표].[카테고리].&amp;[셔츠]","[제품현황표].[제품명].&amp;[차이나 카라 반팔 셔츠]"})</f>
        <v>차이나 카라 반팔 셔츠</v>
      </c>
      <c r="B33" vm="45">
        <f t="shared" si="0"/>
        <v>50000</v>
      </c>
    </row>
    <row r="34" spans="1:2" x14ac:dyDescent="0.3">
      <c r="A34" s="11" t="str" vm="16">
        <f>CUBEMEMBER("ThisWorkbookDataModel",{"[제품현황표].[카테고리].&amp;[셔츠]","[제품현황표].[제품명].&amp;[화이트 베이직 셔츠]"})</f>
        <v>화이트 베이직 셔츠</v>
      </c>
      <c r="B34" vm="36">
        <f t="shared" si="0"/>
        <v>50000</v>
      </c>
    </row>
    <row r="35" spans="1:2" x14ac:dyDescent="0.3">
      <c r="A35" s="10" t="str" vm="1">
        <f>CUBEMEMBER("ThisWorkbookDataModel","[제품현황표].[카테고리].[All]","총합계")</f>
        <v>총합계</v>
      </c>
      <c r="B35" vm="65">
        <f t="shared" si="0"/>
        <v>1820000</v>
      </c>
    </row>
  </sheetData>
  <mergeCells count="1">
    <mergeCell ref="D3:D4"/>
  </mergeCells>
  <phoneticPr fontId="3" type="noConversion"/>
  <pageMargins left="0.25" right="0.25" top="0.75" bottom="0.75" header="0.3" footer="0.3"/>
  <pageSetup paperSize="9" scale="7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E928411-550A-4FB5-ABED-22B8BB7FD637}">
  <ds:schemaRefs/>
</ds:datastoreItem>
</file>

<file path=customXml/itemProps2.xml><?xml version="1.0" encoding="utf-8"?>
<ds:datastoreItem xmlns:ds="http://schemas.openxmlformats.org/officeDocument/2006/customXml" ds:itemID="{C613A351-E51D-4F2A-BF2F-D816AE9128A1}">
  <ds:schemaRefs/>
</ds:datastoreItem>
</file>

<file path=customXml/itemProps3.xml><?xml version="1.0" encoding="utf-8"?>
<ds:datastoreItem xmlns:ds="http://schemas.openxmlformats.org/officeDocument/2006/customXml" ds:itemID="{6BB76DBA-363C-4237-9351-7F311481CD98}">
  <ds:schemaRefs/>
</ds:datastoreItem>
</file>

<file path=customXml/itemProps4.xml><?xml version="1.0" encoding="utf-8"?>
<ds:datastoreItem xmlns:ds="http://schemas.openxmlformats.org/officeDocument/2006/customXml" ds:itemID="{5A7FCBE0-C8A1-4514-A633-3788E921CA06}">
  <ds:schemaRefs/>
</ds:datastoreItem>
</file>

<file path=customXml/itemProps5.xml><?xml version="1.0" encoding="utf-8"?>
<ds:datastoreItem xmlns:ds="http://schemas.openxmlformats.org/officeDocument/2006/customXml" ds:itemID="{D4D2B5F4-ED31-4137-9CC2-9060DDB741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원본</vt:lpstr>
      <vt:lpstr>표로 변환</vt:lpstr>
      <vt:lpstr>피봇테이블 데이터모델</vt:lpstr>
      <vt:lpstr>큐브함수</vt:lpstr>
      <vt:lpstr>큐브함수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pc</cp:lastModifiedBy>
  <cp:lastPrinted>2019-08-12T12:59:42Z</cp:lastPrinted>
  <dcterms:created xsi:type="dcterms:W3CDTF">2019-08-04T05:00:27Z</dcterms:created>
  <dcterms:modified xsi:type="dcterms:W3CDTF">2019-08-12T21:20:53Z</dcterms:modified>
</cp:coreProperties>
</file>