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m/Desktop/찬욱/건국대학교/4-1/전산통계/3주차/"/>
    </mc:Choice>
  </mc:AlternateContent>
  <xr:revisionPtr revIDLastSave="0" documentId="13_ncr:1_{67975869-DE1F-124A-A4AE-4C02237B3791}" xr6:coauthVersionLast="47" xr6:coauthVersionMax="47" xr10:uidLastSave="{00000000-0000-0000-0000-000000000000}"/>
  <bookViews>
    <workbookView xWindow="0" yWindow="500" windowWidth="35840" windowHeight="20140" activeTab="4" xr2:uid="{E08401E7-6973-4EA8-9FA5-E370EC99E996}"/>
  </bookViews>
  <sheets>
    <sheet name="ex1-2" sheetId="1" r:id="rId1"/>
    <sheet name="ex1-6" sheetId="2" r:id="rId2"/>
    <sheet name="표1-4" sheetId="3" r:id="rId3"/>
    <sheet name="ex1-4" sheetId="4" r:id="rId4"/>
    <sheet name="도수분포다각형" sheetId="5" r:id="rId5"/>
    <sheet name="시계열그래프" sheetId="6" r:id="rId6"/>
    <sheet name="데이터분석" sheetId="7" r:id="rId7"/>
  </sheets>
  <definedNames>
    <definedName name="_xlnm._FilterDatabase" localSheetId="0" hidden="1">'ex1-2'!$A$1:$A$501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4" l="1"/>
  <c r="L21" i="4"/>
  <c r="L20" i="4"/>
  <c r="L19" i="4"/>
  <c r="K26" i="4"/>
  <c r="K20" i="4"/>
  <c r="K21" i="4"/>
  <c r="K22" i="4"/>
  <c r="K23" i="4"/>
  <c r="K24" i="4"/>
  <c r="K25" i="4"/>
  <c r="K19" i="4"/>
  <c r="J26" i="4"/>
  <c r="J20" i="4"/>
  <c r="J21" i="4"/>
  <c r="J22" i="4"/>
  <c r="J23" i="4"/>
  <c r="J24" i="4"/>
  <c r="J25" i="4"/>
  <c r="J19" i="4"/>
  <c r="F19" i="4" a="1"/>
  <c r="F19" i="4" s="1"/>
  <c r="F26" i="4" s="1"/>
  <c r="C20" i="4"/>
  <c r="C19" i="4"/>
  <c r="N4" i="1" a="1"/>
  <c r="N4" i="1" s="1"/>
  <c r="G4" i="1" a="1"/>
  <c r="G4" i="1" s="1"/>
  <c r="G10" i="1" s="1"/>
  <c r="J11" i="4"/>
  <c r="J10" i="4"/>
  <c r="J9" i="4"/>
  <c r="J8" i="4"/>
  <c r="I12" i="4"/>
  <c r="I11" i="4"/>
  <c r="I10" i="4"/>
  <c r="I9" i="4"/>
  <c r="I8" i="4"/>
  <c r="I7" i="4"/>
  <c r="J7" i="4"/>
  <c r="J6" i="4"/>
  <c r="I6" i="4"/>
  <c r="F6" i="4" a="1"/>
  <c r="F6" i="4" s="1"/>
  <c r="F13" i="4" s="1"/>
  <c r="B7" i="4"/>
  <c r="B6" i="4"/>
  <c r="C3" i="3"/>
  <c r="C4" i="3"/>
  <c r="C5" i="3"/>
  <c r="C2" i="3"/>
  <c r="B6" i="3"/>
  <c r="H4" i="1" l="1"/>
  <c r="H9" i="1"/>
  <c r="H8" i="1"/>
  <c r="N10" i="1"/>
  <c r="O4" i="1" s="1"/>
  <c r="H6" i="1"/>
  <c r="H7" i="1"/>
  <c r="H5" i="1"/>
  <c r="K8" i="4"/>
  <c r="K12" i="4"/>
  <c r="K6" i="4"/>
  <c r="K7" i="4"/>
  <c r="K11" i="4"/>
  <c r="K10" i="4"/>
  <c r="K9" i="4"/>
  <c r="O8" i="1" l="1"/>
  <c r="H10" i="1"/>
  <c r="O6" i="1"/>
  <c r="O7" i="1"/>
  <c r="O5" i="1"/>
  <c r="O10" i="1" s="1"/>
  <c r="O9" i="1"/>
  <c r="M6" i="4"/>
  <c r="M7" i="4" s="1"/>
  <c r="M8" i="4" s="1"/>
  <c r="M9" i="4" s="1"/>
  <c r="M10" i="4" s="1"/>
  <c r="M11" i="4" s="1"/>
  <c r="M12" i="4" s="1"/>
  <c r="K13" i="4"/>
  <c r="L13" i="4" s="1"/>
  <c r="L7" i="4" l="1"/>
  <c r="L12" i="4"/>
  <c r="L11" i="4"/>
  <c r="L10" i="4"/>
  <c r="L8" i="4"/>
  <c r="L6" i="4"/>
  <c r="N6" i="4" s="1"/>
  <c r="N7" i="4" s="1"/>
  <c r="N8" i="4" s="1"/>
  <c r="N9" i="4" s="1"/>
  <c r="N10" i="4" s="1"/>
  <c r="N11" i="4" s="1"/>
  <c r="N12" i="4" s="1"/>
  <c r="L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<sst xmlns="http://schemas.openxmlformats.org/spreadsheetml/2006/main" count="594" uniqueCount="63">
  <si>
    <t>색상</t>
    <phoneticPr fontId="2" type="noConversion"/>
  </si>
  <si>
    <t>화이트</t>
    <phoneticPr fontId="2" type="noConversion"/>
  </si>
  <si>
    <t>블랙</t>
    <phoneticPr fontId="2" type="noConversion"/>
  </si>
  <si>
    <t>블루</t>
    <phoneticPr fontId="2" type="noConversion"/>
  </si>
  <si>
    <t>레드</t>
    <phoneticPr fontId="2" type="noConversion"/>
  </si>
  <si>
    <t>그레이</t>
    <phoneticPr fontId="2" type="noConversion"/>
  </si>
  <si>
    <t>핑크</t>
    <phoneticPr fontId="2" type="noConversion"/>
  </si>
  <si>
    <t>빈도수</t>
    <phoneticPr fontId="2" type="noConversion"/>
  </si>
  <si>
    <t>상대도수</t>
    <phoneticPr fontId="2" type="noConversion"/>
  </si>
  <si>
    <t>도수</t>
    <phoneticPr fontId="2" type="noConversion"/>
  </si>
  <si>
    <t>합계</t>
    <phoneticPr fontId="2" type="noConversion"/>
  </si>
  <si>
    <t xml:space="preserve"> 회사명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</si>
  <si>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</si>
  <si>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</si>
  <si>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</si>
  <si>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</si>
  <si>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</si>
  <si>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로봇 보유 대수</t>
    <phoneticPr fontId="2" type="noConversion"/>
  </si>
  <si>
    <t>혈액형</t>
    <phoneticPr fontId="2" type="noConversion"/>
  </si>
  <si>
    <t>O</t>
    <phoneticPr fontId="2" type="noConversion"/>
  </si>
  <si>
    <t>AB</t>
    <phoneticPr fontId="2" type="noConversion"/>
  </si>
  <si>
    <t>백분율</t>
    <phoneticPr fontId="2" type="noConversion"/>
  </si>
  <si>
    <t>최솟값</t>
    <phoneticPr fontId="2" type="noConversion"/>
  </si>
  <si>
    <t>최댓값</t>
    <phoneticPr fontId="2" type="noConversion"/>
  </si>
  <si>
    <t>bins</t>
    <phoneticPr fontId="2" type="noConversion"/>
  </si>
  <si>
    <t>도수</t>
  </si>
  <si>
    <t>계급</t>
  </si>
  <si>
    <t>계급</t>
    <phoneticPr fontId="2" type="noConversion"/>
  </si>
  <si>
    <t>누적도수</t>
    <phoneticPr fontId="2" type="noConversion"/>
  </si>
  <si>
    <t>누적상대도수</t>
    <phoneticPr fontId="2" type="noConversion"/>
  </si>
  <si>
    <t>Brands</t>
  </si>
  <si>
    <t>20-Q1</t>
    <phoneticPr fontId="2" type="noConversion"/>
  </si>
  <si>
    <t>20-Q2</t>
    <phoneticPr fontId="2" type="noConversion"/>
  </si>
  <si>
    <t>20-Q3</t>
  </si>
  <si>
    <t>20-Q4</t>
  </si>
  <si>
    <t>21-Q1</t>
    <phoneticPr fontId="2" type="noConversion"/>
  </si>
  <si>
    <t>21-Q2</t>
  </si>
  <si>
    <t>21-Q3</t>
  </si>
  <si>
    <t>21-Q4</t>
  </si>
  <si>
    <t>Apple</t>
  </si>
  <si>
    <t>Samsung</t>
  </si>
  <si>
    <t>Xiaomi</t>
  </si>
  <si>
    <t>OPPO*</t>
  </si>
  <si>
    <t>vivo</t>
  </si>
  <si>
    <t>데이터 - 중복값 제거 - 값의 종류 확인</t>
    <phoneticPr fontId="2" type="noConversion"/>
  </si>
  <si>
    <t>도수 - 카운트이프</t>
    <phoneticPr fontId="2" type="noConversion"/>
  </si>
  <si>
    <t>30이상</t>
    <phoneticPr fontId="2" type="noConversion"/>
  </si>
  <si>
    <t>40미만</t>
    <phoneticPr fontId="2" type="noConversion"/>
  </si>
  <si>
    <t>40이상</t>
    <phoneticPr fontId="2" type="noConversion"/>
  </si>
  <si>
    <t>50이상</t>
    <phoneticPr fontId="2" type="noConversion"/>
  </si>
  <si>
    <t>60이상</t>
    <phoneticPr fontId="2" type="noConversion"/>
  </si>
  <si>
    <t>70이상</t>
    <phoneticPr fontId="2" type="noConversion"/>
  </si>
  <si>
    <t>80이상</t>
    <phoneticPr fontId="2" type="noConversion"/>
  </si>
  <si>
    <t>90이상</t>
    <phoneticPr fontId="2" type="noConversion"/>
  </si>
  <si>
    <t>50미만</t>
    <phoneticPr fontId="2" type="noConversion"/>
  </si>
  <si>
    <t>60미만</t>
    <phoneticPr fontId="2" type="noConversion"/>
  </si>
  <si>
    <t>70미만</t>
    <phoneticPr fontId="2" type="noConversion"/>
  </si>
  <si>
    <t>80미만</t>
    <phoneticPr fontId="2" type="noConversion"/>
  </si>
  <si>
    <t>90미만</t>
    <phoneticPr fontId="2" type="noConversion"/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</si>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</sst>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9" formatCode="0_);[Red]\(0\)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179" fontId="0" fillId="0" borderId="0" xfId="0" applyNumberFormat="1" applyBorder="1" applyAlignme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10" fontId="0" fillId="0" borderId="10" xfId="0" applyNumberFormat="1" applyFill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수평막대그래프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'ex1-6'!$A$2:$A$6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'ex1-6'!$B$2:$B$6</c:f>
              <c:numCache>
                <c:formatCode>General</c:formatCode>
                <c:ptCount val="5"/>
                <c:pt idx="0">
                  <c:v>60</c:v>
                </c:pt>
                <c:pt idx="1">
                  <c:v>55</c:v>
                </c:pt>
                <c:pt idx="2">
                  <c:v>120</c:v>
                </c:pt>
                <c:pt idx="3">
                  <c:v>200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0-B542-BB00-21509DEE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5246016"/>
        <c:axId val="1535357504"/>
      </c:barChart>
      <c:catAx>
        <c:axId val="1535246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회사명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357504"/>
        <c:crosses val="autoZero"/>
        <c:auto val="1"/>
        <c:lblAlgn val="ctr"/>
        <c:lblOffset val="100"/>
        <c:noMultiLvlLbl val="0"/>
      </c:catAx>
      <c:valAx>
        <c:axId val="153535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보유대수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수직막대그래프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'ex1-6'!$A$2:$A$6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'ex1-6'!$B$2:$B$6</c:f>
              <c:numCache>
                <c:formatCode>General</c:formatCode>
                <c:ptCount val="5"/>
                <c:pt idx="0">
                  <c:v>60</c:v>
                </c:pt>
                <c:pt idx="1">
                  <c:v>55</c:v>
                </c:pt>
                <c:pt idx="2">
                  <c:v>120</c:v>
                </c:pt>
                <c:pt idx="3">
                  <c:v>200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8-E144-9C2A-D0C59E85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378576"/>
        <c:axId val="1535509776"/>
      </c:barChart>
      <c:catAx>
        <c:axId val="153537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회사명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509776"/>
        <c:crosses val="autoZero"/>
        <c:auto val="1"/>
        <c:lblAlgn val="ctr"/>
        <c:lblOffset val="100"/>
        <c:noMultiLvlLbl val="0"/>
      </c:catAx>
      <c:valAx>
        <c:axId val="15355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보유대수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37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'표1-4'!$B$1</c:f>
              <c:strCache>
                <c:ptCount val="1"/>
                <c:pt idx="0">
                  <c:v>빈도수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'표1-4'!$A$2:$A$5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O</c:v>
                </c:pt>
                <c:pt idx="3">
                  <c:v>AB</c:v>
                </c:pt>
              </c:strCache>
            </c:strRef>
          </c:cat>
          <c:val>
            <c:numRef>
              <c:f>'표1-4'!$B$2:$B$5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4-9C48-BA3C-44709B0B5F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'표1-4'!$C$1</c:f>
              <c:strCache>
                <c:ptCount val="1"/>
                <c:pt idx="0">
                  <c:v>백분율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'표1-4'!$A$2:$A$5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O</c:v>
                </c:pt>
                <c:pt idx="3">
                  <c:v>AB</c:v>
                </c:pt>
              </c:strCache>
            </c:strRef>
          </c:cat>
          <c:val>
            <c:numRef>
              <c:f>'표1-4'!$C$2:$C$5</c:f>
              <c:numCache>
                <c:formatCode>0.0%</c:formatCode>
                <c:ptCount val="4"/>
                <c:pt idx="0">
                  <c:v>0.3</c:v>
                </c:pt>
                <c:pt idx="1">
                  <c:v>0.375</c:v>
                </c:pt>
                <c:pt idx="2">
                  <c:v>0.17499999999999999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1-494B-AF1A-7565AEB903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중간고사 성적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'ex1-4'!$E$6:$E$12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</c:numCache>
            </c:numRef>
          </c:cat>
          <c:val>
            <c:numRef>
              <c:f>'ex1-4'!$F$6:$F$12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1-4960-838E-22B6E74902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858056992"/>
        <c:axId val="858057824"/>
      </c:barChart>
      <c:catAx>
        <c:axId val="8580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58057824"/>
        <c:crosses val="autoZero"/>
        <c:auto val="1"/>
        <c:lblAlgn val="ctr"/>
        <c:lblOffset val="100"/>
        <c:noMultiLvlLbl val="0"/>
      </c:catAx>
      <c:valAx>
        <c:axId val="8580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580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중간고사 성적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'ex1-4'!$E$6:$E$12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</c:numCache>
            </c:numRef>
          </c:cat>
          <c:val>
            <c:numRef>
              <c:f>'ex1-4'!$F$6:$F$12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3C-EE43-BFE2-EA6B112FF8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015279008"/>
        <c:axId val="1015281440"/>
      </c:barChart>
      <c:catAx>
        <c:axId val="101527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15281440"/>
        <c:crosses val="autoZero"/>
        <c:auto val="1"/>
        <c:lblAlgn val="ctr"/>
        <c:lblOffset val="100"/>
        <c:noMultiLvlLbl val="0"/>
      </c:catAx>
      <c:valAx>
        <c:axId val="10152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1527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도수분포다각형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도수분포다각형!$A$2:$A$10</c:f>
              <c:numCache>
                <c:formatCode>General</c:formatCode>
                <c:ptCount val="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</c:numCache>
            </c:numRef>
          </c:xVal>
          <c:yVal>
            <c:numRef>
              <c:f>도수분포다각형!$B$2:$B$10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B-4BE3-8567-A3BBBEBD3F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5601248"/>
        <c:axId val="845602912"/>
      </c:scatterChart>
      <c:valAx>
        <c:axId val="84560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45602912"/>
        <c:crosses val="autoZero"/>
        <c:crossBetween val="midCat"/>
        <c:majorUnit val="10"/>
      </c:valAx>
      <c:valAx>
        <c:axId val="8456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4560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도수분포다각형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도수분포다각형!$A$2:$A$10</c:f>
              <c:numCache>
                <c:formatCode>General</c:formatCode>
                <c:ptCount val="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</c:numCache>
            </c:numRef>
          </c:cat>
          <c:val>
            <c:numRef>
              <c:f>도수분포다각형!$B$2:$B$10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8-7E42-BC3B-67338C05B9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2807440"/>
        <c:axId val="983551072"/>
      </c:lineChart>
      <c:catAx>
        <c:axId val="98280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83551072"/>
        <c:crosses val="autoZero"/>
        <c:auto val="1"/>
        <c:lblAlgn val="ctr"/>
        <c:lblOffset val="100"/>
        <c:noMultiLvlLbl val="0"/>
      </c:catAx>
      <c:valAx>
        <c:axId val="9835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8280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Global</a:t>
            </a:r>
            <a:r>
              <a:rPr lang="en-US" altLang="ko-KR" baseline="0"/>
              <a:t> Smartphone Quarty Market Data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시계열그래프!$A$2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시계열그래프!$B$2:$I$2</c:f>
              <c:numCache>
                <c:formatCode>0%</c:formatCode>
                <c:ptCount val="8"/>
                <c:pt idx="0">
                  <c:v>0.14000000000000001</c:v>
                </c:pt>
                <c:pt idx="1">
                  <c:v>0.14000000000000001</c:v>
                </c:pt>
                <c:pt idx="2">
                  <c:v>0.11</c:v>
                </c:pt>
                <c:pt idx="3">
                  <c:v>0.21</c:v>
                </c:pt>
                <c:pt idx="4">
                  <c:v>0.17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4-0449-9682-51E86B7EC17D}"/>
            </c:ext>
          </c:extLst>
        </c:ser>
        <c:ser>
          <c:idx val="1"/>
          <c:order val="1"/>
          <c:tx>
            <c:strRef>
              <c:f>시계열그래프!$A$3</c:f>
              <c:strCache>
                <c:ptCount val="1"/>
                <c:pt idx="0">
                  <c:v>Samsung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시계열그래프!$B$3:$I$3</c:f>
              <c:numCache>
                <c:formatCode>0%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0.22</c:v>
                </c:pt>
                <c:pt idx="3">
                  <c:v>0.16</c:v>
                </c:pt>
                <c:pt idx="4">
                  <c:v>0.22</c:v>
                </c:pt>
                <c:pt idx="5">
                  <c:v>0.18</c:v>
                </c:pt>
                <c:pt idx="6">
                  <c:v>0.2</c:v>
                </c:pt>
                <c:pt idx="7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4-0449-9682-51E86B7EC17D}"/>
            </c:ext>
          </c:extLst>
        </c:ser>
        <c:ser>
          <c:idx val="2"/>
          <c:order val="2"/>
          <c:tx>
            <c:strRef>
              <c:f>시계열그래프!$A$4</c:f>
              <c:strCache>
                <c:ptCount val="1"/>
                <c:pt idx="0">
                  <c:v>Xiaomi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시계열그래프!$B$4:$I$4</c:f>
              <c:numCache>
                <c:formatCode>0%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0.13</c:v>
                </c:pt>
                <c:pt idx="3">
                  <c:v>0.11</c:v>
                </c:pt>
                <c:pt idx="4">
                  <c:v>0.14000000000000001</c:v>
                </c:pt>
                <c:pt idx="5">
                  <c:v>0.16</c:v>
                </c:pt>
                <c:pt idx="6">
                  <c:v>0.13</c:v>
                </c:pt>
                <c:pt idx="7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4-0449-9682-51E86B7EC17D}"/>
            </c:ext>
          </c:extLst>
        </c:ser>
        <c:ser>
          <c:idx val="3"/>
          <c:order val="3"/>
          <c:tx>
            <c:strRef>
              <c:f>시계열그래프!$A$5</c:f>
              <c:strCache>
                <c:ptCount val="1"/>
                <c:pt idx="0">
                  <c:v>OPPO*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시계열그래프!$B$5:$I$5</c:f>
              <c:numCache>
                <c:formatCode>0%</c:formatCode>
                <c:ptCount val="8"/>
                <c:pt idx="0">
                  <c:v>0.08</c:v>
                </c:pt>
                <c:pt idx="1">
                  <c:v>0.09</c:v>
                </c:pt>
                <c:pt idx="2">
                  <c:v>0.08</c:v>
                </c:pt>
                <c:pt idx="3">
                  <c:v>0.09</c:v>
                </c:pt>
                <c:pt idx="4">
                  <c:v>0.11</c:v>
                </c:pt>
                <c:pt idx="5">
                  <c:v>0.1</c:v>
                </c:pt>
                <c:pt idx="6">
                  <c:v>0.11</c:v>
                </c:pt>
                <c:pt idx="7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E4-0449-9682-51E86B7EC17D}"/>
            </c:ext>
          </c:extLst>
        </c:ser>
        <c:ser>
          <c:idx val="4"/>
          <c:order val="4"/>
          <c:tx>
            <c:strRef>
              <c:f>시계열그래프!$A$6</c:f>
              <c:strCache>
                <c:ptCount val="1"/>
                <c:pt idx="0">
                  <c:v>vivo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시계열그래프!$B$6:$I$6</c:f>
              <c:numCache>
                <c:formatCode>0%</c:formatCode>
                <c:ptCount val="8"/>
                <c:pt idx="0">
                  <c:v>7.0000000000000007E-2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E4-0449-9682-51E86B7EC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278000"/>
        <c:axId val="1017977440"/>
      </c:lineChart>
      <c:catAx>
        <c:axId val="100827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17977440"/>
        <c:crosses val="autoZero"/>
        <c:auto val="1"/>
        <c:lblAlgn val="ctr"/>
        <c:lblOffset val="100"/>
        <c:noMultiLvlLbl val="0"/>
      </c:catAx>
      <c:valAx>
        <c:axId val="10179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0827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 altLang="ko-K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데이터분석!$A$15:$A$21</c:f>
              <c:strCach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More</c:v>
                </c:pt>
              </c:strCache>
            </c:strRef>
          </c:cat>
          <c:val>
            <c:numRef>
              <c:f>데이터분석!$B$15:$B$21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F-E040-84DC-2788C6940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5926128"/>
        <c:axId val="151284312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데이터분석!$A$15:$A$21</c:f>
              <c:strCach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More</c:v>
                </c:pt>
              </c:strCache>
            </c:strRef>
          </c:cat>
          <c:val>
            <c:numRef>
              <c:f>데이터분석!$C$15:$C$21</c:f>
              <c:numCache>
                <c:formatCode>0.00%</c:formatCode>
                <c:ptCount val="7"/>
                <c:pt idx="0">
                  <c:v>3.3333333333333333E-2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0.56666666666666665</c:v>
                </c:pt>
                <c:pt idx="5">
                  <c:v>0.8666666666666667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F-E040-84DC-2788C6940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994320"/>
        <c:axId val="985597520"/>
      </c:lineChart>
      <c:catAx>
        <c:axId val="179592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" altLang="ko-KR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2843120"/>
        <c:crosses val="autoZero"/>
        <c:auto val="1"/>
        <c:lblAlgn val="ctr"/>
        <c:lblOffset val="100"/>
        <c:noMultiLvlLbl val="0"/>
      </c:catAx>
      <c:valAx>
        <c:axId val="151284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" altLang="ko-KR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5926128"/>
        <c:crosses val="autoZero"/>
        <c:crossBetween val="between"/>
      </c:valAx>
      <c:valAx>
        <c:axId val="9855975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84994320"/>
        <c:crosses val="max"/>
        <c:crossBetween val="between"/>
      </c:valAx>
      <c:catAx>
        <c:axId val="98499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5597520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8</xdr:row>
      <xdr:rowOff>139700</xdr:rowOff>
    </xdr:from>
    <xdr:to>
      <xdr:col>9</xdr:col>
      <xdr:colOff>63500</xdr:colOff>
      <xdr:row>21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A804707-AAB4-974C-B2AF-F120F4F03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8</xdr:row>
      <xdr:rowOff>101600</xdr:rowOff>
    </xdr:from>
    <xdr:to>
      <xdr:col>17</xdr:col>
      <xdr:colOff>647700</xdr:colOff>
      <xdr:row>21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F7572E1-DB5B-1942-9BE9-86FB39E59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</xdr:row>
      <xdr:rowOff>127000</xdr:rowOff>
    </xdr:from>
    <xdr:to>
      <xdr:col>8</xdr:col>
      <xdr:colOff>127000</xdr:colOff>
      <xdr:row>22</xdr:row>
      <xdr:rowOff>63500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7167759-BB03-3141-813C-47503513C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88900</xdr:colOff>
      <xdr:row>9</xdr:row>
      <xdr:rowOff>88900</xdr:rowOff>
    </xdr:from>
    <xdr:to>
      <xdr:col>15</xdr:col>
      <xdr:colOff>622300</xdr:colOff>
      <xdr:row>22</xdr:row>
      <xdr:rowOff>25400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DEAC475-5CDC-464A-A09E-F3639134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15875</xdr:colOff>
      <xdr:row>0</xdr:row>
      <xdr:rowOff>12700</xdr:rowOff>
    </xdr:from>
    <xdr:to>
      <xdr:col>21</xdr:col>
      <xdr:colOff>460375</xdr:colOff>
      <xdr:row>13</xdr:row>
      <xdr:rowOff>31750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5C3AEC-6A96-44F4-9F22-2568133E7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241300</xdr:colOff>
      <xdr:row>15</xdr:row>
      <xdr:rowOff>165100</xdr:rowOff>
    </xdr:from>
    <xdr:to>
      <xdr:col>22</xdr:col>
      <xdr:colOff>101600</xdr:colOff>
      <xdr:row>28</xdr:row>
      <xdr:rowOff>101600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99DA545-9EBD-B64D-8A60-16FD24912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1</xdr:row>
      <xdr:rowOff>28575</xdr:rowOff>
    </xdr:from>
    <xdr:to>
      <xdr:col>10</xdr:col>
      <xdr:colOff>414337</xdr:colOff>
      <xdr:row>14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B10A60-1025-4712-9CC4-D6E59356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16</xdr:row>
      <xdr:rowOff>63500</xdr:rowOff>
    </xdr:from>
    <xdr:to>
      <xdr:col>17</xdr:col>
      <xdr:colOff>165100</xdr:colOff>
      <xdr:row>29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926235-3818-8A43-88A3-EE5A55A83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5</xdr:row>
      <xdr:rowOff>203200</xdr:rowOff>
    </xdr:from>
    <xdr:to>
      <xdr:col>16</xdr:col>
      <xdr:colOff>152400</xdr:colOff>
      <xdr:row>18</xdr:row>
      <xdr:rowOff>139700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D3C246-F8C3-154E-994C-D5F205C3C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6</xdr:row>
      <xdr:rowOff>25400</xdr:rowOff>
    </xdr:from>
    <xdr:to>
      <xdr:col>11</xdr:col>
      <xdr:colOff>787400</xdr:colOff>
      <xdr:row>22</xdr:row>
      <xdr:rowOff>12700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63A369-A441-6A4B-8E3B-4040091A2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BAD-B5C5-4CB4-BDFA-0CF38A61A965}">
  <dimension ref="A1:O501"/>
  <sheetViews>
    <sheetView workbookViewId="0">
      <selection activeCell="F15" sqref="F15"/>
    </sheetView>
  </sheetViews>
  <sheetFormatPr baseColWidth="10" defaultColWidth="8.83203125" defaultRowHeight="17"/>
  <sheetData>
    <row r="1" spans="1:15">
      <c r="A1" t="s">
        <v>0</v>
      </c>
    </row>
    <row r="2" spans="1:15">
      <c r="A2" t="s">
        <v>1</v>
      </c>
      <c r="F2" s="1"/>
    </row>
    <row r="3" spans="1:15">
      <c r="A3" t="s">
        <v>2</v>
      </c>
      <c r="F3" s="1" t="s">
        <v>0</v>
      </c>
      <c r="G3" t="s">
        <v>9</v>
      </c>
      <c r="H3" t="s">
        <v>8</v>
      </c>
      <c r="M3" s="1" t="s">
        <v>0</v>
      </c>
      <c r="N3" t="s">
        <v>9</v>
      </c>
      <c r="O3" t="s">
        <v>8</v>
      </c>
    </row>
    <row r="4" spans="1:15">
      <c r="A4" t="s">
        <v>6</v>
      </c>
      <c r="F4" s="1" t="s">
        <v>1</v>
      </c>
      <c r="G4" cm="1">
        <f t="array" ref="G4:G9">COUNTIF(A:A,F4:F9)</f>
        <v>180</v>
      </c>
      <c r="H4">
        <f>G4/$G$10</f>
        <v>0.36</v>
      </c>
      <c r="M4" s="1" t="s">
        <v>1</v>
      </c>
      <c r="N4" cm="1">
        <f t="array" ref="N4:N9">COUNTIF(A:A,F4:F9)</f>
        <v>180</v>
      </c>
      <c r="O4">
        <f>N4/$N$10</f>
        <v>0.36</v>
      </c>
    </row>
    <row r="5" spans="1:15">
      <c r="A5" t="s">
        <v>1</v>
      </c>
      <c r="F5" s="1" t="s">
        <v>2</v>
      </c>
      <c r="G5">
        <v>60</v>
      </c>
      <c r="H5">
        <f t="shared" ref="H5:H9" si="0">G5/$G$10</f>
        <v>0.12</v>
      </c>
      <c r="M5" s="1" t="s">
        <v>2</v>
      </c>
      <c r="N5">
        <v>60</v>
      </c>
      <c r="O5">
        <f t="shared" ref="O5:O9" si="1">N5/$N$10</f>
        <v>0.12</v>
      </c>
    </row>
    <row r="6" spans="1:15">
      <c r="A6" t="s">
        <v>6</v>
      </c>
      <c r="F6" s="1" t="s">
        <v>6</v>
      </c>
      <c r="G6">
        <v>90</v>
      </c>
      <c r="H6">
        <f t="shared" si="0"/>
        <v>0.18</v>
      </c>
      <c r="M6" s="1" t="s">
        <v>6</v>
      </c>
      <c r="N6">
        <v>90</v>
      </c>
      <c r="O6">
        <f t="shared" si="1"/>
        <v>0.18</v>
      </c>
    </row>
    <row r="7" spans="1:15">
      <c r="A7" t="s">
        <v>6</v>
      </c>
      <c r="F7" s="1" t="s">
        <v>4</v>
      </c>
      <c r="G7">
        <v>45</v>
      </c>
      <c r="H7">
        <f t="shared" si="0"/>
        <v>0.09</v>
      </c>
      <c r="M7" s="1" t="s">
        <v>4</v>
      </c>
      <c r="N7">
        <v>45</v>
      </c>
      <c r="O7">
        <f t="shared" si="1"/>
        <v>0.09</v>
      </c>
    </row>
    <row r="8" spans="1:15">
      <c r="A8" t="s">
        <v>4</v>
      </c>
      <c r="F8" s="1" t="s">
        <v>3</v>
      </c>
      <c r="G8">
        <v>75</v>
      </c>
      <c r="H8">
        <f t="shared" si="0"/>
        <v>0.15</v>
      </c>
      <c r="M8" s="1" t="s">
        <v>3</v>
      </c>
      <c r="N8">
        <v>75</v>
      </c>
      <c r="O8">
        <f t="shared" si="1"/>
        <v>0.15</v>
      </c>
    </row>
    <row r="9" spans="1:15">
      <c r="A9" t="s">
        <v>3</v>
      </c>
      <c r="F9" s="1" t="s">
        <v>5</v>
      </c>
      <c r="G9">
        <v>50</v>
      </c>
      <c r="H9">
        <f t="shared" si="0"/>
        <v>0.1</v>
      </c>
      <c r="M9" s="1" t="s">
        <v>5</v>
      </c>
      <c r="N9">
        <v>50</v>
      </c>
      <c r="O9">
        <f t="shared" si="1"/>
        <v>0.1</v>
      </c>
    </row>
    <row r="10" spans="1:15">
      <c r="A10" t="s">
        <v>6</v>
      </c>
      <c r="F10" s="1" t="s">
        <v>10</v>
      </c>
      <c r="G10">
        <f>SUM(G4:G9)</f>
        <v>500</v>
      </c>
      <c r="H10">
        <f>SUM(H4:H9)</f>
        <v>0.99999999999999989</v>
      </c>
      <c r="M10" s="1" t="s">
        <v>10</v>
      </c>
      <c r="N10">
        <f>SUM(N4:N9)</f>
        <v>500</v>
      </c>
      <c r="O10">
        <f>SUM(O4:O9)</f>
        <v>0.99999999999999989</v>
      </c>
    </row>
    <row r="11" spans="1:15">
      <c r="A11" t="s">
        <v>3</v>
      </c>
    </row>
    <row r="12" spans="1:15">
      <c r="A12" t="s">
        <v>6</v>
      </c>
    </row>
    <row r="13" spans="1:15">
      <c r="A13" t="s">
        <v>1</v>
      </c>
      <c r="F13" s="17" t="s">
        <v>44</v>
      </c>
      <c r="G13" s="17"/>
      <c r="H13" s="17"/>
      <c r="I13" s="17"/>
    </row>
    <row r="14" spans="1:15">
      <c r="A14" t="s">
        <v>2</v>
      </c>
      <c r="F14" s="17" t="s">
        <v>45</v>
      </c>
      <c r="G14" s="17"/>
      <c r="H14" s="17"/>
      <c r="I14" s="17"/>
    </row>
    <row r="15" spans="1:15">
      <c r="A15" t="s">
        <v>6</v>
      </c>
    </row>
    <row r="16" spans="1:15">
      <c r="A16" t="s">
        <v>1</v>
      </c>
    </row>
    <row r="17" spans="1:1">
      <c r="A17" t="s">
        <v>5</v>
      </c>
    </row>
    <row r="18" spans="1:1">
      <c r="A18" t="s">
        <v>1</v>
      </c>
    </row>
    <row r="19" spans="1:1">
      <c r="A19" t="s">
        <v>3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3</v>
      </c>
    </row>
    <row r="25" spans="1:1">
      <c r="A25" t="s">
        <v>1</v>
      </c>
    </row>
    <row r="26" spans="1:1">
      <c r="A26" t="s">
        <v>5</v>
      </c>
    </row>
    <row r="27" spans="1:1">
      <c r="A27" t="s">
        <v>1</v>
      </c>
    </row>
    <row r="28" spans="1:1">
      <c r="A28" t="s">
        <v>3</v>
      </c>
    </row>
    <row r="29" spans="1:1">
      <c r="A29" t="s">
        <v>2</v>
      </c>
    </row>
    <row r="30" spans="1:1">
      <c r="A30" t="s">
        <v>4</v>
      </c>
    </row>
    <row r="31" spans="1:1">
      <c r="A31" t="s">
        <v>4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6</v>
      </c>
    </row>
    <row r="36" spans="1:1">
      <c r="A36" t="s">
        <v>1</v>
      </c>
    </row>
    <row r="37" spans="1:1">
      <c r="A37" t="s">
        <v>4</v>
      </c>
    </row>
    <row r="38" spans="1:1">
      <c r="A38" t="s">
        <v>1</v>
      </c>
    </row>
    <row r="39" spans="1:1">
      <c r="A39" t="s">
        <v>1</v>
      </c>
    </row>
    <row r="40" spans="1:1">
      <c r="A40" t="s">
        <v>6</v>
      </c>
    </row>
    <row r="41" spans="1:1">
      <c r="A41" t="s">
        <v>3</v>
      </c>
    </row>
    <row r="42" spans="1:1">
      <c r="A42" t="s">
        <v>2</v>
      </c>
    </row>
    <row r="43" spans="1:1">
      <c r="A43" t="s">
        <v>2</v>
      </c>
    </row>
    <row r="44" spans="1:1">
      <c r="A44" t="s">
        <v>6</v>
      </c>
    </row>
    <row r="45" spans="1:1">
      <c r="A45" t="s">
        <v>3</v>
      </c>
    </row>
    <row r="46" spans="1:1">
      <c r="A46" t="s">
        <v>1</v>
      </c>
    </row>
    <row r="47" spans="1:1">
      <c r="A47" t="s">
        <v>6</v>
      </c>
    </row>
    <row r="48" spans="1:1">
      <c r="A48" t="s">
        <v>4</v>
      </c>
    </row>
    <row r="49" spans="1:1">
      <c r="A49" t="s">
        <v>3</v>
      </c>
    </row>
    <row r="50" spans="1:1">
      <c r="A50" t="s">
        <v>5</v>
      </c>
    </row>
    <row r="51" spans="1:1">
      <c r="A51" t="s">
        <v>6</v>
      </c>
    </row>
    <row r="52" spans="1:1">
      <c r="A52" t="s">
        <v>1</v>
      </c>
    </row>
    <row r="53" spans="1:1">
      <c r="A53" t="s">
        <v>6</v>
      </c>
    </row>
    <row r="54" spans="1:1">
      <c r="A54" t="s">
        <v>3</v>
      </c>
    </row>
    <row r="55" spans="1:1">
      <c r="A55" t="s">
        <v>3</v>
      </c>
    </row>
    <row r="56" spans="1:1">
      <c r="A56" t="s">
        <v>1</v>
      </c>
    </row>
    <row r="57" spans="1:1">
      <c r="A57" t="s">
        <v>6</v>
      </c>
    </row>
    <row r="58" spans="1:1">
      <c r="A58" t="s">
        <v>6</v>
      </c>
    </row>
    <row r="59" spans="1:1">
      <c r="A59" t="s">
        <v>6</v>
      </c>
    </row>
    <row r="60" spans="1:1">
      <c r="A60" t="s">
        <v>3</v>
      </c>
    </row>
    <row r="61" spans="1:1">
      <c r="A61" t="s">
        <v>6</v>
      </c>
    </row>
    <row r="62" spans="1:1">
      <c r="A62" t="s">
        <v>1</v>
      </c>
    </row>
    <row r="63" spans="1:1">
      <c r="A63" t="s">
        <v>4</v>
      </c>
    </row>
    <row r="64" spans="1:1">
      <c r="A64" t="s">
        <v>3</v>
      </c>
    </row>
    <row r="65" spans="1:1">
      <c r="A65" t="s">
        <v>6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5</v>
      </c>
    </row>
    <row r="73" spans="1:1">
      <c r="A73" t="s">
        <v>3</v>
      </c>
    </row>
    <row r="74" spans="1:1">
      <c r="A74" t="s">
        <v>1</v>
      </c>
    </row>
    <row r="75" spans="1:1">
      <c r="A75" t="s">
        <v>1</v>
      </c>
    </row>
    <row r="76" spans="1:1">
      <c r="A76" t="s">
        <v>3</v>
      </c>
    </row>
    <row r="77" spans="1:1">
      <c r="A77" t="s">
        <v>2</v>
      </c>
    </row>
    <row r="78" spans="1:1">
      <c r="A78" t="s">
        <v>1</v>
      </c>
    </row>
    <row r="79" spans="1:1">
      <c r="A79" t="s">
        <v>1</v>
      </c>
    </row>
    <row r="80" spans="1:1">
      <c r="A80" t="s">
        <v>4</v>
      </c>
    </row>
    <row r="81" spans="1:1">
      <c r="A81" t="s">
        <v>6</v>
      </c>
    </row>
    <row r="82" spans="1:1">
      <c r="A82" t="s">
        <v>6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2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2</v>
      </c>
    </row>
    <row r="91" spans="1:1">
      <c r="A91" t="s">
        <v>2</v>
      </c>
    </row>
    <row r="92" spans="1:1">
      <c r="A92" t="s">
        <v>6</v>
      </c>
    </row>
    <row r="93" spans="1:1">
      <c r="A93" t="s">
        <v>3</v>
      </c>
    </row>
    <row r="94" spans="1:1">
      <c r="A94" t="s">
        <v>6</v>
      </c>
    </row>
    <row r="95" spans="1:1">
      <c r="A95" t="s">
        <v>1</v>
      </c>
    </row>
    <row r="96" spans="1:1">
      <c r="A96" t="s">
        <v>6</v>
      </c>
    </row>
    <row r="97" spans="1:1">
      <c r="A97" t="s">
        <v>3</v>
      </c>
    </row>
    <row r="98" spans="1:1">
      <c r="A98" t="s">
        <v>1</v>
      </c>
    </row>
    <row r="99" spans="1:1">
      <c r="A99" t="s">
        <v>6</v>
      </c>
    </row>
    <row r="100" spans="1:1">
      <c r="A100" t="s">
        <v>3</v>
      </c>
    </row>
    <row r="101" spans="1:1">
      <c r="A101" t="s">
        <v>6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5</v>
      </c>
    </row>
    <row r="105" spans="1:1">
      <c r="A105" t="s">
        <v>1</v>
      </c>
    </row>
    <row r="106" spans="1:1">
      <c r="A106" t="s">
        <v>3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3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5</v>
      </c>
    </row>
    <row r="123" spans="1:1">
      <c r="A123" t="s">
        <v>1</v>
      </c>
    </row>
    <row r="124" spans="1:1">
      <c r="A124" t="s">
        <v>5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6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5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6</v>
      </c>
    </row>
    <row r="141" spans="1:1">
      <c r="A141" t="s">
        <v>1</v>
      </c>
    </row>
    <row r="142" spans="1:1">
      <c r="A142" t="s">
        <v>6</v>
      </c>
    </row>
    <row r="143" spans="1:1">
      <c r="A143" t="s">
        <v>6</v>
      </c>
    </row>
    <row r="144" spans="1:1">
      <c r="A144" t="s">
        <v>6</v>
      </c>
    </row>
    <row r="145" spans="1:1">
      <c r="A145" t="s">
        <v>3</v>
      </c>
    </row>
    <row r="146" spans="1:1">
      <c r="A146" t="s">
        <v>1</v>
      </c>
    </row>
    <row r="147" spans="1:1">
      <c r="A147" t="s">
        <v>6</v>
      </c>
    </row>
    <row r="148" spans="1:1">
      <c r="A148" t="s">
        <v>6</v>
      </c>
    </row>
    <row r="149" spans="1:1">
      <c r="A149" t="s">
        <v>6</v>
      </c>
    </row>
    <row r="150" spans="1:1">
      <c r="A150" t="s">
        <v>1</v>
      </c>
    </row>
    <row r="151" spans="1:1">
      <c r="A151" t="s">
        <v>6</v>
      </c>
    </row>
    <row r="152" spans="1:1">
      <c r="A152" t="s">
        <v>6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6</v>
      </c>
    </row>
    <row r="157" spans="1:1">
      <c r="A157" t="s">
        <v>4</v>
      </c>
    </row>
    <row r="158" spans="1:1">
      <c r="A158" t="s">
        <v>2</v>
      </c>
    </row>
    <row r="159" spans="1:1">
      <c r="A159" t="s">
        <v>5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3</v>
      </c>
    </row>
    <row r="163" spans="1:1">
      <c r="A163" t="s">
        <v>5</v>
      </c>
    </row>
    <row r="164" spans="1:1">
      <c r="A164" t="s">
        <v>4</v>
      </c>
    </row>
    <row r="165" spans="1:1">
      <c r="A165" t="s">
        <v>6</v>
      </c>
    </row>
    <row r="166" spans="1:1">
      <c r="A166" t="s">
        <v>2</v>
      </c>
    </row>
    <row r="167" spans="1:1">
      <c r="A167" t="s">
        <v>5</v>
      </c>
    </row>
    <row r="168" spans="1:1">
      <c r="A168" t="s">
        <v>3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6</v>
      </c>
    </row>
    <row r="178" spans="1:1">
      <c r="A178" t="s">
        <v>1</v>
      </c>
    </row>
    <row r="179" spans="1:1">
      <c r="A179" t="s">
        <v>6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4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6</v>
      </c>
    </row>
    <row r="193" spans="1:1">
      <c r="A193" t="s">
        <v>5</v>
      </c>
    </row>
    <row r="194" spans="1:1">
      <c r="A194" t="s">
        <v>3</v>
      </c>
    </row>
    <row r="195" spans="1:1">
      <c r="A195" t="s">
        <v>5</v>
      </c>
    </row>
    <row r="196" spans="1:1">
      <c r="A196" t="s">
        <v>2</v>
      </c>
    </row>
    <row r="197" spans="1:1">
      <c r="A197" t="s">
        <v>6</v>
      </c>
    </row>
    <row r="198" spans="1:1">
      <c r="A198" t="s">
        <v>4</v>
      </c>
    </row>
    <row r="199" spans="1:1">
      <c r="A199" t="s">
        <v>1</v>
      </c>
    </row>
    <row r="200" spans="1:1">
      <c r="A200" t="s">
        <v>6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5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6</v>
      </c>
    </row>
    <row r="213" spans="1:1">
      <c r="A213" t="s">
        <v>3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5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5</v>
      </c>
    </row>
    <row r="234" spans="1:1">
      <c r="A234" t="s">
        <v>1</v>
      </c>
    </row>
    <row r="235" spans="1:1">
      <c r="A235" t="s">
        <v>4</v>
      </c>
    </row>
    <row r="236" spans="1:1">
      <c r="A236" t="s">
        <v>3</v>
      </c>
    </row>
    <row r="237" spans="1:1">
      <c r="A237" t="s">
        <v>1</v>
      </c>
    </row>
    <row r="238" spans="1:1">
      <c r="A238" t="s">
        <v>5</v>
      </c>
    </row>
    <row r="239" spans="1:1">
      <c r="A239" t="s">
        <v>3</v>
      </c>
    </row>
    <row r="240" spans="1:1">
      <c r="A240" t="s">
        <v>1</v>
      </c>
    </row>
    <row r="241" spans="1:1">
      <c r="A241" t="s">
        <v>6</v>
      </c>
    </row>
    <row r="242" spans="1:1">
      <c r="A242" t="s">
        <v>6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4</v>
      </c>
    </row>
    <row r="247" spans="1:1">
      <c r="A247" t="s">
        <v>4</v>
      </c>
    </row>
    <row r="248" spans="1:1">
      <c r="A248" t="s">
        <v>5</v>
      </c>
    </row>
    <row r="249" spans="1:1">
      <c r="A249" t="s">
        <v>3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6</v>
      </c>
    </row>
    <row r="253" spans="1:1">
      <c r="A253" t="s">
        <v>1</v>
      </c>
    </row>
    <row r="254" spans="1:1">
      <c r="A254" t="s">
        <v>6</v>
      </c>
    </row>
    <row r="255" spans="1:1">
      <c r="A255" t="s">
        <v>4</v>
      </c>
    </row>
    <row r="256" spans="1:1">
      <c r="A256" t="s">
        <v>5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3</v>
      </c>
    </row>
    <row r="260" spans="1:1">
      <c r="A260" t="s">
        <v>6</v>
      </c>
    </row>
    <row r="261" spans="1:1">
      <c r="A261" t="s">
        <v>1</v>
      </c>
    </row>
    <row r="262" spans="1:1">
      <c r="A262" t="s">
        <v>3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3</v>
      </c>
    </row>
    <row r="268" spans="1:1">
      <c r="A268" t="s">
        <v>6</v>
      </c>
    </row>
    <row r="269" spans="1:1">
      <c r="A269" t="s">
        <v>3</v>
      </c>
    </row>
    <row r="270" spans="1:1">
      <c r="A270" t="s">
        <v>1</v>
      </c>
    </row>
    <row r="271" spans="1:1">
      <c r="A271" t="s">
        <v>4</v>
      </c>
    </row>
    <row r="272" spans="1:1">
      <c r="A272" t="s">
        <v>6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5</v>
      </c>
    </row>
    <row r="276" spans="1:1">
      <c r="A276" t="s">
        <v>1</v>
      </c>
    </row>
    <row r="277" spans="1:1">
      <c r="A277" t="s">
        <v>2</v>
      </c>
    </row>
    <row r="278" spans="1:1">
      <c r="A278" t="s">
        <v>4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3</v>
      </c>
    </row>
    <row r="282" spans="1:1">
      <c r="A282" t="s">
        <v>1</v>
      </c>
    </row>
    <row r="283" spans="1:1">
      <c r="A283" t="s">
        <v>4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5</v>
      </c>
    </row>
    <row r="287" spans="1:1">
      <c r="A287" t="s">
        <v>1</v>
      </c>
    </row>
    <row r="288" spans="1:1">
      <c r="A288" t="s">
        <v>5</v>
      </c>
    </row>
    <row r="289" spans="1:1">
      <c r="A289" t="s">
        <v>6</v>
      </c>
    </row>
    <row r="290" spans="1:1">
      <c r="A290" t="s">
        <v>4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5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2</v>
      </c>
    </row>
    <row r="300" spans="1:1">
      <c r="A300" t="s">
        <v>5</v>
      </c>
    </row>
    <row r="301" spans="1:1">
      <c r="A301" t="s">
        <v>2</v>
      </c>
    </row>
    <row r="302" spans="1:1">
      <c r="A302" t="s">
        <v>4</v>
      </c>
    </row>
    <row r="303" spans="1:1">
      <c r="A303" t="s">
        <v>1</v>
      </c>
    </row>
    <row r="304" spans="1:1">
      <c r="A304" t="s">
        <v>6</v>
      </c>
    </row>
    <row r="305" spans="1:1">
      <c r="A305" t="s">
        <v>5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6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3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5</v>
      </c>
    </row>
    <row r="315" spans="1:1">
      <c r="A315" t="s">
        <v>1</v>
      </c>
    </row>
    <row r="316" spans="1:1">
      <c r="A316" t="s">
        <v>6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5</v>
      </c>
    </row>
    <row r="322" spans="1:1">
      <c r="A322" t="s">
        <v>6</v>
      </c>
    </row>
    <row r="323" spans="1:1">
      <c r="A323" t="s">
        <v>3</v>
      </c>
    </row>
    <row r="324" spans="1:1">
      <c r="A324" t="s">
        <v>1</v>
      </c>
    </row>
    <row r="325" spans="1:1">
      <c r="A325" t="s">
        <v>2</v>
      </c>
    </row>
    <row r="326" spans="1:1">
      <c r="A326" t="s">
        <v>4</v>
      </c>
    </row>
    <row r="327" spans="1:1">
      <c r="A327" t="s">
        <v>6</v>
      </c>
    </row>
    <row r="328" spans="1:1">
      <c r="A328" t="s">
        <v>4</v>
      </c>
    </row>
    <row r="329" spans="1:1">
      <c r="A329" t="s">
        <v>2</v>
      </c>
    </row>
    <row r="330" spans="1:1">
      <c r="A330" t="s">
        <v>4</v>
      </c>
    </row>
    <row r="331" spans="1:1">
      <c r="A331" t="s">
        <v>1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4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2</v>
      </c>
    </row>
    <row r="345" spans="1:1">
      <c r="A345" t="s">
        <v>1</v>
      </c>
    </row>
    <row r="346" spans="1:1">
      <c r="A346" t="s">
        <v>6</v>
      </c>
    </row>
    <row r="347" spans="1:1">
      <c r="A347" t="s">
        <v>4</v>
      </c>
    </row>
    <row r="348" spans="1:1">
      <c r="A348" t="s">
        <v>5</v>
      </c>
    </row>
    <row r="349" spans="1:1">
      <c r="A349" t="s">
        <v>4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6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6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5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6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1</v>
      </c>
    </row>
    <row r="370" spans="1:1">
      <c r="A370" t="s">
        <v>3</v>
      </c>
    </row>
    <row r="371" spans="1:1">
      <c r="A371" t="s">
        <v>5</v>
      </c>
    </row>
    <row r="372" spans="1:1">
      <c r="A372" t="s">
        <v>6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6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5</v>
      </c>
    </row>
    <row r="381" spans="1:1">
      <c r="A381" t="s">
        <v>4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6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6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6</v>
      </c>
    </row>
    <row r="393" spans="1:1">
      <c r="A393" t="s">
        <v>5</v>
      </c>
    </row>
    <row r="394" spans="1:1">
      <c r="A394" t="s">
        <v>4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1</v>
      </c>
    </row>
    <row r="398" spans="1:1">
      <c r="A398" t="s">
        <v>6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6</v>
      </c>
    </row>
    <row r="403" spans="1:1">
      <c r="A403" t="s">
        <v>3</v>
      </c>
    </row>
    <row r="404" spans="1:1">
      <c r="A404" t="s">
        <v>1</v>
      </c>
    </row>
    <row r="405" spans="1:1">
      <c r="A405" t="s">
        <v>3</v>
      </c>
    </row>
    <row r="406" spans="1:1">
      <c r="A406" t="s">
        <v>1</v>
      </c>
    </row>
    <row r="407" spans="1:1">
      <c r="A407" t="s">
        <v>4</v>
      </c>
    </row>
    <row r="408" spans="1:1">
      <c r="A408" t="s">
        <v>3</v>
      </c>
    </row>
    <row r="409" spans="1:1">
      <c r="A409" t="s">
        <v>1</v>
      </c>
    </row>
    <row r="410" spans="1:1">
      <c r="A410" t="s">
        <v>3</v>
      </c>
    </row>
    <row r="411" spans="1:1">
      <c r="A411" t="s">
        <v>1</v>
      </c>
    </row>
    <row r="412" spans="1:1">
      <c r="A412" t="s">
        <v>6</v>
      </c>
    </row>
    <row r="413" spans="1:1">
      <c r="A413" t="s">
        <v>3</v>
      </c>
    </row>
    <row r="414" spans="1:1">
      <c r="A414" t="s">
        <v>2</v>
      </c>
    </row>
    <row r="415" spans="1:1">
      <c r="A415" t="s">
        <v>5</v>
      </c>
    </row>
    <row r="416" spans="1:1">
      <c r="A416" t="s">
        <v>1</v>
      </c>
    </row>
    <row r="417" spans="1:1">
      <c r="A417" t="s">
        <v>5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3</v>
      </c>
    </row>
    <row r="422" spans="1:1">
      <c r="A422" t="s">
        <v>4</v>
      </c>
    </row>
    <row r="423" spans="1:1">
      <c r="A423" t="s">
        <v>1</v>
      </c>
    </row>
    <row r="424" spans="1:1">
      <c r="A424" t="s">
        <v>4</v>
      </c>
    </row>
    <row r="425" spans="1:1">
      <c r="A425" t="s">
        <v>6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3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6</v>
      </c>
    </row>
    <row r="432" spans="1:1">
      <c r="A432" t="s">
        <v>3</v>
      </c>
    </row>
    <row r="433" spans="1:1">
      <c r="A433" t="s">
        <v>1</v>
      </c>
    </row>
    <row r="434" spans="1:1">
      <c r="A434" t="s">
        <v>5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6</v>
      </c>
    </row>
    <row r="440" spans="1:1">
      <c r="A440" t="s">
        <v>1</v>
      </c>
    </row>
    <row r="441" spans="1:1">
      <c r="A441" t="s">
        <v>5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5</v>
      </c>
    </row>
    <row r="446" spans="1:1">
      <c r="A446" t="s">
        <v>6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4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5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3</v>
      </c>
    </row>
    <row r="459" spans="1:1">
      <c r="A459" t="s">
        <v>6</v>
      </c>
    </row>
    <row r="460" spans="1:1">
      <c r="A460" t="s">
        <v>1</v>
      </c>
    </row>
    <row r="461" spans="1:1">
      <c r="A461" t="s">
        <v>4</v>
      </c>
    </row>
    <row r="462" spans="1:1">
      <c r="A462" t="s">
        <v>1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6</v>
      </c>
    </row>
    <row r="466" spans="1:1">
      <c r="A466" t="s">
        <v>6</v>
      </c>
    </row>
    <row r="467" spans="1:1">
      <c r="A467" t="s">
        <v>1</v>
      </c>
    </row>
    <row r="468" spans="1:1">
      <c r="A468" t="s">
        <v>6</v>
      </c>
    </row>
    <row r="469" spans="1:1">
      <c r="A469" t="s">
        <v>6</v>
      </c>
    </row>
    <row r="470" spans="1:1">
      <c r="A470" t="s">
        <v>2</v>
      </c>
    </row>
    <row r="471" spans="1:1">
      <c r="A471" t="s">
        <v>4</v>
      </c>
    </row>
    <row r="472" spans="1:1">
      <c r="A472" t="s">
        <v>6</v>
      </c>
    </row>
    <row r="473" spans="1:1">
      <c r="A473" t="s">
        <v>1</v>
      </c>
    </row>
    <row r="474" spans="1:1">
      <c r="A474" t="s">
        <v>6</v>
      </c>
    </row>
    <row r="475" spans="1:1">
      <c r="A475" t="s">
        <v>2</v>
      </c>
    </row>
    <row r="476" spans="1:1">
      <c r="A476" t="s">
        <v>5</v>
      </c>
    </row>
    <row r="477" spans="1:1">
      <c r="A477" t="s">
        <v>5</v>
      </c>
    </row>
    <row r="478" spans="1:1">
      <c r="A478" t="s">
        <v>3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3</v>
      </c>
    </row>
    <row r="486" spans="1:1">
      <c r="A486" t="s">
        <v>1</v>
      </c>
    </row>
    <row r="487" spans="1:1">
      <c r="A487" t="s">
        <v>4</v>
      </c>
    </row>
    <row r="488" spans="1:1">
      <c r="A488" t="s">
        <v>6</v>
      </c>
    </row>
    <row r="489" spans="1:1">
      <c r="A489" t="s">
        <v>1</v>
      </c>
    </row>
    <row r="490" spans="1:1">
      <c r="A490" t="s">
        <v>6</v>
      </c>
    </row>
    <row r="491" spans="1:1">
      <c r="A491" t="s">
        <v>3</v>
      </c>
    </row>
    <row r="492" spans="1:1">
      <c r="A492" t="s">
        <v>1</v>
      </c>
    </row>
    <row r="493" spans="1:1">
      <c r="A493" t="s">
        <v>6</v>
      </c>
    </row>
    <row r="494" spans="1:1">
      <c r="A494" t="s">
        <v>1</v>
      </c>
    </row>
    <row r="495" spans="1:1">
      <c r="A495" t="s">
        <v>6</v>
      </c>
    </row>
    <row r="496" spans="1:1">
      <c r="A496" t="s">
        <v>1</v>
      </c>
    </row>
    <row r="497" spans="1:1">
      <c r="A497" t="s">
        <v>3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</sheetData>
  <mergeCells count="2">
    <mergeCell ref="F13:I13"/>
    <mergeCell ref="F14:I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943E-A2F8-40CD-BAC1-239844C218DE}">
  <dimension ref="A1:B6"/>
  <sheetViews>
    <sheetView workbookViewId="0">
      <selection activeCell="L7" sqref="L7"/>
    </sheetView>
  </sheetViews>
  <sheetFormatPr baseColWidth="10" defaultColWidth="8.83203125" defaultRowHeight="17"/>
  <cols>
    <col min="2" max="2" width="14.33203125" bestFit="1" customWidth="1"/>
  </cols>
  <sheetData>
    <row r="1" spans="1:2">
      <c r="A1" s="2" t="s">
        <v>11</v>
      </c>
      <c r="B1" s="2" t="s">
        <v>17</v>
      </c>
    </row>
    <row r="2" spans="1:2">
      <c r="A2" s="2" t="s">
        <v>12</v>
      </c>
      <c r="B2" s="2">
        <v>60</v>
      </c>
    </row>
    <row r="3" spans="1:2">
      <c r="A3" s="2" t="s">
        <v>13</v>
      </c>
      <c r="B3" s="2">
        <v>55</v>
      </c>
    </row>
    <row r="4" spans="1:2">
      <c r="A4" s="2" t="s">
        <v>14</v>
      </c>
      <c r="B4" s="2">
        <v>120</v>
      </c>
    </row>
    <row r="5" spans="1:2">
      <c r="A5" s="2" t="s">
        <v>15</v>
      </c>
      <c r="B5" s="2">
        <v>200</v>
      </c>
    </row>
    <row r="6" spans="1:2">
      <c r="A6" s="2" t="s">
        <v>16</v>
      </c>
      <c r="B6" s="2">
        <v>80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8539-61FB-4D8E-8862-4F7FE6A22BA9}">
  <dimension ref="A1:C6"/>
  <sheetViews>
    <sheetView workbookViewId="0">
      <selection activeCell="H4" sqref="H4"/>
    </sheetView>
  </sheetViews>
  <sheetFormatPr baseColWidth="10" defaultColWidth="8.83203125" defaultRowHeight="17"/>
  <sheetData>
    <row r="1" spans="1:3">
      <c r="A1" s="2" t="s">
        <v>18</v>
      </c>
      <c r="B1" s="2" t="s">
        <v>7</v>
      </c>
      <c r="C1" s="2" t="s">
        <v>21</v>
      </c>
    </row>
    <row r="2" spans="1:3">
      <c r="A2" s="2" t="s">
        <v>12</v>
      </c>
      <c r="B2" s="2">
        <v>12</v>
      </c>
      <c r="C2" s="3">
        <f>B2/$B$6</f>
        <v>0.3</v>
      </c>
    </row>
    <row r="3" spans="1:3">
      <c r="A3" s="2" t="s">
        <v>13</v>
      </c>
      <c r="B3" s="2">
        <v>15</v>
      </c>
      <c r="C3" s="3">
        <f>B3/$B$6</f>
        <v>0.375</v>
      </c>
    </row>
    <row r="4" spans="1:3">
      <c r="A4" s="2" t="s">
        <v>19</v>
      </c>
      <c r="B4" s="2">
        <v>7</v>
      </c>
      <c r="C4" s="3">
        <f>B4/$B$6</f>
        <v>0.17499999999999999</v>
      </c>
    </row>
    <row r="5" spans="1:3">
      <c r="A5" s="2" t="s">
        <v>20</v>
      </c>
      <c r="B5" s="2">
        <v>6</v>
      </c>
      <c r="C5" s="3">
        <f>B5/$B$6</f>
        <v>0.15</v>
      </c>
    </row>
    <row r="6" spans="1:3">
      <c r="A6" s="2" t="s">
        <v>10</v>
      </c>
      <c r="B6" s="2">
        <f>SUM(B2:B5)</f>
        <v>40</v>
      </c>
      <c r="C6" s="2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5587-F64D-411C-8585-2942FB8966D8}">
  <dimension ref="A1:N26"/>
  <sheetViews>
    <sheetView workbookViewId="0">
      <selection activeCell="N28" sqref="N28"/>
    </sheetView>
  </sheetViews>
  <sheetFormatPr baseColWidth="10" defaultColWidth="8.83203125" defaultRowHeight="17"/>
  <cols>
    <col min="6" max="6" width="12.5" customWidth="1"/>
    <col min="10" max="10" width="9.1640625" bestFit="1" customWidth="1"/>
    <col min="12" max="12" width="9.1640625" bestFit="1" customWidth="1"/>
    <col min="14" max="14" width="12.33203125" customWidth="1"/>
  </cols>
  <sheetData>
    <row r="1" spans="1:14">
      <c r="A1" s="4">
        <v>80</v>
      </c>
      <c r="B1" s="5">
        <v>96</v>
      </c>
      <c r="C1" s="5">
        <v>74</v>
      </c>
      <c r="D1" s="5">
        <v>82</v>
      </c>
      <c r="E1" s="5">
        <v>48</v>
      </c>
      <c r="F1" s="5">
        <v>74</v>
      </c>
      <c r="G1" s="5">
        <v>70</v>
      </c>
      <c r="H1" s="5">
        <v>96</v>
      </c>
      <c r="I1" s="5">
        <v>53</v>
      </c>
      <c r="J1" s="6">
        <v>74</v>
      </c>
    </row>
    <row r="2" spans="1:14">
      <c r="A2" s="7">
        <v>97</v>
      </c>
      <c r="B2" s="8">
        <v>75</v>
      </c>
      <c r="C2" s="8">
        <v>54</v>
      </c>
      <c r="D2" s="8">
        <v>37</v>
      </c>
      <c r="E2" s="8">
        <v>84</v>
      </c>
      <c r="F2" s="8">
        <v>88</v>
      </c>
      <c r="G2" s="8">
        <v>82</v>
      </c>
      <c r="H2" s="8">
        <v>88</v>
      </c>
      <c r="I2" s="8">
        <v>76</v>
      </c>
      <c r="J2" s="9">
        <v>66</v>
      </c>
    </row>
    <row r="3" spans="1:14">
      <c r="A3" s="10">
        <v>76</v>
      </c>
      <c r="B3" s="11">
        <v>81</v>
      </c>
      <c r="C3" s="11">
        <v>93</v>
      </c>
      <c r="D3" s="11">
        <v>43</v>
      </c>
      <c r="E3" s="11">
        <v>88</v>
      </c>
      <c r="F3" s="11">
        <v>89</v>
      </c>
      <c r="G3" s="11">
        <v>80</v>
      </c>
      <c r="H3" s="11">
        <v>85</v>
      </c>
      <c r="I3" s="11">
        <v>44</v>
      </c>
      <c r="J3" s="12">
        <v>74</v>
      </c>
    </row>
    <row r="5" spans="1:14">
      <c r="E5" t="s">
        <v>24</v>
      </c>
      <c r="F5" t="s">
        <v>9</v>
      </c>
      <c r="I5" s="16" t="s">
        <v>27</v>
      </c>
      <c r="J5" s="16"/>
      <c r="K5" s="13" t="s">
        <v>9</v>
      </c>
      <c r="L5" s="13" t="s">
        <v>8</v>
      </c>
      <c r="M5" s="13" t="s">
        <v>28</v>
      </c>
      <c r="N5" s="13" t="s">
        <v>29</v>
      </c>
    </row>
    <row r="6" spans="1:14">
      <c r="A6" t="s">
        <v>22</v>
      </c>
      <c r="B6">
        <f>MIN(A1:J3)</f>
        <v>37</v>
      </c>
      <c r="E6">
        <v>40</v>
      </c>
      <c r="F6" cm="1">
        <f t="array" ref="F6:F12">FREQUENCY(A1:J3,E6:E11)</f>
        <v>1</v>
      </c>
      <c r="I6" s="13" t="str">
        <f>30&amp;" 이상"</f>
        <v>30 이상</v>
      </c>
      <c r="J6" s="13" t="str">
        <f>40&amp;" 미만"</f>
        <v>40 미만</v>
      </c>
      <c r="K6" s="13">
        <f>F6</f>
        <v>1</v>
      </c>
      <c r="L6" s="14">
        <f>K6/$K$13</f>
        <v>3.3333333333333333E-2</v>
      </c>
      <c r="M6" s="13">
        <f>K6</f>
        <v>1</v>
      </c>
      <c r="N6" s="14">
        <f>L6</f>
        <v>3.3333333333333333E-2</v>
      </c>
    </row>
    <row r="7" spans="1:14">
      <c r="A7" t="s">
        <v>23</v>
      </c>
      <c r="B7">
        <f>MAX(A1:J3)</f>
        <v>97</v>
      </c>
      <c r="E7">
        <v>50</v>
      </c>
      <c r="F7">
        <v>3</v>
      </c>
      <c r="I7" s="13" t="str">
        <f>40&amp;" 이상"</f>
        <v>40 이상</v>
      </c>
      <c r="J7" s="13" t="str">
        <f>50&amp;" 미만"</f>
        <v>50 미만</v>
      </c>
      <c r="K7" s="13">
        <f t="shared" ref="K7:K12" si="0">F7</f>
        <v>3</v>
      </c>
      <c r="L7" s="14">
        <f t="shared" ref="L7:L13" si="1">K7/$K$13</f>
        <v>0.1</v>
      </c>
      <c r="M7" s="13">
        <f>M6+K7</f>
        <v>4</v>
      </c>
      <c r="N7" s="14">
        <f>N6+L7</f>
        <v>0.13333333333333333</v>
      </c>
    </row>
    <row r="8" spans="1:14">
      <c r="E8">
        <v>60</v>
      </c>
      <c r="F8">
        <v>2</v>
      </c>
      <c r="I8" s="13" t="str">
        <f>50&amp;" 이상"</f>
        <v>50 이상</v>
      </c>
      <c r="J8" s="13" t="str">
        <f>60&amp;" 미만"</f>
        <v>60 미만</v>
      </c>
      <c r="K8" s="13">
        <f t="shared" si="0"/>
        <v>2</v>
      </c>
      <c r="L8" s="14">
        <f t="shared" si="1"/>
        <v>6.6666666666666666E-2</v>
      </c>
      <c r="M8" s="13">
        <f t="shared" ref="M8:M12" si="2">M7+K8</f>
        <v>6</v>
      </c>
      <c r="N8" s="14">
        <f t="shared" ref="N8:N12" si="3">N7+L8</f>
        <v>0.2</v>
      </c>
    </row>
    <row r="9" spans="1:14">
      <c r="E9">
        <v>70</v>
      </c>
      <c r="F9">
        <v>2</v>
      </c>
      <c r="I9" s="13" t="str">
        <f>60&amp;" 이상"</f>
        <v>60 이상</v>
      </c>
      <c r="J9" s="13" t="str">
        <f>70&amp;" 미만"</f>
        <v>70 미만</v>
      </c>
      <c r="K9" s="13">
        <f t="shared" si="0"/>
        <v>2</v>
      </c>
      <c r="L9" s="14">
        <f t="shared" si="1"/>
        <v>6.6666666666666666E-2</v>
      </c>
      <c r="M9" s="13">
        <f t="shared" si="2"/>
        <v>8</v>
      </c>
      <c r="N9" s="14">
        <f t="shared" si="3"/>
        <v>0.26666666666666666</v>
      </c>
    </row>
    <row r="10" spans="1:14">
      <c r="E10">
        <v>80</v>
      </c>
      <c r="F10">
        <v>9</v>
      </c>
      <c r="I10" s="13" t="str">
        <f>70&amp;" 이상"</f>
        <v>70 이상</v>
      </c>
      <c r="J10" s="13" t="str">
        <f>80&amp;" 미만"</f>
        <v>80 미만</v>
      </c>
      <c r="K10" s="13">
        <f t="shared" si="0"/>
        <v>9</v>
      </c>
      <c r="L10" s="14">
        <f t="shared" si="1"/>
        <v>0.3</v>
      </c>
      <c r="M10" s="13">
        <f t="shared" si="2"/>
        <v>17</v>
      </c>
      <c r="N10" s="14">
        <f t="shared" si="3"/>
        <v>0.56666666666666665</v>
      </c>
    </row>
    <row r="11" spans="1:14">
      <c r="E11">
        <v>90</v>
      </c>
      <c r="F11">
        <v>9</v>
      </c>
      <c r="I11" s="13" t="str">
        <f>80&amp;" 이상"</f>
        <v>80 이상</v>
      </c>
      <c r="J11" s="13" t="str">
        <f>90&amp;" 미만"</f>
        <v>90 미만</v>
      </c>
      <c r="K11" s="13">
        <f t="shared" si="0"/>
        <v>9</v>
      </c>
      <c r="L11" s="14">
        <f t="shared" si="1"/>
        <v>0.3</v>
      </c>
      <c r="M11" s="13">
        <f t="shared" si="2"/>
        <v>26</v>
      </c>
      <c r="N11" s="14">
        <f t="shared" si="3"/>
        <v>0.8666666666666667</v>
      </c>
    </row>
    <row r="12" spans="1:14">
      <c r="E12">
        <v>100</v>
      </c>
      <c r="F12">
        <v>4</v>
      </c>
      <c r="I12" s="13" t="str">
        <f>90&amp;" 이상"</f>
        <v>90 이상</v>
      </c>
      <c r="J12" s="13"/>
      <c r="K12" s="13">
        <f t="shared" si="0"/>
        <v>4</v>
      </c>
      <c r="L12" s="14">
        <f t="shared" si="1"/>
        <v>0.13333333333333333</v>
      </c>
      <c r="M12" s="13">
        <f t="shared" si="2"/>
        <v>30</v>
      </c>
      <c r="N12" s="14">
        <f t="shared" si="3"/>
        <v>1</v>
      </c>
    </row>
    <row r="13" spans="1:14">
      <c r="E13" t="s">
        <v>10</v>
      </c>
      <c r="F13">
        <f>SUM(_xlfn.ANCHORARRAY(F6))</f>
        <v>30</v>
      </c>
      <c r="I13" s="16" t="s">
        <v>10</v>
      </c>
      <c r="J13" s="16"/>
      <c r="K13" s="13">
        <f>SUM(K6:K12)</f>
        <v>30</v>
      </c>
      <c r="L13" s="14">
        <f t="shared" si="1"/>
        <v>1</v>
      </c>
      <c r="M13" s="13"/>
      <c r="N13" s="14"/>
    </row>
    <row r="15" spans="1:14">
      <c r="A15" s="18"/>
      <c r="B15" s="18"/>
      <c r="C15" s="18"/>
      <c r="D15" s="18"/>
      <c r="E15" s="18"/>
      <c r="F15" s="18"/>
    </row>
    <row r="16" spans="1:14">
      <c r="A16" s="18"/>
      <c r="B16" s="18"/>
      <c r="C16" s="18"/>
      <c r="D16" s="19"/>
      <c r="E16" s="18"/>
      <c r="F16" s="19"/>
    </row>
    <row r="17" spans="1:13">
      <c r="A17" s="18"/>
      <c r="B17" s="18"/>
      <c r="C17" s="18"/>
      <c r="D17" s="19"/>
      <c r="E17" s="18"/>
      <c r="F17" s="19"/>
    </row>
    <row r="18" spans="1:13">
      <c r="A18" s="18"/>
      <c r="B18" s="18"/>
      <c r="C18" s="18"/>
      <c r="D18" s="19"/>
      <c r="E18" s="18" t="s">
        <v>27</v>
      </c>
      <c r="F18" s="19" t="s">
        <v>9</v>
      </c>
      <c r="H18" t="s">
        <v>27</v>
      </c>
      <c r="J18" t="s">
        <v>9</v>
      </c>
      <c r="K18" t="s">
        <v>8</v>
      </c>
      <c r="L18" t="s">
        <v>28</v>
      </c>
      <c r="M18" t="s">
        <v>29</v>
      </c>
    </row>
    <row r="19" spans="1:13">
      <c r="A19" s="18"/>
      <c r="B19" s="18" t="s">
        <v>22</v>
      </c>
      <c r="C19" s="18">
        <f>MIN(A1:J3)</f>
        <v>37</v>
      </c>
      <c r="D19" s="19"/>
      <c r="E19" s="18">
        <v>40</v>
      </c>
      <c r="F19" s="20" cm="1">
        <f t="array" ref="F19:F25">FREQUENCY(A1:J3,E19:E24)</f>
        <v>1</v>
      </c>
      <c r="H19" t="s">
        <v>46</v>
      </c>
      <c r="I19" t="s">
        <v>47</v>
      </c>
      <c r="J19" s="21">
        <f>F19</f>
        <v>1</v>
      </c>
      <c r="K19" s="23">
        <f>J19/$J$26</f>
        <v>3.3333333333333333E-2</v>
      </c>
      <c r="L19" s="21">
        <f>J19</f>
        <v>1</v>
      </c>
    </row>
    <row r="20" spans="1:13">
      <c r="A20" s="18"/>
      <c r="B20" s="18" t="s">
        <v>23</v>
      </c>
      <c r="C20" s="18">
        <f>MAX(A1:J3)</f>
        <v>97</v>
      </c>
      <c r="D20" s="19"/>
      <c r="E20" s="18">
        <v>50</v>
      </c>
      <c r="F20">
        <v>3</v>
      </c>
      <c r="H20" t="s">
        <v>48</v>
      </c>
      <c r="I20" t="s">
        <v>54</v>
      </c>
      <c r="J20" s="21">
        <f t="shared" ref="J20:J25" si="4">F20</f>
        <v>3</v>
      </c>
      <c r="K20" s="23">
        <f t="shared" ref="K20:K25" si="5">J20/$J$26</f>
        <v>0.1</v>
      </c>
      <c r="L20" s="21">
        <f>SUM(J19:J20)</f>
        <v>4</v>
      </c>
    </row>
    <row r="21" spans="1:13">
      <c r="A21" s="18"/>
      <c r="B21" s="18"/>
      <c r="C21" s="18"/>
      <c r="D21" s="19"/>
      <c r="E21" s="18">
        <v>60</v>
      </c>
      <c r="F21">
        <v>2</v>
      </c>
      <c r="H21" t="s">
        <v>49</v>
      </c>
      <c r="I21" t="s">
        <v>55</v>
      </c>
      <c r="J21" s="21">
        <f t="shared" si="4"/>
        <v>2</v>
      </c>
      <c r="K21" s="23">
        <f t="shared" si="5"/>
        <v>6.6666666666666666E-2</v>
      </c>
      <c r="L21" s="21">
        <f>SUM(J19:J21)</f>
        <v>6</v>
      </c>
    </row>
    <row r="22" spans="1:13">
      <c r="A22" s="18"/>
      <c r="B22" s="18"/>
      <c r="C22" s="18"/>
      <c r="D22" s="19"/>
      <c r="E22" s="18">
        <v>70</v>
      </c>
      <c r="F22">
        <v>2</v>
      </c>
      <c r="H22" t="s">
        <v>50</v>
      </c>
      <c r="I22" t="s">
        <v>56</v>
      </c>
      <c r="J22" s="21">
        <f t="shared" si="4"/>
        <v>2</v>
      </c>
      <c r="K22" s="23">
        <f t="shared" si="5"/>
        <v>6.6666666666666666E-2</v>
      </c>
      <c r="L22" s="21">
        <f>SUM(J19:J22)</f>
        <v>8</v>
      </c>
    </row>
    <row r="23" spans="1:13">
      <c r="A23" s="18"/>
      <c r="B23" s="18"/>
      <c r="C23" s="18"/>
      <c r="D23" s="19"/>
      <c r="E23" s="18">
        <v>80</v>
      </c>
      <c r="F23">
        <v>9</v>
      </c>
      <c r="H23" t="s">
        <v>51</v>
      </c>
      <c r="I23" t="s">
        <v>57</v>
      </c>
      <c r="J23" s="21">
        <f t="shared" si="4"/>
        <v>9</v>
      </c>
      <c r="K23" s="23">
        <f t="shared" si="5"/>
        <v>0.3</v>
      </c>
    </row>
    <row r="24" spans="1:13">
      <c r="E24" s="18">
        <v>90</v>
      </c>
      <c r="F24">
        <v>9</v>
      </c>
      <c r="H24" t="s">
        <v>52</v>
      </c>
      <c r="I24" t="s">
        <v>58</v>
      </c>
      <c r="J24" s="21">
        <f t="shared" si="4"/>
        <v>9</v>
      </c>
      <c r="K24" s="23">
        <f t="shared" si="5"/>
        <v>0.3</v>
      </c>
    </row>
    <row r="25" spans="1:13">
      <c r="F25">
        <v>4</v>
      </c>
      <c r="H25" t="s">
        <v>53</v>
      </c>
      <c r="J25" s="21">
        <f t="shared" si="4"/>
        <v>4</v>
      </c>
      <c r="K25" s="23">
        <f t="shared" si="5"/>
        <v>0.13333333333333333</v>
      </c>
    </row>
    <row r="26" spans="1:13">
      <c r="E26" t="s">
        <v>10</v>
      </c>
      <c r="F26" s="21">
        <f>SUM(F19:F25)</f>
        <v>30</v>
      </c>
      <c r="H26" s="22" t="s">
        <v>10</v>
      </c>
      <c r="I26" s="22"/>
      <c r="J26" s="21">
        <f>SUM(J19:J25)</f>
        <v>30</v>
      </c>
      <c r="K26" s="23">
        <f>SUM(K19:K25)</f>
        <v>1</v>
      </c>
    </row>
  </sheetData>
  <mergeCells count="3">
    <mergeCell ref="I5:J5"/>
    <mergeCell ref="I13:J13"/>
    <mergeCell ref="H26:I26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405-4F23-4E97-B448-76DAA8D340A5}">
  <dimension ref="A1:B10"/>
  <sheetViews>
    <sheetView tabSelected="1" workbookViewId="0">
      <selection activeCell="U8" sqref="U8"/>
    </sheetView>
  </sheetViews>
  <sheetFormatPr baseColWidth="10" defaultColWidth="8.83203125" defaultRowHeight="17"/>
  <sheetData>
    <row r="1" spans="1:2">
      <c r="A1" t="s">
        <v>26</v>
      </c>
      <c r="B1" t="s">
        <v>25</v>
      </c>
    </row>
    <row r="2" spans="1:2">
      <c r="A2">
        <v>25</v>
      </c>
      <c r="B2">
        <v>0</v>
      </c>
    </row>
    <row r="3" spans="1:2">
      <c r="A3">
        <v>35</v>
      </c>
      <c r="B3">
        <v>1</v>
      </c>
    </row>
    <row r="4" spans="1:2">
      <c r="A4">
        <v>45</v>
      </c>
      <c r="B4">
        <v>3</v>
      </c>
    </row>
    <row r="5" spans="1:2">
      <c r="A5">
        <v>55</v>
      </c>
      <c r="B5">
        <v>2</v>
      </c>
    </row>
    <row r="6" spans="1:2">
      <c r="A6">
        <v>65</v>
      </c>
      <c r="B6">
        <v>2</v>
      </c>
    </row>
    <row r="7" spans="1:2">
      <c r="A7">
        <v>75</v>
      </c>
      <c r="B7">
        <v>9</v>
      </c>
    </row>
    <row r="8" spans="1:2">
      <c r="A8">
        <v>85</v>
      </c>
      <c r="B8">
        <v>9</v>
      </c>
    </row>
    <row r="9" spans="1:2">
      <c r="A9">
        <v>95</v>
      </c>
      <c r="B9">
        <v>4</v>
      </c>
    </row>
    <row r="10" spans="1:2">
      <c r="A10">
        <v>105</v>
      </c>
      <c r="B10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F9F0-10A8-4412-8A22-926D2A188278}">
  <dimension ref="A1:I6"/>
  <sheetViews>
    <sheetView workbookViewId="0">
      <selection sqref="A1:I6"/>
    </sheetView>
  </sheetViews>
  <sheetFormatPr baseColWidth="10" defaultColWidth="8.83203125" defaultRowHeight="17"/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39</v>
      </c>
      <c r="B2" s="15">
        <v>0.14000000000000001</v>
      </c>
      <c r="C2" s="15">
        <v>0.14000000000000001</v>
      </c>
      <c r="D2" s="15">
        <v>0.11</v>
      </c>
      <c r="E2" s="15">
        <v>0.21</v>
      </c>
      <c r="F2" s="15">
        <v>0.17</v>
      </c>
      <c r="G2" s="15">
        <v>0.15</v>
      </c>
      <c r="H2" s="15">
        <v>0.14000000000000001</v>
      </c>
      <c r="I2" s="15">
        <v>0.22</v>
      </c>
    </row>
    <row r="3" spans="1:9">
      <c r="A3" t="s">
        <v>40</v>
      </c>
      <c r="B3" s="15">
        <v>0.2</v>
      </c>
      <c r="C3" s="15">
        <v>0.2</v>
      </c>
      <c r="D3" s="15">
        <v>0.22</v>
      </c>
      <c r="E3" s="15">
        <v>0.16</v>
      </c>
      <c r="F3" s="15">
        <v>0.22</v>
      </c>
      <c r="G3" s="15">
        <v>0.18</v>
      </c>
      <c r="H3" s="15">
        <v>0.2</v>
      </c>
      <c r="I3" s="15">
        <v>0.19</v>
      </c>
    </row>
    <row r="4" spans="1:9">
      <c r="A4" t="s">
        <v>41</v>
      </c>
      <c r="B4" s="15">
        <v>0.1</v>
      </c>
      <c r="C4" s="15">
        <v>0.1</v>
      </c>
      <c r="D4" s="15">
        <v>0.13</v>
      </c>
      <c r="E4" s="15">
        <v>0.11</v>
      </c>
      <c r="F4" s="15">
        <v>0.14000000000000001</v>
      </c>
      <c r="G4" s="15">
        <v>0.16</v>
      </c>
      <c r="H4" s="15">
        <v>0.13</v>
      </c>
      <c r="I4" s="15">
        <v>0.12</v>
      </c>
    </row>
    <row r="5" spans="1:9">
      <c r="A5" t="s">
        <v>42</v>
      </c>
      <c r="B5" s="15">
        <v>0.08</v>
      </c>
      <c r="C5" s="15">
        <v>0.09</v>
      </c>
      <c r="D5" s="15">
        <v>0.08</v>
      </c>
      <c r="E5" s="15">
        <v>0.09</v>
      </c>
      <c r="F5" s="15">
        <v>0.11</v>
      </c>
      <c r="G5" s="15">
        <v>0.1</v>
      </c>
      <c r="H5" s="15">
        <v>0.11</v>
      </c>
      <c r="I5" s="15">
        <v>0.09</v>
      </c>
    </row>
    <row r="6" spans="1:9">
      <c r="A6" t="s">
        <v>43</v>
      </c>
      <c r="B6" s="15">
        <v>7.0000000000000007E-2</v>
      </c>
      <c r="C6" s="15">
        <v>0.08</v>
      </c>
      <c r="D6" s="15">
        <v>0.08</v>
      </c>
      <c r="E6" s="15">
        <v>0.08</v>
      </c>
      <c r="F6" s="15">
        <v>0.1</v>
      </c>
      <c r="G6" s="15">
        <v>0.1</v>
      </c>
      <c r="H6" s="15">
        <v>0.1</v>
      </c>
      <c r="I6" s="15">
        <v>0.08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858E-5554-8542-9265-78321E0A713C}">
  <dimension ref="A1:J21"/>
  <sheetViews>
    <sheetView workbookViewId="0">
      <selection activeCell="A14" sqref="A14:C21"/>
    </sheetView>
  </sheetViews>
  <sheetFormatPr baseColWidth="10" defaultRowHeight="17"/>
  <sheetData>
    <row r="1" spans="1:10">
      <c r="A1">
        <v>80</v>
      </c>
      <c r="B1">
        <v>96</v>
      </c>
      <c r="C1">
        <v>74</v>
      </c>
      <c r="D1">
        <v>82</v>
      </c>
      <c r="E1">
        <v>48</v>
      </c>
      <c r="F1">
        <v>74</v>
      </c>
      <c r="G1">
        <v>70</v>
      </c>
      <c r="H1">
        <v>96</v>
      </c>
      <c r="I1">
        <v>53</v>
      </c>
      <c r="J1">
        <v>74</v>
      </c>
    </row>
    <row r="2" spans="1:10">
      <c r="A2">
        <v>97</v>
      </c>
      <c r="B2">
        <v>75</v>
      </c>
      <c r="C2">
        <v>54</v>
      </c>
      <c r="D2">
        <v>37</v>
      </c>
      <c r="E2">
        <v>84</v>
      </c>
      <c r="F2">
        <v>88</v>
      </c>
      <c r="G2">
        <v>82</v>
      </c>
      <c r="H2">
        <v>88</v>
      </c>
      <c r="I2">
        <v>76</v>
      </c>
      <c r="J2">
        <v>66</v>
      </c>
    </row>
    <row r="3" spans="1:10">
      <c r="A3">
        <v>76</v>
      </c>
      <c r="B3">
        <v>81</v>
      </c>
      <c r="C3">
        <v>93</v>
      </c>
      <c r="D3">
        <v>43</v>
      </c>
      <c r="E3">
        <v>88</v>
      </c>
      <c r="F3">
        <v>89</v>
      </c>
      <c r="G3">
        <v>80</v>
      </c>
      <c r="H3">
        <v>85</v>
      </c>
      <c r="I3">
        <v>44</v>
      </c>
      <c r="J3">
        <v>74</v>
      </c>
    </row>
    <row r="5" spans="1:10">
      <c r="A5" t="s">
        <v>24</v>
      </c>
    </row>
    <row r="6" spans="1:10">
      <c r="A6">
        <v>40</v>
      </c>
    </row>
    <row r="7" spans="1:10">
      <c r="A7">
        <v>50</v>
      </c>
    </row>
    <row r="8" spans="1:10">
      <c r="A8">
        <v>60</v>
      </c>
    </row>
    <row r="9" spans="1:10">
      <c r="A9">
        <v>70</v>
      </c>
    </row>
    <row r="10" spans="1:10">
      <c r="A10">
        <v>80</v>
      </c>
    </row>
    <row r="11" spans="1:10">
      <c r="A11">
        <v>90</v>
      </c>
    </row>
    <row r="13" spans="1:10" ht="18" thickBot="1"/>
    <row r="14" spans="1:10">
      <c r="A14" s="27" t="s">
        <v>59</v>
      </c>
      <c r="B14" s="27" t="s">
        <v>61</v>
      </c>
      <c r="C14" s="27" t="s">
        <v>62</v>
      </c>
    </row>
    <row r="15" spans="1:10">
      <c r="A15" s="24">
        <v>40</v>
      </c>
      <c r="B15" s="25">
        <v>1</v>
      </c>
      <c r="C15" s="28">
        <v>3.3333333333333333E-2</v>
      </c>
    </row>
    <row r="16" spans="1:10">
      <c r="A16" s="24">
        <v>50</v>
      </c>
      <c r="B16" s="25">
        <v>3</v>
      </c>
      <c r="C16" s="28">
        <v>0.13333333333333333</v>
      </c>
    </row>
    <row r="17" spans="1:3">
      <c r="A17" s="24">
        <v>60</v>
      </c>
      <c r="B17" s="25">
        <v>2</v>
      </c>
      <c r="C17" s="28">
        <v>0.2</v>
      </c>
    </row>
    <row r="18" spans="1:3">
      <c r="A18" s="24">
        <v>70</v>
      </c>
      <c r="B18" s="25">
        <v>2</v>
      </c>
      <c r="C18" s="28">
        <v>0.26666666666666666</v>
      </c>
    </row>
    <row r="19" spans="1:3">
      <c r="A19" s="24">
        <v>80</v>
      </c>
      <c r="B19" s="25">
        <v>9</v>
      </c>
      <c r="C19" s="28">
        <v>0.56666666666666665</v>
      </c>
    </row>
    <row r="20" spans="1:3">
      <c r="A20" s="24">
        <v>90</v>
      </c>
      <c r="B20" s="25">
        <v>9</v>
      </c>
      <c r="C20" s="28">
        <v>0.8666666666666667</v>
      </c>
    </row>
    <row r="21" spans="1:3" ht="18" thickBot="1">
      <c r="A21" s="26" t="s">
        <v>60</v>
      </c>
      <c r="B21" s="26">
        <v>4</v>
      </c>
      <c r="C21" s="29">
        <v>1</v>
      </c>
    </row>
  </sheetData>
  <sortState xmlns:xlrd2="http://schemas.microsoft.com/office/spreadsheetml/2017/richdata2" ref="A15:A20">
    <sortCondition ref="A15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ex1-2</vt:lpstr>
      <vt:lpstr>ex1-6</vt:lpstr>
      <vt:lpstr>표1-4</vt:lpstr>
      <vt:lpstr>ex1-4</vt:lpstr>
      <vt:lpstr>도수분포다각형</vt:lpstr>
      <vt:lpstr>시계열그래프</vt:lpstr>
      <vt:lpstr>데이터분석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</dc:creator>
  <cp:lastModifiedBy>정찬욱</cp:lastModifiedBy>
  <dcterms:created xsi:type="dcterms:W3CDTF">2022-03-14T10:44:47Z</dcterms:created>
  <dcterms:modified xsi:type="dcterms:W3CDTF">2022-03-17T05:45:43Z</dcterms:modified>
</cp:coreProperties>
</file>