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it_RockyLim92\sixthSense\"/>
    </mc:Choice>
  </mc:AlternateContent>
  <bookViews>
    <workbookView xWindow="0" yWindow="0" windowWidth="23040" windowHeight="9000"/>
  </bookViews>
  <sheets>
    <sheet name="Issues Log" sheetId="1" r:id="rId1"/>
    <sheet name="Iteration 1" sheetId="2" r:id="rId2"/>
    <sheet name="Iteration 2" sheetId="6" r:id="rId3"/>
    <sheet name="Iteration 3" sheetId="7" r:id="rId4"/>
    <sheet name="Iteration 4" sheetId="8" r:id="rId5"/>
    <sheet name="Iteration 5" sheetId="9" r:id="rId6"/>
    <sheet name="Iteration 6" sheetId="10" r:id="rId7"/>
    <sheet name="Iteration 7" sheetId="11" r:id="rId8"/>
    <sheet name="Members" sheetId="4" r:id="rId9"/>
    <sheet name="Holidays" sheetId="5" r:id="rId10"/>
  </sheets>
  <definedNames>
    <definedName name="_xlnm._FilterDatabase" localSheetId="0" hidden="1">'Issues Log'!$B$2:$L$302</definedName>
  </definedNames>
  <calcPr calcId="162913"/>
</workbook>
</file>

<file path=xl/calcChain.xml><?xml version="1.0" encoding="utf-8"?>
<calcChain xmlns="http://schemas.openxmlformats.org/spreadsheetml/2006/main">
  <c r="M72" i="11" l="1"/>
  <c r="G72" i="11" s="1"/>
  <c r="L72" i="11"/>
  <c r="F72" i="11" s="1"/>
  <c r="K72" i="11"/>
  <c r="E72" i="11" s="1"/>
  <c r="J72" i="11"/>
  <c r="C72" i="11" s="1"/>
  <c r="I72" i="11"/>
  <c r="D72" i="11" s="1"/>
  <c r="M71" i="11"/>
  <c r="G71" i="11" s="1"/>
  <c r="L71" i="11"/>
  <c r="F71" i="11" s="1"/>
  <c r="K71" i="11"/>
  <c r="E71" i="11" s="1"/>
  <c r="J71" i="11"/>
  <c r="C71" i="11" s="1"/>
  <c r="I71" i="11"/>
  <c r="D71" i="11" s="1"/>
  <c r="M70" i="11"/>
  <c r="G70" i="11" s="1"/>
  <c r="L70" i="11"/>
  <c r="F70" i="11" s="1"/>
  <c r="K70" i="11"/>
  <c r="E70" i="11" s="1"/>
  <c r="J70" i="11"/>
  <c r="C70" i="11" s="1"/>
  <c r="I70" i="11"/>
  <c r="D70" i="11" s="1"/>
  <c r="M69" i="11"/>
  <c r="G69" i="11" s="1"/>
  <c r="L69" i="11"/>
  <c r="F69" i="11" s="1"/>
  <c r="K69" i="11"/>
  <c r="E69" i="11" s="1"/>
  <c r="J69" i="11"/>
  <c r="C69" i="11" s="1"/>
  <c r="I69" i="11"/>
  <c r="D69" i="11" s="1"/>
  <c r="M68" i="11"/>
  <c r="G68" i="11" s="1"/>
  <c r="L68" i="11"/>
  <c r="F68" i="11" s="1"/>
  <c r="K68" i="11"/>
  <c r="E68" i="11" s="1"/>
  <c r="J68" i="11"/>
  <c r="C68" i="11" s="1"/>
  <c r="I68" i="11"/>
  <c r="D68" i="11" s="1"/>
  <c r="M67" i="11"/>
  <c r="G67" i="11" s="1"/>
  <c r="L67" i="11"/>
  <c r="F67" i="11" s="1"/>
  <c r="K67" i="11"/>
  <c r="E67" i="11" s="1"/>
  <c r="J67" i="11"/>
  <c r="C67" i="11" s="1"/>
  <c r="I67" i="11"/>
  <c r="D67" i="11" s="1"/>
  <c r="M66" i="11"/>
  <c r="G66" i="11" s="1"/>
  <c r="L66" i="11"/>
  <c r="F66" i="11" s="1"/>
  <c r="K66" i="11"/>
  <c r="E66" i="11" s="1"/>
  <c r="J66" i="11"/>
  <c r="I66" i="11"/>
  <c r="D66" i="11" s="1"/>
  <c r="C66" i="11"/>
  <c r="M65" i="11"/>
  <c r="G65" i="11" s="1"/>
  <c r="L65" i="11"/>
  <c r="F65" i="11" s="1"/>
  <c r="K65" i="11"/>
  <c r="E65" i="11" s="1"/>
  <c r="J65" i="11"/>
  <c r="C65" i="11" s="1"/>
  <c r="I65" i="11"/>
  <c r="D65" i="11" s="1"/>
  <c r="M64" i="11"/>
  <c r="G64" i="11" s="1"/>
  <c r="L64" i="11"/>
  <c r="F64" i="11" s="1"/>
  <c r="K64" i="11"/>
  <c r="E64" i="11" s="1"/>
  <c r="J64" i="11"/>
  <c r="C64" i="11" s="1"/>
  <c r="I64" i="11"/>
  <c r="D64" i="11" s="1"/>
  <c r="M63" i="11"/>
  <c r="G63" i="11" s="1"/>
  <c r="L63" i="11"/>
  <c r="F63" i="11" s="1"/>
  <c r="K63" i="11"/>
  <c r="E63" i="11" s="1"/>
  <c r="J63" i="11"/>
  <c r="C63" i="11" s="1"/>
  <c r="I63" i="11"/>
  <c r="D63" i="11" s="1"/>
  <c r="M62" i="11"/>
  <c r="G62" i="11" s="1"/>
  <c r="L62" i="11"/>
  <c r="F62" i="11" s="1"/>
  <c r="K62" i="11"/>
  <c r="E62" i="11" s="1"/>
  <c r="J62" i="11"/>
  <c r="C62" i="11" s="1"/>
  <c r="I62" i="11"/>
  <c r="D62" i="11" s="1"/>
  <c r="M61" i="11"/>
  <c r="G61" i="11" s="1"/>
  <c r="L61" i="11"/>
  <c r="F61" i="11" s="1"/>
  <c r="K61" i="11"/>
  <c r="E61" i="11" s="1"/>
  <c r="J61" i="11"/>
  <c r="C61" i="11" s="1"/>
  <c r="I61" i="11"/>
  <c r="D61" i="11" s="1"/>
  <c r="M60" i="11"/>
  <c r="G60" i="11" s="1"/>
  <c r="L60" i="11"/>
  <c r="F60" i="11" s="1"/>
  <c r="K60" i="11"/>
  <c r="E60" i="11" s="1"/>
  <c r="J60" i="11"/>
  <c r="C60" i="11" s="1"/>
  <c r="I60" i="11"/>
  <c r="D60" i="11" s="1"/>
  <c r="M59" i="11"/>
  <c r="G59" i="11" s="1"/>
  <c r="L59" i="11"/>
  <c r="F59" i="11" s="1"/>
  <c r="K59" i="11"/>
  <c r="E59" i="11" s="1"/>
  <c r="J59" i="11"/>
  <c r="C59" i="11" s="1"/>
  <c r="I59" i="11"/>
  <c r="D59" i="11" s="1"/>
  <c r="M58" i="11"/>
  <c r="G58" i="11" s="1"/>
  <c r="L58" i="11"/>
  <c r="F58" i="11" s="1"/>
  <c r="K58" i="11"/>
  <c r="E58" i="11" s="1"/>
  <c r="J58" i="11"/>
  <c r="C58" i="11" s="1"/>
  <c r="I58" i="11"/>
  <c r="D58" i="11" s="1"/>
  <c r="M57" i="11"/>
  <c r="G57" i="11" s="1"/>
  <c r="L57" i="11"/>
  <c r="F57" i="11" s="1"/>
  <c r="K57" i="11"/>
  <c r="E57" i="11" s="1"/>
  <c r="J57" i="11"/>
  <c r="C57" i="11" s="1"/>
  <c r="I57" i="11"/>
  <c r="D57" i="11" s="1"/>
  <c r="M56" i="11"/>
  <c r="G56" i="11" s="1"/>
  <c r="L56" i="11"/>
  <c r="F56" i="11" s="1"/>
  <c r="K56" i="11"/>
  <c r="E56" i="11" s="1"/>
  <c r="J56" i="11"/>
  <c r="C56" i="11" s="1"/>
  <c r="I56" i="11"/>
  <c r="D56" i="11" s="1"/>
  <c r="M55" i="11"/>
  <c r="G55" i="11" s="1"/>
  <c r="L55" i="11"/>
  <c r="F55" i="11" s="1"/>
  <c r="K55" i="11"/>
  <c r="E55" i="11" s="1"/>
  <c r="J55" i="11"/>
  <c r="C55" i="11" s="1"/>
  <c r="I55" i="11"/>
  <c r="D55" i="11" s="1"/>
  <c r="M54" i="11"/>
  <c r="G54" i="11" s="1"/>
  <c r="L54" i="11"/>
  <c r="F54" i="11" s="1"/>
  <c r="K54" i="11"/>
  <c r="E54" i="11" s="1"/>
  <c r="J54" i="11"/>
  <c r="C54" i="11" s="1"/>
  <c r="I54" i="11"/>
  <c r="D54" i="11" s="1"/>
  <c r="V53" i="11"/>
  <c r="Q53" i="11"/>
  <c r="M53" i="11"/>
  <c r="G53" i="11" s="1"/>
  <c r="L53" i="11"/>
  <c r="F53" i="11" s="1"/>
  <c r="K53" i="11"/>
  <c r="E53" i="11" s="1"/>
  <c r="J53" i="11"/>
  <c r="C53" i="11" s="1"/>
  <c r="I53" i="11"/>
  <c r="D53" i="11" s="1"/>
  <c r="V52" i="11"/>
  <c r="Q52" i="11"/>
  <c r="M52" i="11"/>
  <c r="G52" i="11" s="1"/>
  <c r="L52" i="11"/>
  <c r="F52" i="11" s="1"/>
  <c r="K52" i="11"/>
  <c r="E52" i="11" s="1"/>
  <c r="J52" i="11"/>
  <c r="C52" i="11" s="1"/>
  <c r="I52" i="11"/>
  <c r="D52" i="11" s="1"/>
  <c r="V51" i="11"/>
  <c r="Q51" i="11"/>
  <c r="M51" i="11"/>
  <c r="G51" i="11" s="1"/>
  <c r="L51" i="11"/>
  <c r="F51" i="11" s="1"/>
  <c r="K51" i="11"/>
  <c r="E51" i="11" s="1"/>
  <c r="J51" i="11"/>
  <c r="C51" i="11" s="1"/>
  <c r="I51" i="11"/>
  <c r="D51" i="11" s="1"/>
  <c r="V50" i="11"/>
  <c r="Q50" i="11"/>
  <c r="M50" i="11"/>
  <c r="G50" i="11" s="1"/>
  <c r="L50" i="11"/>
  <c r="F50" i="11" s="1"/>
  <c r="K50" i="11"/>
  <c r="E50" i="11" s="1"/>
  <c r="J50" i="11"/>
  <c r="C50" i="11" s="1"/>
  <c r="I50" i="11"/>
  <c r="D50" i="11" s="1"/>
  <c r="V49" i="11"/>
  <c r="Q49" i="11"/>
  <c r="M49" i="11"/>
  <c r="G49" i="11" s="1"/>
  <c r="L49" i="11"/>
  <c r="F49" i="11" s="1"/>
  <c r="K49" i="11"/>
  <c r="E49" i="11" s="1"/>
  <c r="J49" i="11"/>
  <c r="C49" i="11" s="1"/>
  <c r="I49" i="11"/>
  <c r="D49" i="11" s="1"/>
  <c r="V48" i="11"/>
  <c r="Q48" i="11"/>
  <c r="M48" i="11"/>
  <c r="G48" i="11" s="1"/>
  <c r="L48" i="11"/>
  <c r="F48" i="11" s="1"/>
  <c r="K48" i="11"/>
  <c r="E48" i="11" s="1"/>
  <c r="J48" i="11"/>
  <c r="C48" i="11" s="1"/>
  <c r="I48" i="11"/>
  <c r="D48" i="11" s="1"/>
  <c r="V47" i="11"/>
  <c r="Q47" i="11"/>
  <c r="M47" i="11"/>
  <c r="G47" i="11" s="1"/>
  <c r="L47" i="11"/>
  <c r="F47" i="11" s="1"/>
  <c r="K47" i="11"/>
  <c r="E47" i="11" s="1"/>
  <c r="J47" i="11"/>
  <c r="C47" i="11" s="1"/>
  <c r="I47" i="11"/>
  <c r="D47" i="11" s="1"/>
  <c r="V46" i="11"/>
  <c r="Q46" i="11"/>
  <c r="M46" i="11"/>
  <c r="G46" i="11" s="1"/>
  <c r="L46" i="11"/>
  <c r="F46" i="11" s="1"/>
  <c r="K46" i="11"/>
  <c r="E46" i="11" s="1"/>
  <c r="J46" i="11"/>
  <c r="C46" i="11" s="1"/>
  <c r="I46" i="11"/>
  <c r="D46" i="11" s="1"/>
  <c r="V45" i="11"/>
  <c r="Q45" i="11"/>
  <c r="M45" i="11"/>
  <c r="G45" i="11" s="1"/>
  <c r="L45" i="11"/>
  <c r="F45" i="11" s="1"/>
  <c r="K45" i="11"/>
  <c r="E45" i="11" s="1"/>
  <c r="J45" i="11"/>
  <c r="I45" i="11"/>
  <c r="D45" i="11" s="1"/>
  <c r="C45" i="11"/>
  <c r="V44" i="11"/>
  <c r="Q44" i="11"/>
  <c r="M44" i="11"/>
  <c r="G44" i="11" s="1"/>
  <c r="L44" i="11"/>
  <c r="F44" i="11" s="1"/>
  <c r="K44" i="11"/>
  <c r="E44" i="11" s="1"/>
  <c r="J44" i="11"/>
  <c r="I44" i="11"/>
  <c r="D44" i="11" s="1"/>
  <c r="C44" i="11"/>
  <c r="V43" i="11"/>
  <c r="Q43" i="11"/>
  <c r="M43" i="11"/>
  <c r="G43" i="11" s="1"/>
  <c r="L43" i="11"/>
  <c r="F43" i="11" s="1"/>
  <c r="K43" i="11"/>
  <c r="E43" i="11" s="1"/>
  <c r="J43" i="11"/>
  <c r="I43" i="11"/>
  <c r="D43" i="11" s="1"/>
  <c r="C43" i="11"/>
  <c r="V42" i="11"/>
  <c r="Q42" i="11"/>
  <c r="M42" i="11"/>
  <c r="G42" i="11" s="1"/>
  <c r="L42" i="11"/>
  <c r="F42" i="11" s="1"/>
  <c r="K42" i="11"/>
  <c r="E42" i="11" s="1"/>
  <c r="J42" i="11"/>
  <c r="C42" i="11" s="1"/>
  <c r="I42" i="11"/>
  <c r="D42" i="11" s="1"/>
  <c r="V41" i="11"/>
  <c r="Q41" i="11"/>
  <c r="M41" i="11"/>
  <c r="G41" i="11" s="1"/>
  <c r="L41" i="11"/>
  <c r="F41" i="11" s="1"/>
  <c r="K41" i="11"/>
  <c r="E41" i="11" s="1"/>
  <c r="J41" i="11"/>
  <c r="C41" i="11" s="1"/>
  <c r="I41" i="11"/>
  <c r="D41" i="11" s="1"/>
  <c r="V40" i="11"/>
  <c r="Q40" i="11"/>
  <c r="M40" i="11"/>
  <c r="G40" i="11" s="1"/>
  <c r="L40" i="11"/>
  <c r="F40" i="11" s="1"/>
  <c r="K40" i="11"/>
  <c r="E40" i="11" s="1"/>
  <c r="J40" i="11"/>
  <c r="C40" i="11" s="1"/>
  <c r="I40" i="11"/>
  <c r="D40" i="11" s="1"/>
  <c r="V39" i="11"/>
  <c r="Q39" i="11"/>
  <c r="M39" i="11"/>
  <c r="G39" i="11" s="1"/>
  <c r="L39" i="11"/>
  <c r="F39" i="11" s="1"/>
  <c r="K39" i="11"/>
  <c r="E39" i="11" s="1"/>
  <c r="J39" i="11"/>
  <c r="C39" i="11" s="1"/>
  <c r="I39" i="11"/>
  <c r="D39" i="11" s="1"/>
  <c r="V38" i="11"/>
  <c r="Q38" i="11"/>
  <c r="M38" i="11"/>
  <c r="G38" i="11" s="1"/>
  <c r="L38" i="11"/>
  <c r="F38" i="11" s="1"/>
  <c r="K38" i="11"/>
  <c r="E38" i="11" s="1"/>
  <c r="J38" i="11"/>
  <c r="C38" i="11" s="1"/>
  <c r="I38" i="11"/>
  <c r="D38" i="11" s="1"/>
  <c r="V37" i="11"/>
  <c r="Q37" i="11"/>
  <c r="M37" i="11"/>
  <c r="G37" i="11" s="1"/>
  <c r="L37" i="11"/>
  <c r="F37" i="11" s="1"/>
  <c r="K37" i="11"/>
  <c r="E37" i="11" s="1"/>
  <c r="J37" i="11"/>
  <c r="C37" i="11" s="1"/>
  <c r="I37" i="11"/>
  <c r="D37" i="11" s="1"/>
  <c r="V36" i="11"/>
  <c r="Q36" i="11"/>
  <c r="M36" i="11"/>
  <c r="G36" i="11" s="1"/>
  <c r="L36" i="11"/>
  <c r="F36" i="11" s="1"/>
  <c r="K36" i="11"/>
  <c r="E36" i="11" s="1"/>
  <c r="J36" i="11"/>
  <c r="C36" i="11" s="1"/>
  <c r="I36" i="11"/>
  <c r="D36" i="11" s="1"/>
  <c r="V35" i="11"/>
  <c r="Q35" i="11"/>
  <c r="M35" i="11"/>
  <c r="G35" i="11" s="1"/>
  <c r="L35" i="11"/>
  <c r="F35" i="11" s="1"/>
  <c r="K35" i="11"/>
  <c r="E35" i="11" s="1"/>
  <c r="J35" i="11"/>
  <c r="C35" i="11" s="1"/>
  <c r="I35" i="11"/>
  <c r="D35" i="11" s="1"/>
  <c r="V34" i="11"/>
  <c r="Q34" i="11"/>
  <c r="M34" i="11"/>
  <c r="G34" i="11" s="1"/>
  <c r="L34" i="11"/>
  <c r="F34" i="11" s="1"/>
  <c r="K34" i="11"/>
  <c r="E34" i="11" s="1"/>
  <c r="J34" i="11"/>
  <c r="C34" i="11" s="1"/>
  <c r="I34" i="11"/>
  <c r="D34" i="11" s="1"/>
  <c r="V33" i="11"/>
  <c r="Q33" i="11"/>
  <c r="M33" i="11"/>
  <c r="G33" i="11" s="1"/>
  <c r="L33" i="11"/>
  <c r="F33" i="11" s="1"/>
  <c r="K33" i="11"/>
  <c r="E33" i="11" s="1"/>
  <c r="J33" i="11"/>
  <c r="C33" i="11" s="1"/>
  <c r="I33" i="11"/>
  <c r="D33" i="11" s="1"/>
  <c r="V32" i="11"/>
  <c r="Q32" i="11"/>
  <c r="M32" i="11"/>
  <c r="G32" i="11" s="1"/>
  <c r="L32" i="11"/>
  <c r="F32" i="11" s="1"/>
  <c r="K32" i="11"/>
  <c r="E32" i="11" s="1"/>
  <c r="J32" i="11"/>
  <c r="C32" i="11" s="1"/>
  <c r="I32" i="11"/>
  <c r="D32" i="11" s="1"/>
  <c r="V31" i="11"/>
  <c r="Q31" i="11"/>
  <c r="M31" i="11"/>
  <c r="G31" i="11" s="1"/>
  <c r="L31" i="11"/>
  <c r="F31" i="11" s="1"/>
  <c r="K31" i="11"/>
  <c r="E31" i="11" s="1"/>
  <c r="J31" i="11"/>
  <c r="C31" i="11" s="1"/>
  <c r="I31" i="11"/>
  <c r="D31" i="11" s="1"/>
  <c r="V30" i="11"/>
  <c r="Q30" i="11"/>
  <c r="M30" i="11"/>
  <c r="G30" i="11" s="1"/>
  <c r="L30" i="11"/>
  <c r="F30" i="11" s="1"/>
  <c r="K30" i="11"/>
  <c r="E30" i="11" s="1"/>
  <c r="J30" i="11"/>
  <c r="C30" i="11" s="1"/>
  <c r="I30" i="11"/>
  <c r="D30" i="11" s="1"/>
  <c r="V29" i="11"/>
  <c r="Q29" i="11"/>
  <c r="M29" i="11"/>
  <c r="G29" i="11" s="1"/>
  <c r="L29" i="11"/>
  <c r="F29" i="11" s="1"/>
  <c r="K29" i="11"/>
  <c r="E29" i="11" s="1"/>
  <c r="J29" i="11"/>
  <c r="C29" i="11" s="1"/>
  <c r="I29" i="11"/>
  <c r="D29" i="11" s="1"/>
  <c r="V28" i="11"/>
  <c r="Q28" i="11"/>
  <c r="M28" i="11"/>
  <c r="G28" i="11" s="1"/>
  <c r="L28" i="11"/>
  <c r="F28" i="11" s="1"/>
  <c r="K28" i="11"/>
  <c r="E28" i="11" s="1"/>
  <c r="J28" i="11"/>
  <c r="C28" i="11" s="1"/>
  <c r="I28" i="11"/>
  <c r="D28" i="11" s="1"/>
  <c r="V27" i="11"/>
  <c r="Q27" i="11"/>
  <c r="M27" i="11"/>
  <c r="G27" i="11" s="1"/>
  <c r="L27" i="11"/>
  <c r="F27" i="11" s="1"/>
  <c r="K27" i="11"/>
  <c r="E27" i="11" s="1"/>
  <c r="J27" i="11"/>
  <c r="C27" i="11" s="1"/>
  <c r="I27" i="11"/>
  <c r="D27" i="11" s="1"/>
  <c r="V26" i="11"/>
  <c r="Q26" i="11"/>
  <c r="M26" i="11"/>
  <c r="G26" i="11" s="1"/>
  <c r="L26" i="11"/>
  <c r="F26" i="11" s="1"/>
  <c r="K26" i="11"/>
  <c r="E26" i="11" s="1"/>
  <c r="J26" i="11"/>
  <c r="C26" i="11" s="1"/>
  <c r="I26" i="11"/>
  <c r="D26" i="11" s="1"/>
  <c r="Y25" i="11"/>
  <c r="V25" i="11"/>
  <c r="Q25" i="11"/>
  <c r="M25" i="11"/>
  <c r="G25" i="11" s="1"/>
  <c r="L25" i="11"/>
  <c r="F25" i="11" s="1"/>
  <c r="K25" i="11"/>
  <c r="E25" i="11" s="1"/>
  <c r="J25" i="11"/>
  <c r="C25" i="11" s="1"/>
  <c r="I25" i="11"/>
  <c r="D25" i="11" s="1"/>
  <c r="V24" i="11"/>
  <c r="Q24" i="11"/>
  <c r="M24" i="11"/>
  <c r="G24" i="11" s="1"/>
  <c r="L24" i="11"/>
  <c r="K24" i="11"/>
  <c r="E24" i="11" s="1"/>
  <c r="J24" i="11"/>
  <c r="C24" i="11" s="1"/>
  <c r="I24" i="11"/>
  <c r="D24" i="11" s="1"/>
  <c r="D7" i="11"/>
  <c r="D8" i="11" s="1"/>
  <c r="D9" i="11" s="1"/>
  <c r="M72" i="10"/>
  <c r="G72" i="10" s="1"/>
  <c r="L72" i="10"/>
  <c r="F72" i="10" s="1"/>
  <c r="K72" i="10"/>
  <c r="E72" i="10" s="1"/>
  <c r="J72" i="10"/>
  <c r="I72" i="10"/>
  <c r="D72" i="10" s="1"/>
  <c r="C72" i="10"/>
  <c r="M71" i="10"/>
  <c r="G71" i="10" s="1"/>
  <c r="L71" i="10"/>
  <c r="F71" i="10" s="1"/>
  <c r="K71" i="10"/>
  <c r="E71" i="10" s="1"/>
  <c r="J71" i="10"/>
  <c r="C71" i="10" s="1"/>
  <c r="I71" i="10"/>
  <c r="D71" i="10" s="1"/>
  <c r="M70" i="10"/>
  <c r="G70" i="10" s="1"/>
  <c r="L70" i="10"/>
  <c r="F70" i="10" s="1"/>
  <c r="K70" i="10"/>
  <c r="E70" i="10" s="1"/>
  <c r="J70" i="10"/>
  <c r="C70" i="10" s="1"/>
  <c r="I70" i="10"/>
  <c r="D70" i="10" s="1"/>
  <c r="M69" i="10"/>
  <c r="G69" i="10" s="1"/>
  <c r="L69" i="10"/>
  <c r="F69" i="10" s="1"/>
  <c r="K69" i="10"/>
  <c r="E69" i="10" s="1"/>
  <c r="J69" i="10"/>
  <c r="C69" i="10" s="1"/>
  <c r="I69" i="10"/>
  <c r="D69" i="10" s="1"/>
  <c r="M68" i="10"/>
  <c r="G68" i="10" s="1"/>
  <c r="L68" i="10"/>
  <c r="F68" i="10" s="1"/>
  <c r="K68" i="10"/>
  <c r="E68" i="10" s="1"/>
  <c r="J68" i="10"/>
  <c r="C68" i="10" s="1"/>
  <c r="I68" i="10"/>
  <c r="D68" i="10" s="1"/>
  <c r="M67" i="10"/>
  <c r="G67" i="10" s="1"/>
  <c r="L67" i="10"/>
  <c r="F67" i="10" s="1"/>
  <c r="K67" i="10"/>
  <c r="E67" i="10" s="1"/>
  <c r="J67" i="10"/>
  <c r="C67" i="10" s="1"/>
  <c r="I67" i="10"/>
  <c r="D67" i="10" s="1"/>
  <c r="M66" i="10"/>
  <c r="G66" i="10" s="1"/>
  <c r="L66" i="10"/>
  <c r="F66" i="10" s="1"/>
  <c r="K66" i="10"/>
  <c r="E66" i="10" s="1"/>
  <c r="J66" i="10"/>
  <c r="C66" i="10" s="1"/>
  <c r="I66" i="10"/>
  <c r="D66" i="10" s="1"/>
  <c r="M65" i="10"/>
  <c r="G65" i="10" s="1"/>
  <c r="L65" i="10"/>
  <c r="F65" i="10" s="1"/>
  <c r="K65" i="10"/>
  <c r="E65" i="10" s="1"/>
  <c r="J65" i="10"/>
  <c r="C65" i="10" s="1"/>
  <c r="I65" i="10"/>
  <c r="D65" i="10" s="1"/>
  <c r="M64" i="10"/>
  <c r="G64" i="10" s="1"/>
  <c r="L64" i="10"/>
  <c r="F64" i="10" s="1"/>
  <c r="K64" i="10"/>
  <c r="E64" i="10" s="1"/>
  <c r="J64" i="10"/>
  <c r="C64" i="10" s="1"/>
  <c r="I64" i="10"/>
  <c r="D64" i="10" s="1"/>
  <c r="M63" i="10"/>
  <c r="G63" i="10" s="1"/>
  <c r="L63" i="10"/>
  <c r="F63" i="10" s="1"/>
  <c r="K63" i="10"/>
  <c r="E63" i="10" s="1"/>
  <c r="J63" i="10"/>
  <c r="C63" i="10" s="1"/>
  <c r="I63" i="10"/>
  <c r="D63" i="10" s="1"/>
  <c r="M62" i="10"/>
  <c r="G62" i="10" s="1"/>
  <c r="L62" i="10"/>
  <c r="F62" i="10" s="1"/>
  <c r="K62" i="10"/>
  <c r="E62" i="10" s="1"/>
  <c r="J62" i="10"/>
  <c r="C62" i="10" s="1"/>
  <c r="I62" i="10"/>
  <c r="D62" i="10" s="1"/>
  <c r="M61" i="10"/>
  <c r="G61" i="10" s="1"/>
  <c r="L61" i="10"/>
  <c r="F61" i="10" s="1"/>
  <c r="K61" i="10"/>
  <c r="E61" i="10" s="1"/>
  <c r="J61" i="10"/>
  <c r="C61" i="10" s="1"/>
  <c r="I61" i="10"/>
  <c r="D61" i="10" s="1"/>
  <c r="M60" i="10"/>
  <c r="G60" i="10" s="1"/>
  <c r="L60" i="10"/>
  <c r="F60" i="10" s="1"/>
  <c r="K60" i="10"/>
  <c r="E60" i="10" s="1"/>
  <c r="J60" i="10"/>
  <c r="C60" i="10" s="1"/>
  <c r="I60" i="10"/>
  <c r="D60" i="10" s="1"/>
  <c r="M59" i="10"/>
  <c r="G59" i="10" s="1"/>
  <c r="L59" i="10"/>
  <c r="F59" i="10" s="1"/>
  <c r="K59" i="10"/>
  <c r="E59" i="10" s="1"/>
  <c r="J59" i="10"/>
  <c r="C59" i="10" s="1"/>
  <c r="I59" i="10"/>
  <c r="D59" i="10" s="1"/>
  <c r="M58" i="10"/>
  <c r="G58" i="10" s="1"/>
  <c r="L58" i="10"/>
  <c r="F58" i="10" s="1"/>
  <c r="K58" i="10"/>
  <c r="E58" i="10" s="1"/>
  <c r="J58" i="10"/>
  <c r="C58" i="10" s="1"/>
  <c r="I58" i="10"/>
  <c r="D58" i="10" s="1"/>
  <c r="M57" i="10"/>
  <c r="G57" i="10" s="1"/>
  <c r="L57" i="10"/>
  <c r="F57" i="10" s="1"/>
  <c r="K57" i="10"/>
  <c r="E57" i="10" s="1"/>
  <c r="J57" i="10"/>
  <c r="C57" i="10" s="1"/>
  <c r="I57" i="10"/>
  <c r="D57" i="10" s="1"/>
  <c r="M56" i="10"/>
  <c r="G56" i="10" s="1"/>
  <c r="L56" i="10"/>
  <c r="F56" i="10" s="1"/>
  <c r="K56" i="10"/>
  <c r="E56" i="10" s="1"/>
  <c r="J56" i="10"/>
  <c r="C56" i="10" s="1"/>
  <c r="I56" i="10"/>
  <c r="D56" i="10" s="1"/>
  <c r="M55" i="10"/>
  <c r="G55" i="10" s="1"/>
  <c r="L55" i="10"/>
  <c r="F55" i="10" s="1"/>
  <c r="K55" i="10"/>
  <c r="E55" i="10" s="1"/>
  <c r="J55" i="10"/>
  <c r="C55" i="10" s="1"/>
  <c r="I55" i="10"/>
  <c r="D55" i="10" s="1"/>
  <c r="M54" i="10"/>
  <c r="G54" i="10" s="1"/>
  <c r="L54" i="10"/>
  <c r="F54" i="10" s="1"/>
  <c r="K54" i="10"/>
  <c r="E54" i="10" s="1"/>
  <c r="J54" i="10"/>
  <c r="C54" i="10" s="1"/>
  <c r="I54" i="10"/>
  <c r="D54" i="10" s="1"/>
  <c r="V53" i="10"/>
  <c r="Q53" i="10"/>
  <c r="M53" i="10"/>
  <c r="G53" i="10" s="1"/>
  <c r="L53" i="10"/>
  <c r="F53" i="10" s="1"/>
  <c r="K53" i="10"/>
  <c r="E53" i="10" s="1"/>
  <c r="J53" i="10"/>
  <c r="C53" i="10" s="1"/>
  <c r="I53" i="10"/>
  <c r="D53" i="10" s="1"/>
  <c r="V52" i="10"/>
  <c r="Q52" i="10"/>
  <c r="M52" i="10"/>
  <c r="G52" i="10" s="1"/>
  <c r="L52" i="10"/>
  <c r="F52" i="10" s="1"/>
  <c r="K52" i="10"/>
  <c r="E52" i="10" s="1"/>
  <c r="J52" i="10"/>
  <c r="C52" i="10" s="1"/>
  <c r="I52" i="10"/>
  <c r="D52" i="10" s="1"/>
  <c r="V51" i="10"/>
  <c r="Q51" i="10"/>
  <c r="M51" i="10"/>
  <c r="G51" i="10" s="1"/>
  <c r="L51" i="10"/>
  <c r="F51" i="10" s="1"/>
  <c r="K51" i="10"/>
  <c r="E51" i="10" s="1"/>
  <c r="J51" i="10"/>
  <c r="I51" i="10"/>
  <c r="D51" i="10" s="1"/>
  <c r="C51" i="10"/>
  <c r="V50" i="10"/>
  <c r="Q50" i="10"/>
  <c r="M50" i="10"/>
  <c r="G50" i="10" s="1"/>
  <c r="L50" i="10"/>
  <c r="F50" i="10" s="1"/>
  <c r="K50" i="10"/>
  <c r="E50" i="10" s="1"/>
  <c r="J50" i="10"/>
  <c r="C50" i="10" s="1"/>
  <c r="I50" i="10"/>
  <c r="D50" i="10" s="1"/>
  <c r="V49" i="10"/>
  <c r="Q49" i="10"/>
  <c r="M49" i="10"/>
  <c r="G49" i="10" s="1"/>
  <c r="L49" i="10"/>
  <c r="F49" i="10" s="1"/>
  <c r="K49" i="10"/>
  <c r="E49" i="10" s="1"/>
  <c r="J49" i="10"/>
  <c r="C49" i="10" s="1"/>
  <c r="I49" i="10"/>
  <c r="D49" i="10" s="1"/>
  <c r="V48" i="10"/>
  <c r="Q48" i="10"/>
  <c r="M48" i="10"/>
  <c r="G48" i="10" s="1"/>
  <c r="L48" i="10"/>
  <c r="F48" i="10" s="1"/>
  <c r="K48" i="10"/>
  <c r="E48" i="10" s="1"/>
  <c r="J48" i="10"/>
  <c r="C48" i="10" s="1"/>
  <c r="I48" i="10"/>
  <c r="D48" i="10" s="1"/>
  <c r="V47" i="10"/>
  <c r="Q47" i="10"/>
  <c r="M47" i="10"/>
  <c r="G47" i="10" s="1"/>
  <c r="L47" i="10"/>
  <c r="F47" i="10" s="1"/>
  <c r="K47" i="10"/>
  <c r="E47" i="10" s="1"/>
  <c r="J47" i="10"/>
  <c r="C47" i="10" s="1"/>
  <c r="I47" i="10"/>
  <c r="D47" i="10" s="1"/>
  <c r="V46" i="10"/>
  <c r="Q46" i="10"/>
  <c r="M46" i="10"/>
  <c r="G46" i="10" s="1"/>
  <c r="L46" i="10"/>
  <c r="F46" i="10" s="1"/>
  <c r="K46" i="10"/>
  <c r="E46" i="10" s="1"/>
  <c r="J46" i="10"/>
  <c r="C46" i="10" s="1"/>
  <c r="I46" i="10"/>
  <c r="D46" i="10" s="1"/>
  <c r="V45" i="10"/>
  <c r="Q45" i="10"/>
  <c r="M45" i="10"/>
  <c r="G45" i="10" s="1"/>
  <c r="L45" i="10"/>
  <c r="F45" i="10" s="1"/>
  <c r="K45" i="10"/>
  <c r="E45" i="10" s="1"/>
  <c r="J45" i="10"/>
  <c r="C45" i="10" s="1"/>
  <c r="I45" i="10"/>
  <c r="D45" i="10" s="1"/>
  <c r="V44" i="10"/>
  <c r="Q44" i="10"/>
  <c r="M44" i="10"/>
  <c r="G44" i="10" s="1"/>
  <c r="L44" i="10"/>
  <c r="F44" i="10" s="1"/>
  <c r="K44" i="10"/>
  <c r="E44" i="10" s="1"/>
  <c r="J44" i="10"/>
  <c r="C44" i="10" s="1"/>
  <c r="I44" i="10"/>
  <c r="D44" i="10" s="1"/>
  <c r="V43" i="10"/>
  <c r="Q43" i="10"/>
  <c r="M43" i="10"/>
  <c r="G43" i="10" s="1"/>
  <c r="L43" i="10"/>
  <c r="F43" i="10" s="1"/>
  <c r="K43" i="10"/>
  <c r="E43" i="10" s="1"/>
  <c r="J43" i="10"/>
  <c r="C43" i="10" s="1"/>
  <c r="I43" i="10"/>
  <c r="D43" i="10" s="1"/>
  <c r="V42" i="10"/>
  <c r="Q42" i="10"/>
  <c r="M42" i="10"/>
  <c r="G42" i="10" s="1"/>
  <c r="L42" i="10"/>
  <c r="F42" i="10" s="1"/>
  <c r="K42" i="10"/>
  <c r="E42" i="10" s="1"/>
  <c r="J42" i="10"/>
  <c r="C42" i="10" s="1"/>
  <c r="I42" i="10"/>
  <c r="D42" i="10" s="1"/>
  <c r="V41" i="10"/>
  <c r="Q41" i="10"/>
  <c r="M41" i="10"/>
  <c r="G41" i="10" s="1"/>
  <c r="L41" i="10"/>
  <c r="F41" i="10" s="1"/>
  <c r="K41" i="10"/>
  <c r="E41" i="10" s="1"/>
  <c r="J41" i="10"/>
  <c r="C41" i="10" s="1"/>
  <c r="I41" i="10"/>
  <c r="D41" i="10" s="1"/>
  <c r="V40" i="10"/>
  <c r="Q40" i="10"/>
  <c r="M40" i="10"/>
  <c r="G40" i="10" s="1"/>
  <c r="L40" i="10"/>
  <c r="F40" i="10" s="1"/>
  <c r="K40" i="10"/>
  <c r="E40" i="10" s="1"/>
  <c r="J40" i="10"/>
  <c r="C40" i="10" s="1"/>
  <c r="I40" i="10"/>
  <c r="D40" i="10" s="1"/>
  <c r="V39" i="10"/>
  <c r="Q39" i="10"/>
  <c r="M39" i="10"/>
  <c r="G39" i="10" s="1"/>
  <c r="L39" i="10"/>
  <c r="F39" i="10" s="1"/>
  <c r="K39" i="10"/>
  <c r="E39" i="10" s="1"/>
  <c r="J39" i="10"/>
  <c r="C39" i="10" s="1"/>
  <c r="I39" i="10"/>
  <c r="D39" i="10" s="1"/>
  <c r="V38" i="10"/>
  <c r="Q38" i="10"/>
  <c r="M38" i="10"/>
  <c r="G38" i="10" s="1"/>
  <c r="L38" i="10"/>
  <c r="F38" i="10" s="1"/>
  <c r="K38" i="10"/>
  <c r="E38" i="10" s="1"/>
  <c r="J38" i="10"/>
  <c r="C38" i="10" s="1"/>
  <c r="I38" i="10"/>
  <c r="D38" i="10" s="1"/>
  <c r="V37" i="10"/>
  <c r="Q37" i="10"/>
  <c r="M37" i="10"/>
  <c r="G37" i="10" s="1"/>
  <c r="L37" i="10"/>
  <c r="F37" i="10" s="1"/>
  <c r="K37" i="10"/>
  <c r="E37" i="10" s="1"/>
  <c r="J37" i="10"/>
  <c r="C37" i="10" s="1"/>
  <c r="I37" i="10"/>
  <c r="D37" i="10" s="1"/>
  <c r="V36" i="10"/>
  <c r="Q36" i="10"/>
  <c r="M36" i="10"/>
  <c r="G36" i="10" s="1"/>
  <c r="L36" i="10"/>
  <c r="F36" i="10" s="1"/>
  <c r="K36" i="10"/>
  <c r="E36" i="10" s="1"/>
  <c r="J36" i="10"/>
  <c r="C36" i="10" s="1"/>
  <c r="I36" i="10"/>
  <c r="D36" i="10" s="1"/>
  <c r="V35" i="10"/>
  <c r="Q35" i="10"/>
  <c r="M35" i="10"/>
  <c r="G35" i="10" s="1"/>
  <c r="L35" i="10"/>
  <c r="F35" i="10" s="1"/>
  <c r="K35" i="10"/>
  <c r="E35" i="10" s="1"/>
  <c r="J35" i="10"/>
  <c r="C35" i="10" s="1"/>
  <c r="I35" i="10"/>
  <c r="D35" i="10" s="1"/>
  <c r="V34" i="10"/>
  <c r="Q34" i="10"/>
  <c r="M34" i="10"/>
  <c r="G34" i="10" s="1"/>
  <c r="L34" i="10"/>
  <c r="F34" i="10" s="1"/>
  <c r="K34" i="10"/>
  <c r="E34" i="10" s="1"/>
  <c r="J34" i="10"/>
  <c r="C34" i="10" s="1"/>
  <c r="I34" i="10"/>
  <c r="D34" i="10" s="1"/>
  <c r="V33" i="10"/>
  <c r="Q33" i="10"/>
  <c r="M33" i="10"/>
  <c r="G33" i="10" s="1"/>
  <c r="L33" i="10"/>
  <c r="F33" i="10" s="1"/>
  <c r="K33" i="10"/>
  <c r="E33" i="10" s="1"/>
  <c r="J33" i="10"/>
  <c r="C33" i="10" s="1"/>
  <c r="I33" i="10"/>
  <c r="D33" i="10" s="1"/>
  <c r="V32" i="10"/>
  <c r="Q32" i="10"/>
  <c r="M32" i="10"/>
  <c r="G32" i="10" s="1"/>
  <c r="L32" i="10"/>
  <c r="F32" i="10" s="1"/>
  <c r="K32" i="10"/>
  <c r="E32" i="10" s="1"/>
  <c r="J32" i="10"/>
  <c r="C32" i="10" s="1"/>
  <c r="I32" i="10"/>
  <c r="D32" i="10" s="1"/>
  <c r="V31" i="10"/>
  <c r="Q31" i="10"/>
  <c r="M31" i="10"/>
  <c r="G31" i="10" s="1"/>
  <c r="L31" i="10"/>
  <c r="F31" i="10" s="1"/>
  <c r="K31" i="10"/>
  <c r="E31" i="10" s="1"/>
  <c r="J31" i="10"/>
  <c r="C31" i="10" s="1"/>
  <c r="I31" i="10"/>
  <c r="D31" i="10" s="1"/>
  <c r="V30" i="10"/>
  <c r="Q30" i="10"/>
  <c r="M30" i="10"/>
  <c r="G30" i="10" s="1"/>
  <c r="L30" i="10"/>
  <c r="F30" i="10" s="1"/>
  <c r="K30" i="10"/>
  <c r="E30" i="10" s="1"/>
  <c r="J30" i="10"/>
  <c r="C30" i="10" s="1"/>
  <c r="I30" i="10"/>
  <c r="D30" i="10" s="1"/>
  <c r="V29" i="10"/>
  <c r="Q29" i="10"/>
  <c r="M29" i="10"/>
  <c r="G29" i="10" s="1"/>
  <c r="L29" i="10"/>
  <c r="F29" i="10" s="1"/>
  <c r="K29" i="10"/>
  <c r="E29" i="10" s="1"/>
  <c r="J29" i="10"/>
  <c r="C29" i="10" s="1"/>
  <c r="I29" i="10"/>
  <c r="D29" i="10" s="1"/>
  <c r="V28" i="10"/>
  <c r="Q28" i="10"/>
  <c r="M28" i="10"/>
  <c r="G28" i="10" s="1"/>
  <c r="L28" i="10"/>
  <c r="F28" i="10" s="1"/>
  <c r="K28" i="10"/>
  <c r="E28" i="10" s="1"/>
  <c r="J28" i="10"/>
  <c r="C28" i="10" s="1"/>
  <c r="I28" i="10"/>
  <c r="D28" i="10" s="1"/>
  <c r="V27" i="10"/>
  <c r="Q27" i="10"/>
  <c r="M27" i="10"/>
  <c r="G27" i="10" s="1"/>
  <c r="L27" i="10"/>
  <c r="F27" i="10" s="1"/>
  <c r="K27" i="10"/>
  <c r="E27" i="10" s="1"/>
  <c r="J27" i="10"/>
  <c r="C27" i="10" s="1"/>
  <c r="I27" i="10"/>
  <c r="D27" i="10" s="1"/>
  <c r="V26" i="10"/>
  <c r="Q26" i="10"/>
  <c r="M26" i="10"/>
  <c r="G26" i="10" s="1"/>
  <c r="L26" i="10"/>
  <c r="F26" i="10" s="1"/>
  <c r="K26" i="10"/>
  <c r="E26" i="10" s="1"/>
  <c r="J26" i="10"/>
  <c r="C26" i="10" s="1"/>
  <c r="I26" i="10"/>
  <c r="D26" i="10" s="1"/>
  <c r="Y25" i="10"/>
  <c r="V25" i="10"/>
  <c r="Q25" i="10"/>
  <c r="M25" i="10"/>
  <c r="G25" i="10" s="1"/>
  <c r="L25" i="10"/>
  <c r="F25" i="10" s="1"/>
  <c r="K25" i="10"/>
  <c r="E25" i="10" s="1"/>
  <c r="J25" i="10"/>
  <c r="C25" i="10" s="1"/>
  <c r="I25" i="10"/>
  <c r="D25" i="10" s="1"/>
  <c r="V24" i="10"/>
  <c r="Q24" i="10"/>
  <c r="M24" i="10"/>
  <c r="G24" i="10" s="1"/>
  <c r="L24" i="10"/>
  <c r="K24" i="10"/>
  <c r="E24" i="10" s="1"/>
  <c r="J24" i="10"/>
  <c r="C24" i="10" s="1"/>
  <c r="I24" i="10"/>
  <c r="D24" i="10" s="1"/>
  <c r="D7" i="10"/>
  <c r="D8" i="10" s="1"/>
  <c r="D9" i="10" s="1"/>
  <c r="M72" i="9"/>
  <c r="G72" i="9" s="1"/>
  <c r="L72" i="9"/>
  <c r="F72" i="9" s="1"/>
  <c r="K72" i="9"/>
  <c r="E72" i="9" s="1"/>
  <c r="J72" i="9"/>
  <c r="C72" i="9" s="1"/>
  <c r="I72" i="9"/>
  <c r="D72" i="9" s="1"/>
  <c r="M71" i="9"/>
  <c r="G71" i="9" s="1"/>
  <c r="L71" i="9"/>
  <c r="F71" i="9" s="1"/>
  <c r="K71" i="9"/>
  <c r="E71" i="9" s="1"/>
  <c r="J71" i="9"/>
  <c r="C71" i="9" s="1"/>
  <c r="I71" i="9"/>
  <c r="D71" i="9" s="1"/>
  <c r="M70" i="9"/>
  <c r="G70" i="9" s="1"/>
  <c r="L70" i="9"/>
  <c r="F70" i="9" s="1"/>
  <c r="K70" i="9"/>
  <c r="E70" i="9" s="1"/>
  <c r="J70" i="9"/>
  <c r="C70" i="9" s="1"/>
  <c r="I70" i="9"/>
  <c r="D70" i="9" s="1"/>
  <c r="M69" i="9"/>
  <c r="G69" i="9" s="1"/>
  <c r="L69" i="9"/>
  <c r="F69" i="9" s="1"/>
  <c r="K69" i="9"/>
  <c r="E69" i="9" s="1"/>
  <c r="J69" i="9"/>
  <c r="C69" i="9" s="1"/>
  <c r="I69" i="9"/>
  <c r="D69" i="9" s="1"/>
  <c r="M68" i="9"/>
  <c r="G68" i="9" s="1"/>
  <c r="L68" i="9"/>
  <c r="F68" i="9" s="1"/>
  <c r="K68" i="9"/>
  <c r="E68" i="9" s="1"/>
  <c r="J68" i="9"/>
  <c r="C68" i="9" s="1"/>
  <c r="I68" i="9"/>
  <c r="D68" i="9" s="1"/>
  <c r="M67" i="9"/>
  <c r="G67" i="9" s="1"/>
  <c r="L67" i="9"/>
  <c r="F67" i="9" s="1"/>
  <c r="K67" i="9"/>
  <c r="E67" i="9" s="1"/>
  <c r="J67" i="9"/>
  <c r="I67" i="9"/>
  <c r="D67" i="9" s="1"/>
  <c r="C67" i="9"/>
  <c r="M66" i="9"/>
  <c r="G66" i="9" s="1"/>
  <c r="L66" i="9"/>
  <c r="F66" i="9" s="1"/>
  <c r="K66" i="9"/>
  <c r="E66" i="9" s="1"/>
  <c r="J66" i="9"/>
  <c r="C66" i="9" s="1"/>
  <c r="I66" i="9"/>
  <c r="D66" i="9" s="1"/>
  <c r="M65" i="9"/>
  <c r="G65" i="9" s="1"/>
  <c r="L65" i="9"/>
  <c r="F65" i="9" s="1"/>
  <c r="K65" i="9"/>
  <c r="E65" i="9" s="1"/>
  <c r="J65" i="9"/>
  <c r="I65" i="9"/>
  <c r="D65" i="9" s="1"/>
  <c r="C65" i="9"/>
  <c r="M64" i="9"/>
  <c r="G64" i="9" s="1"/>
  <c r="L64" i="9"/>
  <c r="F64" i="9" s="1"/>
  <c r="K64" i="9"/>
  <c r="E64" i="9" s="1"/>
  <c r="J64" i="9"/>
  <c r="C64" i="9" s="1"/>
  <c r="I64" i="9"/>
  <c r="D64" i="9" s="1"/>
  <c r="M63" i="9"/>
  <c r="G63" i="9" s="1"/>
  <c r="L63" i="9"/>
  <c r="F63" i="9" s="1"/>
  <c r="K63" i="9"/>
  <c r="E63" i="9" s="1"/>
  <c r="J63" i="9"/>
  <c r="C63" i="9" s="1"/>
  <c r="I63" i="9"/>
  <c r="D63" i="9" s="1"/>
  <c r="M62" i="9"/>
  <c r="G62" i="9" s="1"/>
  <c r="L62" i="9"/>
  <c r="F62" i="9" s="1"/>
  <c r="K62" i="9"/>
  <c r="E62" i="9" s="1"/>
  <c r="J62" i="9"/>
  <c r="C62" i="9" s="1"/>
  <c r="I62" i="9"/>
  <c r="D62" i="9" s="1"/>
  <c r="M61" i="9"/>
  <c r="G61" i="9" s="1"/>
  <c r="L61" i="9"/>
  <c r="F61" i="9" s="1"/>
  <c r="K61" i="9"/>
  <c r="E61" i="9" s="1"/>
  <c r="J61" i="9"/>
  <c r="C61" i="9" s="1"/>
  <c r="I61" i="9"/>
  <c r="D61" i="9" s="1"/>
  <c r="M60" i="9"/>
  <c r="G60" i="9" s="1"/>
  <c r="L60" i="9"/>
  <c r="F60" i="9" s="1"/>
  <c r="K60" i="9"/>
  <c r="E60" i="9" s="1"/>
  <c r="J60" i="9"/>
  <c r="C60" i="9" s="1"/>
  <c r="I60" i="9"/>
  <c r="D60" i="9" s="1"/>
  <c r="M59" i="9"/>
  <c r="G59" i="9" s="1"/>
  <c r="L59" i="9"/>
  <c r="F59" i="9" s="1"/>
  <c r="K59" i="9"/>
  <c r="E59" i="9" s="1"/>
  <c r="J59" i="9"/>
  <c r="C59" i="9" s="1"/>
  <c r="I59" i="9"/>
  <c r="D59" i="9" s="1"/>
  <c r="M58" i="9"/>
  <c r="G58" i="9" s="1"/>
  <c r="L58" i="9"/>
  <c r="F58" i="9" s="1"/>
  <c r="K58" i="9"/>
  <c r="E58" i="9" s="1"/>
  <c r="J58" i="9"/>
  <c r="I58" i="9"/>
  <c r="D58" i="9" s="1"/>
  <c r="C58" i="9"/>
  <c r="M57" i="9"/>
  <c r="G57" i="9" s="1"/>
  <c r="L57" i="9"/>
  <c r="F57" i="9" s="1"/>
  <c r="K57" i="9"/>
  <c r="E57" i="9" s="1"/>
  <c r="J57" i="9"/>
  <c r="C57" i="9" s="1"/>
  <c r="I57" i="9"/>
  <c r="D57" i="9" s="1"/>
  <c r="M56" i="9"/>
  <c r="G56" i="9" s="1"/>
  <c r="L56" i="9"/>
  <c r="F56" i="9" s="1"/>
  <c r="K56" i="9"/>
  <c r="E56" i="9" s="1"/>
  <c r="J56" i="9"/>
  <c r="C56" i="9" s="1"/>
  <c r="I56" i="9"/>
  <c r="D56" i="9" s="1"/>
  <c r="M55" i="9"/>
  <c r="G55" i="9" s="1"/>
  <c r="L55" i="9"/>
  <c r="F55" i="9" s="1"/>
  <c r="K55" i="9"/>
  <c r="E55" i="9" s="1"/>
  <c r="J55" i="9"/>
  <c r="C55" i="9" s="1"/>
  <c r="I55" i="9"/>
  <c r="D55" i="9" s="1"/>
  <c r="M54" i="9"/>
  <c r="G54" i="9" s="1"/>
  <c r="L54" i="9"/>
  <c r="F54" i="9" s="1"/>
  <c r="K54" i="9"/>
  <c r="E54" i="9" s="1"/>
  <c r="J54" i="9"/>
  <c r="C54" i="9" s="1"/>
  <c r="I54" i="9"/>
  <c r="D54" i="9" s="1"/>
  <c r="V53" i="9"/>
  <c r="Q53" i="9"/>
  <c r="M53" i="9"/>
  <c r="G53" i="9" s="1"/>
  <c r="L53" i="9"/>
  <c r="F53" i="9" s="1"/>
  <c r="K53" i="9"/>
  <c r="E53" i="9" s="1"/>
  <c r="J53" i="9"/>
  <c r="I53" i="9"/>
  <c r="D53" i="9" s="1"/>
  <c r="C53" i="9"/>
  <c r="V52" i="9"/>
  <c r="Q52" i="9"/>
  <c r="M52" i="9"/>
  <c r="G52" i="9" s="1"/>
  <c r="L52" i="9"/>
  <c r="F52" i="9" s="1"/>
  <c r="K52" i="9"/>
  <c r="E52" i="9" s="1"/>
  <c r="J52" i="9"/>
  <c r="I52" i="9"/>
  <c r="D52" i="9" s="1"/>
  <c r="C52" i="9"/>
  <c r="V51" i="9"/>
  <c r="Q51" i="9"/>
  <c r="M51" i="9"/>
  <c r="G51" i="9" s="1"/>
  <c r="L51" i="9"/>
  <c r="F51" i="9" s="1"/>
  <c r="K51" i="9"/>
  <c r="E51" i="9" s="1"/>
  <c r="J51" i="9"/>
  <c r="I51" i="9"/>
  <c r="D51" i="9" s="1"/>
  <c r="C51" i="9"/>
  <c r="V50" i="9"/>
  <c r="Q50" i="9"/>
  <c r="M50" i="9"/>
  <c r="G50" i="9" s="1"/>
  <c r="L50" i="9"/>
  <c r="F50" i="9" s="1"/>
  <c r="K50" i="9"/>
  <c r="E50" i="9" s="1"/>
  <c r="J50" i="9"/>
  <c r="C50" i="9" s="1"/>
  <c r="I50" i="9"/>
  <c r="D50" i="9" s="1"/>
  <c r="V49" i="9"/>
  <c r="Q49" i="9"/>
  <c r="M49" i="9"/>
  <c r="G49" i="9" s="1"/>
  <c r="L49" i="9"/>
  <c r="F49" i="9" s="1"/>
  <c r="K49" i="9"/>
  <c r="E49" i="9" s="1"/>
  <c r="J49" i="9"/>
  <c r="C49" i="9" s="1"/>
  <c r="I49" i="9"/>
  <c r="D49" i="9" s="1"/>
  <c r="V48" i="9"/>
  <c r="Q48" i="9"/>
  <c r="M48" i="9"/>
  <c r="G48" i="9" s="1"/>
  <c r="L48" i="9"/>
  <c r="F48" i="9" s="1"/>
  <c r="K48" i="9"/>
  <c r="E48" i="9" s="1"/>
  <c r="J48" i="9"/>
  <c r="C48" i="9" s="1"/>
  <c r="I48" i="9"/>
  <c r="D48" i="9" s="1"/>
  <c r="V47" i="9"/>
  <c r="Q47" i="9"/>
  <c r="M47" i="9"/>
  <c r="G47" i="9" s="1"/>
  <c r="L47" i="9"/>
  <c r="F47" i="9" s="1"/>
  <c r="K47" i="9"/>
  <c r="E47" i="9" s="1"/>
  <c r="J47" i="9"/>
  <c r="C47" i="9" s="1"/>
  <c r="I47" i="9"/>
  <c r="D47" i="9" s="1"/>
  <c r="V46" i="9"/>
  <c r="Q46" i="9"/>
  <c r="M46" i="9"/>
  <c r="G46" i="9" s="1"/>
  <c r="L46" i="9"/>
  <c r="F46" i="9" s="1"/>
  <c r="K46" i="9"/>
  <c r="E46" i="9" s="1"/>
  <c r="J46" i="9"/>
  <c r="C46" i="9" s="1"/>
  <c r="I46" i="9"/>
  <c r="D46" i="9" s="1"/>
  <c r="V45" i="9"/>
  <c r="Q45" i="9"/>
  <c r="M45" i="9"/>
  <c r="G45" i="9" s="1"/>
  <c r="L45" i="9"/>
  <c r="F45" i="9" s="1"/>
  <c r="K45" i="9"/>
  <c r="E45" i="9" s="1"/>
  <c r="J45" i="9"/>
  <c r="C45" i="9" s="1"/>
  <c r="I45" i="9"/>
  <c r="D45" i="9" s="1"/>
  <c r="V44" i="9"/>
  <c r="Q44" i="9"/>
  <c r="M44" i="9"/>
  <c r="G44" i="9" s="1"/>
  <c r="L44" i="9"/>
  <c r="F44" i="9" s="1"/>
  <c r="K44" i="9"/>
  <c r="E44" i="9" s="1"/>
  <c r="J44" i="9"/>
  <c r="C44" i="9" s="1"/>
  <c r="I44" i="9"/>
  <c r="D44" i="9" s="1"/>
  <c r="V43" i="9"/>
  <c r="Q43" i="9"/>
  <c r="M43" i="9"/>
  <c r="G43" i="9" s="1"/>
  <c r="L43" i="9"/>
  <c r="F43" i="9" s="1"/>
  <c r="K43" i="9"/>
  <c r="E43" i="9" s="1"/>
  <c r="J43" i="9"/>
  <c r="C43" i="9" s="1"/>
  <c r="I43" i="9"/>
  <c r="D43" i="9" s="1"/>
  <c r="V42" i="9"/>
  <c r="Q42" i="9"/>
  <c r="M42" i="9"/>
  <c r="G42" i="9" s="1"/>
  <c r="L42" i="9"/>
  <c r="F42" i="9" s="1"/>
  <c r="K42" i="9"/>
  <c r="E42" i="9" s="1"/>
  <c r="J42" i="9"/>
  <c r="C42" i="9" s="1"/>
  <c r="I42" i="9"/>
  <c r="D42" i="9" s="1"/>
  <c r="V41" i="9"/>
  <c r="Q41" i="9"/>
  <c r="M41" i="9"/>
  <c r="G41" i="9" s="1"/>
  <c r="L41" i="9"/>
  <c r="F41" i="9" s="1"/>
  <c r="K41" i="9"/>
  <c r="E41" i="9" s="1"/>
  <c r="J41" i="9"/>
  <c r="C41" i="9" s="1"/>
  <c r="I41" i="9"/>
  <c r="D41" i="9" s="1"/>
  <c r="V40" i="9"/>
  <c r="Q40" i="9"/>
  <c r="M40" i="9"/>
  <c r="G40" i="9" s="1"/>
  <c r="L40" i="9"/>
  <c r="F40" i="9" s="1"/>
  <c r="K40" i="9"/>
  <c r="E40" i="9" s="1"/>
  <c r="J40" i="9"/>
  <c r="C40" i="9" s="1"/>
  <c r="I40" i="9"/>
  <c r="D40" i="9" s="1"/>
  <c r="V39" i="9"/>
  <c r="Q39" i="9"/>
  <c r="M39" i="9"/>
  <c r="G39" i="9" s="1"/>
  <c r="L39" i="9"/>
  <c r="F39" i="9" s="1"/>
  <c r="K39" i="9"/>
  <c r="E39" i="9" s="1"/>
  <c r="J39" i="9"/>
  <c r="C39" i="9" s="1"/>
  <c r="I39" i="9"/>
  <c r="D39" i="9" s="1"/>
  <c r="V38" i="9"/>
  <c r="Q38" i="9"/>
  <c r="M38" i="9"/>
  <c r="G38" i="9" s="1"/>
  <c r="L38" i="9"/>
  <c r="F38" i="9" s="1"/>
  <c r="K38" i="9"/>
  <c r="E38" i="9" s="1"/>
  <c r="J38" i="9"/>
  <c r="C38" i="9" s="1"/>
  <c r="I38" i="9"/>
  <c r="D38" i="9" s="1"/>
  <c r="V37" i="9"/>
  <c r="Q37" i="9"/>
  <c r="M37" i="9"/>
  <c r="G37" i="9" s="1"/>
  <c r="L37" i="9"/>
  <c r="F37" i="9" s="1"/>
  <c r="K37" i="9"/>
  <c r="E37" i="9" s="1"/>
  <c r="J37" i="9"/>
  <c r="C37" i="9" s="1"/>
  <c r="I37" i="9"/>
  <c r="D37" i="9" s="1"/>
  <c r="V36" i="9"/>
  <c r="Q36" i="9"/>
  <c r="M36" i="9"/>
  <c r="G36" i="9" s="1"/>
  <c r="L36" i="9"/>
  <c r="F36" i="9" s="1"/>
  <c r="K36" i="9"/>
  <c r="E36" i="9" s="1"/>
  <c r="J36" i="9"/>
  <c r="C36" i="9" s="1"/>
  <c r="I36" i="9"/>
  <c r="D36" i="9" s="1"/>
  <c r="V35" i="9"/>
  <c r="Q35" i="9"/>
  <c r="M35" i="9"/>
  <c r="G35" i="9" s="1"/>
  <c r="L35" i="9"/>
  <c r="F35" i="9" s="1"/>
  <c r="K35" i="9"/>
  <c r="E35" i="9" s="1"/>
  <c r="J35" i="9"/>
  <c r="C35" i="9" s="1"/>
  <c r="I35" i="9"/>
  <c r="D35" i="9" s="1"/>
  <c r="V34" i="9"/>
  <c r="Q34" i="9"/>
  <c r="M34" i="9"/>
  <c r="G34" i="9" s="1"/>
  <c r="L34" i="9"/>
  <c r="F34" i="9" s="1"/>
  <c r="K34" i="9"/>
  <c r="E34" i="9" s="1"/>
  <c r="J34" i="9"/>
  <c r="C34" i="9" s="1"/>
  <c r="I34" i="9"/>
  <c r="D34" i="9" s="1"/>
  <c r="V33" i="9"/>
  <c r="Q33" i="9"/>
  <c r="M33" i="9"/>
  <c r="G33" i="9" s="1"/>
  <c r="L33" i="9"/>
  <c r="F33" i="9" s="1"/>
  <c r="K33" i="9"/>
  <c r="E33" i="9" s="1"/>
  <c r="J33" i="9"/>
  <c r="C33" i="9" s="1"/>
  <c r="I33" i="9"/>
  <c r="D33" i="9" s="1"/>
  <c r="V32" i="9"/>
  <c r="Q32" i="9"/>
  <c r="M32" i="9"/>
  <c r="G32" i="9" s="1"/>
  <c r="L32" i="9"/>
  <c r="F32" i="9" s="1"/>
  <c r="K32" i="9"/>
  <c r="E32" i="9" s="1"/>
  <c r="J32" i="9"/>
  <c r="C32" i="9" s="1"/>
  <c r="I32" i="9"/>
  <c r="D32" i="9" s="1"/>
  <c r="V31" i="9"/>
  <c r="Q31" i="9"/>
  <c r="M31" i="9"/>
  <c r="G31" i="9" s="1"/>
  <c r="L31" i="9"/>
  <c r="F31" i="9" s="1"/>
  <c r="K31" i="9"/>
  <c r="E31" i="9" s="1"/>
  <c r="J31" i="9"/>
  <c r="C31" i="9" s="1"/>
  <c r="I31" i="9"/>
  <c r="D31" i="9" s="1"/>
  <c r="V30" i="9"/>
  <c r="Q30" i="9"/>
  <c r="M30" i="9"/>
  <c r="G30" i="9" s="1"/>
  <c r="L30" i="9"/>
  <c r="F30" i="9" s="1"/>
  <c r="K30" i="9"/>
  <c r="E30" i="9" s="1"/>
  <c r="J30" i="9"/>
  <c r="C30" i="9" s="1"/>
  <c r="I30" i="9"/>
  <c r="D30" i="9" s="1"/>
  <c r="V29" i="9"/>
  <c r="Q29" i="9"/>
  <c r="M29" i="9"/>
  <c r="G29" i="9" s="1"/>
  <c r="L29" i="9"/>
  <c r="F29" i="9" s="1"/>
  <c r="K29" i="9"/>
  <c r="E29" i="9" s="1"/>
  <c r="J29" i="9"/>
  <c r="C29" i="9" s="1"/>
  <c r="I29" i="9"/>
  <c r="D29" i="9" s="1"/>
  <c r="V28" i="9"/>
  <c r="Q28" i="9"/>
  <c r="M28" i="9"/>
  <c r="G28" i="9" s="1"/>
  <c r="L28" i="9"/>
  <c r="F28" i="9" s="1"/>
  <c r="K28" i="9"/>
  <c r="E28" i="9" s="1"/>
  <c r="J28" i="9"/>
  <c r="C28" i="9" s="1"/>
  <c r="I28" i="9"/>
  <c r="D28" i="9" s="1"/>
  <c r="V27" i="9"/>
  <c r="Q27" i="9"/>
  <c r="M27" i="9"/>
  <c r="G27" i="9" s="1"/>
  <c r="L27" i="9"/>
  <c r="F27" i="9" s="1"/>
  <c r="K27" i="9"/>
  <c r="E27" i="9" s="1"/>
  <c r="J27" i="9"/>
  <c r="C27" i="9" s="1"/>
  <c r="I27" i="9"/>
  <c r="D27" i="9" s="1"/>
  <c r="V26" i="9"/>
  <c r="Q26" i="9"/>
  <c r="M26" i="9"/>
  <c r="G26" i="9" s="1"/>
  <c r="L26" i="9"/>
  <c r="F26" i="9" s="1"/>
  <c r="K26" i="9"/>
  <c r="E26" i="9" s="1"/>
  <c r="J26" i="9"/>
  <c r="C26" i="9" s="1"/>
  <c r="I26" i="9"/>
  <c r="D26" i="9" s="1"/>
  <c r="Y25" i="9"/>
  <c r="V25" i="9"/>
  <c r="Q25" i="9"/>
  <c r="M25" i="9"/>
  <c r="G25" i="9" s="1"/>
  <c r="L25" i="9"/>
  <c r="F25" i="9" s="1"/>
  <c r="K25" i="9"/>
  <c r="E25" i="9" s="1"/>
  <c r="J25" i="9"/>
  <c r="C25" i="9" s="1"/>
  <c r="I25" i="9"/>
  <c r="D25" i="9" s="1"/>
  <c r="V24" i="9"/>
  <c r="Q24" i="9"/>
  <c r="M24" i="9"/>
  <c r="G24" i="9" s="1"/>
  <c r="L24" i="9"/>
  <c r="K24" i="9"/>
  <c r="E24" i="9" s="1"/>
  <c r="J24" i="9"/>
  <c r="C24" i="9" s="1"/>
  <c r="I24" i="9"/>
  <c r="D24" i="9" s="1"/>
  <c r="D7" i="9"/>
  <c r="D8" i="9" s="1"/>
  <c r="D9" i="9" s="1"/>
  <c r="D20" i="9" l="1"/>
  <c r="U39" i="10"/>
  <c r="T39" i="10" s="1"/>
  <c r="W39" i="10" s="1"/>
  <c r="U52" i="10"/>
  <c r="T52" i="10" s="1"/>
  <c r="W52" i="10" s="1"/>
  <c r="U24" i="9"/>
  <c r="T24" i="9" s="1"/>
  <c r="W24" i="9" s="1"/>
  <c r="U45" i="9"/>
  <c r="U51" i="9"/>
  <c r="T51" i="9" s="1"/>
  <c r="W51" i="9" s="1"/>
  <c r="U40" i="10"/>
  <c r="T40" i="10" s="1"/>
  <c r="W40" i="10" s="1"/>
  <c r="U46" i="10"/>
  <c r="T46" i="10" s="1"/>
  <c r="W46" i="10" s="1"/>
  <c r="U53" i="10"/>
  <c r="T53" i="10" s="1"/>
  <c r="W53" i="10" s="1"/>
  <c r="U42" i="11"/>
  <c r="T42" i="11" s="1"/>
  <c r="W42" i="11" s="1"/>
  <c r="U24" i="10"/>
  <c r="U25" i="10"/>
  <c r="T25" i="10" s="1"/>
  <c r="W25" i="10" s="1"/>
  <c r="U35" i="10"/>
  <c r="U45" i="10"/>
  <c r="U35" i="11"/>
  <c r="T35" i="11" s="1"/>
  <c r="W35" i="11" s="1"/>
  <c r="U46" i="11"/>
  <c r="T46" i="11" s="1"/>
  <c r="W46" i="11" s="1"/>
  <c r="U51" i="11"/>
  <c r="T51" i="11" s="1"/>
  <c r="W51" i="11" s="1"/>
  <c r="U25" i="9"/>
  <c r="T25" i="9" s="1"/>
  <c r="W25" i="9" s="1"/>
  <c r="U30" i="9"/>
  <c r="T30" i="9" s="1"/>
  <c r="W30" i="9" s="1"/>
  <c r="U40" i="9"/>
  <c r="T40" i="9" s="1"/>
  <c r="W40" i="9" s="1"/>
  <c r="U46" i="9"/>
  <c r="U26" i="10"/>
  <c r="T26" i="10" s="1"/>
  <c r="W26" i="10" s="1"/>
  <c r="U29" i="10"/>
  <c r="T29" i="10" s="1"/>
  <c r="W29" i="10" s="1"/>
  <c r="U42" i="10"/>
  <c r="T42" i="10" s="1"/>
  <c r="W42" i="10" s="1"/>
  <c r="U47" i="10"/>
  <c r="T47" i="10" s="1"/>
  <c r="W47" i="10" s="1"/>
  <c r="U27" i="11"/>
  <c r="T27" i="11" s="1"/>
  <c r="W27" i="11" s="1"/>
  <c r="U32" i="11"/>
  <c r="T32" i="11" s="1"/>
  <c r="W32" i="11" s="1"/>
  <c r="U36" i="11"/>
  <c r="T36" i="11" s="1"/>
  <c r="W36" i="11" s="1"/>
  <c r="U52" i="11"/>
  <c r="T52" i="11" s="1"/>
  <c r="W52" i="11" s="1"/>
  <c r="U26" i="9"/>
  <c r="T26" i="9" s="1"/>
  <c r="W26" i="9" s="1"/>
  <c r="U36" i="9"/>
  <c r="T36" i="9" s="1"/>
  <c r="W36" i="9" s="1"/>
  <c r="U27" i="10"/>
  <c r="T27" i="10" s="1"/>
  <c r="W27" i="10" s="1"/>
  <c r="U31" i="10"/>
  <c r="T31" i="10" s="1"/>
  <c r="W31" i="10" s="1"/>
  <c r="U32" i="10"/>
  <c r="U43" i="10"/>
  <c r="T43" i="10" s="1"/>
  <c r="W43" i="10" s="1"/>
  <c r="U28" i="11"/>
  <c r="T28" i="11" s="1"/>
  <c r="W28" i="11" s="1"/>
  <c r="U53" i="11"/>
  <c r="T53" i="11" s="1"/>
  <c r="W53" i="11" s="1"/>
  <c r="U52" i="9"/>
  <c r="T52" i="9" s="1"/>
  <c r="W52" i="9" s="1"/>
  <c r="U30" i="10"/>
  <c r="T30" i="10" s="1"/>
  <c r="W30" i="10" s="1"/>
  <c r="U36" i="10"/>
  <c r="T36" i="10" s="1"/>
  <c r="W36" i="10" s="1"/>
  <c r="U37" i="9"/>
  <c r="T37" i="9" s="1"/>
  <c r="W37" i="9" s="1"/>
  <c r="U50" i="10"/>
  <c r="T50" i="10" s="1"/>
  <c r="W50" i="10" s="1"/>
  <c r="U25" i="11"/>
  <c r="T25" i="11" s="1"/>
  <c r="W25" i="11" s="1"/>
  <c r="U34" i="11"/>
  <c r="T34" i="11" s="1"/>
  <c r="W34" i="11" s="1"/>
  <c r="U44" i="11"/>
  <c r="T44" i="11" s="1"/>
  <c r="W44" i="11" s="1"/>
  <c r="U50" i="11"/>
  <c r="T50" i="11" s="1"/>
  <c r="W50" i="11" s="1"/>
  <c r="U42" i="9"/>
  <c r="T42" i="9" s="1"/>
  <c r="W42" i="9" s="1"/>
  <c r="U37" i="11"/>
  <c r="T37" i="11" s="1"/>
  <c r="W37" i="11" s="1"/>
  <c r="U43" i="11"/>
  <c r="T43" i="11" s="1"/>
  <c r="W43" i="11" s="1"/>
  <c r="U32" i="9"/>
  <c r="T32" i="9" s="1"/>
  <c r="W32" i="9" s="1"/>
  <c r="U47" i="9"/>
  <c r="T47" i="9" s="1"/>
  <c r="W47" i="9" s="1"/>
  <c r="U28" i="9"/>
  <c r="T28" i="9" s="1"/>
  <c r="W28" i="9" s="1"/>
  <c r="U38" i="9"/>
  <c r="T38" i="9" s="1"/>
  <c r="W38" i="9" s="1"/>
  <c r="U48" i="9"/>
  <c r="T48" i="9" s="1"/>
  <c r="W48" i="9" s="1"/>
  <c r="U34" i="10"/>
  <c r="T34" i="10" s="1"/>
  <c r="W34" i="10" s="1"/>
  <c r="U37" i="10"/>
  <c r="T37" i="10" s="1"/>
  <c r="W37" i="10" s="1"/>
  <c r="U44" i="10"/>
  <c r="T44" i="10" s="1"/>
  <c r="W44" i="10" s="1"/>
  <c r="U29" i="11"/>
  <c r="T29" i="11" s="1"/>
  <c r="W29" i="11" s="1"/>
  <c r="U48" i="10"/>
  <c r="T48" i="10" s="1"/>
  <c r="W48" i="10" s="1"/>
  <c r="U24" i="11"/>
  <c r="T24" i="11" s="1"/>
  <c r="W24" i="11" s="1"/>
  <c r="U48" i="11"/>
  <c r="T48" i="11" s="1"/>
  <c r="W48" i="11" s="1"/>
  <c r="U43" i="9"/>
  <c r="T43" i="9" s="1"/>
  <c r="W43" i="9" s="1"/>
  <c r="U53" i="9"/>
  <c r="T53" i="9" s="1"/>
  <c r="W53" i="9" s="1"/>
  <c r="U34" i="9"/>
  <c r="T34" i="9" s="1"/>
  <c r="W34" i="9" s="1"/>
  <c r="U44" i="9"/>
  <c r="T44" i="9" s="1"/>
  <c r="W44" i="9" s="1"/>
  <c r="U50" i="9"/>
  <c r="T50" i="9" s="1"/>
  <c r="W50" i="9" s="1"/>
  <c r="U28" i="10"/>
  <c r="T28" i="10" s="1"/>
  <c r="W28" i="10" s="1"/>
  <c r="U38" i="10"/>
  <c r="T38" i="10" s="1"/>
  <c r="W38" i="10" s="1"/>
  <c r="U51" i="10"/>
  <c r="T51" i="10" s="1"/>
  <c r="W51" i="10" s="1"/>
  <c r="U26" i="11"/>
  <c r="T26" i="11" s="1"/>
  <c r="W26" i="11" s="1"/>
  <c r="U40" i="11"/>
  <c r="T40" i="11" s="1"/>
  <c r="W40" i="11" s="1"/>
  <c r="U45" i="11"/>
  <c r="T45" i="11" s="1"/>
  <c r="W45" i="11" s="1"/>
  <c r="U31" i="11"/>
  <c r="T31" i="11" s="1"/>
  <c r="W31" i="11" s="1"/>
  <c r="D10" i="11"/>
  <c r="O72" i="11" s="1"/>
  <c r="O40" i="11"/>
  <c r="S40" i="11" s="1"/>
  <c r="O65" i="11"/>
  <c r="O39" i="11"/>
  <c r="S39" i="11" s="1"/>
  <c r="O24" i="11"/>
  <c r="S24" i="11" s="1"/>
  <c r="O46" i="11"/>
  <c r="S46" i="11" s="1"/>
  <c r="O59" i="11"/>
  <c r="O53" i="11"/>
  <c r="S53" i="11" s="1"/>
  <c r="D20" i="11"/>
  <c r="D21" i="11" s="1"/>
  <c r="U33" i="11"/>
  <c r="T33" i="11" s="1"/>
  <c r="W33" i="11" s="1"/>
  <c r="U41" i="11"/>
  <c r="T41" i="11" s="1"/>
  <c r="W41" i="11" s="1"/>
  <c r="U49" i="11"/>
  <c r="T49" i="11" s="1"/>
  <c r="W49" i="11" s="1"/>
  <c r="F24" i="11"/>
  <c r="U30" i="11"/>
  <c r="T30" i="11" s="1"/>
  <c r="W30" i="11" s="1"/>
  <c r="U38" i="11"/>
  <c r="T38" i="11" s="1"/>
  <c r="W38" i="11" s="1"/>
  <c r="U39" i="11"/>
  <c r="T39" i="11" s="1"/>
  <c r="W39" i="11" s="1"/>
  <c r="U47" i="11"/>
  <c r="T47" i="11" s="1"/>
  <c r="W47" i="11" s="1"/>
  <c r="U33" i="10"/>
  <c r="T33" i="10" s="1"/>
  <c r="W33" i="10" s="1"/>
  <c r="O28" i="10"/>
  <c r="S28" i="10" s="1"/>
  <c r="O43" i="10"/>
  <c r="S43" i="10" s="1"/>
  <c r="T32" i="10"/>
  <c r="W32" i="10" s="1"/>
  <c r="O45" i="10"/>
  <c r="S45" i="10" s="1"/>
  <c r="O34" i="10"/>
  <c r="S34" i="10" s="1"/>
  <c r="T24" i="10"/>
  <c r="W24" i="10" s="1"/>
  <c r="D10" i="10"/>
  <c r="O56" i="10" s="1"/>
  <c r="O55" i="10"/>
  <c r="O49" i="10"/>
  <c r="S49" i="10" s="1"/>
  <c r="O33" i="10"/>
  <c r="S33" i="10" s="1"/>
  <c r="O60" i="10"/>
  <c r="T45" i="10"/>
  <c r="W45" i="10" s="1"/>
  <c r="O40" i="10"/>
  <c r="S40" i="10" s="1"/>
  <c r="O57" i="10"/>
  <c r="O62" i="10"/>
  <c r="O54" i="10"/>
  <c r="O38" i="10"/>
  <c r="S38" i="10" s="1"/>
  <c r="T35" i="10"/>
  <c r="W35" i="10" s="1"/>
  <c r="D20" i="10"/>
  <c r="D21" i="10" s="1"/>
  <c r="U41" i="10"/>
  <c r="T41" i="10" s="1"/>
  <c r="W41" i="10" s="1"/>
  <c r="F24" i="10"/>
  <c r="U49" i="10"/>
  <c r="T49" i="10" s="1"/>
  <c r="W49" i="10" s="1"/>
  <c r="D21" i="9"/>
  <c r="O58" i="9"/>
  <c r="D10" i="9"/>
  <c r="O72" i="9" s="1"/>
  <c r="T46" i="9"/>
  <c r="W46" i="9" s="1"/>
  <c r="O68" i="9"/>
  <c r="T45" i="9"/>
  <c r="W45" i="9" s="1"/>
  <c r="O65" i="9"/>
  <c r="O57" i="9"/>
  <c r="O47" i="9"/>
  <c r="S47" i="9" s="1"/>
  <c r="O31" i="9"/>
  <c r="S31" i="9" s="1"/>
  <c r="O24" i="9"/>
  <c r="S24" i="9" s="1"/>
  <c r="O70" i="9"/>
  <c r="O54" i="9"/>
  <c r="O38" i="9"/>
  <c r="S38" i="9" s="1"/>
  <c r="O30" i="9"/>
  <c r="S30" i="9" s="1"/>
  <c r="O37" i="9"/>
  <c r="S37" i="9" s="1"/>
  <c r="U31" i="9"/>
  <c r="T31" i="9" s="1"/>
  <c r="W31" i="9" s="1"/>
  <c r="U41" i="9"/>
  <c r="T41" i="9" s="1"/>
  <c r="W41" i="9" s="1"/>
  <c r="U33" i="9"/>
  <c r="T33" i="9" s="1"/>
  <c r="W33" i="9" s="1"/>
  <c r="U49" i="9"/>
  <c r="T49" i="9" s="1"/>
  <c r="W49" i="9" s="1"/>
  <c r="U35" i="9"/>
  <c r="T35" i="9" s="1"/>
  <c r="W35" i="9" s="1"/>
  <c r="U27" i="9"/>
  <c r="T27" i="9" s="1"/>
  <c r="W27" i="9" s="1"/>
  <c r="F24" i="9"/>
  <c r="U29" i="9"/>
  <c r="T29" i="9" s="1"/>
  <c r="W29" i="9" s="1"/>
  <c r="U39" i="9"/>
  <c r="T39" i="9" s="1"/>
  <c r="W39" i="9" s="1"/>
  <c r="M72" i="8"/>
  <c r="G72" i="8" s="1"/>
  <c r="L72" i="8"/>
  <c r="F72" i="8" s="1"/>
  <c r="K72" i="8"/>
  <c r="E72" i="8" s="1"/>
  <c r="J72" i="8"/>
  <c r="C72" i="8" s="1"/>
  <c r="I72" i="8"/>
  <c r="D72" i="8" s="1"/>
  <c r="M71" i="8"/>
  <c r="G71" i="8" s="1"/>
  <c r="L71" i="8"/>
  <c r="F71" i="8" s="1"/>
  <c r="K71" i="8"/>
  <c r="E71" i="8" s="1"/>
  <c r="J71" i="8"/>
  <c r="C71" i="8" s="1"/>
  <c r="I71" i="8"/>
  <c r="D71" i="8" s="1"/>
  <c r="M70" i="8"/>
  <c r="G70" i="8" s="1"/>
  <c r="L70" i="8"/>
  <c r="F70" i="8" s="1"/>
  <c r="K70" i="8"/>
  <c r="E70" i="8" s="1"/>
  <c r="J70" i="8"/>
  <c r="C70" i="8" s="1"/>
  <c r="I70" i="8"/>
  <c r="D70" i="8" s="1"/>
  <c r="M69" i="8"/>
  <c r="G69" i="8" s="1"/>
  <c r="L69" i="8"/>
  <c r="F69" i="8" s="1"/>
  <c r="K69" i="8"/>
  <c r="E69" i="8" s="1"/>
  <c r="J69" i="8"/>
  <c r="C69" i="8" s="1"/>
  <c r="I69" i="8"/>
  <c r="D69" i="8" s="1"/>
  <c r="M68" i="8"/>
  <c r="G68" i="8" s="1"/>
  <c r="L68" i="8"/>
  <c r="F68" i="8" s="1"/>
  <c r="K68" i="8"/>
  <c r="E68" i="8" s="1"/>
  <c r="J68" i="8"/>
  <c r="C68" i="8" s="1"/>
  <c r="I68" i="8"/>
  <c r="D68" i="8" s="1"/>
  <c r="M67" i="8"/>
  <c r="G67" i="8" s="1"/>
  <c r="L67" i="8"/>
  <c r="F67" i="8" s="1"/>
  <c r="K67" i="8"/>
  <c r="E67" i="8" s="1"/>
  <c r="J67" i="8"/>
  <c r="C67" i="8" s="1"/>
  <c r="I67" i="8"/>
  <c r="D67" i="8" s="1"/>
  <c r="M66" i="8"/>
  <c r="G66" i="8" s="1"/>
  <c r="L66" i="8"/>
  <c r="F66" i="8" s="1"/>
  <c r="K66" i="8"/>
  <c r="E66" i="8" s="1"/>
  <c r="J66" i="8"/>
  <c r="C66" i="8" s="1"/>
  <c r="I66" i="8"/>
  <c r="D66" i="8" s="1"/>
  <c r="M65" i="8"/>
  <c r="G65" i="8" s="1"/>
  <c r="L65" i="8"/>
  <c r="F65" i="8" s="1"/>
  <c r="K65" i="8"/>
  <c r="E65" i="8" s="1"/>
  <c r="J65" i="8"/>
  <c r="C65" i="8" s="1"/>
  <c r="I65" i="8"/>
  <c r="D65" i="8" s="1"/>
  <c r="M64" i="8"/>
  <c r="G64" i="8" s="1"/>
  <c r="L64" i="8"/>
  <c r="F64" i="8" s="1"/>
  <c r="K64" i="8"/>
  <c r="E64" i="8" s="1"/>
  <c r="J64" i="8"/>
  <c r="C64" i="8" s="1"/>
  <c r="I64" i="8"/>
  <c r="D64" i="8" s="1"/>
  <c r="M63" i="8"/>
  <c r="G63" i="8" s="1"/>
  <c r="L63" i="8"/>
  <c r="F63" i="8" s="1"/>
  <c r="K63" i="8"/>
  <c r="E63" i="8" s="1"/>
  <c r="J63" i="8"/>
  <c r="C63" i="8" s="1"/>
  <c r="I63" i="8"/>
  <c r="D63" i="8" s="1"/>
  <c r="M62" i="8"/>
  <c r="G62" i="8" s="1"/>
  <c r="L62" i="8"/>
  <c r="F62" i="8" s="1"/>
  <c r="K62" i="8"/>
  <c r="E62" i="8" s="1"/>
  <c r="J62" i="8"/>
  <c r="C62" i="8" s="1"/>
  <c r="I62" i="8"/>
  <c r="D62" i="8" s="1"/>
  <c r="M61" i="8"/>
  <c r="G61" i="8" s="1"/>
  <c r="L61" i="8"/>
  <c r="F61" i="8" s="1"/>
  <c r="K61" i="8"/>
  <c r="E61" i="8" s="1"/>
  <c r="J61" i="8"/>
  <c r="C61" i="8" s="1"/>
  <c r="I61" i="8"/>
  <c r="D61" i="8" s="1"/>
  <c r="M60" i="8"/>
  <c r="G60" i="8" s="1"/>
  <c r="L60" i="8"/>
  <c r="F60" i="8" s="1"/>
  <c r="K60" i="8"/>
  <c r="E60" i="8" s="1"/>
  <c r="J60" i="8"/>
  <c r="C60" i="8" s="1"/>
  <c r="I60" i="8"/>
  <c r="D60" i="8" s="1"/>
  <c r="M59" i="8"/>
  <c r="G59" i="8" s="1"/>
  <c r="L59" i="8"/>
  <c r="F59" i="8" s="1"/>
  <c r="K59" i="8"/>
  <c r="E59" i="8" s="1"/>
  <c r="J59" i="8"/>
  <c r="C59" i="8" s="1"/>
  <c r="I59" i="8"/>
  <c r="D59" i="8" s="1"/>
  <c r="M58" i="8"/>
  <c r="G58" i="8" s="1"/>
  <c r="L58" i="8"/>
  <c r="F58" i="8" s="1"/>
  <c r="K58" i="8"/>
  <c r="E58" i="8" s="1"/>
  <c r="J58" i="8"/>
  <c r="C58" i="8" s="1"/>
  <c r="I58" i="8"/>
  <c r="D58" i="8" s="1"/>
  <c r="M57" i="8"/>
  <c r="G57" i="8" s="1"/>
  <c r="L57" i="8"/>
  <c r="F57" i="8" s="1"/>
  <c r="K57" i="8"/>
  <c r="E57" i="8" s="1"/>
  <c r="J57" i="8"/>
  <c r="C57" i="8" s="1"/>
  <c r="I57" i="8"/>
  <c r="D57" i="8" s="1"/>
  <c r="M56" i="8"/>
  <c r="G56" i="8" s="1"/>
  <c r="L56" i="8"/>
  <c r="F56" i="8" s="1"/>
  <c r="K56" i="8"/>
  <c r="E56" i="8" s="1"/>
  <c r="J56" i="8"/>
  <c r="C56" i="8" s="1"/>
  <c r="I56" i="8"/>
  <c r="D56" i="8" s="1"/>
  <c r="M55" i="8"/>
  <c r="G55" i="8" s="1"/>
  <c r="L55" i="8"/>
  <c r="F55" i="8" s="1"/>
  <c r="K55" i="8"/>
  <c r="E55" i="8" s="1"/>
  <c r="J55" i="8"/>
  <c r="C55" i="8" s="1"/>
  <c r="I55" i="8"/>
  <c r="D55" i="8" s="1"/>
  <c r="M54" i="8"/>
  <c r="G54" i="8" s="1"/>
  <c r="L54" i="8"/>
  <c r="F54" i="8" s="1"/>
  <c r="K54" i="8"/>
  <c r="E54" i="8" s="1"/>
  <c r="J54" i="8"/>
  <c r="C54" i="8" s="1"/>
  <c r="I54" i="8"/>
  <c r="D54" i="8" s="1"/>
  <c r="V53" i="8"/>
  <c r="Q53" i="8"/>
  <c r="M53" i="8"/>
  <c r="G53" i="8" s="1"/>
  <c r="L53" i="8"/>
  <c r="F53" i="8" s="1"/>
  <c r="K53" i="8"/>
  <c r="E53" i="8" s="1"/>
  <c r="J53" i="8"/>
  <c r="C53" i="8" s="1"/>
  <c r="I53" i="8"/>
  <c r="D53" i="8" s="1"/>
  <c r="V52" i="8"/>
  <c r="Q52" i="8"/>
  <c r="M52" i="8"/>
  <c r="G52" i="8" s="1"/>
  <c r="L52" i="8"/>
  <c r="F52" i="8" s="1"/>
  <c r="K52" i="8"/>
  <c r="E52" i="8" s="1"/>
  <c r="J52" i="8"/>
  <c r="C52" i="8" s="1"/>
  <c r="I52" i="8"/>
  <c r="D52" i="8" s="1"/>
  <c r="V51" i="8"/>
  <c r="Q51" i="8"/>
  <c r="M51" i="8"/>
  <c r="G51" i="8" s="1"/>
  <c r="L51" i="8"/>
  <c r="F51" i="8" s="1"/>
  <c r="K51" i="8"/>
  <c r="E51" i="8" s="1"/>
  <c r="J51" i="8"/>
  <c r="C51" i="8" s="1"/>
  <c r="I51" i="8"/>
  <c r="D51" i="8" s="1"/>
  <c r="V50" i="8"/>
  <c r="Q50" i="8"/>
  <c r="M50" i="8"/>
  <c r="G50" i="8" s="1"/>
  <c r="L50" i="8"/>
  <c r="F50" i="8" s="1"/>
  <c r="K50" i="8"/>
  <c r="E50" i="8" s="1"/>
  <c r="J50" i="8"/>
  <c r="C50" i="8" s="1"/>
  <c r="I50" i="8"/>
  <c r="D50" i="8" s="1"/>
  <c r="V49" i="8"/>
  <c r="Q49" i="8"/>
  <c r="M49" i="8"/>
  <c r="G49" i="8" s="1"/>
  <c r="L49" i="8"/>
  <c r="F49" i="8" s="1"/>
  <c r="K49" i="8"/>
  <c r="E49" i="8" s="1"/>
  <c r="J49" i="8"/>
  <c r="C49" i="8" s="1"/>
  <c r="I49" i="8"/>
  <c r="D49" i="8" s="1"/>
  <c r="V48" i="8"/>
  <c r="Q48" i="8"/>
  <c r="M48" i="8"/>
  <c r="G48" i="8" s="1"/>
  <c r="L48" i="8"/>
  <c r="F48" i="8" s="1"/>
  <c r="K48" i="8"/>
  <c r="E48" i="8" s="1"/>
  <c r="J48" i="8"/>
  <c r="C48" i="8" s="1"/>
  <c r="I48" i="8"/>
  <c r="D48" i="8" s="1"/>
  <c r="V47" i="8"/>
  <c r="Q47" i="8"/>
  <c r="M47" i="8"/>
  <c r="G47" i="8" s="1"/>
  <c r="L47" i="8"/>
  <c r="F47" i="8" s="1"/>
  <c r="K47" i="8"/>
  <c r="E47" i="8" s="1"/>
  <c r="J47" i="8"/>
  <c r="C47" i="8" s="1"/>
  <c r="I47" i="8"/>
  <c r="D47" i="8" s="1"/>
  <c r="V46" i="8"/>
  <c r="Q46" i="8"/>
  <c r="M46" i="8"/>
  <c r="G46" i="8" s="1"/>
  <c r="L46" i="8"/>
  <c r="F46" i="8" s="1"/>
  <c r="K46" i="8"/>
  <c r="E46" i="8" s="1"/>
  <c r="J46" i="8"/>
  <c r="C46" i="8" s="1"/>
  <c r="I46" i="8"/>
  <c r="D46" i="8" s="1"/>
  <c r="V45" i="8"/>
  <c r="Q45" i="8"/>
  <c r="M45" i="8"/>
  <c r="G45" i="8" s="1"/>
  <c r="L45" i="8"/>
  <c r="F45" i="8" s="1"/>
  <c r="K45" i="8"/>
  <c r="E45" i="8" s="1"/>
  <c r="J45" i="8"/>
  <c r="C45" i="8" s="1"/>
  <c r="I45" i="8"/>
  <c r="D45" i="8" s="1"/>
  <c r="V44" i="8"/>
  <c r="Q44" i="8"/>
  <c r="M44" i="8"/>
  <c r="G44" i="8" s="1"/>
  <c r="L44" i="8"/>
  <c r="F44" i="8" s="1"/>
  <c r="K44" i="8"/>
  <c r="E44" i="8" s="1"/>
  <c r="J44" i="8"/>
  <c r="C44" i="8" s="1"/>
  <c r="I44" i="8"/>
  <c r="D44" i="8" s="1"/>
  <c r="V43" i="8"/>
  <c r="Q43" i="8"/>
  <c r="M43" i="8"/>
  <c r="G43" i="8" s="1"/>
  <c r="L43" i="8"/>
  <c r="F43" i="8" s="1"/>
  <c r="K43" i="8"/>
  <c r="E43" i="8" s="1"/>
  <c r="J43" i="8"/>
  <c r="C43" i="8" s="1"/>
  <c r="I43" i="8"/>
  <c r="D43" i="8" s="1"/>
  <c r="V42" i="8"/>
  <c r="Q42" i="8"/>
  <c r="M42" i="8"/>
  <c r="G42" i="8" s="1"/>
  <c r="L42" i="8"/>
  <c r="F42" i="8" s="1"/>
  <c r="K42" i="8"/>
  <c r="E42" i="8" s="1"/>
  <c r="J42" i="8"/>
  <c r="C42" i="8" s="1"/>
  <c r="I42" i="8"/>
  <c r="D42" i="8" s="1"/>
  <c r="V41" i="8"/>
  <c r="Q41" i="8"/>
  <c r="M41" i="8"/>
  <c r="G41" i="8" s="1"/>
  <c r="L41" i="8"/>
  <c r="F41" i="8" s="1"/>
  <c r="K41" i="8"/>
  <c r="E41" i="8" s="1"/>
  <c r="J41" i="8"/>
  <c r="C41" i="8" s="1"/>
  <c r="I41" i="8"/>
  <c r="D41" i="8" s="1"/>
  <c r="V40" i="8"/>
  <c r="Q40" i="8"/>
  <c r="M40" i="8"/>
  <c r="G40" i="8" s="1"/>
  <c r="L40" i="8"/>
  <c r="F40" i="8" s="1"/>
  <c r="K40" i="8"/>
  <c r="E40" i="8" s="1"/>
  <c r="J40" i="8"/>
  <c r="C40" i="8" s="1"/>
  <c r="I40" i="8"/>
  <c r="D40" i="8" s="1"/>
  <c r="V39" i="8"/>
  <c r="Q39" i="8"/>
  <c r="M39" i="8"/>
  <c r="G39" i="8" s="1"/>
  <c r="L39" i="8"/>
  <c r="F39" i="8" s="1"/>
  <c r="K39" i="8"/>
  <c r="E39" i="8" s="1"/>
  <c r="J39" i="8"/>
  <c r="C39" i="8" s="1"/>
  <c r="I39" i="8"/>
  <c r="D39" i="8" s="1"/>
  <c r="V38" i="8"/>
  <c r="Q38" i="8"/>
  <c r="M38" i="8"/>
  <c r="G38" i="8" s="1"/>
  <c r="L38" i="8"/>
  <c r="F38" i="8" s="1"/>
  <c r="K38" i="8"/>
  <c r="E38" i="8" s="1"/>
  <c r="J38" i="8"/>
  <c r="C38" i="8" s="1"/>
  <c r="I38" i="8"/>
  <c r="D38" i="8" s="1"/>
  <c r="V37" i="8"/>
  <c r="Q37" i="8"/>
  <c r="M37" i="8"/>
  <c r="G37" i="8" s="1"/>
  <c r="L37" i="8"/>
  <c r="F37" i="8" s="1"/>
  <c r="K37" i="8"/>
  <c r="E37" i="8" s="1"/>
  <c r="J37" i="8"/>
  <c r="C37" i="8" s="1"/>
  <c r="I37" i="8"/>
  <c r="D37" i="8" s="1"/>
  <c r="V36" i="8"/>
  <c r="Q36" i="8"/>
  <c r="M36" i="8"/>
  <c r="G36" i="8" s="1"/>
  <c r="L36" i="8"/>
  <c r="F36" i="8" s="1"/>
  <c r="K36" i="8"/>
  <c r="E36" i="8" s="1"/>
  <c r="J36" i="8"/>
  <c r="C36" i="8" s="1"/>
  <c r="I36" i="8"/>
  <c r="D36" i="8" s="1"/>
  <c r="V35" i="8"/>
  <c r="Q35" i="8"/>
  <c r="M35" i="8"/>
  <c r="G35" i="8" s="1"/>
  <c r="L35" i="8"/>
  <c r="F35" i="8" s="1"/>
  <c r="K35" i="8"/>
  <c r="E35" i="8" s="1"/>
  <c r="J35" i="8"/>
  <c r="C35" i="8" s="1"/>
  <c r="I35" i="8"/>
  <c r="D35" i="8" s="1"/>
  <c r="V34" i="8"/>
  <c r="Q34" i="8"/>
  <c r="M34" i="8"/>
  <c r="G34" i="8" s="1"/>
  <c r="L34" i="8"/>
  <c r="F34" i="8" s="1"/>
  <c r="K34" i="8"/>
  <c r="E34" i="8" s="1"/>
  <c r="J34" i="8"/>
  <c r="C34" i="8" s="1"/>
  <c r="I34" i="8"/>
  <c r="D34" i="8" s="1"/>
  <c r="V33" i="8"/>
  <c r="Q33" i="8"/>
  <c r="M33" i="8"/>
  <c r="G33" i="8" s="1"/>
  <c r="L33" i="8"/>
  <c r="F33" i="8" s="1"/>
  <c r="K33" i="8"/>
  <c r="E33" i="8" s="1"/>
  <c r="J33" i="8"/>
  <c r="C33" i="8" s="1"/>
  <c r="I33" i="8"/>
  <c r="D33" i="8" s="1"/>
  <c r="V32" i="8"/>
  <c r="Q32" i="8"/>
  <c r="M32" i="8"/>
  <c r="G32" i="8" s="1"/>
  <c r="L32" i="8"/>
  <c r="F32" i="8" s="1"/>
  <c r="K32" i="8"/>
  <c r="E32" i="8" s="1"/>
  <c r="J32" i="8"/>
  <c r="C32" i="8" s="1"/>
  <c r="I32" i="8"/>
  <c r="D32" i="8" s="1"/>
  <c r="V31" i="8"/>
  <c r="Q31" i="8"/>
  <c r="M31" i="8"/>
  <c r="G31" i="8" s="1"/>
  <c r="L31" i="8"/>
  <c r="F31" i="8" s="1"/>
  <c r="K31" i="8"/>
  <c r="E31" i="8" s="1"/>
  <c r="J31" i="8"/>
  <c r="C31" i="8" s="1"/>
  <c r="I31" i="8"/>
  <c r="D31" i="8" s="1"/>
  <c r="V30" i="8"/>
  <c r="Q30" i="8"/>
  <c r="M30" i="8"/>
  <c r="G30" i="8" s="1"/>
  <c r="L30" i="8"/>
  <c r="F30" i="8" s="1"/>
  <c r="K30" i="8"/>
  <c r="E30" i="8" s="1"/>
  <c r="J30" i="8"/>
  <c r="C30" i="8" s="1"/>
  <c r="I30" i="8"/>
  <c r="D30" i="8" s="1"/>
  <c r="V29" i="8"/>
  <c r="Q29" i="8"/>
  <c r="M29" i="8"/>
  <c r="G29" i="8" s="1"/>
  <c r="L29" i="8"/>
  <c r="F29" i="8" s="1"/>
  <c r="K29" i="8"/>
  <c r="E29" i="8" s="1"/>
  <c r="J29" i="8"/>
  <c r="C29" i="8" s="1"/>
  <c r="I29" i="8"/>
  <c r="D29" i="8" s="1"/>
  <c r="V28" i="8"/>
  <c r="Q28" i="8"/>
  <c r="M28" i="8"/>
  <c r="G28" i="8" s="1"/>
  <c r="L28" i="8"/>
  <c r="F28" i="8" s="1"/>
  <c r="K28" i="8"/>
  <c r="E28" i="8" s="1"/>
  <c r="J28" i="8"/>
  <c r="C28" i="8" s="1"/>
  <c r="I28" i="8"/>
  <c r="D28" i="8" s="1"/>
  <c r="V27" i="8"/>
  <c r="Q27" i="8"/>
  <c r="M27" i="8"/>
  <c r="G27" i="8" s="1"/>
  <c r="L27" i="8"/>
  <c r="F27" i="8" s="1"/>
  <c r="K27" i="8"/>
  <c r="E27" i="8" s="1"/>
  <c r="J27" i="8"/>
  <c r="C27" i="8" s="1"/>
  <c r="I27" i="8"/>
  <c r="D27" i="8" s="1"/>
  <c r="V26" i="8"/>
  <c r="Q26" i="8"/>
  <c r="M26" i="8"/>
  <c r="G26" i="8" s="1"/>
  <c r="L26" i="8"/>
  <c r="F26" i="8" s="1"/>
  <c r="K26" i="8"/>
  <c r="E26" i="8" s="1"/>
  <c r="J26" i="8"/>
  <c r="C26" i="8" s="1"/>
  <c r="I26" i="8"/>
  <c r="D26" i="8" s="1"/>
  <c r="Y25" i="8"/>
  <c r="V25" i="8"/>
  <c r="Q25" i="8"/>
  <c r="M25" i="8"/>
  <c r="G25" i="8" s="1"/>
  <c r="L25" i="8"/>
  <c r="F25" i="8" s="1"/>
  <c r="K25" i="8"/>
  <c r="E25" i="8" s="1"/>
  <c r="J25" i="8"/>
  <c r="C25" i="8" s="1"/>
  <c r="I25" i="8"/>
  <c r="D25" i="8" s="1"/>
  <c r="V24" i="8"/>
  <c r="Q24" i="8"/>
  <c r="M24" i="8"/>
  <c r="G24" i="8" s="1"/>
  <c r="L24" i="8"/>
  <c r="K24" i="8"/>
  <c r="E24" i="8" s="1"/>
  <c r="J24" i="8"/>
  <c r="C24" i="8" s="1"/>
  <c r="I24" i="8"/>
  <c r="D24" i="8" s="1"/>
  <c r="D7" i="8"/>
  <c r="D8" i="8" s="1"/>
  <c r="D9" i="8" s="1"/>
  <c r="M72" i="7"/>
  <c r="G72" i="7" s="1"/>
  <c r="L72" i="7"/>
  <c r="F72" i="7" s="1"/>
  <c r="K72" i="7"/>
  <c r="E72" i="7" s="1"/>
  <c r="J72" i="7"/>
  <c r="C72" i="7" s="1"/>
  <c r="I72" i="7"/>
  <c r="D72" i="7" s="1"/>
  <c r="M71" i="7"/>
  <c r="G71" i="7" s="1"/>
  <c r="L71" i="7"/>
  <c r="F71" i="7" s="1"/>
  <c r="K71" i="7"/>
  <c r="E71" i="7" s="1"/>
  <c r="J71" i="7"/>
  <c r="C71" i="7" s="1"/>
  <c r="I71" i="7"/>
  <c r="D71" i="7" s="1"/>
  <c r="M70" i="7"/>
  <c r="G70" i="7" s="1"/>
  <c r="L70" i="7"/>
  <c r="F70" i="7" s="1"/>
  <c r="K70" i="7"/>
  <c r="E70" i="7" s="1"/>
  <c r="J70" i="7"/>
  <c r="C70" i="7" s="1"/>
  <c r="I70" i="7"/>
  <c r="D70" i="7" s="1"/>
  <c r="M69" i="7"/>
  <c r="G69" i="7" s="1"/>
  <c r="L69" i="7"/>
  <c r="F69" i="7" s="1"/>
  <c r="K69" i="7"/>
  <c r="E69" i="7" s="1"/>
  <c r="J69" i="7"/>
  <c r="C69" i="7" s="1"/>
  <c r="I69" i="7"/>
  <c r="D69" i="7" s="1"/>
  <c r="M68" i="7"/>
  <c r="G68" i="7" s="1"/>
  <c r="L68" i="7"/>
  <c r="F68" i="7" s="1"/>
  <c r="K68" i="7"/>
  <c r="E68" i="7" s="1"/>
  <c r="J68" i="7"/>
  <c r="C68" i="7" s="1"/>
  <c r="I68" i="7"/>
  <c r="D68" i="7" s="1"/>
  <c r="M67" i="7"/>
  <c r="G67" i="7" s="1"/>
  <c r="L67" i="7"/>
  <c r="F67" i="7" s="1"/>
  <c r="K67" i="7"/>
  <c r="E67" i="7" s="1"/>
  <c r="J67" i="7"/>
  <c r="C67" i="7" s="1"/>
  <c r="I67" i="7"/>
  <c r="D67" i="7" s="1"/>
  <c r="M66" i="7"/>
  <c r="G66" i="7" s="1"/>
  <c r="L66" i="7"/>
  <c r="F66" i="7" s="1"/>
  <c r="K66" i="7"/>
  <c r="E66" i="7" s="1"/>
  <c r="J66" i="7"/>
  <c r="C66" i="7" s="1"/>
  <c r="I66" i="7"/>
  <c r="D66" i="7" s="1"/>
  <c r="M65" i="7"/>
  <c r="G65" i="7" s="1"/>
  <c r="L65" i="7"/>
  <c r="F65" i="7" s="1"/>
  <c r="K65" i="7"/>
  <c r="E65" i="7" s="1"/>
  <c r="J65" i="7"/>
  <c r="C65" i="7" s="1"/>
  <c r="I65" i="7"/>
  <c r="D65" i="7" s="1"/>
  <c r="M64" i="7"/>
  <c r="G64" i="7" s="1"/>
  <c r="L64" i="7"/>
  <c r="F64" i="7" s="1"/>
  <c r="K64" i="7"/>
  <c r="E64" i="7" s="1"/>
  <c r="J64" i="7"/>
  <c r="C64" i="7" s="1"/>
  <c r="I64" i="7"/>
  <c r="D64" i="7" s="1"/>
  <c r="M63" i="7"/>
  <c r="G63" i="7" s="1"/>
  <c r="L63" i="7"/>
  <c r="F63" i="7" s="1"/>
  <c r="K63" i="7"/>
  <c r="E63" i="7" s="1"/>
  <c r="J63" i="7"/>
  <c r="C63" i="7" s="1"/>
  <c r="I63" i="7"/>
  <c r="D63" i="7" s="1"/>
  <c r="M62" i="7"/>
  <c r="G62" i="7" s="1"/>
  <c r="L62" i="7"/>
  <c r="F62" i="7" s="1"/>
  <c r="K62" i="7"/>
  <c r="E62" i="7" s="1"/>
  <c r="J62" i="7"/>
  <c r="C62" i="7" s="1"/>
  <c r="I62" i="7"/>
  <c r="D62" i="7" s="1"/>
  <c r="M61" i="7"/>
  <c r="G61" i="7" s="1"/>
  <c r="L61" i="7"/>
  <c r="F61" i="7" s="1"/>
  <c r="K61" i="7"/>
  <c r="E61" i="7" s="1"/>
  <c r="J61" i="7"/>
  <c r="C61" i="7" s="1"/>
  <c r="I61" i="7"/>
  <c r="D61" i="7" s="1"/>
  <c r="M60" i="7"/>
  <c r="G60" i="7" s="1"/>
  <c r="L60" i="7"/>
  <c r="F60" i="7" s="1"/>
  <c r="K60" i="7"/>
  <c r="E60" i="7" s="1"/>
  <c r="J60" i="7"/>
  <c r="C60" i="7" s="1"/>
  <c r="I60" i="7"/>
  <c r="D60" i="7" s="1"/>
  <c r="M59" i="7"/>
  <c r="G59" i="7" s="1"/>
  <c r="L59" i="7"/>
  <c r="F59" i="7" s="1"/>
  <c r="K59" i="7"/>
  <c r="E59" i="7" s="1"/>
  <c r="J59" i="7"/>
  <c r="C59" i="7" s="1"/>
  <c r="I59" i="7"/>
  <c r="D59" i="7" s="1"/>
  <c r="M58" i="7"/>
  <c r="G58" i="7" s="1"/>
  <c r="L58" i="7"/>
  <c r="F58" i="7" s="1"/>
  <c r="K58" i="7"/>
  <c r="E58" i="7" s="1"/>
  <c r="J58" i="7"/>
  <c r="C58" i="7" s="1"/>
  <c r="I58" i="7"/>
  <c r="D58" i="7" s="1"/>
  <c r="M57" i="7"/>
  <c r="G57" i="7" s="1"/>
  <c r="L57" i="7"/>
  <c r="F57" i="7" s="1"/>
  <c r="K57" i="7"/>
  <c r="E57" i="7" s="1"/>
  <c r="J57" i="7"/>
  <c r="C57" i="7" s="1"/>
  <c r="I57" i="7"/>
  <c r="D57" i="7" s="1"/>
  <c r="M56" i="7"/>
  <c r="G56" i="7" s="1"/>
  <c r="L56" i="7"/>
  <c r="F56" i="7" s="1"/>
  <c r="K56" i="7"/>
  <c r="E56" i="7" s="1"/>
  <c r="J56" i="7"/>
  <c r="C56" i="7" s="1"/>
  <c r="I56" i="7"/>
  <c r="D56" i="7" s="1"/>
  <c r="M55" i="7"/>
  <c r="G55" i="7" s="1"/>
  <c r="L55" i="7"/>
  <c r="F55" i="7" s="1"/>
  <c r="K55" i="7"/>
  <c r="E55" i="7" s="1"/>
  <c r="J55" i="7"/>
  <c r="C55" i="7" s="1"/>
  <c r="I55" i="7"/>
  <c r="D55" i="7" s="1"/>
  <c r="M54" i="7"/>
  <c r="G54" i="7" s="1"/>
  <c r="L54" i="7"/>
  <c r="F54" i="7" s="1"/>
  <c r="K54" i="7"/>
  <c r="E54" i="7" s="1"/>
  <c r="J54" i="7"/>
  <c r="C54" i="7" s="1"/>
  <c r="I54" i="7"/>
  <c r="D54" i="7" s="1"/>
  <c r="V53" i="7"/>
  <c r="Q53" i="7"/>
  <c r="M53" i="7"/>
  <c r="G53" i="7" s="1"/>
  <c r="L53" i="7"/>
  <c r="F53" i="7" s="1"/>
  <c r="K53" i="7"/>
  <c r="E53" i="7" s="1"/>
  <c r="J53" i="7"/>
  <c r="C53" i="7" s="1"/>
  <c r="I53" i="7"/>
  <c r="D53" i="7" s="1"/>
  <c r="V52" i="7"/>
  <c r="Q52" i="7"/>
  <c r="M52" i="7"/>
  <c r="G52" i="7" s="1"/>
  <c r="L52" i="7"/>
  <c r="F52" i="7" s="1"/>
  <c r="K52" i="7"/>
  <c r="E52" i="7" s="1"/>
  <c r="J52" i="7"/>
  <c r="C52" i="7" s="1"/>
  <c r="I52" i="7"/>
  <c r="D52" i="7" s="1"/>
  <c r="V51" i="7"/>
  <c r="Q51" i="7"/>
  <c r="M51" i="7"/>
  <c r="G51" i="7" s="1"/>
  <c r="L51" i="7"/>
  <c r="F51" i="7" s="1"/>
  <c r="K51" i="7"/>
  <c r="E51" i="7" s="1"/>
  <c r="J51" i="7"/>
  <c r="C51" i="7" s="1"/>
  <c r="I51" i="7"/>
  <c r="D51" i="7" s="1"/>
  <c r="V50" i="7"/>
  <c r="Q50" i="7"/>
  <c r="M50" i="7"/>
  <c r="G50" i="7" s="1"/>
  <c r="L50" i="7"/>
  <c r="F50" i="7" s="1"/>
  <c r="K50" i="7"/>
  <c r="E50" i="7" s="1"/>
  <c r="J50" i="7"/>
  <c r="C50" i="7" s="1"/>
  <c r="I50" i="7"/>
  <c r="D50" i="7" s="1"/>
  <c r="V49" i="7"/>
  <c r="Q49" i="7"/>
  <c r="M49" i="7"/>
  <c r="G49" i="7" s="1"/>
  <c r="L49" i="7"/>
  <c r="F49" i="7" s="1"/>
  <c r="K49" i="7"/>
  <c r="E49" i="7" s="1"/>
  <c r="J49" i="7"/>
  <c r="C49" i="7" s="1"/>
  <c r="I49" i="7"/>
  <c r="D49" i="7" s="1"/>
  <c r="V48" i="7"/>
  <c r="Q48" i="7"/>
  <c r="M48" i="7"/>
  <c r="G48" i="7" s="1"/>
  <c r="L48" i="7"/>
  <c r="F48" i="7" s="1"/>
  <c r="K48" i="7"/>
  <c r="E48" i="7" s="1"/>
  <c r="J48" i="7"/>
  <c r="C48" i="7" s="1"/>
  <c r="I48" i="7"/>
  <c r="D48" i="7" s="1"/>
  <c r="V47" i="7"/>
  <c r="Q47" i="7"/>
  <c r="M47" i="7"/>
  <c r="G47" i="7" s="1"/>
  <c r="L47" i="7"/>
  <c r="F47" i="7" s="1"/>
  <c r="K47" i="7"/>
  <c r="E47" i="7" s="1"/>
  <c r="J47" i="7"/>
  <c r="C47" i="7" s="1"/>
  <c r="I47" i="7"/>
  <c r="D47" i="7" s="1"/>
  <c r="V46" i="7"/>
  <c r="Q46" i="7"/>
  <c r="M46" i="7"/>
  <c r="G46" i="7" s="1"/>
  <c r="L46" i="7"/>
  <c r="F46" i="7" s="1"/>
  <c r="K46" i="7"/>
  <c r="E46" i="7" s="1"/>
  <c r="J46" i="7"/>
  <c r="C46" i="7" s="1"/>
  <c r="I46" i="7"/>
  <c r="D46" i="7" s="1"/>
  <c r="V45" i="7"/>
  <c r="Q45" i="7"/>
  <c r="M45" i="7"/>
  <c r="G45" i="7" s="1"/>
  <c r="L45" i="7"/>
  <c r="F45" i="7" s="1"/>
  <c r="K45" i="7"/>
  <c r="E45" i="7" s="1"/>
  <c r="J45" i="7"/>
  <c r="C45" i="7" s="1"/>
  <c r="I45" i="7"/>
  <c r="D45" i="7" s="1"/>
  <c r="V44" i="7"/>
  <c r="Q44" i="7"/>
  <c r="M44" i="7"/>
  <c r="G44" i="7" s="1"/>
  <c r="L44" i="7"/>
  <c r="F44" i="7" s="1"/>
  <c r="K44" i="7"/>
  <c r="E44" i="7" s="1"/>
  <c r="J44" i="7"/>
  <c r="C44" i="7" s="1"/>
  <c r="I44" i="7"/>
  <c r="D44" i="7" s="1"/>
  <c r="V43" i="7"/>
  <c r="Q43" i="7"/>
  <c r="M43" i="7"/>
  <c r="G43" i="7" s="1"/>
  <c r="L43" i="7"/>
  <c r="F43" i="7" s="1"/>
  <c r="K43" i="7"/>
  <c r="E43" i="7" s="1"/>
  <c r="J43" i="7"/>
  <c r="C43" i="7" s="1"/>
  <c r="I43" i="7"/>
  <c r="D43" i="7" s="1"/>
  <c r="V42" i="7"/>
  <c r="Q42" i="7"/>
  <c r="M42" i="7"/>
  <c r="G42" i="7" s="1"/>
  <c r="L42" i="7"/>
  <c r="F42" i="7" s="1"/>
  <c r="K42" i="7"/>
  <c r="E42" i="7" s="1"/>
  <c r="J42" i="7"/>
  <c r="C42" i="7" s="1"/>
  <c r="I42" i="7"/>
  <c r="D42" i="7" s="1"/>
  <c r="V41" i="7"/>
  <c r="Q41" i="7"/>
  <c r="M41" i="7"/>
  <c r="G41" i="7" s="1"/>
  <c r="L41" i="7"/>
  <c r="F41" i="7" s="1"/>
  <c r="K41" i="7"/>
  <c r="E41" i="7" s="1"/>
  <c r="J41" i="7"/>
  <c r="C41" i="7" s="1"/>
  <c r="I41" i="7"/>
  <c r="D41" i="7" s="1"/>
  <c r="V40" i="7"/>
  <c r="Q40" i="7"/>
  <c r="M40" i="7"/>
  <c r="G40" i="7" s="1"/>
  <c r="L40" i="7"/>
  <c r="F40" i="7" s="1"/>
  <c r="K40" i="7"/>
  <c r="E40" i="7" s="1"/>
  <c r="J40" i="7"/>
  <c r="C40" i="7" s="1"/>
  <c r="I40" i="7"/>
  <c r="D40" i="7" s="1"/>
  <c r="V39" i="7"/>
  <c r="Q39" i="7"/>
  <c r="M39" i="7"/>
  <c r="G39" i="7" s="1"/>
  <c r="L39" i="7"/>
  <c r="F39" i="7" s="1"/>
  <c r="K39" i="7"/>
  <c r="E39" i="7" s="1"/>
  <c r="J39" i="7"/>
  <c r="C39" i="7" s="1"/>
  <c r="I39" i="7"/>
  <c r="D39" i="7" s="1"/>
  <c r="V38" i="7"/>
  <c r="Q38" i="7"/>
  <c r="M38" i="7"/>
  <c r="G38" i="7" s="1"/>
  <c r="L38" i="7"/>
  <c r="F38" i="7" s="1"/>
  <c r="K38" i="7"/>
  <c r="E38" i="7" s="1"/>
  <c r="J38" i="7"/>
  <c r="C38" i="7" s="1"/>
  <c r="I38" i="7"/>
  <c r="D38" i="7" s="1"/>
  <c r="V37" i="7"/>
  <c r="Q37" i="7"/>
  <c r="M37" i="7"/>
  <c r="G37" i="7" s="1"/>
  <c r="L37" i="7"/>
  <c r="F37" i="7" s="1"/>
  <c r="K37" i="7"/>
  <c r="E37" i="7" s="1"/>
  <c r="J37" i="7"/>
  <c r="C37" i="7" s="1"/>
  <c r="I37" i="7"/>
  <c r="D37" i="7" s="1"/>
  <c r="V36" i="7"/>
  <c r="Q36" i="7"/>
  <c r="M36" i="7"/>
  <c r="G36" i="7" s="1"/>
  <c r="L36" i="7"/>
  <c r="F36" i="7" s="1"/>
  <c r="K36" i="7"/>
  <c r="E36" i="7" s="1"/>
  <c r="J36" i="7"/>
  <c r="C36" i="7" s="1"/>
  <c r="I36" i="7"/>
  <c r="D36" i="7" s="1"/>
  <c r="V35" i="7"/>
  <c r="Q35" i="7"/>
  <c r="M35" i="7"/>
  <c r="G35" i="7" s="1"/>
  <c r="L35" i="7"/>
  <c r="F35" i="7" s="1"/>
  <c r="K35" i="7"/>
  <c r="E35" i="7" s="1"/>
  <c r="J35" i="7"/>
  <c r="C35" i="7" s="1"/>
  <c r="I35" i="7"/>
  <c r="D35" i="7" s="1"/>
  <c r="V34" i="7"/>
  <c r="Q34" i="7"/>
  <c r="M34" i="7"/>
  <c r="G34" i="7" s="1"/>
  <c r="L34" i="7"/>
  <c r="F34" i="7" s="1"/>
  <c r="K34" i="7"/>
  <c r="E34" i="7" s="1"/>
  <c r="J34" i="7"/>
  <c r="C34" i="7" s="1"/>
  <c r="I34" i="7"/>
  <c r="D34" i="7" s="1"/>
  <c r="V33" i="7"/>
  <c r="Q33" i="7"/>
  <c r="M33" i="7"/>
  <c r="G33" i="7" s="1"/>
  <c r="L33" i="7"/>
  <c r="F33" i="7" s="1"/>
  <c r="K33" i="7"/>
  <c r="E33" i="7" s="1"/>
  <c r="J33" i="7"/>
  <c r="C33" i="7" s="1"/>
  <c r="I33" i="7"/>
  <c r="D33" i="7" s="1"/>
  <c r="V32" i="7"/>
  <c r="Q32" i="7"/>
  <c r="M32" i="7"/>
  <c r="G32" i="7" s="1"/>
  <c r="L32" i="7"/>
  <c r="F32" i="7" s="1"/>
  <c r="K32" i="7"/>
  <c r="E32" i="7" s="1"/>
  <c r="J32" i="7"/>
  <c r="C32" i="7" s="1"/>
  <c r="I32" i="7"/>
  <c r="D32" i="7" s="1"/>
  <c r="V31" i="7"/>
  <c r="Q31" i="7"/>
  <c r="M31" i="7"/>
  <c r="G31" i="7" s="1"/>
  <c r="L31" i="7"/>
  <c r="F31" i="7" s="1"/>
  <c r="K31" i="7"/>
  <c r="E31" i="7" s="1"/>
  <c r="J31" i="7"/>
  <c r="C31" i="7" s="1"/>
  <c r="I31" i="7"/>
  <c r="D31" i="7" s="1"/>
  <c r="V30" i="7"/>
  <c r="Q30" i="7"/>
  <c r="M30" i="7"/>
  <c r="G30" i="7" s="1"/>
  <c r="L30" i="7"/>
  <c r="F30" i="7" s="1"/>
  <c r="K30" i="7"/>
  <c r="E30" i="7" s="1"/>
  <c r="J30" i="7"/>
  <c r="C30" i="7" s="1"/>
  <c r="I30" i="7"/>
  <c r="D30" i="7" s="1"/>
  <c r="V29" i="7"/>
  <c r="Q29" i="7"/>
  <c r="M29" i="7"/>
  <c r="G29" i="7" s="1"/>
  <c r="L29" i="7"/>
  <c r="F29" i="7" s="1"/>
  <c r="K29" i="7"/>
  <c r="E29" i="7" s="1"/>
  <c r="J29" i="7"/>
  <c r="C29" i="7" s="1"/>
  <c r="I29" i="7"/>
  <c r="D29" i="7" s="1"/>
  <c r="V28" i="7"/>
  <c r="Q28" i="7"/>
  <c r="M28" i="7"/>
  <c r="G28" i="7" s="1"/>
  <c r="L28" i="7"/>
  <c r="K28" i="7"/>
  <c r="E28" i="7" s="1"/>
  <c r="J28" i="7"/>
  <c r="C28" i="7" s="1"/>
  <c r="I28" i="7"/>
  <c r="D28" i="7" s="1"/>
  <c r="V27" i="7"/>
  <c r="Q27" i="7"/>
  <c r="M27" i="7"/>
  <c r="G27" i="7" s="1"/>
  <c r="L27" i="7"/>
  <c r="F27" i="7" s="1"/>
  <c r="K27" i="7"/>
  <c r="E27" i="7" s="1"/>
  <c r="J27" i="7"/>
  <c r="C27" i="7" s="1"/>
  <c r="I27" i="7"/>
  <c r="D27" i="7" s="1"/>
  <c r="V26" i="7"/>
  <c r="Q26" i="7"/>
  <c r="M26" i="7"/>
  <c r="G26" i="7" s="1"/>
  <c r="L26" i="7"/>
  <c r="F26" i="7" s="1"/>
  <c r="K26" i="7"/>
  <c r="E26" i="7" s="1"/>
  <c r="J26" i="7"/>
  <c r="C26" i="7" s="1"/>
  <c r="I26" i="7"/>
  <c r="D26" i="7" s="1"/>
  <c r="Y25" i="7"/>
  <c r="V25" i="7"/>
  <c r="Q25" i="7"/>
  <c r="M25" i="7"/>
  <c r="G25" i="7" s="1"/>
  <c r="L25" i="7"/>
  <c r="F25" i="7" s="1"/>
  <c r="K25" i="7"/>
  <c r="E25" i="7" s="1"/>
  <c r="J25" i="7"/>
  <c r="C25" i="7" s="1"/>
  <c r="I25" i="7"/>
  <c r="D25" i="7" s="1"/>
  <c r="V24" i="7"/>
  <c r="Q24" i="7"/>
  <c r="M24" i="7"/>
  <c r="G24" i="7" s="1"/>
  <c r="L24" i="7"/>
  <c r="K24" i="7"/>
  <c r="E24" i="7" s="1"/>
  <c r="J24" i="7"/>
  <c r="C24" i="7" s="1"/>
  <c r="I24" i="7"/>
  <c r="D24" i="7" s="1"/>
  <c r="D7" i="7"/>
  <c r="D8" i="7" s="1"/>
  <c r="D9" i="7" s="1"/>
  <c r="D7" i="2"/>
  <c r="D8" i="2" s="1"/>
  <c r="D9" i="2" s="1"/>
  <c r="D10" i="2" s="1"/>
  <c r="O67" i="11" l="1"/>
  <c r="O54" i="11"/>
  <c r="O70" i="11"/>
  <c r="O47" i="11"/>
  <c r="S47" i="11" s="1"/>
  <c r="O48" i="11"/>
  <c r="S48" i="11" s="1"/>
  <c r="O34" i="11"/>
  <c r="S34" i="11" s="1"/>
  <c r="O37" i="11"/>
  <c r="S37" i="11" s="1"/>
  <c r="O30" i="11"/>
  <c r="S30" i="11" s="1"/>
  <c r="O29" i="11"/>
  <c r="S29" i="11" s="1"/>
  <c r="O68" i="11"/>
  <c r="O45" i="11"/>
  <c r="S45" i="11" s="1"/>
  <c r="O38" i="11"/>
  <c r="S38" i="11" s="1"/>
  <c r="O33" i="11"/>
  <c r="S33" i="11" s="1"/>
  <c r="O31" i="11"/>
  <c r="S31" i="11" s="1"/>
  <c r="O49" i="11"/>
  <c r="S49" i="11" s="1"/>
  <c r="O58" i="11"/>
  <c r="O51" i="11"/>
  <c r="S51" i="11" s="1"/>
  <c r="O50" i="11"/>
  <c r="S50" i="11" s="1"/>
  <c r="O36" i="11"/>
  <c r="S36" i="11" s="1"/>
  <c r="O57" i="11"/>
  <c r="O41" i="11"/>
  <c r="S41" i="11" s="1"/>
  <c r="O26" i="11"/>
  <c r="S26" i="11" s="1"/>
  <c r="O66" i="11"/>
  <c r="O61" i="11"/>
  <c r="O44" i="11"/>
  <c r="S44" i="11" s="1"/>
  <c r="O27" i="11"/>
  <c r="S27" i="11" s="1"/>
  <c r="O69" i="11"/>
  <c r="O52" i="11"/>
  <c r="S52" i="11" s="1"/>
  <c r="O25" i="11"/>
  <c r="S25" i="11" s="1"/>
  <c r="O60" i="11"/>
  <c r="O55" i="11"/>
  <c r="O35" i="11"/>
  <c r="S35" i="11" s="1"/>
  <c r="O56" i="11"/>
  <c r="O63" i="11"/>
  <c r="O42" i="11"/>
  <c r="S42" i="11" s="1"/>
  <c r="O28" i="11"/>
  <c r="S28" i="11" s="1"/>
  <c r="O64" i="11"/>
  <c r="O62" i="11"/>
  <c r="O32" i="11"/>
  <c r="S32" i="11" s="1"/>
  <c r="O71" i="11"/>
  <c r="O43" i="11"/>
  <c r="S43" i="11" s="1"/>
  <c r="O68" i="10"/>
  <c r="O25" i="10"/>
  <c r="S25" i="10" s="1"/>
  <c r="O24" i="10"/>
  <c r="S24" i="10" s="1"/>
  <c r="O39" i="10"/>
  <c r="S39" i="10" s="1"/>
  <c r="O64" i="10"/>
  <c r="O72" i="10"/>
  <c r="O35" i="9"/>
  <c r="S35" i="9" s="1"/>
  <c r="O33" i="9"/>
  <c r="S33" i="9" s="1"/>
  <c r="O46" i="9"/>
  <c r="S46" i="9" s="1"/>
  <c r="O29" i="9"/>
  <c r="S29" i="9" s="1"/>
  <c r="O39" i="9"/>
  <c r="S39" i="9" s="1"/>
  <c r="O71" i="9"/>
  <c r="O48" i="9"/>
  <c r="S48" i="9" s="1"/>
  <c r="O44" i="9"/>
  <c r="S44" i="9" s="1"/>
  <c r="O62" i="9"/>
  <c r="O45" i="9"/>
  <c r="S45" i="9" s="1"/>
  <c r="O27" i="9"/>
  <c r="S27" i="9" s="1"/>
  <c r="O28" i="9"/>
  <c r="S28" i="9" s="1"/>
  <c r="O64" i="9"/>
  <c r="O30" i="10"/>
  <c r="S30" i="10" s="1"/>
  <c r="O70" i="10"/>
  <c r="O47" i="10"/>
  <c r="S47" i="10" s="1"/>
  <c r="O32" i="10"/>
  <c r="S32" i="10" s="1"/>
  <c r="O63" i="10"/>
  <c r="O42" i="10"/>
  <c r="S42" i="10" s="1"/>
  <c r="O67" i="10"/>
  <c r="O51" i="10"/>
  <c r="S51" i="10" s="1"/>
  <c r="O36" i="10"/>
  <c r="S36" i="10" s="1"/>
  <c r="O71" i="10"/>
  <c r="O61" i="10"/>
  <c r="O50" i="10"/>
  <c r="S50" i="10" s="1"/>
  <c r="O27" i="10"/>
  <c r="S27" i="10" s="1"/>
  <c r="O69" i="10"/>
  <c r="O44" i="10"/>
  <c r="S44" i="10" s="1"/>
  <c r="O65" i="10"/>
  <c r="O58" i="10"/>
  <c r="O46" i="10"/>
  <c r="S46" i="10" s="1"/>
  <c r="O31" i="10"/>
  <c r="S31" i="10" s="1"/>
  <c r="O29" i="10"/>
  <c r="S29" i="10" s="1"/>
  <c r="O48" i="10"/>
  <c r="S48" i="10" s="1"/>
  <c r="O41" i="10"/>
  <c r="S41" i="10" s="1"/>
  <c r="O26" i="10"/>
  <c r="S26" i="10" s="1"/>
  <c r="O66" i="10"/>
  <c r="O35" i="10"/>
  <c r="S35" i="10" s="1"/>
  <c r="O59" i="10"/>
  <c r="O52" i="10"/>
  <c r="S52" i="10" s="1"/>
  <c r="O53" i="10"/>
  <c r="S53" i="10" s="1"/>
  <c r="O37" i="10"/>
  <c r="S37" i="10" s="1"/>
  <c r="O59" i="9"/>
  <c r="O55" i="9"/>
  <c r="O61" i="9"/>
  <c r="O36" i="9"/>
  <c r="S36" i="9" s="1"/>
  <c r="O40" i="9"/>
  <c r="S40" i="9" s="1"/>
  <c r="O67" i="9"/>
  <c r="O63" i="9"/>
  <c r="O42" i="9"/>
  <c r="S42" i="9" s="1"/>
  <c r="O69" i="9"/>
  <c r="O50" i="9"/>
  <c r="S50" i="9" s="1"/>
  <c r="O43" i="9"/>
  <c r="S43" i="9" s="1"/>
  <c r="O52" i="9"/>
  <c r="S52" i="9" s="1"/>
  <c r="O25" i="9"/>
  <c r="S25" i="9" s="1"/>
  <c r="O60" i="9"/>
  <c r="O41" i="9"/>
  <c r="S41" i="9" s="1"/>
  <c r="O26" i="9"/>
  <c r="S26" i="9" s="1"/>
  <c r="O66" i="9"/>
  <c r="O56" i="9"/>
  <c r="O32" i="9"/>
  <c r="S32" i="9" s="1"/>
  <c r="O53" i="9"/>
  <c r="S53" i="9" s="1"/>
  <c r="O49" i="9"/>
  <c r="S49" i="9" s="1"/>
  <c r="O34" i="9"/>
  <c r="S34" i="9" s="1"/>
  <c r="O51" i="9"/>
  <c r="S51" i="9" s="1"/>
  <c r="D20" i="8"/>
  <c r="D21" i="8" s="1"/>
  <c r="U53" i="7"/>
  <c r="T53" i="7" s="1"/>
  <c r="W53" i="7" s="1"/>
  <c r="U26" i="8"/>
  <c r="T26" i="8" s="1"/>
  <c r="W26" i="8" s="1"/>
  <c r="U41" i="8"/>
  <c r="T41" i="8" s="1"/>
  <c r="W41" i="8" s="1"/>
  <c r="U45" i="8"/>
  <c r="T45" i="8" s="1"/>
  <c r="W45" i="8" s="1"/>
  <c r="U51" i="8"/>
  <c r="T51" i="8" s="1"/>
  <c r="W51" i="8" s="1"/>
  <c r="U44" i="8"/>
  <c r="T44" i="8" s="1"/>
  <c r="W44" i="8" s="1"/>
  <c r="U27" i="7"/>
  <c r="T27" i="7" s="1"/>
  <c r="W27" i="7" s="1"/>
  <c r="U50" i="7"/>
  <c r="T50" i="7" s="1"/>
  <c r="W50" i="7" s="1"/>
  <c r="U48" i="8"/>
  <c r="T48" i="8" s="1"/>
  <c r="W48" i="8" s="1"/>
  <c r="U31" i="8"/>
  <c r="T31" i="8" s="1"/>
  <c r="W31" i="8" s="1"/>
  <c r="U36" i="8"/>
  <c r="T36" i="8" s="1"/>
  <c r="W36" i="8" s="1"/>
  <c r="U46" i="8"/>
  <c r="T46" i="8" s="1"/>
  <c r="W46" i="8" s="1"/>
  <c r="U27" i="8"/>
  <c r="T27" i="8" s="1"/>
  <c r="W27" i="8" s="1"/>
  <c r="U33" i="8"/>
  <c r="T33" i="8" s="1"/>
  <c r="W33" i="8" s="1"/>
  <c r="U42" i="8"/>
  <c r="T42" i="8" s="1"/>
  <c r="W42" i="8" s="1"/>
  <c r="U25" i="7"/>
  <c r="T25" i="7" s="1"/>
  <c r="W25" i="7" s="1"/>
  <c r="U28" i="7"/>
  <c r="T28" i="7" s="1"/>
  <c r="W28" i="7" s="1"/>
  <c r="U36" i="7"/>
  <c r="T36" i="7" s="1"/>
  <c r="W36" i="7" s="1"/>
  <c r="U33" i="7"/>
  <c r="T33" i="7" s="1"/>
  <c r="W33" i="7" s="1"/>
  <c r="U24" i="8"/>
  <c r="T24" i="8" s="1"/>
  <c r="W24" i="8" s="1"/>
  <c r="U25" i="8"/>
  <c r="T25" i="8" s="1"/>
  <c r="W25" i="8" s="1"/>
  <c r="U47" i="8"/>
  <c r="T47" i="8" s="1"/>
  <c r="W47" i="8" s="1"/>
  <c r="U52" i="8"/>
  <c r="T52" i="8" s="1"/>
  <c r="W52" i="8" s="1"/>
  <c r="U53" i="8"/>
  <c r="T53" i="8" s="1"/>
  <c r="W53" i="8" s="1"/>
  <c r="U49" i="7"/>
  <c r="T49" i="7" s="1"/>
  <c r="W49" i="7" s="1"/>
  <c r="U29" i="7"/>
  <c r="T29" i="7" s="1"/>
  <c r="W29" i="7" s="1"/>
  <c r="U37" i="7"/>
  <c r="T37" i="7" s="1"/>
  <c r="W37" i="7" s="1"/>
  <c r="U40" i="7"/>
  <c r="T40" i="7" s="1"/>
  <c r="W40" i="7" s="1"/>
  <c r="U44" i="7"/>
  <c r="T44" i="7" s="1"/>
  <c r="W44" i="7" s="1"/>
  <c r="U51" i="7"/>
  <c r="T51" i="7" s="1"/>
  <c r="W51" i="7" s="1"/>
  <c r="U28" i="8"/>
  <c r="T28" i="8" s="1"/>
  <c r="W28" i="8" s="1"/>
  <c r="U34" i="8"/>
  <c r="T34" i="8" s="1"/>
  <c r="W34" i="8" s="1"/>
  <c r="U37" i="8"/>
  <c r="T37" i="8" s="1"/>
  <c r="W37" i="8" s="1"/>
  <c r="U43" i="8"/>
  <c r="T43" i="8" s="1"/>
  <c r="W43" i="8" s="1"/>
  <c r="U42" i="7"/>
  <c r="T42" i="7" s="1"/>
  <c r="W42" i="7" s="1"/>
  <c r="U32" i="7"/>
  <c r="T32" i="7" s="1"/>
  <c r="W32" i="7" s="1"/>
  <c r="U43" i="7"/>
  <c r="T43" i="7" s="1"/>
  <c r="W43" i="7" s="1"/>
  <c r="U47" i="7"/>
  <c r="T47" i="7" s="1"/>
  <c r="W47" i="7" s="1"/>
  <c r="U26" i="7"/>
  <c r="T26" i="7" s="1"/>
  <c r="W26" i="7" s="1"/>
  <c r="U41" i="7"/>
  <c r="T41" i="7" s="1"/>
  <c r="W41" i="7" s="1"/>
  <c r="U38" i="8"/>
  <c r="T38" i="8" s="1"/>
  <c r="W38" i="8" s="1"/>
  <c r="U49" i="8"/>
  <c r="T49" i="8" s="1"/>
  <c r="W49" i="8" s="1"/>
  <c r="U35" i="7"/>
  <c r="T35" i="7" s="1"/>
  <c r="W35" i="7" s="1"/>
  <c r="U34" i="7"/>
  <c r="T34" i="7" s="1"/>
  <c r="W34" i="7" s="1"/>
  <c r="U45" i="7"/>
  <c r="T45" i="7" s="1"/>
  <c r="W45" i="7" s="1"/>
  <c r="U48" i="7"/>
  <c r="T48" i="7" s="1"/>
  <c r="W48" i="7" s="1"/>
  <c r="U52" i="7"/>
  <c r="T52" i="7" s="1"/>
  <c r="W52" i="7" s="1"/>
  <c r="U29" i="8"/>
  <c r="T29" i="8" s="1"/>
  <c r="W29" i="8" s="1"/>
  <c r="U35" i="8"/>
  <c r="T35" i="8" s="1"/>
  <c r="W35" i="8" s="1"/>
  <c r="U39" i="8"/>
  <c r="T39" i="8" s="1"/>
  <c r="W39" i="8" s="1"/>
  <c r="U50" i="8"/>
  <c r="T50" i="8" s="1"/>
  <c r="W50" i="8" s="1"/>
  <c r="F24" i="8"/>
  <c r="D10" i="8"/>
  <c r="O72" i="8" s="1"/>
  <c r="U30" i="8"/>
  <c r="T30" i="8" s="1"/>
  <c r="W30" i="8" s="1"/>
  <c r="U32" i="8"/>
  <c r="T32" i="8" s="1"/>
  <c r="W32" i="8" s="1"/>
  <c r="U40" i="8"/>
  <c r="T40" i="8" s="1"/>
  <c r="W40" i="8" s="1"/>
  <c r="O64" i="8"/>
  <c r="U24" i="7"/>
  <c r="T24" i="7" s="1"/>
  <c r="W24" i="7" s="1"/>
  <c r="D10" i="7"/>
  <c r="O64" i="7" s="1"/>
  <c r="D20" i="7"/>
  <c r="D21" i="7" s="1"/>
  <c r="U38" i="7"/>
  <c r="T38" i="7" s="1"/>
  <c r="W38" i="7" s="1"/>
  <c r="F28" i="7"/>
  <c r="U30" i="7"/>
  <c r="T30" i="7" s="1"/>
  <c r="W30" i="7" s="1"/>
  <c r="F24" i="7"/>
  <c r="U46" i="7"/>
  <c r="T46" i="7" s="1"/>
  <c r="W46" i="7" s="1"/>
  <c r="U31" i="7"/>
  <c r="T31" i="7" s="1"/>
  <c r="W31" i="7" s="1"/>
  <c r="U39" i="7"/>
  <c r="T39" i="7" s="1"/>
  <c r="W39" i="7" s="1"/>
  <c r="M72" i="6"/>
  <c r="G72" i="6" s="1"/>
  <c r="L72" i="6"/>
  <c r="F72" i="6" s="1"/>
  <c r="K72" i="6"/>
  <c r="E72" i="6" s="1"/>
  <c r="J72" i="6"/>
  <c r="C72" i="6" s="1"/>
  <c r="I72" i="6"/>
  <c r="D72" i="6" s="1"/>
  <c r="M71" i="6"/>
  <c r="G71" i="6" s="1"/>
  <c r="L71" i="6"/>
  <c r="F71" i="6" s="1"/>
  <c r="K71" i="6"/>
  <c r="E71" i="6" s="1"/>
  <c r="J71" i="6"/>
  <c r="C71" i="6" s="1"/>
  <c r="I71" i="6"/>
  <c r="D71" i="6" s="1"/>
  <c r="M70" i="6"/>
  <c r="G70" i="6" s="1"/>
  <c r="L70" i="6"/>
  <c r="F70" i="6" s="1"/>
  <c r="K70" i="6"/>
  <c r="E70" i="6" s="1"/>
  <c r="J70" i="6"/>
  <c r="C70" i="6" s="1"/>
  <c r="I70" i="6"/>
  <c r="D70" i="6" s="1"/>
  <c r="M69" i="6"/>
  <c r="G69" i="6" s="1"/>
  <c r="L69" i="6"/>
  <c r="F69" i="6" s="1"/>
  <c r="K69" i="6"/>
  <c r="E69" i="6" s="1"/>
  <c r="J69" i="6"/>
  <c r="C69" i="6" s="1"/>
  <c r="I69" i="6"/>
  <c r="D69" i="6" s="1"/>
  <c r="M68" i="6"/>
  <c r="G68" i="6" s="1"/>
  <c r="L68" i="6"/>
  <c r="F68" i="6" s="1"/>
  <c r="K68" i="6"/>
  <c r="E68" i="6" s="1"/>
  <c r="J68" i="6"/>
  <c r="C68" i="6" s="1"/>
  <c r="I68" i="6"/>
  <c r="D68" i="6" s="1"/>
  <c r="M67" i="6"/>
  <c r="G67" i="6" s="1"/>
  <c r="L67" i="6"/>
  <c r="F67" i="6" s="1"/>
  <c r="K67" i="6"/>
  <c r="E67" i="6" s="1"/>
  <c r="J67" i="6"/>
  <c r="C67" i="6" s="1"/>
  <c r="I67" i="6"/>
  <c r="D67" i="6" s="1"/>
  <c r="M66" i="6"/>
  <c r="G66" i="6" s="1"/>
  <c r="L66" i="6"/>
  <c r="F66" i="6" s="1"/>
  <c r="K66" i="6"/>
  <c r="E66" i="6" s="1"/>
  <c r="J66" i="6"/>
  <c r="C66" i="6" s="1"/>
  <c r="I66" i="6"/>
  <c r="D66" i="6" s="1"/>
  <c r="M65" i="6"/>
  <c r="G65" i="6" s="1"/>
  <c r="L65" i="6"/>
  <c r="F65" i="6" s="1"/>
  <c r="K65" i="6"/>
  <c r="E65" i="6" s="1"/>
  <c r="J65" i="6"/>
  <c r="C65" i="6" s="1"/>
  <c r="I65" i="6"/>
  <c r="D65" i="6" s="1"/>
  <c r="M64" i="6"/>
  <c r="G64" i="6" s="1"/>
  <c r="L64" i="6"/>
  <c r="F64" i="6" s="1"/>
  <c r="K64" i="6"/>
  <c r="E64" i="6" s="1"/>
  <c r="J64" i="6"/>
  <c r="C64" i="6" s="1"/>
  <c r="I64" i="6"/>
  <c r="D64" i="6" s="1"/>
  <c r="M63" i="6"/>
  <c r="G63" i="6" s="1"/>
  <c r="L63" i="6"/>
  <c r="F63" i="6" s="1"/>
  <c r="K63" i="6"/>
  <c r="E63" i="6" s="1"/>
  <c r="J63" i="6"/>
  <c r="C63" i="6" s="1"/>
  <c r="I63" i="6"/>
  <c r="D63" i="6" s="1"/>
  <c r="M62" i="6"/>
  <c r="G62" i="6" s="1"/>
  <c r="L62" i="6"/>
  <c r="F62" i="6" s="1"/>
  <c r="K62" i="6"/>
  <c r="E62" i="6" s="1"/>
  <c r="J62" i="6"/>
  <c r="C62" i="6" s="1"/>
  <c r="I62" i="6"/>
  <c r="D62" i="6" s="1"/>
  <c r="M61" i="6"/>
  <c r="G61" i="6" s="1"/>
  <c r="L61" i="6"/>
  <c r="F61" i="6" s="1"/>
  <c r="K61" i="6"/>
  <c r="E61" i="6" s="1"/>
  <c r="J61" i="6"/>
  <c r="C61" i="6" s="1"/>
  <c r="I61" i="6"/>
  <c r="D61" i="6" s="1"/>
  <c r="M60" i="6"/>
  <c r="G60" i="6" s="1"/>
  <c r="L60" i="6"/>
  <c r="F60" i="6" s="1"/>
  <c r="K60" i="6"/>
  <c r="E60" i="6" s="1"/>
  <c r="J60" i="6"/>
  <c r="C60" i="6" s="1"/>
  <c r="I60" i="6"/>
  <c r="D60" i="6" s="1"/>
  <c r="M59" i="6"/>
  <c r="G59" i="6" s="1"/>
  <c r="L59" i="6"/>
  <c r="F59" i="6" s="1"/>
  <c r="K59" i="6"/>
  <c r="E59" i="6" s="1"/>
  <c r="J59" i="6"/>
  <c r="C59" i="6" s="1"/>
  <c r="I59" i="6"/>
  <c r="D59" i="6" s="1"/>
  <c r="M58" i="6"/>
  <c r="G58" i="6" s="1"/>
  <c r="L58" i="6"/>
  <c r="F58" i="6" s="1"/>
  <c r="K58" i="6"/>
  <c r="E58" i="6" s="1"/>
  <c r="J58" i="6"/>
  <c r="C58" i="6" s="1"/>
  <c r="I58" i="6"/>
  <c r="D58" i="6" s="1"/>
  <c r="M57" i="6"/>
  <c r="G57" i="6" s="1"/>
  <c r="L57" i="6"/>
  <c r="F57" i="6" s="1"/>
  <c r="K57" i="6"/>
  <c r="E57" i="6" s="1"/>
  <c r="J57" i="6"/>
  <c r="C57" i="6" s="1"/>
  <c r="I57" i="6"/>
  <c r="D57" i="6" s="1"/>
  <c r="M56" i="6"/>
  <c r="G56" i="6" s="1"/>
  <c r="L56" i="6"/>
  <c r="F56" i="6" s="1"/>
  <c r="K56" i="6"/>
  <c r="E56" i="6" s="1"/>
  <c r="J56" i="6"/>
  <c r="C56" i="6" s="1"/>
  <c r="I56" i="6"/>
  <c r="D56" i="6" s="1"/>
  <c r="M55" i="6"/>
  <c r="G55" i="6" s="1"/>
  <c r="L55" i="6"/>
  <c r="K55" i="6"/>
  <c r="E55" i="6" s="1"/>
  <c r="J55" i="6"/>
  <c r="C55" i="6" s="1"/>
  <c r="I55" i="6"/>
  <c r="D55" i="6" s="1"/>
  <c r="M54" i="6"/>
  <c r="G54" i="6" s="1"/>
  <c r="L54" i="6"/>
  <c r="F54" i="6" s="1"/>
  <c r="K54" i="6"/>
  <c r="E54" i="6" s="1"/>
  <c r="J54" i="6"/>
  <c r="C54" i="6" s="1"/>
  <c r="I54" i="6"/>
  <c r="D54" i="6" s="1"/>
  <c r="V53" i="6"/>
  <c r="Q53" i="6"/>
  <c r="M53" i="6"/>
  <c r="G53" i="6" s="1"/>
  <c r="L53" i="6"/>
  <c r="F53" i="6" s="1"/>
  <c r="K53" i="6"/>
  <c r="E53" i="6" s="1"/>
  <c r="J53" i="6"/>
  <c r="C53" i="6" s="1"/>
  <c r="I53" i="6"/>
  <c r="D53" i="6" s="1"/>
  <c r="V52" i="6"/>
  <c r="Q52" i="6"/>
  <c r="M52" i="6"/>
  <c r="G52" i="6" s="1"/>
  <c r="L52" i="6"/>
  <c r="F52" i="6" s="1"/>
  <c r="K52" i="6"/>
  <c r="E52" i="6" s="1"/>
  <c r="J52" i="6"/>
  <c r="C52" i="6" s="1"/>
  <c r="I52" i="6"/>
  <c r="D52" i="6" s="1"/>
  <c r="V51" i="6"/>
  <c r="Q51" i="6"/>
  <c r="M51" i="6"/>
  <c r="G51" i="6" s="1"/>
  <c r="L51" i="6"/>
  <c r="F51" i="6" s="1"/>
  <c r="K51" i="6"/>
  <c r="E51" i="6" s="1"/>
  <c r="J51" i="6"/>
  <c r="C51" i="6" s="1"/>
  <c r="I51" i="6"/>
  <c r="D51" i="6" s="1"/>
  <c r="V50" i="6"/>
  <c r="Q50" i="6"/>
  <c r="M50" i="6"/>
  <c r="G50" i="6" s="1"/>
  <c r="L50" i="6"/>
  <c r="F50" i="6" s="1"/>
  <c r="K50" i="6"/>
  <c r="E50" i="6" s="1"/>
  <c r="J50" i="6"/>
  <c r="C50" i="6" s="1"/>
  <c r="I50" i="6"/>
  <c r="D50" i="6" s="1"/>
  <c r="V49" i="6"/>
  <c r="Q49" i="6"/>
  <c r="M49" i="6"/>
  <c r="G49" i="6" s="1"/>
  <c r="L49" i="6"/>
  <c r="F49" i="6" s="1"/>
  <c r="K49" i="6"/>
  <c r="E49" i="6" s="1"/>
  <c r="J49" i="6"/>
  <c r="C49" i="6" s="1"/>
  <c r="I49" i="6"/>
  <c r="D49" i="6" s="1"/>
  <c r="V48" i="6"/>
  <c r="Q48" i="6"/>
  <c r="M48" i="6"/>
  <c r="G48" i="6" s="1"/>
  <c r="L48" i="6"/>
  <c r="F48" i="6" s="1"/>
  <c r="K48" i="6"/>
  <c r="E48" i="6" s="1"/>
  <c r="J48" i="6"/>
  <c r="C48" i="6" s="1"/>
  <c r="I48" i="6"/>
  <c r="D48" i="6" s="1"/>
  <c r="V47" i="6"/>
  <c r="Q47" i="6"/>
  <c r="M47" i="6"/>
  <c r="G47" i="6" s="1"/>
  <c r="L47" i="6"/>
  <c r="F47" i="6" s="1"/>
  <c r="K47" i="6"/>
  <c r="E47" i="6" s="1"/>
  <c r="J47" i="6"/>
  <c r="C47" i="6" s="1"/>
  <c r="I47" i="6"/>
  <c r="D47" i="6" s="1"/>
  <c r="V46" i="6"/>
  <c r="Q46" i="6"/>
  <c r="M46" i="6"/>
  <c r="G46" i="6" s="1"/>
  <c r="L46" i="6"/>
  <c r="F46" i="6" s="1"/>
  <c r="K46" i="6"/>
  <c r="E46" i="6" s="1"/>
  <c r="J46" i="6"/>
  <c r="C46" i="6" s="1"/>
  <c r="I46" i="6"/>
  <c r="D46" i="6" s="1"/>
  <c r="V45" i="6"/>
  <c r="Q45" i="6"/>
  <c r="M45" i="6"/>
  <c r="G45" i="6" s="1"/>
  <c r="L45" i="6"/>
  <c r="F45" i="6" s="1"/>
  <c r="K45" i="6"/>
  <c r="E45" i="6" s="1"/>
  <c r="J45" i="6"/>
  <c r="C45" i="6" s="1"/>
  <c r="I45" i="6"/>
  <c r="D45" i="6" s="1"/>
  <c r="V44" i="6"/>
  <c r="Q44" i="6"/>
  <c r="M44" i="6"/>
  <c r="G44" i="6" s="1"/>
  <c r="L44" i="6"/>
  <c r="F44" i="6" s="1"/>
  <c r="K44" i="6"/>
  <c r="E44" i="6" s="1"/>
  <c r="J44" i="6"/>
  <c r="C44" i="6" s="1"/>
  <c r="I44" i="6"/>
  <c r="D44" i="6" s="1"/>
  <c r="V43" i="6"/>
  <c r="Q43" i="6"/>
  <c r="M43" i="6"/>
  <c r="G43" i="6" s="1"/>
  <c r="L43" i="6"/>
  <c r="F43" i="6" s="1"/>
  <c r="K43" i="6"/>
  <c r="E43" i="6" s="1"/>
  <c r="J43" i="6"/>
  <c r="C43" i="6" s="1"/>
  <c r="I43" i="6"/>
  <c r="D43" i="6" s="1"/>
  <c r="V42" i="6"/>
  <c r="Q42" i="6"/>
  <c r="M42" i="6"/>
  <c r="G42" i="6" s="1"/>
  <c r="L42" i="6"/>
  <c r="F42" i="6" s="1"/>
  <c r="K42" i="6"/>
  <c r="E42" i="6" s="1"/>
  <c r="J42" i="6"/>
  <c r="C42" i="6" s="1"/>
  <c r="I42" i="6"/>
  <c r="D42" i="6" s="1"/>
  <c r="V41" i="6"/>
  <c r="Q41" i="6"/>
  <c r="M41" i="6"/>
  <c r="G41" i="6" s="1"/>
  <c r="L41" i="6"/>
  <c r="F41" i="6" s="1"/>
  <c r="K41" i="6"/>
  <c r="E41" i="6" s="1"/>
  <c r="J41" i="6"/>
  <c r="C41" i="6" s="1"/>
  <c r="I41" i="6"/>
  <c r="D41" i="6" s="1"/>
  <c r="V40" i="6"/>
  <c r="Q40" i="6"/>
  <c r="M40" i="6"/>
  <c r="G40" i="6" s="1"/>
  <c r="L40" i="6"/>
  <c r="F40" i="6" s="1"/>
  <c r="K40" i="6"/>
  <c r="E40" i="6" s="1"/>
  <c r="J40" i="6"/>
  <c r="C40" i="6" s="1"/>
  <c r="I40" i="6"/>
  <c r="D40" i="6" s="1"/>
  <c r="V39" i="6"/>
  <c r="Q39" i="6"/>
  <c r="M39" i="6"/>
  <c r="G39" i="6" s="1"/>
  <c r="L39" i="6"/>
  <c r="F39" i="6" s="1"/>
  <c r="K39" i="6"/>
  <c r="E39" i="6" s="1"/>
  <c r="J39" i="6"/>
  <c r="C39" i="6" s="1"/>
  <c r="I39" i="6"/>
  <c r="D39" i="6" s="1"/>
  <c r="V38" i="6"/>
  <c r="Q38" i="6"/>
  <c r="M38" i="6"/>
  <c r="G38" i="6" s="1"/>
  <c r="L38" i="6"/>
  <c r="F38" i="6" s="1"/>
  <c r="K38" i="6"/>
  <c r="E38" i="6" s="1"/>
  <c r="J38" i="6"/>
  <c r="C38" i="6" s="1"/>
  <c r="I38" i="6"/>
  <c r="D38" i="6" s="1"/>
  <c r="V37" i="6"/>
  <c r="Q37" i="6"/>
  <c r="M37" i="6"/>
  <c r="G37" i="6" s="1"/>
  <c r="L37" i="6"/>
  <c r="F37" i="6" s="1"/>
  <c r="K37" i="6"/>
  <c r="E37" i="6" s="1"/>
  <c r="J37" i="6"/>
  <c r="C37" i="6" s="1"/>
  <c r="I37" i="6"/>
  <c r="D37" i="6" s="1"/>
  <c r="V36" i="6"/>
  <c r="Q36" i="6"/>
  <c r="M36" i="6"/>
  <c r="G36" i="6" s="1"/>
  <c r="L36" i="6"/>
  <c r="F36" i="6" s="1"/>
  <c r="K36" i="6"/>
  <c r="E36" i="6" s="1"/>
  <c r="J36" i="6"/>
  <c r="C36" i="6" s="1"/>
  <c r="I36" i="6"/>
  <c r="D36" i="6" s="1"/>
  <c r="V35" i="6"/>
  <c r="Q35" i="6"/>
  <c r="M35" i="6"/>
  <c r="G35" i="6" s="1"/>
  <c r="L35" i="6"/>
  <c r="F35" i="6" s="1"/>
  <c r="K35" i="6"/>
  <c r="E35" i="6" s="1"/>
  <c r="J35" i="6"/>
  <c r="C35" i="6" s="1"/>
  <c r="I35" i="6"/>
  <c r="D35" i="6" s="1"/>
  <c r="V34" i="6"/>
  <c r="Q34" i="6"/>
  <c r="M34" i="6"/>
  <c r="G34" i="6" s="1"/>
  <c r="L34" i="6"/>
  <c r="F34" i="6" s="1"/>
  <c r="K34" i="6"/>
  <c r="E34" i="6" s="1"/>
  <c r="J34" i="6"/>
  <c r="C34" i="6" s="1"/>
  <c r="I34" i="6"/>
  <c r="D34" i="6" s="1"/>
  <c r="V33" i="6"/>
  <c r="Q33" i="6"/>
  <c r="M33" i="6"/>
  <c r="G33" i="6" s="1"/>
  <c r="L33" i="6"/>
  <c r="F33" i="6" s="1"/>
  <c r="K33" i="6"/>
  <c r="E33" i="6" s="1"/>
  <c r="J33" i="6"/>
  <c r="C33" i="6" s="1"/>
  <c r="I33" i="6"/>
  <c r="D33" i="6" s="1"/>
  <c r="V32" i="6"/>
  <c r="Q32" i="6"/>
  <c r="M32" i="6"/>
  <c r="G32" i="6" s="1"/>
  <c r="L32" i="6"/>
  <c r="F32" i="6" s="1"/>
  <c r="K32" i="6"/>
  <c r="E32" i="6" s="1"/>
  <c r="J32" i="6"/>
  <c r="C32" i="6" s="1"/>
  <c r="I32" i="6"/>
  <c r="D32" i="6" s="1"/>
  <c r="V31" i="6"/>
  <c r="Q31" i="6"/>
  <c r="M31" i="6"/>
  <c r="G31" i="6" s="1"/>
  <c r="L31" i="6"/>
  <c r="F31" i="6" s="1"/>
  <c r="K31" i="6"/>
  <c r="E31" i="6" s="1"/>
  <c r="J31" i="6"/>
  <c r="C31" i="6" s="1"/>
  <c r="I31" i="6"/>
  <c r="D31" i="6" s="1"/>
  <c r="V30" i="6"/>
  <c r="Q30" i="6"/>
  <c r="M30" i="6"/>
  <c r="G30" i="6" s="1"/>
  <c r="L30" i="6"/>
  <c r="F30" i="6" s="1"/>
  <c r="K30" i="6"/>
  <c r="E30" i="6" s="1"/>
  <c r="J30" i="6"/>
  <c r="C30" i="6" s="1"/>
  <c r="I30" i="6"/>
  <c r="D30" i="6" s="1"/>
  <c r="V29" i="6"/>
  <c r="Q29" i="6"/>
  <c r="M29" i="6"/>
  <c r="G29" i="6" s="1"/>
  <c r="L29" i="6"/>
  <c r="F29" i="6" s="1"/>
  <c r="K29" i="6"/>
  <c r="E29" i="6" s="1"/>
  <c r="J29" i="6"/>
  <c r="C29" i="6" s="1"/>
  <c r="I29" i="6"/>
  <c r="D29" i="6" s="1"/>
  <c r="V28" i="6"/>
  <c r="Q28" i="6"/>
  <c r="M28" i="6"/>
  <c r="G28" i="6" s="1"/>
  <c r="L28" i="6"/>
  <c r="F28" i="6" s="1"/>
  <c r="K28" i="6"/>
  <c r="E28" i="6" s="1"/>
  <c r="J28" i="6"/>
  <c r="C28" i="6" s="1"/>
  <c r="I28" i="6"/>
  <c r="D28" i="6" s="1"/>
  <c r="V27" i="6"/>
  <c r="Q27" i="6"/>
  <c r="M27" i="6"/>
  <c r="G27" i="6" s="1"/>
  <c r="L27" i="6"/>
  <c r="F27" i="6" s="1"/>
  <c r="K27" i="6"/>
  <c r="E27" i="6" s="1"/>
  <c r="J27" i="6"/>
  <c r="C27" i="6" s="1"/>
  <c r="I27" i="6"/>
  <c r="D27" i="6" s="1"/>
  <c r="V26" i="6"/>
  <c r="Q26" i="6"/>
  <c r="M26" i="6"/>
  <c r="G26" i="6" s="1"/>
  <c r="L26" i="6"/>
  <c r="F26" i="6" s="1"/>
  <c r="K26" i="6"/>
  <c r="E26" i="6" s="1"/>
  <c r="J26" i="6"/>
  <c r="C26" i="6" s="1"/>
  <c r="I26" i="6"/>
  <c r="D26" i="6" s="1"/>
  <c r="Y25" i="6"/>
  <c r="V25" i="6"/>
  <c r="Q25" i="6"/>
  <c r="M25" i="6"/>
  <c r="G25" i="6" s="1"/>
  <c r="L25" i="6"/>
  <c r="F25" i="6" s="1"/>
  <c r="K25" i="6"/>
  <c r="E25" i="6" s="1"/>
  <c r="J25" i="6"/>
  <c r="C25" i="6" s="1"/>
  <c r="I25" i="6"/>
  <c r="D25" i="6" s="1"/>
  <c r="V24" i="6"/>
  <c r="Q24" i="6"/>
  <c r="M24" i="6"/>
  <c r="G24" i="6" s="1"/>
  <c r="L24" i="6"/>
  <c r="F24" i="6" s="1"/>
  <c r="K24" i="6"/>
  <c r="E24" i="6" s="1"/>
  <c r="J24" i="6"/>
  <c r="C24" i="6" s="1"/>
  <c r="I24" i="6"/>
  <c r="D24" i="6" s="1"/>
  <c r="D7" i="6"/>
  <c r="D8" i="6" s="1"/>
  <c r="D9" i="6" s="1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Y25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M72" i="2"/>
  <c r="G72" i="2" s="1"/>
  <c r="M71" i="2"/>
  <c r="G71" i="2" s="1"/>
  <c r="M70" i="2"/>
  <c r="G70" i="2" s="1"/>
  <c r="M69" i="2"/>
  <c r="G69" i="2" s="1"/>
  <c r="M68" i="2"/>
  <c r="G68" i="2" s="1"/>
  <c r="M67" i="2"/>
  <c r="G67" i="2" s="1"/>
  <c r="M66" i="2"/>
  <c r="G66" i="2" s="1"/>
  <c r="M65" i="2"/>
  <c r="G65" i="2" s="1"/>
  <c r="M64" i="2"/>
  <c r="G64" i="2" s="1"/>
  <c r="M63" i="2"/>
  <c r="G63" i="2" s="1"/>
  <c r="M62" i="2"/>
  <c r="G62" i="2" s="1"/>
  <c r="M61" i="2"/>
  <c r="G61" i="2" s="1"/>
  <c r="M60" i="2"/>
  <c r="G60" i="2" s="1"/>
  <c r="M59" i="2"/>
  <c r="G59" i="2" s="1"/>
  <c r="M58" i="2"/>
  <c r="G58" i="2" s="1"/>
  <c r="M57" i="2"/>
  <c r="G57" i="2" s="1"/>
  <c r="M56" i="2"/>
  <c r="G56" i="2" s="1"/>
  <c r="M55" i="2"/>
  <c r="G55" i="2" s="1"/>
  <c r="M54" i="2"/>
  <c r="G54" i="2" s="1"/>
  <c r="M53" i="2"/>
  <c r="G53" i="2" s="1"/>
  <c r="M52" i="2"/>
  <c r="G52" i="2" s="1"/>
  <c r="M51" i="2"/>
  <c r="G51" i="2" s="1"/>
  <c r="M50" i="2"/>
  <c r="G50" i="2" s="1"/>
  <c r="M49" i="2"/>
  <c r="G49" i="2" s="1"/>
  <c r="M48" i="2"/>
  <c r="G48" i="2" s="1"/>
  <c r="M47" i="2"/>
  <c r="G47" i="2" s="1"/>
  <c r="M46" i="2"/>
  <c r="G46" i="2" s="1"/>
  <c r="M45" i="2"/>
  <c r="G45" i="2" s="1"/>
  <c r="M44" i="2"/>
  <c r="G44" i="2" s="1"/>
  <c r="M43" i="2"/>
  <c r="G43" i="2" s="1"/>
  <c r="M42" i="2"/>
  <c r="G42" i="2" s="1"/>
  <c r="M41" i="2"/>
  <c r="G41" i="2" s="1"/>
  <c r="M40" i="2"/>
  <c r="G40" i="2" s="1"/>
  <c r="M39" i="2"/>
  <c r="G39" i="2" s="1"/>
  <c r="M38" i="2"/>
  <c r="G38" i="2" s="1"/>
  <c r="M37" i="2"/>
  <c r="G37" i="2" s="1"/>
  <c r="M36" i="2"/>
  <c r="M35" i="2"/>
  <c r="G35" i="2" s="1"/>
  <c r="M34" i="2"/>
  <c r="G34" i="2" s="1"/>
  <c r="M33" i="2"/>
  <c r="G33" i="2" s="1"/>
  <c r="M32" i="2"/>
  <c r="G32" i="2" s="1"/>
  <c r="M31" i="2"/>
  <c r="G31" i="2" s="1"/>
  <c r="M30" i="2"/>
  <c r="G30" i="2" s="1"/>
  <c r="M29" i="2"/>
  <c r="G29" i="2" s="1"/>
  <c r="M28" i="2"/>
  <c r="G28" i="2" s="1"/>
  <c r="M27" i="2"/>
  <c r="G27" i="2" s="1"/>
  <c r="M26" i="2"/>
  <c r="G26" i="2" s="1"/>
  <c r="M25" i="2"/>
  <c r="G25" i="2" s="1"/>
  <c r="M24" i="2"/>
  <c r="G24" i="2" s="1"/>
  <c r="L72" i="2"/>
  <c r="F72" i="2" s="1"/>
  <c r="L71" i="2"/>
  <c r="F71" i="2" s="1"/>
  <c r="L70" i="2"/>
  <c r="F70" i="2" s="1"/>
  <c r="L69" i="2"/>
  <c r="F69" i="2" s="1"/>
  <c r="L68" i="2"/>
  <c r="F68" i="2" s="1"/>
  <c r="L67" i="2"/>
  <c r="F67" i="2" s="1"/>
  <c r="L66" i="2"/>
  <c r="F66" i="2" s="1"/>
  <c r="L65" i="2"/>
  <c r="F65" i="2" s="1"/>
  <c r="L64" i="2"/>
  <c r="F64" i="2" s="1"/>
  <c r="L63" i="2"/>
  <c r="F63" i="2" s="1"/>
  <c r="L62" i="2"/>
  <c r="F62" i="2" s="1"/>
  <c r="L61" i="2"/>
  <c r="F61" i="2" s="1"/>
  <c r="L60" i="2"/>
  <c r="F60" i="2" s="1"/>
  <c r="L59" i="2"/>
  <c r="F59" i="2" s="1"/>
  <c r="L58" i="2"/>
  <c r="F58" i="2" s="1"/>
  <c r="L57" i="2"/>
  <c r="F57" i="2" s="1"/>
  <c r="L56" i="2"/>
  <c r="F56" i="2" s="1"/>
  <c r="L55" i="2"/>
  <c r="F55" i="2" s="1"/>
  <c r="L54" i="2"/>
  <c r="F54" i="2" s="1"/>
  <c r="L53" i="2"/>
  <c r="F53" i="2" s="1"/>
  <c r="L52" i="2"/>
  <c r="F52" i="2" s="1"/>
  <c r="L51" i="2"/>
  <c r="F51" i="2" s="1"/>
  <c r="L50" i="2"/>
  <c r="F50" i="2" s="1"/>
  <c r="L49" i="2"/>
  <c r="F49" i="2" s="1"/>
  <c r="L48" i="2"/>
  <c r="F48" i="2" s="1"/>
  <c r="L47" i="2"/>
  <c r="F47" i="2" s="1"/>
  <c r="L46" i="2"/>
  <c r="F46" i="2" s="1"/>
  <c r="L45" i="2"/>
  <c r="F45" i="2" s="1"/>
  <c r="L44" i="2"/>
  <c r="F44" i="2" s="1"/>
  <c r="L43" i="2"/>
  <c r="F43" i="2" s="1"/>
  <c r="L42" i="2"/>
  <c r="F42" i="2" s="1"/>
  <c r="L41" i="2"/>
  <c r="F41" i="2" s="1"/>
  <c r="L40" i="2"/>
  <c r="F40" i="2" s="1"/>
  <c r="L39" i="2"/>
  <c r="F39" i="2" s="1"/>
  <c r="L38" i="2"/>
  <c r="F38" i="2" s="1"/>
  <c r="L37" i="2"/>
  <c r="F37" i="2" s="1"/>
  <c r="L36" i="2"/>
  <c r="F36" i="2" s="1"/>
  <c r="L35" i="2"/>
  <c r="F35" i="2" s="1"/>
  <c r="L34" i="2"/>
  <c r="F34" i="2" s="1"/>
  <c r="L33" i="2"/>
  <c r="F33" i="2" s="1"/>
  <c r="L32" i="2"/>
  <c r="F32" i="2" s="1"/>
  <c r="L31" i="2"/>
  <c r="F31" i="2" s="1"/>
  <c r="L30" i="2"/>
  <c r="F30" i="2" s="1"/>
  <c r="L29" i="2"/>
  <c r="F29" i="2" s="1"/>
  <c r="L28" i="2"/>
  <c r="F28" i="2" s="1"/>
  <c r="L27" i="2"/>
  <c r="F27" i="2" s="1"/>
  <c r="L26" i="2"/>
  <c r="F26" i="2" s="1"/>
  <c r="L25" i="2"/>
  <c r="F25" i="2" s="1"/>
  <c r="L24" i="2"/>
  <c r="K72" i="2"/>
  <c r="E72" i="2" s="1"/>
  <c r="K71" i="2"/>
  <c r="E71" i="2" s="1"/>
  <c r="K70" i="2"/>
  <c r="E70" i="2" s="1"/>
  <c r="K69" i="2"/>
  <c r="E69" i="2" s="1"/>
  <c r="K68" i="2"/>
  <c r="E68" i="2" s="1"/>
  <c r="K67" i="2"/>
  <c r="E67" i="2" s="1"/>
  <c r="K66" i="2"/>
  <c r="E66" i="2" s="1"/>
  <c r="K65" i="2"/>
  <c r="E65" i="2" s="1"/>
  <c r="K64" i="2"/>
  <c r="E64" i="2" s="1"/>
  <c r="K63" i="2"/>
  <c r="E63" i="2" s="1"/>
  <c r="K62" i="2"/>
  <c r="E62" i="2" s="1"/>
  <c r="K61" i="2"/>
  <c r="E61" i="2" s="1"/>
  <c r="K60" i="2"/>
  <c r="E60" i="2" s="1"/>
  <c r="K59" i="2"/>
  <c r="E59" i="2" s="1"/>
  <c r="K58" i="2"/>
  <c r="E58" i="2" s="1"/>
  <c r="K57" i="2"/>
  <c r="E57" i="2" s="1"/>
  <c r="K56" i="2"/>
  <c r="E56" i="2" s="1"/>
  <c r="K55" i="2"/>
  <c r="E55" i="2" s="1"/>
  <c r="K54" i="2"/>
  <c r="E54" i="2" s="1"/>
  <c r="K53" i="2"/>
  <c r="E53" i="2" s="1"/>
  <c r="K52" i="2"/>
  <c r="E52" i="2" s="1"/>
  <c r="K51" i="2"/>
  <c r="E51" i="2" s="1"/>
  <c r="K50" i="2"/>
  <c r="E50" i="2" s="1"/>
  <c r="K49" i="2"/>
  <c r="E49" i="2" s="1"/>
  <c r="K48" i="2"/>
  <c r="E48" i="2" s="1"/>
  <c r="K47" i="2"/>
  <c r="E47" i="2" s="1"/>
  <c r="K46" i="2"/>
  <c r="E46" i="2" s="1"/>
  <c r="K45" i="2"/>
  <c r="E45" i="2" s="1"/>
  <c r="K44" i="2"/>
  <c r="E44" i="2" s="1"/>
  <c r="K43" i="2"/>
  <c r="E43" i="2" s="1"/>
  <c r="K42" i="2"/>
  <c r="E42" i="2" s="1"/>
  <c r="K41" i="2"/>
  <c r="E41" i="2" s="1"/>
  <c r="K40" i="2"/>
  <c r="E40" i="2" s="1"/>
  <c r="K39" i="2"/>
  <c r="E39" i="2" s="1"/>
  <c r="K38" i="2"/>
  <c r="E38" i="2" s="1"/>
  <c r="K37" i="2"/>
  <c r="E37" i="2" s="1"/>
  <c r="K36" i="2"/>
  <c r="E36" i="2" s="1"/>
  <c r="K35" i="2"/>
  <c r="E35" i="2" s="1"/>
  <c r="K34" i="2"/>
  <c r="E34" i="2" s="1"/>
  <c r="K33" i="2"/>
  <c r="E33" i="2" s="1"/>
  <c r="K32" i="2"/>
  <c r="E32" i="2" s="1"/>
  <c r="K31" i="2"/>
  <c r="E31" i="2" s="1"/>
  <c r="K30" i="2"/>
  <c r="E30" i="2" s="1"/>
  <c r="K29" i="2"/>
  <c r="E29" i="2" s="1"/>
  <c r="K28" i="2"/>
  <c r="E28" i="2" s="1"/>
  <c r="K27" i="2"/>
  <c r="E27" i="2" s="1"/>
  <c r="K26" i="2"/>
  <c r="E26" i="2" s="1"/>
  <c r="K25" i="2"/>
  <c r="E25" i="2" s="1"/>
  <c r="K24" i="2"/>
  <c r="E24" i="2" s="1"/>
  <c r="J72" i="2"/>
  <c r="C72" i="2" s="1"/>
  <c r="J71" i="2"/>
  <c r="C71" i="2" s="1"/>
  <c r="J70" i="2"/>
  <c r="C70" i="2" s="1"/>
  <c r="J69" i="2"/>
  <c r="C69" i="2" s="1"/>
  <c r="J68" i="2"/>
  <c r="C68" i="2" s="1"/>
  <c r="J67" i="2"/>
  <c r="C67" i="2" s="1"/>
  <c r="J66" i="2"/>
  <c r="C66" i="2" s="1"/>
  <c r="J65" i="2"/>
  <c r="C65" i="2" s="1"/>
  <c r="J64" i="2"/>
  <c r="C64" i="2" s="1"/>
  <c r="J63" i="2"/>
  <c r="C63" i="2" s="1"/>
  <c r="J62" i="2"/>
  <c r="C62" i="2" s="1"/>
  <c r="J61" i="2"/>
  <c r="C61" i="2" s="1"/>
  <c r="J60" i="2"/>
  <c r="C60" i="2" s="1"/>
  <c r="J59" i="2"/>
  <c r="C59" i="2" s="1"/>
  <c r="J58" i="2"/>
  <c r="C58" i="2" s="1"/>
  <c r="J57" i="2"/>
  <c r="C57" i="2" s="1"/>
  <c r="J56" i="2"/>
  <c r="C56" i="2" s="1"/>
  <c r="J55" i="2"/>
  <c r="C55" i="2" s="1"/>
  <c r="J54" i="2"/>
  <c r="C54" i="2" s="1"/>
  <c r="J53" i="2"/>
  <c r="C53" i="2" s="1"/>
  <c r="J52" i="2"/>
  <c r="C52" i="2" s="1"/>
  <c r="J51" i="2"/>
  <c r="C51" i="2" s="1"/>
  <c r="J50" i="2"/>
  <c r="C50" i="2" s="1"/>
  <c r="J49" i="2"/>
  <c r="C49" i="2" s="1"/>
  <c r="J48" i="2"/>
  <c r="C48" i="2" s="1"/>
  <c r="J47" i="2"/>
  <c r="C47" i="2" s="1"/>
  <c r="J46" i="2"/>
  <c r="C46" i="2" s="1"/>
  <c r="J45" i="2"/>
  <c r="C45" i="2" s="1"/>
  <c r="J44" i="2"/>
  <c r="C44" i="2" s="1"/>
  <c r="J43" i="2"/>
  <c r="C43" i="2" s="1"/>
  <c r="J42" i="2"/>
  <c r="C42" i="2" s="1"/>
  <c r="J41" i="2"/>
  <c r="C41" i="2" s="1"/>
  <c r="J40" i="2"/>
  <c r="C40" i="2" s="1"/>
  <c r="J39" i="2"/>
  <c r="C39" i="2" s="1"/>
  <c r="J38" i="2"/>
  <c r="C38" i="2" s="1"/>
  <c r="J37" i="2"/>
  <c r="C37" i="2" s="1"/>
  <c r="J36" i="2"/>
  <c r="C36" i="2" s="1"/>
  <c r="J35" i="2"/>
  <c r="C35" i="2" s="1"/>
  <c r="J34" i="2"/>
  <c r="C34" i="2" s="1"/>
  <c r="J33" i="2"/>
  <c r="C33" i="2" s="1"/>
  <c r="J32" i="2"/>
  <c r="C32" i="2" s="1"/>
  <c r="J31" i="2"/>
  <c r="C31" i="2" s="1"/>
  <c r="J30" i="2"/>
  <c r="C30" i="2" s="1"/>
  <c r="J29" i="2"/>
  <c r="C29" i="2" s="1"/>
  <c r="J28" i="2"/>
  <c r="C28" i="2" s="1"/>
  <c r="J27" i="2"/>
  <c r="C27" i="2" s="1"/>
  <c r="J26" i="2"/>
  <c r="C26" i="2" s="1"/>
  <c r="J25" i="2"/>
  <c r="C25" i="2" s="1"/>
  <c r="J24" i="2"/>
  <c r="C24" i="2" s="1"/>
  <c r="I72" i="2"/>
  <c r="D72" i="2" s="1"/>
  <c r="I71" i="2"/>
  <c r="D71" i="2" s="1"/>
  <c r="I70" i="2"/>
  <c r="D70" i="2" s="1"/>
  <c r="I69" i="2"/>
  <c r="D69" i="2" s="1"/>
  <c r="I68" i="2"/>
  <c r="D68" i="2" s="1"/>
  <c r="I67" i="2"/>
  <c r="D67" i="2" s="1"/>
  <c r="I66" i="2"/>
  <c r="D66" i="2" s="1"/>
  <c r="I65" i="2"/>
  <c r="D65" i="2" s="1"/>
  <c r="I64" i="2"/>
  <c r="D64" i="2" s="1"/>
  <c r="I63" i="2"/>
  <c r="D63" i="2" s="1"/>
  <c r="I62" i="2"/>
  <c r="D62" i="2" s="1"/>
  <c r="I61" i="2"/>
  <c r="D61" i="2" s="1"/>
  <c r="I60" i="2"/>
  <c r="D60" i="2" s="1"/>
  <c r="I59" i="2"/>
  <c r="D59" i="2" s="1"/>
  <c r="I58" i="2"/>
  <c r="D58" i="2" s="1"/>
  <c r="I57" i="2"/>
  <c r="D57" i="2" s="1"/>
  <c r="I56" i="2"/>
  <c r="D56" i="2" s="1"/>
  <c r="I55" i="2"/>
  <c r="D55" i="2" s="1"/>
  <c r="I54" i="2"/>
  <c r="D54" i="2" s="1"/>
  <c r="I53" i="2"/>
  <c r="D53" i="2" s="1"/>
  <c r="I52" i="2"/>
  <c r="D52" i="2" s="1"/>
  <c r="I51" i="2"/>
  <c r="D51" i="2" s="1"/>
  <c r="I50" i="2"/>
  <c r="D50" i="2" s="1"/>
  <c r="I49" i="2"/>
  <c r="D49" i="2" s="1"/>
  <c r="I48" i="2"/>
  <c r="D48" i="2" s="1"/>
  <c r="I47" i="2"/>
  <c r="D47" i="2" s="1"/>
  <c r="I46" i="2"/>
  <c r="D46" i="2" s="1"/>
  <c r="I45" i="2"/>
  <c r="D45" i="2" s="1"/>
  <c r="I44" i="2"/>
  <c r="D44" i="2" s="1"/>
  <c r="I43" i="2"/>
  <c r="D43" i="2" s="1"/>
  <c r="I42" i="2"/>
  <c r="D42" i="2" s="1"/>
  <c r="I41" i="2"/>
  <c r="D41" i="2" s="1"/>
  <c r="I40" i="2"/>
  <c r="D40" i="2" s="1"/>
  <c r="I39" i="2"/>
  <c r="D39" i="2" s="1"/>
  <c r="I38" i="2"/>
  <c r="D38" i="2" s="1"/>
  <c r="I37" i="2"/>
  <c r="D37" i="2" s="1"/>
  <c r="I36" i="2"/>
  <c r="D36" i="2" s="1"/>
  <c r="I35" i="2"/>
  <c r="D35" i="2" s="1"/>
  <c r="I34" i="2"/>
  <c r="D34" i="2" s="1"/>
  <c r="I33" i="2"/>
  <c r="D33" i="2" s="1"/>
  <c r="I32" i="2"/>
  <c r="D32" i="2" s="1"/>
  <c r="I31" i="2"/>
  <c r="D31" i="2" s="1"/>
  <c r="I30" i="2"/>
  <c r="D30" i="2" s="1"/>
  <c r="I29" i="2"/>
  <c r="D29" i="2" s="1"/>
  <c r="I28" i="2"/>
  <c r="D28" i="2" s="1"/>
  <c r="I27" i="2"/>
  <c r="D27" i="2" s="1"/>
  <c r="I26" i="2"/>
  <c r="D26" i="2" s="1"/>
  <c r="I25" i="2"/>
  <c r="D25" i="2" s="1"/>
  <c r="I24" i="2"/>
  <c r="D24" i="2" s="1"/>
  <c r="O26" i="8" l="1"/>
  <c r="S26" i="8" s="1"/>
  <c r="O52" i="8"/>
  <c r="S52" i="8" s="1"/>
  <c r="O44" i="8"/>
  <c r="S44" i="8" s="1"/>
  <c r="O28" i="8"/>
  <c r="S28" i="8" s="1"/>
  <c r="O61" i="8"/>
  <c r="O66" i="8"/>
  <c r="O56" i="8"/>
  <c r="O58" i="8"/>
  <c r="O67" i="7"/>
  <c r="O46" i="7"/>
  <c r="S46" i="7" s="1"/>
  <c r="O49" i="8"/>
  <c r="S49" i="8" s="1"/>
  <c r="O51" i="8"/>
  <c r="S51" i="8" s="1"/>
  <c r="O31" i="8"/>
  <c r="S31" i="8" s="1"/>
  <c r="O48" i="8"/>
  <c r="S48" i="8" s="1"/>
  <c r="O65" i="8"/>
  <c r="O38" i="8"/>
  <c r="S38" i="8" s="1"/>
  <c r="O45" i="8"/>
  <c r="S45" i="8" s="1"/>
  <c r="O41" i="8"/>
  <c r="S41" i="8" s="1"/>
  <c r="O57" i="8"/>
  <c r="O24" i="8"/>
  <c r="S24" i="8" s="1"/>
  <c r="O36" i="8"/>
  <c r="S36" i="8" s="1"/>
  <c r="O43" i="8"/>
  <c r="S43" i="8" s="1"/>
  <c r="O50" i="8"/>
  <c r="S50" i="8" s="1"/>
  <c r="O40" i="8"/>
  <c r="S40" i="8" s="1"/>
  <c r="O70" i="8"/>
  <c r="O30" i="8"/>
  <c r="S30" i="8" s="1"/>
  <c r="O37" i="8"/>
  <c r="S37" i="8" s="1"/>
  <c r="O33" i="8"/>
  <c r="S33" i="8" s="1"/>
  <c r="O47" i="8"/>
  <c r="S47" i="8" s="1"/>
  <c r="O62" i="8"/>
  <c r="O35" i="8"/>
  <c r="S35" i="8" s="1"/>
  <c r="O42" i="8"/>
  <c r="S42" i="8" s="1"/>
  <c r="O71" i="8"/>
  <c r="O32" i="8"/>
  <c r="S32" i="8" s="1"/>
  <c r="O54" i="8"/>
  <c r="O67" i="8"/>
  <c r="O29" i="8"/>
  <c r="S29" i="8" s="1"/>
  <c r="O63" i="8"/>
  <c r="O68" i="8"/>
  <c r="O39" i="8"/>
  <c r="S39" i="8" s="1"/>
  <c r="O59" i="8"/>
  <c r="O69" i="8"/>
  <c r="O27" i="8"/>
  <c r="S27" i="8" s="1"/>
  <c r="O34" i="8"/>
  <c r="S34" i="8" s="1"/>
  <c r="O55" i="8"/>
  <c r="O60" i="8"/>
  <c r="O25" i="8"/>
  <c r="S25" i="8" s="1"/>
  <c r="O46" i="8"/>
  <c r="S46" i="8" s="1"/>
  <c r="O53" i="8"/>
  <c r="S53" i="8" s="1"/>
  <c r="O29" i="7"/>
  <c r="S29" i="7" s="1"/>
  <c r="O59" i="7"/>
  <c r="O44" i="7"/>
  <c r="S44" i="7" s="1"/>
  <c r="O58" i="7"/>
  <c r="O45" i="7"/>
  <c r="S45" i="7" s="1"/>
  <c r="O41" i="7"/>
  <c r="S41" i="7" s="1"/>
  <c r="O51" i="7"/>
  <c r="S51" i="7" s="1"/>
  <c r="O54" i="7"/>
  <c r="O65" i="7"/>
  <c r="O61" i="7"/>
  <c r="O27" i="7"/>
  <c r="S27" i="7" s="1"/>
  <c r="O50" i="7"/>
  <c r="S50" i="7" s="1"/>
  <c r="O31" i="7"/>
  <c r="S31" i="7" s="1"/>
  <c r="O48" i="7"/>
  <c r="S48" i="7" s="1"/>
  <c r="O47" i="7"/>
  <c r="S47" i="7" s="1"/>
  <c r="O72" i="7"/>
  <c r="O38" i="7"/>
  <c r="S38" i="7" s="1"/>
  <c r="O34" i="7"/>
  <c r="S34" i="7" s="1"/>
  <c r="O33" i="7"/>
  <c r="S33" i="7" s="1"/>
  <c r="O43" i="7"/>
  <c r="S43" i="7" s="1"/>
  <c r="O36" i="7"/>
  <c r="S36" i="7" s="1"/>
  <c r="O32" i="7"/>
  <c r="S32" i="7" s="1"/>
  <c r="O71" i="7"/>
  <c r="O53" i="7"/>
  <c r="S53" i="7" s="1"/>
  <c r="O57" i="7"/>
  <c r="O40" i="7"/>
  <c r="S40" i="7" s="1"/>
  <c r="O24" i="7"/>
  <c r="S24" i="7" s="1"/>
  <c r="O49" i="7"/>
  <c r="S49" i="7" s="1"/>
  <c r="O69" i="7"/>
  <c r="O37" i="7"/>
  <c r="S37" i="7" s="1"/>
  <c r="O26" i="7"/>
  <c r="S26" i="7" s="1"/>
  <c r="O62" i="7"/>
  <c r="O39" i="7"/>
  <c r="S39" i="7" s="1"/>
  <c r="O25" i="7"/>
  <c r="S25" i="7" s="1"/>
  <c r="O60" i="7"/>
  <c r="O55" i="7"/>
  <c r="O42" i="7"/>
  <c r="S42" i="7" s="1"/>
  <c r="O56" i="7"/>
  <c r="O66" i="7"/>
  <c r="O52" i="7"/>
  <c r="S52" i="7" s="1"/>
  <c r="O30" i="7"/>
  <c r="S30" i="7" s="1"/>
  <c r="O70" i="7"/>
  <c r="O68" i="7"/>
  <c r="O63" i="7"/>
  <c r="O35" i="7"/>
  <c r="S35" i="7" s="1"/>
  <c r="O28" i="7"/>
  <c r="S28" i="7" s="1"/>
  <c r="O42" i="2"/>
  <c r="S42" i="2" s="1"/>
  <c r="D10" i="6"/>
  <c r="O57" i="6" s="1"/>
  <c r="D20" i="6"/>
  <c r="D21" i="6" s="1"/>
  <c r="U50" i="6"/>
  <c r="T50" i="6" s="1"/>
  <c r="W50" i="6" s="1"/>
  <c r="U35" i="6"/>
  <c r="T35" i="6" s="1"/>
  <c r="W35" i="6" s="1"/>
  <c r="U32" i="6"/>
  <c r="T32" i="6" s="1"/>
  <c r="W32" i="6" s="1"/>
  <c r="U31" i="6"/>
  <c r="T31" i="6" s="1"/>
  <c r="W31" i="6" s="1"/>
  <c r="U52" i="2"/>
  <c r="T52" i="2" s="1"/>
  <c r="W52" i="2" s="1"/>
  <c r="U28" i="6"/>
  <c r="T28" i="6" s="1"/>
  <c r="W28" i="6" s="1"/>
  <c r="U37" i="6"/>
  <c r="T37" i="6" s="1"/>
  <c r="W37" i="6" s="1"/>
  <c r="D20" i="2"/>
  <c r="D21" i="2" s="1"/>
  <c r="U25" i="6"/>
  <c r="T25" i="6" s="1"/>
  <c r="W25" i="6" s="1"/>
  <c r="U38" i="2"/>
  <c r="T38" i="2" s="1"/>
  <c r="W38" i="2" s="1"/>
  <c r="U47" i="2"/>
  <c r="T47" i="2" s="1"/>
  <c r="W47" i="2" s="1"/>
  <c r="U40" i="2"/>
  <c r="T40" i="2" s="1"/>
  <c r="W40" i="2" s="1"/>
  <c r="U35" i="2"/>
  <c r="T35" i="2" s="1"/>
  <c r="W35" i="2" s="1"/>
  <c r="U40" i="6"/>
  <c r="T40" i="6" s="1"/>
  <c r="W40" i="6" s="1"/>
  <c r="F24" i="2"/>
  <c r="U25" i="2"/>
  <c r="T25" i="2" s="1"/>
  <c r="W25" i="2" s="1"/>
  <c r="U39" i="2"/>
  <c r="T39" i="2" s="1"/>
  <c r="W39" i="2" s="1"/>
  <c r="U45" i="2"/>
  <c r="T45" i="2" s="1"/>
  <c r="W45" i="2" s="1"/>
  <c r="U33" i="2"/>
  <c r="T33" i="2" s="1"/>
  <c r="W33" i="2" s="1"/>
  <c r="U50" i="2"/>
  <c r="T50" i="2" s="1"/>
  <c r="W50" i="2" s="1"/>
  <c r="U44" i="2"/>
  <c r="T44" i="2" s="1"/>
  <c r="W44" i="2" s="1"/>
  <c r="U48" i="2"/>
  <c r="T48" i="2" s="1"/>
  <c r="W48" i="2" s="1"/>
  <c r="U28" i="2"/>
  <c r="T28" i="2" s="1"/>
  <c r="W28" i="2" s="1"/>
  <c r="U30" i="6"/>
  <c r="T30" i="6" s="1"/>
  <c r="W30" i="6" s="1"/>
  <c r="U51" i="2"/>
  <c r="T51" i="2" s="1"/>
  <c r="W51" i="2" s="1"/>
  <c r="U53" i="2"/>
  <c r="T53" i="2" s="1"/>
  <c r="W53" i="2" s="1"/>
  <c r="U44" i="6"/>
  <c r="T44" i="6" s="1"/>
  <c r="W44" i="6" s="1"/>
  <c r="U49" i="6"/>
  <c r="T49" i="6" s="1"/>
  <c r="W49" i="6" s="1"/>
  <c r="U27" i="2"/>
  <c r="T27" i="2" s="1"/>
  <c r="W27" i="2" s="1"/>
  <c r="U36" i="6"/>
  <c r="T36" i="6" s="1"/>
  <c r="W36" i="6" s="1"/>
  <c r="U36" i="2"/>
  <c r="T36" i="2" s="1"/>
  <c r="W36" i="2" s="1"/>
  <c r="U24" i="2"/>
  <c r="T24" i="2" s="1"/>
  <c r="W24" i="2" s="1"/>
  <c r="U33" i="6"/>
  <c r="T33" i="6" s="1"/>
  <c r="W33" i="6" s="1"/>
  <c r="U37" i="2"/>
  <c r="T37" i="2" s="1"/>
  <c r="W37" i="2" s="1"/>
  <c r="U26" i="6"/>
  <c r="T26" i="6" s="1"/>
  <c r="W26" i="6" s="1"/>
  <c r="U24" i="6"/>
  <c r="T24" i="6" s="1"/>
  <c r="W24" i="6" s="1"/>
  <c r="F55" i="6"/>
  <c r="U45" i="6"/>
  <c r="T45" i="6" s="1"/>
  <c r="W45" i="6" s="1"/>
  <c r="U48" i="6"/>
  <c r="T48" i="6" s="1"/>
  <c r="W48" i="6" s="1"/>
  <c r="U46" i="6"/>
  <c r="T46" i="6" s="1"/>
  <c r="W46" i="6" s="1"/>
  <c r="U52" i="6"/>
  <c r="T52" i="6" s="1"/>
  <c r="W52" i="6" s="1"/>
  <c r="U34" i="2"/>
  <c r="T34" i="2" s="1"/>
  <c r="W34" i="2" s="1"/>
  <c r="U38" i="6"/>
  <c r="T38" i="6" s="1"/>
  <c r="W38" i="6" s="1"/>
  <c r="U32" i="2"/>
  <c r="T32" i="2" s="1"/>
  <c r="W32" i="2" s="1"/>
  <c r="U27" i="6"/>
  <c r="T27" i="6" s="1"/>
  <c r="W27" i="6" s="1"/>
  <c r="U26" i="2"/>
  <c r="T26" i="2" s="1"/>
  <c r="W26" i="2" s="1"/>
  <c r="U43" i="2"/>
  <c r="T43" i="2" s="1"/>
  <c r="W43" i="2" s="1"/>
  <c r="U42" i="6"/>
  <c r="T42" i="6" s="1"/>
  <c r="W42" i="6" s="1"/>
  <c r="U29" i="2"/>
  <c r="T29" i="2" s="1"/>
  <c r="W29" i="2" s="1"/>
  <c r="U46" i="2"/>
  <c r="T46" i="2" s="1"/>
  <c r="W46" i="2" s="1"/>
  <c r="U49" i="2"/>
  <c r="T49" i="2" s="1"/>
  <c r="W49" i="2" s="1"/>
  <c r="U41" i="2"/>
  <c r="T41" i="2" s="1"/>
  <c r="W41" i="2" s="1"/>
  <c r="U39" i="6"/>
  <c r="T39" i="6" s="1"/>
  <c r="W39" i="6" s="1"/>
  <c r="U29" i="6"/>
  <c r="T29" i="6" s="1"/>
  <c r="W29" i="6" s="1"/>
  <c r="U30" i="2"/>
  <c r="T30" i="2" s="1"/>
  <c r="W30" i="2" s="1"/>
  <c r="U47" i="6"/>
  <c r="T47" i="6" s="1"/>
  <c r="W47" i="6" s="1"/>
  <c r="U42" i="2"/>
  <c r="T42" i="2" s="1"/>
  <c r="W42" i="2" s="1"/>
  <c r="U31" i="2"/>
  <c r="T31" i="2" s="1"/>
  <c r="W31" i="2" s="1"/>
  <c r="U43" i="6"/>
  <c r="T43" i="6" s="1"/>
  <c r="W43" i="6" s="1"/>
  <c r="U34" i="6"/>
  <c r="T34" i="6" s="1"/>
  <c r="W34" i="6" s="1"/>
  <c r="U53" i="6"/>
  <c r="T53" i="6" s="1"/>
  <c r="W53" i="6" s="1"/>
  <c r="U41" i="6"/>
  <c r="T41" i="6" s="1"/>
  <c r="W41" i="6" s="1"/>
  <c r="U51" i="6"/>
  <c r="T51" i="6" s="1"/>
  <c r="W51" i="6" s="1"/>
  <c r="O45" i="6" l="1"/>
  <c r="S45" i="6" s="1"/>
  <c r="O25" i="6"/>
  <c r="S25" i="6" s="1"/>
  <c r="O33" i="6"/>
  <c r="S33" i="6" s="1"/>
  <c r="O37" i="6"/>
  <c r="S37" i="6" s="1"/>
  <c r="O56" i="6"/>
  <c r="O55" i="6"/>
  <c r="O72" i="6"/>
  <c r="O54" i="6"/>
  <c r="O44" i="6"/>
  <c r="S44" i="6" s="1"/>
  <c r="O42" i="6"/>
  <c r="S42" i="6" s="1"/>
  <c r="O50" i="6"/>
  <c r="S50" i="6" s="1"/>
  <c r="O29" i="6"/>
  <c r="S29" i="6" s="1"/>
  <c r="O70" i="6"/>
  <c r="O52" i="6"/>
  <c r="S52" i="6" s="1"/>
  <c r="O59" i="6"/>
  <c r="O66" i="6"/>
  <c r="O58" i="6"/>
  <c r="O32" i="6"/>
  <c r="S32" i="6" s="1"/>
  <c r="O51" i="6"/>
  <c r="S51" i="6" s="1"/>
  <c r="O26" i="6"/>
  <c r="S26" i="6" s="1"/>
  <c r="O28" i="6"/>
  <c r="S28" i="6" s="1"/>
  <c r="O64" i="6"/>
  <c r="O24" i="6"/>
  <c r="S24" i="6" s="1"/>
  <c r="O63" i="6"/>
  <c r="O30" i="2"/>
  <c r="S30" i="2" s="1"/>
  <c r="O52" i="2"/>
  <c r="S52" i="2" s="1"/>
  <c r="O36" i="2"/>
  <c r="S36" i="2" s="1"/>
  <c r="O41" i="2"/>
  <c r="S41" i="2" s="1"/>
  <c r="O45" i="2"/>
  <c r="S45" i="2" s="1"/>
  <c r="O39" i="2"/>
  <c r="S39" i="2" s="1"/>
  <c r="O38" i="2"/>
  <c r="S38" i="2" s="1"/>
  <c r="O29" i="2"/>
  <c r="S29" i="2" s="1"/>
  <c r="O56" i="2"/>
  <c r="O25" i="2"/>
  <c r="S25" i="2" s="1"/>
  <c r="O48" i="2"/>
  <c r="S48" i="2" s="1"/>
  <c r="O55" i="2"/>
  <c r="O65" i="2"/>
  <c r="O43" i="2"/>
  <c r="S43" i="2" s="1"/>
  <c r="O70" i="2"/>
  <c r="O44" i="2"/>
  <c r="S44" i="2" s="1"/>
  <c r="O64" i="2"/>
  <c r="O24" i="2"/>
  <c r="S24" i="2" s="1"/>
  <c r="O40" i="2"/>
  <c r="S40" i="2" s="1"/>
  <c r="O63" i="2"/>
  <c r="O71" i="2"/>
  <c r="O54" i="2"/>
  <c r="O66" i="2"/>
  <c r="O61" i="2"/>
  <c r="O72" i="2"/>
  <c r="O50" i="2"/>
  <c r="S50" i="2" s="1"/>
  <c r="O57" i="2"/>
  <c r="O59" i="2"/>
  <c r="O68" i="2"/>
  <c r="O46" i="2"/>
  <c r="S46" i="2" s="1"/>
  <c r="O31" i="2"/>
  <c r="S31" i="2" s="1"/>
  <c r="O60" i="2"/>
  <c r="O33" i="2"/>
  <c r="S33" i="2" s="1"/>
  <c r="O32" i="2"/>
  <c r="S32" i="2" s="1"/>
  <c r="O35" i="2"/>
  <c r="S35" i="2" s="1"/>
  <c r="O69" i="2"/>
  <c r="O67" i="2"/>
  <c r="O58" i="2"/>
  <c r="O51" i="2"/>
  <c r="S51" i="2" s="1"/>
  <c r="O53" i="2"/>
  <c r="S53" i="2" s="1"/>
  <c r="O62" i="2"/>
  <c r="O27" i="2"/>
  <c r="S27" i="2" s="1"/>
  <c r="O47" i="2"/>
  <c r="S47" i="2" s="1"/>
  <c r="O37" i="2"/>
  <c r="S37" i="2" s="1"/>
  <c r="O34" i="2"/>
  <c r="S34" i="2" s="1"/>
  <c r="O28" i="2"/>
  <c r="S28" i="2" s="1"/>
  <c r="O41" i="6"/>
  <c r="S41" i="6" s="1"/>
  <c r="O31" i="6"/>
  <c r="S31" i="6" s="1"/>
  <c r="O34" i="6"/>
  <c r="S34" i="6" s="1"/>
  <c r="O67" i="6"/>
  <c r="O38" i="6"/>
  <c r="S38" i="6" s="1"/>
  <c r="O27" i="6"/>
  <c r="S27" i="6" s="1"/>
  <c r="O53" i="6"/>
  <c r="S53" i="6" s="1"/>
  <c r="O61" i="6"/>
  <c r="O40" i="6"/>
  <c r="S40" i="6" s="1"/>
  <c r="O48" i="6"/>
  <c r="S48" i="6" s="1"/>
  <c r="O62" i="6"/>
  <c r="O68" i="6"/>
  <c r="O47" i="6"/>
  <c r="S47" i="6" s="1"/>
  <c r="O46" i="6"/>
  <c r="S46" i="6" s="1"/>
  <c r="O60" i="6"/>
  <c r="O65" i="6"/>
  <c r="O49" i="6"/>
  <c r="S49" i="6" s="1"/>
  <c r="O69" i="6"/>
  <c r="O26" i="2"/>
  <c r="S26" i="2" s="1"/>
  <c r="O35" i="6"/>
  <c r="S35" i="6" s="1"/>
  <c r="O71" i="6"/>
  <c r="O39" i="6"/>
  <c r="S39" i="6" s="1"/>
  <c r="O36" i="6"/>
  <c r="S36" i="6" s="1"/>
  <c r="O30" i="6"/>
  <c r="S30" i="6" s="1"/>
  <c r="O49" i="2"/>
  <c r="S49" i="2" s="1"/>
  <c r="O43" i="6"/>
  <c r="S43" i="6" s="1"/>
</calcChain>
</file>

<file path=xl/comments1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2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3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4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5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6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7.xml><?xml version="1.0" encoding="utf-8"?>
<comments xmlns="http://schemas.openxmlformats.org/spreadsheetml/2006/main">
  <authors>
    <author>AsposeUser</author>
  </authors>
  <commentList>
    <comment ref="B23" authorId="0" shape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<sst xmlns="http://schemas.openxmlformats.org/spreadsheetml/2006/main" count="395" uniqueCount="153">
  <si>
    <t># of Developers</t>
  </si>
  <si>
    <t xml:space="preserve">Work Date </t>
  </si>
  <si>
    <t>Calculated Efficiency Factor</t>
  </si>
  <si>
    <t>End Date</t>
  </si>
  <si>
    <t>Comments</t>
  </si>
  <si>
    <t>Get Status</t>
  </si>
  <si>
    <t>Get Estimate</t>
  </si>
  <si>
    <t>Work Days</t>
  </si>
  <si>
    <t>Task</t>
  </si>
  <si>
    <t>Complete</t>
  </si>
  <si>
    <t>Start Date</t>
  </si>
  <si>
    <t>Total Tasks Assigned</t>
  </si>
  <si>
    <t>Iteration 1</t>
  </si>
  <si>
    <t>Efficiency Factor</t>
  </si>
  <si>
    <t>Get Title</t>
  </si>
  <si>
    <t>Time Estimate (days)</t>
  </si>
  <si>
    <t>Description</t>
  </si>
  <si>
    <t>Total Tasks Completed</t>
  </si>
  <si>
    <t>Estimate</t>
  </si>
  <si>
    <t>Title</t>
  </si>
  <si>
    <t>Priority</t>
  </si>
  <si>
    <t>Status</t>
  </si>
  <si>
    <t>Available Time - Assigned time</t>
  </si>
  <si>
    <t>Man days used</t>
  </si>
  <si>
    <t>Work Days</t>
    <phoneticPr fontId="3" type="noConversion"/>
  </si>
  <si>
    <t>Man Days</t>
    <phoneticPr fontId="3" type="noConversion"/>
  </si>
  <si>
    <t>Effective Man Days</t>
    <phoneticPr fontId="3" type="noConversion"/>
  </si>
  <si>
    <t>m - Ideal Remaing Effort</t>
    <phoneticPr fontId="3" type="noConversion"/>
  </si>
  <si>
    <t>Ideal Tasks Remaining</t>
    <phoneticPr fontId="3" type="noConversion"/>
  </si>
  <si>
    <t>Actual Tasks Remaining</t>
    <phoneticPr fontId="3" type="noConversion"/>
  </si>
  <si>
    <t>Features
(Stories)</t>
    <phoneticPr fontId="3" type="noConversion"/>
  </si>
  <si>
    <t>Insert new member(s) right after the last member whenver needed</t>
    <phoneticPr fontId="3" type="noConversion"/>
  </si>
  <si>
    <t>Time
Spent
(days)</t>
    <phoneticPr fontId="3" type="noConversion"/>
  </si>
  <si>
    <t>Date of
Completion</t>
    <phoneticPr fontId="3" type="noConversion"/>
  </si>
  <si>
    <t>Task Id</t>
    <phoneticPr fontId="3" type="noConversion"/>
  </si>
  <si>
    <t>Date of
Completion</t>
    <phoneticPr fontId="3" type="noConversion"/>
  </si>
  <si>
    <t>Time
Spent</t>
    <phoneticPr fontId="3" type="noConversion"/>
  </si>
  <si>
    <t>get date of completion</t>
    <phoneticPr fontId="3" type="noConversion"/>
  </si>
  <si>
    <t>Get Time spent</t>
    <phoneticPr fontId="3" type="noConversion"/>
  </si>
  <si>
    <t>Get ideal tasks remaining</t>
    <phoneticPr fontId="3" type="noConversion"/>
  </si>
  <si>
    <t>Today /
Workday</t>
    <phoneticPr fontId="3" type="noConversion"/>
  </si>
  <si>
    <r>
      <rPr>
        <b/>
        <sz val="12"/>
        <rFont val="돋움"/>
        <family val="3"/>
        <charset val="129"/>
      </rPr>
      <t>공휴일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목록</t>
    </r>
    <phoneticPr fontId="3" type="noConversion"/>
  </si>
  <si>
    <t>이름</t>
    <phoneticPr fontId="3" type="noConversion"/>
  </si>
  <si>
    <t>Assigned
To</t>
    <phoneticPr fontId="3" type="noConversion"/>
  </si>
  <si>
    <t>Task
ID</t>
    <phoneticPr fontId="3" type="noConversion"/>
  </si>
  <si>
    <t>부은성</t>
    <phoneticPr fontId="3" type="noConversion"/>
  </si>
  <si>
    <t>임희락</t>
    <phoneticPr fontId="3" type="noConversion"/>
  </si>
  <si>
    <t>김채원</t>
    <phoneticPr fontId="3" type="noConversion"/>
  </si>
  <si>
    <t>김태호</t>
    <phoneticPr fontId="3" type="noConversion"/>
  </si>
  <si>
    <t>김채원</t>
  </si>
  <si>
    <t>김태호</t>
  </si>
  <si>
    <t>임희락</t>
  </si>
  <si>
    <t>중간고사</t>
    <phoneticPr fontId="3" type="noConversion"/>
  </si>
  <si>
    <t>중간고사</t>
    <phoneticPr fontId="3" type="noConversion"/>
  </si>
  <si>
    <t>중간고사</t>
    <phoneticPr fontId="3" type="noConversion"/>
  </si>
  <si>
    <t>석가탄신일</t>
    <phoneticPr fontId="3" type="noConversion"/>
  </si>
  <si>
    <t>어린이날</t>
    <phoneticPr fontId="3" type="noConversion"/>
  </si>
  <si>
    <r>
      <rPr>
        <sz val="10"/>
        <rFont val="돋움"/>
        <family val="3"/>
        <charset val="129"/>
      </rPr>
      <t>대통령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선거</t>
    </r>
    <phoneticPr fontId="3" type="noConversion"/>
  </si>
  <si>
    <t>현충일</t>
    <phoneticPr fontId="3" type="noConversion"/>
  </si>
  <si>
    <t>기말고사</t>
    <phoneticPr fontId="3" type="noConversion"/>
  </si>
  <si>
    <t>팀 프로젝트 주제 선정</t>
    <phoneticPr fontId="3" type="noConversion"/>
  </si>
  <si>
    <r>
      <rPr>
        <sz val="10"/>
        <rFont val="돋움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프로젝트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3" type="noConversion"/>
  </si>
  <si>
    <t xml:space="preserve">idea 관련 자료 조사 </t>
    <phoneticPr fontId="3" type="noConversion"/>
  </si>
  <si>
    <r>
      <rPr>
        <sz val="10"/>
        <rFont val="돋움"/>
        <family val="3"/>
        <charset val="129"/>
      </rPr>
      <t>기존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어플리케이션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조사</t>
    </r>
    <phoneticPr fontId="3" type="noConversion"/>
  </si>
  <si>
    <r>
      <rPr>
        <sz val="10"/>
        <rFont val="돋움"/>
        <family val="3"/>
        <charset val="129"/>
      </rPr>
      <t>기존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어플리케이션</t>
    </r>
    <r>
      <rPr>
        <sz val="10"/>
        <rFont val="Arial"/>
        <family val="2"/>
      </rPr>
      <t xml:space="preserve"> Test</t>
    </r>
    <phoneticPr fontId="3" type="noConversion"/>
  </si>
  <si>
    <r>
      <rPr>
        <sz val="10"/>
        <rFont val="돋움"/>
        <family val="3"/>
        <charset val="129"/>
      </rPr>
      <t>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프로젝트와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유사한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어플리케이션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테스트</t>
    </r>
    <phoneticPr fontId="3" type="noConversion"/>
  </si>
  <si>
    <t>프로젝트 아이디어 생각</t>
    <phoneticPr fontId="3" type="noConversion"/>
  </si>
  <si>
    <t>팀 프로젝트 주제 선정을 위한 브레인 스토밍</t>
    <phoneticPr fontId="3" type="noConversion"/>
  </si>
  <si>
    <t xml:space="preserve">브레인스토밍에서 나온 아이디어 관련 자료조사 </t>
    <phoneticPr fontId="3" type="noConversion"/>
  </si>
  <si>
    <r>
      <rPr>
        <sz val="10"/>
        <rFont val="돋움"/>
        <family val="3"/>
        <charset val="129"/>
      </rPr>
      <t>합리적인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아이디어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논의</t>
    </r>
    <phoneticPr fontId="3" type="noConversion"/>
  </si>
  <si>
    <r>
      <rPr>
        <sz val="10"/>
        <rFont val="돋움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전체</t>
    </r>
    <phoneticPr fontId="3" type="noConversion"/>
  </si>
  <si>
    <t>팀 전체</t>
  </si>
  <si>
    <r>
      <rPr>
        <sz val="10"/>
        <rFont val="돋움"/>
        <family val="3"/>
        <charset val="129"/>
      </rPr>
      <t>공모전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조사</t>
    </r>
    <phoneticPr fontId="3" type="noConversion"/>
  </si>
  <si>
    <r>
      <rPr>
        <sz val="10"/>
        <rFont val="돋움"/>
        <family val="3"/>
        <charset val="129"/>
      </rPr>
      <t>프로젝트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공모전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조사</t>
    </r>
    <phoneticPr fontId="3" type="noConversion"/>
  </si>
  <si>
    <r>
      <rPr>
        <sz val="10"/>
        <rFont val="돋움"/>
        <family val="3"/>
        <charset val="129"/>
      </rPr>
      <t>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프로젝트와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공모전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참가할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공모전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3" type="noConversion"/>
  </si>
  <si>
    <r>
      <rPr>
        <sz val="10"/>
        <rFont val="돋움"/>
        <family val="3"/>
        <charset val="129"/>
      </rPr>
      <t>스마트워치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3" type="noConversion"/>
  </si>
  <si>
    <r>
      <rPr>
        <sz val="10"/>
        <rFont val="돋움"/>
        <family val="3"/>
        <charset val="129"/>
      </rPr>
      <t>스마트워치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3" type="noConversion"/>
  </si>
  <si>
    <t>스마트워치 플랫폼 조사 및 프로젝트에 적합한 스마트워치 선정</t>
    <phoneticPr fontId="3" type="noConversion"/>
  </si>
  <si>
    <t>부은성</t>
  </si>
  <si>
    <t>시스템 구조 정의</t>
    <phoneticPr fontId="3" type="noConversion"/>
  </si>
  <si>
    <r>
      <rPr>
        <sz val="10"/>
        <rFont val="돋움"/>
        <family val="3"/>
        <charset val="129"/>
      </rPr>
      <t>시스템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구조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정의</t>
    </r>
    <phoneticPr fontId="3" type="noConversion"/>
  </si>
  <si>
    <r>
      <rPr>
        <sz val="10"/>
        <rFont val="돋움"/>
        <family val="3"/>
        <charset val="129"/>
      </rPr>
      <t>프로젝트의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전체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구조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정의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컴포넌트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논의</t>
    </r>
    <phoneticPr fontId="3" type="noConversion"/>
  </si>
  <si>
    <r>
      <t xml:space="preserve">idea </t>
    </r>
    <r>
      <rPr>
        <sz val="10"/>
        <rFont val="돋움"/>
        <family val="3"/>
        <charset val="129"/>
      </rPr>
      <t>최종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개선</t>
    </r>
    <phoneticPr fontId="3" type="noConversion"/>
  </si>
  <si>
    <t>Prepare for Android</t>
    <phoneticPr fontId="3" type="noConversion"/>
  </si>
  <si>
    <t>Prototype of Server</t>
    <phoneticPr fontId="3" type="noConversion"/>
  </si>
  <si>
    <r>
      <rPr>
        <sz val="10"/>
        <rFont val="돋움"/>
        <family val="3"/>
        <charset val="129"/>
      </rPr>
      <t>안드로이드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스튜디오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설치</t>
    </r>
    <r>
      <rPr>
        <sz val="10"/>
        <rFont val="Arial"/>
        <family val="2"/>
      </rPr>
      <t xml:space="preserve"> </t>
    </r>
    <phoneticPr fontId="3" type="noConversion"/>
  </si>
  <si>
    <r>
      <rPr>
        <sz val="10"/>
        <rFont val="돋움"/>
        <family val="3"/>
        <charset val="129"/>
      </rPr>
      <t>안드로이드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스튜디오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패키지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설치</t>
    </r>
    <phoneticPr fontId="3" type="noConversion"/>
  </si>
  <si>
    <r>
      <rPr>
        <sz val="10"/>
        <rFont val="돋움"/>
        <family val="3"/>
        <charset val="129"/>
      </rPr>
      <t>구글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클라우드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생성</t>
    </r>
    <phoneticPr fontId="3" type="noConversion"/>
  </si>
  <si>
    <r>
      <rPr>
        <sz val="10"/>
        <rFont val="돋움"/>
        <family val="3"/>
        <charset val="129"/>
      </rPr>
      <t>구글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클라우드의</t>
    </r>
    <r>
      <rPr>
        <sz val="10"/>
        <rFont val="Arial"/>
        <family val="2"/>
      </rPr>
      <t xml:space="preserve"> Computing Server </t>
    </r>
    <r>
      <rPr>
        <sz val="10"/>
        <rFont val="돋움"/>
        <family val="3"/>
        <charset val="129"/>
      </rPr>
      <t>생성</t>
    </r>
    <phoneticPr fontId="3" type="noConversion"/>
  </si>
  <si>
    <t>날짜</t>
    <phoneticPr fontId="3" type="noConversion"/>
  </si>
  <si>
    <r>
      <rPr>
        <sz val="10"/>
        <rFont val="돋움"/>
        <family val="3"/>
        <charset val="129"/>
      </rPr>
      <t>프로토타입의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스마트워치</t>
    </r>
    <r>
      <rPr>
        <sz val="10"/>
        <rFont val="Arial"/>
        <family val="2"/>
      </rPr>
      <t xml:space="preserve"> GUI </t>
    </r>
    <r>
      <rPr>
        <sz val="10"/>
        <rFont val="돋움"/>
        <family val="3"/>
        <charset val="129"/>
      </rPr>
      <t>구현</t>
    </r>
    <r>
      <rPr>
        <sz val="10"/>
        <rFont val="Arial"/>
        <family val="2"/>
      </rPr>
      <t xml:space="preserve"> </t>
    </r>
    <phoneticPr fontId="3" type="noConversion"/>
  </si>
  <si>
    <r>
      <rPr>
        <sz val="10"/>
        <rFont val="돋움"/>
        <family val="3"/>
        <charset val="129"/>
      </rPr>
      <t>스마트폰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통신</t>
    </r>
    <phoneticPr fontId="3" type="noConversion"/>
  </si>
  <si>
    <r>
      <rPr>
        <sz val="10"/>
        <rFont val="돋움"/>
        <family val="3"/>
        <charset val="129"/>
      </rPr>
      <t>스마트폰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통신</t>
    </r>
    <phoneticPr fontId="3" type="noConversion"/>
  </si>
  <si>
    <r>
      <t xml:space="preserve">UDP </t>
    </r>
    <r>
      <rPr>
        <sz val="10"/>
        <rFont val="돋움"/>
        <family val="3"/>
        <charset val="129"/>
      </rPr>
      <t>소켓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통신구축</t>
    </r>
    <r>
      <rPr>
        <sz val="10"/>
        <rFont val="Arial"/>
        <family val="2"/>
      </rPr>
      <t xml:space="preserve"> </t>
    </r>
    <phoneticPr fontId="3" type="noConversion"/>
  </si>
  <si>
    <t>스마트폰 GUI 구현</t>
    <phoneticPr fontId="3" type="noConversion"/>
  </si>
  <si>
    <r>
      <rPr>
        <sz val="10"/>
        <rFont val="돋움"/>
        <family val="3"/>
        <charset val="129"/>
      </rPr>
      <t>오디오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데이터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스트리밍</t>
    </r>
    <phoneticPr fontId="3" type="noConversion"/>
  </si>
  <si>
    <r>
      <rPr>
        <sz val="10"/>
        <rFont val="돋움"/>
        <family val="3"/>
        <charset val="129"/>
      </rPr>
      <t>스마트폰에서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마이크를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들리는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서버로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스트리밍</t>
    </r>
    <phoneticPr fontId="3" type="noConversion"/>
  </si>
  <si>
    <r>
      <rPr>
        <sz val="10"/>
        <rFont val="돋움"/>
        <family val="3"/>
        <charset val="129"/>
      </rPr>
      <t>스마트폰에서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서버로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향하는</t>
    </r>
    <r>
      <rPr>
        <sz val="10"/>
        <rFont val="Arial"/>
        <family val="2"/>
      </rPr>
      <t xml:space="preserve"> UDP</t>
    </r>
    <r>
      <rPr>
        <sz val="10"/>
        <rFont val="돋움"/>
        <family val="3"/>
        <charset val="129"/>
      </rPr>
      <t>소켓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구축</t>
    </r>
    <r>
      <rPr>
        <sz val="10"/>
        <rFont val="Arial"/>
        <family val="2"/>
      </rPr>
      <t xml:space="preserve"> </t>
    </r>
    <phoneticPr fontId="3" type="noConversion"/>
  </si>
  <si>
    <r>
      <rPr>
        <sz val="10"/>
        <rFont val="돋움"/>
        <family val="3"/>
        <charset val="129"/>
      </rPr>
      <t>프로토타입의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스마트폰</t>
    </r>
    <r>
      <rPr>
        <sz val="10"/>
        <rFont val="Arial"/>
        <family val="2"/>
      </rPr>
      <t xml:space="preserve"> GUI </t>
    </r>
    <r>
      <rPr>
        <sz val="10"/>
        <rFont val="돋움"/>
        <family val="3"/>
        <charset val="129"/>
      </rPr>
      <t>구현</t>
    </r>
    <phoneticPr fontId="3" type="noConversion"/>
  </si>
  <si>
    <r>
      <rPr>
        <sz val="10"/>
        <rFont val="돋움"/>
        <family val="3"/>
        <charset val="129"/>
      </rPr>
      <t>다수의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클라이언트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요청을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소켓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</si>
  <si>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서버측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소켓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통신구축</t>
    </r>
    <phoneticPr fontId="3" type="noConversion"/>
  </si>
  <si>
    <r>
      <t xml:space="preserve">Urban dataset </t>
    </r>
    <r>
      <rPr>
        <sz val="10"/>
        <rFont val="돋움"/>
        <family val="3"/>
        <charset val="129"/>
      </rPr>
      <t>학습</t>
    </r>
    <phoneticPr fontId="3" type="noConversion"/>
  </si>
  <si>
    <r>
      <t>Urban Sound dataset</t>
    </r>
    <r>
      <rPr>
        <sz val="10"/>
        <rFont val="돋움"/>
        <family val="3"/>
        <charset val="129"/>
      </rPr>
      <t>와</t>
    </r>
    <r>
      <rPr>
        <sz val="10"/>
        <rFont val="Arial"/>
        <family val="2"/>
      </rPr>
      <t xml:space="preserve"> tensorflow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머신러닝</t>
    </r>
    <phoneticPr fontId="3" type="noConversion"/>
  </si>
  <si>
    <t>sound classification</t>
    <phoneticPr fontId="3" type="noConversion"/>
  </si>
  <si>
    <t>sound classification</t>
    <phoneticPr fontId="3" type="noConversion"/>
  </si>
  <si>
    <r>
      <rPr>
        <sz val="10"/>
        <rFont val="돋움"/>
        <family val="3"/>
        <charset val="129"/>
      </rPr>
      <t xml:space="preserve">sound </t>
    </r>
    <r>
      <rPr>
        <sz val="10"/>
        <rFont val="Arial"/>
        <family val="2"/>
      </rPr>
      <t>classification test</t>
    </r>
    <phoneticPr fontId="3" type="noConversion"/>
  </si>
  <si>
    <r>
      <rPr>
        <sz val="10"/>
        <rFont val="돋움"/>
        <family val="3"/>
        <charset val="129"/>
      </rPr>
      <t>소리분류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정확도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향상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연구</t>
    </r>
    <phoneticPr fontId="3" type="noConversion"/>
  </si>
  <si>
    <r>
      <rPr>
        <sz val="10"/>
        <rFont val="돋움"/>
        <family val="3"/>
        <charset val="129"/>
      </rPr>
      <t>소리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정확도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향상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연구</t>
    </r>
    <phoneticPr fontId="3" type="noConversion"/>
  </si>
  <si>
    <r>
      <rPr>
        <sz val="10"/>
        <rFont val="돋움"/>
        <family val="3"/>
        <charset val="129"/>
      </rPr>
      <t>임의의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소리값을</t>
    </r>
    <r>
      <rPr>
        <sz val="10"/>
        <rFont val="Arial"/>
        <family val="2"/>
      </rPr>
      <t xml:space="preserve"> input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분류결과가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나오는지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3" type="noConversion"/>
  </si>
  <si>
    <r>
      <rPr>
        <sz val="10"/>
        <rFont val="돋움"/>
        <family val="3"/>
        <charset val="129"/>
      </rPr>
      <t>소리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높이기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연구</t>
    </r>
    <phoneticPr fontId="3" type="noConversion"/>
  </si>
  <si>
    <r>
      <rPr>
        <sz val="10"/>
        <rFont val="돋움"/>
        <family val="3"/>
        <charset val="129"/>
      </rPr>
      <t>스마트워치</t>
    </r>
    <r>
      <rPr>
        <sz val="10"/>
        <rFont val="Arial"/>
        <family val="2"/>
      </rPr>
      <t xml:space="preserve"> GUI </t>
    </r>
    <r>
      <rPr>
        <sz val="10"/>
        <rFont val="돋움"/>
        <family val="3"/>
        <charset val="129"/>
      </rPr>
      <t>구현</t>
    </r>
    <phoneticPr fontId="3" type="noConversion"/>
  </si>
  <si>
    <t xml:space="preserve">Prototype of SmartWatch </t>
    <phoneticPr fontId="3" type="noConversion"/>
  </si>
  <si>
    <r>
      <rPr>
        <sz val="10"/>
        <rFont val="돋움"/>
        <family val="3"/>
        <charset val="129"/>
      </rPr>
      <t>타이젠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예제코드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테스트</t>
    </r>
    <phoneticPr fontId="3" type="noConversion"/>
  </si>
  <si>
    <r>
      <rPr>
        <sz val="10"/>
        <rFont val="돋움"/>
        <family val="3"/>
        <charset val="129"/>
      </rPr>
      <t>타이젠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알림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예제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테스트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분석</t>
    </r>
    <phoneticPr fontId="3" type="noConversion"/>
  </si>
  <si>
    <r>
      <rPr>
        <sz val="10"/>
        <rFont val="돋움"/>
        <family val="3"/>
        <charset val="129"/>
      </rPr>
      <t>타이젠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예제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테스트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분석</t>
    </r>
    <phoneticPr fontId="3" type="noConversion"/>
  </si>
  <si>
    <t>타이젠 어플 개발방향 비교</t>
    <phoneticPr fontId="3" type="noConversion"/>
  </si>
  <si>
    <r>
      <t xml:space="preserve">Native App </t>
    </r>
    <r>
      <rPr>
        <sz val="10"/>
        <rFont val="돋움"/>
        <family val="3"/>
        <charset val="129"/>
      </rPr>
      <t>과</t>
    </r>
    <r>
      <rPr>
        <sz val="10"/>
        <rFont val="Arial"/>
        <family val="3"/>
        <charset val="129"/>
      </rPr>
      <t xml:space="preserve"> Web APP</t>
    </r>
    <r>
      <rPr>
        <sz val="10"/>
        <rFont val="돋움"/>
        <family val="3"/>
        <charset val="129"/>
      </rPr>
      <t>비교</t>
    </r>
    <r>
      <rPr>
        <sz val="10"/>
        <rFont val="Arial"/>
        <family val="3"/>
        <charset val="129"/>
      </rPr>
      <t xml:space="preserve"> </t>
    </r>
    <phoneticPr fontId="3" type="noConversion"/>
  </si>
  <si>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type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만든</t>
    </r>
    <r>
      <rPr>
        <sz val="10"/>
        <rFont val="Arial"/>
        <family val="2"/>
      </rPr>
      <t xml:space="preserve"> app</t>
    </r>
    <r>
      <rPr>
        <sz val="10"/>
        <rFont val="돋움"/>
        <family val="3"/>
        <charset val="129"/>
      </rPr>
      <t>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장단점과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프로젝트의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적합한</t>
    </r>
    <r>
      <rPr>
        <sz val="10"/>
        <rFont val="Arial"/>
        <family val="2"/>
      </rPr>
      <t xml:space="preserve"> app </t>
    </r>
    <r>
      <rPr>
        <sz val="10"/>
        <rFont val="돋움"/>
        <family val="3"/>
        <charset val="129"/>
      </rPr>
      <t>선정</t>
    </r>
    <r>
      <rPr>
        <sz val="10"/>
        <rFont val="Arial"/>
        <family val="2"/>
      </rPr>
      <t xml:space="preserve"> </t>
    </r>
    <phoneticPr fontId="3" type="noConversion"/>
  </si>
  <si>
    <t>컨셉 발표 ppt 제작</t>
    <phoneticPr fontId="3" type="noConversion"/>
  </si>
  <si>
    <r>
      <rPr>
        <sz val="10"/>
        <rFont val="돋움"/>
        <family val="3"/>
        <charset val="129"/>
      </rPr>
      <t>컨셉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ppt </t>
    </r>
    <r>
      <rPr>
        <sz val="10"/>
        <rFont val="돋움"/>
        <family val="3"/>
        <charset val="129"/>
      </rPr>
      <t>제작</t>
    </r>
    <phoneticPr fontId="3" type="noConversion"/>
  </si>
  <si>
    <r>
      <rPr>
        <sz val="10"/>
        <rFont val="돋움"/>
        <family val="3"/>
        <charset val="129"/>
      </rPr>
      <t>컨셉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r>
      <rPr>
        <sz val="10"/>
        <rFont val="Arial"/>
        <family val="2"/>
      </rPr>
      <t xml:space="preserve"> </t>
    </r>
    <phoneticPr fontId="3" type="noConversion"/>
  </si>
  <si>
    <r>
      <rPr>
        <sz val="10"/>
        <rFont val="돋움"/>
        <family val="3"/>
        <charset val="129"/>
      </rPr>
      <t>제안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3" type="noConversion"/>
  </si>
  <si>
    <r>
      <rPr>
        <sz val="10"/>
        <rFont val="돋움"/>
        <family val="3"/>
        <charset val="129"/>
      </rPr>
      <t>멘토님과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미팅</t>
    </r>
    <phoneticPr fontId="3" type="noConversion"/>
  </si>
  <si>
    <r>
      <rPr>
        <sz val="10"/>
        <rFont val="돋움"/>
        <family val="3"/>
        <charset val="129"/>
      </rPr>
      <t>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프로젝트에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앞으로의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개발방향에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이야기</t>
    </r>
    <phoneticPr fontId="3" type="noConversion"/>
  </si>
  <si>
    <t>제안서 작성과 제안 발표에 필요한 사항들 논의</t>
    <phoneticPr fontId="3" type="noConversion"/>
  </si>
  <si>
    <r>
      <rPr>
        <sz val="10"/>
        <rFont val="돋움"/>
        <family val="3"/>
        <charset val="129"/>
      </rPr>
      <t>서버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세부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정의</t>
    </r>
    <phoneticPr fontId="3" type="noConversion"/>
  </si>
  <si>
    <r>
      <rPr>
        <sz val="10"/>
        <rFont val="돋움"/>
        <family val="3"/>
        <charset val="129"/>
      </rPr>
      <t>서버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세부기능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정의</t>
    </r>
    <r>
      <rPr>
        <sz val="10"/>
        <rFont val="Arial"/>
        <family val="3"/>
        <charset val="129"/>
      </rPr>
      <t xml:space="preserve"> </t>
    </r>
    <phoneticPr fontId="3" type="noConversion"/>
  </si>
  <si>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컴포넌트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조사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테스트</t>
    </r>
    <phoneticPr fontId="3" type="noConversion"/>
  </si>
  <si>
    <t>제안서 작성</t>
    <phoneticPr fontId="3" type="noConversion"/>
  </si>
  <si>
    <r>
      <rPr>
        <sz val="10"/>
        <rFont val="돋움"/>
        <family val="3"/>
        <charset val="129"/>
      </rPr>
      <t>제안서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작성</t>
    </r>
    <phoneticPr fontId="3" type="noConversion"/>
  </si>
  <si>
    <r>
      <rPr>
        <sz val="10"/>
        <rFont val="돋움"/>
        <family val="3"/>
        <charset val="129"/>
      </rPr>
      <t>제안서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3"/>
        <charset val="129"/>
      </rPr>
      <t xml:space="preserve"> </t>
    </r>
    <r>
      <rPr>
        <sz val="10"/>
        <rFont val="돋움"/>
        <family val="3"/>
        <charset val="129"/>
      </rPr>
      <t>마무리</t>
    </r>
    <phoneticPr fontId="3" type="noConversion"/>
  </si>
  <si>
    <r>
      <rPr>
        <sz val="10"/>
        <rFont val="돋움"/>
        <family val="3"/>
        <charset val="129"/>
      </rPr>
      <t>공모전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참가서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3" type="noConversion"/>
  </si>
  <si>
    <r>
      <rPr>
        <sz val="10"/>
        <rFont val="돋움"/>
        <family val="3"/>
        <charset val="129"/>
      </rPr>
      <t>제</t>
    </r>
    <r>
      <rPr>
        <sz val="10"/>
        <rFont val="Arial"/>
        <family val="2"/>
      </rPr>
      <t>9</t>
    </r>
    <r>
      <rPr>
        <sz val="10"/>
        <rFont val="돋움"/>
        <family val="3"/>
        <charset val="129"/>
      </rPr>
      <t>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소외된</t>
    </r>
    <r>
      <rPr>
        <sz val="10"/>
        <rFont val="Arial"/>
        <family val="2"/>
      </rPr>
      <t xml:space="preserve"> 90%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창의설계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경진대회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참가서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3" type="noConversion"/>
  </si>
  <si>
    <t>기말고사</t>
    <phoneticPr fontId="3" type="noConversion"/>
  </si>
  <si>
    <t>기말고사</t>
    <phoneticPr fontId="3" type="noConversion"/>
  </si>
  <si>
    <t>기말고사</t>
    <phoneticPr fontId="3" type="noConversion"/>
  </si>
  <si>
    <t>w</t>
    <phoneticPr fontId="3" type="noConversion"/>
  </si>
  <si>
    <r>
      <rPr>
        <sz val="10"/>
        <rFont val="돋움"/>
        <family val="3"/>
        <charset val="129"/>
      </rPr>
      <t>다수의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클라이언트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요청을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소켓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조사</t>
    </r>
    <phoneticPr fontId="3" type="noConversion"/>
  </si>
  <si>
    <r>
      <rPr>
        <sz val="10"/>
        <rFont val="돋움"/>
        <family val="3"/>
        <charset val="129"/>
      </rPr>
      <t>다중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클라이언트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소켓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테스트</t>
    </r>
    <phoneticPr fontId="3" type="noConversion"/>
  </si>
  <si>
    <r>
      <rPr>
        <sz val="10"/>
        <rFont val="돋움"/>
        <family val="3"/>
        <charset val="129"/>
      </rPr>
      <t>클라이언트에서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전송하는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비스트스림을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확장자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변환</t>
    </r>
    <phoneticPr fontId="3" type="noConversion"/>
  </si>
  <si>
    <r>
      <rPr>
        <sz val="10"/>
        <rFont val="돋움"/>
        <family val="3"/>
        <charset val="129"/>
      </rPr>
      <t>클라이언트의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요청에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해시테이블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생성</t>
    </r>
    <phoneticPr fontId="3" type="noConversion"/>
  </si>
  <si>
    <r>
      <rPr>
        <sz val="10"/>
        <rFont val="돋움"/>
        <family val="3"/>
        <charset val="129"/>
      </rPr>
      <t>해시테이블이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나타내는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대해여</t>
    </r>
    <r>
      <rPr>
        <sz val="10"/>
        <rFont val="Arial"/>
        <family val="2"/>
      </rPr>
      <t xml:space="preserve"> echo function </t>
    </r>
    <r>
      <rPr>
        <sz val="10"/>
        <rFont val="돋움"/>
        <family val="3"/>
        <charset val="129"/>
      </rPr>
      <t>구현</t>
    </r>
    <phoneticPr fontId="3" type="noConversion"/>
  </si>
  <si>
    <r>
      <t>echo function</t>
    </r>
    <r>
      <rPr>
        <sz val="10"/>
        <rFont val="돋움"/>
        <family val="3"/>
        <charset val="129"/>
      </rPr>
      <t>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클라이언트와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테스트</t>
    </r>
    <phoneticPr fontId="3" type="noConversion"/>
  </si>
  <si>
    <r>
      <rPr>
        <sz val="10"/>
        <rFont val="돋움"/>
        <family val="3"/>
        <charset val="129"/>
      </rPr>
      <t>서버에</t>
    </r>
    <r>
      <rPr>
        <sz val="10"/>
        <rFont val="Arial"/>
        <family val="2"/>
      </rPr>
      <t xml:space="preserve"> Dummy database file</t>
    </r>
    <r>
      <rPr>
        <sz val="10"/>
        <rFont val="돋움"/>
        <family val="3"/>
        <charset val="129"/>
      </rPr>
      <t>생성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SQLite </t>
    </r>
    <r>
      <rPr>
        <sz val="10"/>
        <rFont val="돋움"/>
        <family val="3"/>
        <charset val="129"/>
      </rPr>
      <t>테스트</t>
    </r>
    <phoneticPr fontId="3" type="noConversion"/>
  </si>
  <si>
    <r>
      <rPr>
        <sz val="10"/>
        <rFont val="돋움"/>
        <family val="3"/>
        <charset val="129"/>
      </rPr>
      <t>시스템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시작단계에서</t>
    </r>
    <r>
      <rPr>
        <sz val="10"/>
        <rFont val="Arial"/>
        <family val="2"/>
      </rPr>
      <t xml:space="preserve"> database file </t>
    </r>
    <r>
      <rPr>
        <sz val="10"/>
        <rFont val="돋움"/>
        <family val="3"/>
        <charset val="129"/>
      </rPr>
      <t>유뮤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프로그램과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연동</t>
    </r>
    <phoneticPr fontId="3" type="noConversion"/>
  </si>
  <si>
    <r>
      <rPr>
        <sz val="10"/>
        <rFont val="돋움"/>
        <family val="3"/>
        <charset val="129"/>
      </rPr>
      <t>오디오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클라이언트로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전송</t>
    </r>
    <phoneticPr fontId="3" type="noConversion"/>
  </si>
  <si>
    <r>
      <rPr>
        <sz val="10"/>
        <rFont val="돋움"/>
        <family val="3"/>
        <charset val="129"/>
      </rPr>
      <t>사용자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라벨을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저장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데이터베이스</t>
    </r>
    <r>
      <rPr>
        <sz val="10"/>
        <rFont val="돋움"/>
        <family val="3"/>
        <charset val="129"/>
      </rPr>
      <t>화</t>
    </r>
    <phoneticPr fontId="3" type="noConversion"/>
  </si>
  <si>
    <r>
      <rPr>
        <sz val="10"/>
        <rFont val="돋움"/>
        <family val="3"/>
        <charset val="129"/>
      </rPr>
      <t>사용자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데이터베이스화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phoneticPr fontId="3" type="noConversion"/>
  </si>
  <si>
    <r>
      <rPr>
        <sz val="10"/>
        <rFont val="돋움"/>
        <family val="3"/>
        <charset val="129"/>
      </rPr>
      <t>딥러닝을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구한</t>
    </r>
    <r>
      <rPr>
        <sz val="10"/>
        <rFont val="Arial"/>
        <family val="2"/>
      </rPr>
      <t xml:space="preserve"> classifier</t>
    </r>
    <r>
      <rPr>
        <sz val="10"/>
        <rFont val="돋움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오디오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결과</t>
    </r>
    <r>
      <rPr>
        <sz val="10"/>
        <rFont val="Arial"/>
        <family val="2"/>
      </rPr>
      <t xml:space="preserve">  </t>
    </r>
    <r>
      <rPr>
        <sz val="10"/>
        <rFont val="돋움"/>
        <family val="3"/>
        <charset val="129"/>
      </rPr>
      <t>구하기</t>
    </r>
    <phoneticPr fontId="3" type="noConversion"/>
  </si>
  <si>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>클라이언트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테스트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테스트</t>
    </r>
    <phoneticPr fontId="3" type="noConversion"/>
  </si>
  <si>
    <r>
      <rPr>
        <sz val="10"/>
        <rFont val="돋움"/>
        <family val="3"/>
        <charset val="129"/>
      </rPr>
      <t>클라이언트의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버그리포트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요청을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데이터메니저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또는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개발자등에게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전달</t>
    </r>
    <r>
      <rPr>
        <sz val="1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</si>
  <si>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최적화</t>
    </r>
    <phoneticPr fontId="3" type="noConversion"/>
  </si>
  <si>
    <r>
      <rPr>
        <sz val="10"/>
        <rFont val="돋움"/>
        <family val="3"/>
        <charset val="129"/>
      </rPr>
      <t>클라이언트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테스트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</si>
</sst>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/d/yyyy;@"/>
    <numFmt numFmtId="177" formatCode="0.0"/>
    <numFmt numFmtId="178" formatCode="0.0_ "/>
    <numFmt numFmtId="179" formatCode="0.0_);[Red]\(0.0\)"/>
  </numFmts>
  <fonts count="9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돋움"/>
      <family val="3"/>
      <charset val="129"/>
    </font>
    <font>
      <b/>
      <sz val="12"/>
      <name val="Arial"/>
      <family val="2"/>
    </font>
    <font>
      <b/>
      <sz val="12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63377788628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176" fontId="0" fillId="3" borderId="2" xfId="0" applyNumberFormat="1" applyFont="1" applyFill="1" applyBorder="1" applyAlignment="1">
      <alignment wrapText="1"/>
    </xf>
    <xf numFmtId="0" fontId="0" fillId="3" borderId="2" xfId="0" applyNumberFormat="1" applyFont="1" applyFill="1" applyBorder="1" applyAlignment="1">
      <alignment wrapText="1"/>
    </xf>
    <xf numFmtId="0" fontId="0" fillId="0" borderId="4" xfId="0" applyNumberFormat="1" applyFont="1" applyFill="1" applyBorder="1" applyAlignment="1">
      <alignment wrapText="1"/>
    </xf>
    <xf numFmtId="0" fontId="0" fillId="0" borderId="5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/>
    <xf numFmtId="177" fontId="0" fillId="0" borderId="2" xfId="0" applyNumberFormat="1" applyFont="1" applyFill="1" applyBorder="1" applyAlignment="1">
      <alignment wrapText="1"/>
    </xf>
    <xf numFmtId="2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Fill="1">
      <alignment vertical="center"/>
    </xf>
    <xf numFmtId="1" fontId="0" fillId="0" borderId="2" xfId="0" applyNumberFormat="1" applyFont="1" applyFill="1" applyBorder="1" applyAlignment="1">
      <alignment wrapText="1"/>
    </xf>
    <xf numFmtId="0" fontId="0" fillId="0" borderId="2" xfId="0" applyBorder="1">
      <alignment vertical="center"/>
    </xf>
    <xf numFmtId="0" fontId="2" fillId="0" borderId="2" xfId="0" applyNumberFormat="1" applyFont="1" applyFill="1" applyBorder="1" applyAlignment="1">
      <alignment wrapText="1"/>
    </xf>
    <xf numFmtId="49" fontId="0" fillId="4" borderId="2" xfId="0" applyNumberFormat="1" applyFont="1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49" fontId="0" fillId="4" borderId="2" xfId="0" applyNumberFormat="1" applyFill="1" applyBorder="1" applyAlignment="1">
      <alignment wrapText="1"/>
    </xf>
    <xf numFmtId="49" fontId="0" fillId="4" borderId="2" xfId="0" applyNumberFormat="1" applyFill="1" applyBorder="1">
      <alignment vertical="center"/>
    </xf>
    <xf numFmtId="1" fontId="0" fillId="0" borderId="2" xfId="0" applyNumberFormat="1" applyBorder="1">
      <alignment vertical="center"/>
    </xf>
    <xf numFmtId="0" fontId="0" fillId="0" borderId="6" xfId="0" applyNumberFormat="1" applyFont="1" applyFill="1" applyBorder="1" applyAlignment="1">
      <alignment wrapText="1"/>
    </xf>
    <xf numFmtId="0" fontId="0" fillId="0" borderId="6" xfId="0" applyBorder="1">
      <alignment vertical="center"/>
    </xf>
    <xf numFmtId="0" fontId="2" fillId="0" borderId="6" xfId="0" applyNumberFormat="1" applyFont="1" applyFill="1" applyBorder="1" applyAlignment="1">
      <alignment wrapText="1"/>
    </xf>
    <xf numFmtId="49" fontId="0" fillId="4" borderId="6" xfId="0" quotePrefix="1" applyNumberFormat="1" applyFont="1" applyFill="1" applyBorder="1" applyAlignment="1">
      <alignment wrapText="1"/>
    </xf>
    <xf numFmtId="1" fontId="0" fillId="2" borderId="7" xfId="0" applyNumberFormat="1" applyFont="1" applyFill="1" applyBorder="1" applyAlignment="1">
      <alignment wrapText="1"/>
    </xf>
    <xf numFmtId="0" fontId="1" fillId="2" borderId="7" xfId="0" applyNumberFormat="1" applyFont="1" applyFill="1" applyBorder="1" applyAlignment="1">
      <alignment wrapText="1"/>
    </xf>
    <xf numFmtId="0" fontId="1" fillId="2" borderId="7" xfId="0" applyNumberFormat="1" applyFont="1" applyFill="1" applyBorder="1" applyAlignment="1">
      <alignment textRotation="90" wrapText="1"/>
    </xf>
    <xf numFmtId="49" fontId="1" fillId="2" borderId="7" xfId="0" applyNumberFormat="1" applyFont="1" applyFill="1" applyBorder="1" applyAlignment="1">
      <alignment wrapText="1"/>
    </xf>
    <xf numFmtId="0" fontId="0" fillId="4" borderId="2" xfId="0" applyFill="1" applyBorder="1">
      <alignment vertical="center"/>
    </xf>
    <xf numFmtId="0" fontId="0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2" borderId="2" xfId="0" applyNumberFormat="1" applyFont="1" applyFill="1" applyBorder="1" applyAlignment="1">
      <alignment horizontal="center" wrapText="1"/>
    </xf>
    <xf numFmtId="178" fontId="0" fillId="0" borderId="0" xfId="0" applyNumberFormat="1" applyFont="1" applyFill="1" applyAlignment="1">
      <alignment wrapText="1"/>
    </xf>
    <xf numFmtId="14" fontId="0" fillId="4" borderId="6" xfId="0" quotePrefix="1" applyNumberFormat="1" applyFont="1" applyFill="1" applyBorder="1" applyAlignment="1">
      <alignment wrapText="1"/>
    </xf>
    <xf numFmtId="14" fontId="0" fillId="4" borderId="2" xfId="0" applyNumberFormat="1" applyFont="1" applyFill="1" applyBorder="1" applyAlignment="1">
      <alignment wrapText="1"/>
    </xf>
    <xf numFmtId="14" fontId="0" fillId="4" borderId="2" xfId="0" applyNumberFormat="1" applyFill="1" applyBorder="1" applyAlignment="1">
      <alignment wrapText="1"/>
    </xf>
    <xf numFmtId="14" fontId="0" fillId="4" borderId="2" xfId="0" applyNumberFormat="1" applyFill="1" applyBorder="1">
      <alignment vertical="center"/>
    </xf>
    <xf numFmtId="14" fontId="0" fillId="0" borderId="2" xfId="0" applyNumberFormat="1" applyFont="1" applyFill="1" applyBorder="1" applyAlignment="1">
      <alignment wrapText="1"/>
    </xf>
    <xf numFmtId="14" fontId="0" fillId="0" borderId="0" xfId="0" applyNumberFormat="1" applyFont="1" applyFill="1" applyAlignment="1">
      <alignment wrapText="1"/>
    </xf>
    <xf numFmtId="179" fontId="0" fillId="0" borderId="0" xfId="0" applyNumberFormat="1" applyFont="1" applyFill="1" applyAlignment="1">
      <alignment wrapText="1"/>
    </xf>
    <xf numFmtId="179" fontId="0" fillId="0" borderId="2" xfId="0" applyNumberFormat="1" applyFont="1" applyFill="1" applyBorder="1" applyAlignment="1">
      <alignment wrapText="1"/>
    </xf>
    <xf numFmtId="178" fontId="0" fillId="4" borderId="6" xfId="0" quotePrefix="1" applyNumberFormat="1" applyFont="1" applyFill="1" applyBorder="1" applyAlignment="1">
      <alignment horizontal="right" wrapText="1"/>
    </xf>
    <xf numFmtId="178" fontId="0" fillId="4" borderId="2" xfId="0" applyNumberFormat="1" applyFont="1" applyFill="1" applyBorder="1" applyAlignment="1">
      <alignment horizontal="right" wrapText="1"/>
    </xf>
    <xf numFmtId="178" fontId="0" fillId="4" borderId="2" xfId="0" applyNumberFormat="1" applyFill="1" applyBorder="1" applyAlignment="1">
      <alignment horizontal="right" wrapText="1"/>
    </xf>
    <xf numFmtId="178" fontId="0" fillId="4" borderId="2" xfId="0" applyNumberFormat="1" applyFill="1" applyBorder="1" applyAlignment="1">
      <alignment horizontal="right" vertical="center"/>
    </xf>
    <xf numFmtId="0" fontId="0" fillId="5" borderId="2" xfId="0" applyNumberFormat="1" applyFont="1" applyFill="1" applyBorder="1" applyAlignment="1">
      <alignment wrapText="1"/>
    </xf>
    <xf numFmtId="176" fontId="0" fillId="4" borderId="2" xfId="0" applyNumberFormat="1" applyFont="1" applyFill="1" applyBorder="1" applyAlignment="1">
      <alignment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6" borderId="2" xfId="0" applyNumberFormat="1" applyFont="1" applyFill="1" applyBorder="1" applyAlignment="1">
      <alignment horizontal="center" wrapText="1"/>
    </xf>
    <xf numFmtId="14" fontId="0" fillId="6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6" borderId="2" xfId="0" applyNumberFormat="1" applyFont="1" applyFill="1" applyBorder="1" applyAlignment="1">
      <alignment horizontal="center" wrapText="1"/>
    </xf>
    <xf numFmtId="49" fontId="0" fillId="6" borderId="2" xfId="0" applyNumberFormat="1" applyFill="1" applyBorder="1" applyAlignment="1">
      <alignment horizontal="center" vertical="center"/>
    </xf>
    <xf numFmtId="1" fontId="0" fillId="4" borderId="2" xfId="0" applyNumberFormat="1" applyFont="1" applyFill="1" applyBorder="1" applyAlignment="1">
      <alignment wrapText="1"/>
    </xf>
    <xf numFmtId="49" fontId="0" fillId="0" borderId="2" xfId="0" applyNumberFormat="1" applyBorder="1">
      <alignment vertical="center"/>
    </xf>
    <xf numFmtId="1" fontId="0" fillId="2" borderId="7" xfId="0" applyNumberFormat="1" applyFont="1" applyFill="1" applyBorder="1" applyAlignment="1">
      <alignment horizontal="center" wrapText="1"/>
    </xf>
    <xf numFmtId="1" fontId="0" fillId="0" borderId="6" xfId="0" applyNumberFormat="1" applyFont="1" applyFill="1" applyBorder="1" applyAlignment="1">
      <alignment horizontal="center" wrapText="1"/>
    </xf>
    <xf numFmtId="1" fontId="0" fillId="0" borderId="2" xfId="0" applyNumberFormat="1" applyFont="1" applyFill="1" applyBorder="1" applyAlignment="1">
      <alignment horizontal="center" wrapText="1"/>
    </xf>
    <xf numFmtId="1" fontId="0" fillId="0" borderId="2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7" fillId="4" borderId="2" xfId="0" applyFont="1" applyFill="1" applyBorder="1">
      <alignment vertical="center"/>
    </xf>
    <xf numFmtId="0" fontId="8" fillId="0" borderId="2" xfId="0" applyNumberFormat="1" applyFont="1" applyFill="1" applyBorder="1" applyAlignment="1">
      <alignment wrapText="1"/>
    </xf>
    <xf numFmtId="49" fontId="8" fillId="0" borderId="2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49" fontId="7" fillId="6" borderId="2" xfId="0" applyNumberFormat="1" applyFont="1" applyFill="1" applyBorder="1" applyAlignment="1">
      <alignment horizontal="center" wrapText="1"/>
    </xf>
    <xf numFmtId="49" fontId="8" fillId="6" borderId="2" xfId="0" applyNumberFormat="1" applyFont="1" applyFill="1" applyBorder="1" applyAlignment="1">
      <alignment horizontal="center" wrapText="1"/>
    </xf>
    <xf numFmtId="1" fontId="7" fillId="0" borderId="6" xfId="0" applyNumberFormat="1" applyFont="1" applyFill="1" applyBorder="1" applyAlignment="1">
      <alignment wrapText="1"/>
    </xf>
    <xf numFmtId="1" fontId="8" fillId="0" borderId="2" xfId="0" applyNumberFormat="1" applyFont="1" applyFill="1" applyBorder="1" applyAlignment="1">
      <alignment wrapText="1"/>
    </xf>
    <xf numFmtId="0" fontId="7" fillId="0" borderId="6" xfId="0" applyNumberFormat="1" applyFont="1" applyFill="1" applyBorder="1" applyAlignment="1">
      <alignment wrapText="1"/>
    </xf>
    <xf numFmtId="49" fontId="8" fillId="0" borderId="2" xfId="0" applyNumberFormat="1" applyFont="1" applyBorder="1">
      <alignment vertical="center"/>
    </xf>
    <xf numFmtId="49" fontId="7" fillId="0" borderId="6" xfId="0" applyNumberFormat="1" applyFont="1" applyBorder="1">
      <alignment vertical="center"/>
    </xf>
    <xf numFmtId="49" fontId="7" fillId="0" borderId="2" xfId="0" applyNumberFormat="1" applyFont="1" applyFill="1" applyBorder="1" applyAlignment="1">
      <alignment wrapText="1"/>
    </xf>
    <xf numFmtId="0" fontId="8" fillId="4" borderId="2" xfId="0" applyFont="1" applyFill="1" applyBorder="1">
      <alignment vertical="center"/>
    </xf>
    <xf numFmtId="49" fontId="7" fillId="0" borderId="2" xfId="0" applyNumberFormat="1" applyFont="1" applyBorder="1">
      <alignment vertical="center"/>
    </xf>
    <xf numFmtId="1" fontId="7" fillId="0" borderId="2" xfId="0" applyNumberFormat="1" applyFont="1" applyFill="1" applyBorder="1" applyAlignment="1">
      <alignment wrapText="1"/>
    </xf>
    <xf numFmtId="1" fontId="8" fillId="0" borderId="2" xfId="0" applyNumberFormat="1" applyFont="1" applyBorder="1">
      <alignment vertical="center"/>
    </xf>
    <xf numFmtId="0" fontId="8" fillId="0" borderId="2" xfId="0" applyFont="1" applyBorder="1">
      <alignment vertical="center"/>
    </xf>
    <xf numFmtId="0" fontId="7" fillId="0" borderId="2" xfId="0" applyFont="1" applyBorder="1">
      <alignment vertical="center"/>
    </xf>
    <xf numFmtId="49" fontId="0" fillId="0" borderId="8" xfId="0" applyNumberFormat="1" applyFill="1" applyBorder="1">
      <alignment vertical="center"/>
    </xf>
  </cellXfs>
  <cellStyles count="1">
    <cellStyle name="표준" xfId="0" builtinId="0"/>
  </cellStyles>
  <dxfs count="16">
    <dxf>
      <fill>
        <patternFill>
          <bgColor indexed="50"/>
        </patternFill>
      </fill>
    </dxf>
    <dxf>
      <fill>
        <patternFill>
          <bgColor rgb="FFFF0000"/>
        </patternFill>
      </fill>
    </dxf>
    <dxf>
      <fill>
        <patternFill>
          <bgColor indexed="50"/>
        </patternFill>
      </fill>
    </dxf>
    <dxf>
      <fill>
        <patternFill>
          <bgColor rgb="FFFF0000"/>
        </patternFill>
      </fill>
    </dxf>
    <dxf>
      <fill>
        <patternFill>
          <bgColor indexed="50"/>
        </patternFill>
      </fill>
    </dxf>
    <dxf>
      <fill>
        <patternFill>
          <bgColor rgb="FFFF0000"/>
        </patternFill>
      </fill>
    </dxf>
    <dxf>
      <fill>
        <patternFill>
          <bgColor indexed="50"/>
        </patternFill>
      </fill>
    </dxf>
    <dxf>
      <fill>
        <patternFill>
          <bgColor rgb="FFFF0000"/>
        </patternFill>
      </fill>
    </dxf>
    <dxf>
      <fill>
        <patternFill>
          <bgColor indexed="50"/>
        </patternFill>
      </fill>
    </dxf>
    <dxf>
      <fill>
        <patternFill>
          <bgColor rgb="FFFF0000"/>
        </patternFill>
      </fill>
    </dxf>
    <dxf>
      <fill>
        <patternFill>
          <bgColor indexed="50"/>
        </patternFill>
      </fill>
    </dxf>
    <dxf>
      <fill>
        <patternFill>
          <bgColor rgb="FFFF0000"/>
        </patternFill>
      </fill>
    </dxf>
    <dxf>
      <fill>
        <patternFill>
          <bgColor indexed="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5"/>
      <tableStyleElement type="headerRow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176968195876924E-2"/>
          <c:y val="0.14196207508474395"/>
          <c:w val="0.68811365568740523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1'!$R$24:$R$53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1'!$S$24:$S$53</c:f>
              <c:numCache>
                <c:formatCode>General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6-4D12-B5B6-F30C62EE5152}"/>
            </c:ext>
          </c:extLst>
        </c:ser>
        <c:ser>
          <c:idx val="1"/>
          <c:order val="1"/>
          <c:tx>
            <c:v>Actual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1'!$R$24:$R$53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1'!$T$24:$T$53</c:f>
              <c:numCache>
                <c:formatCode>General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66-4D12-B5B6-F30C62EE5152}"/>
            </c:ext>
          </c:extLst>
        </c:ser>
        <c:ser>
          <c:idx val="2"/>
          <c:order val="2"/>
          <c:tx>
            <c:v>Today</c:v>
          </c:tx>
          <c:xVal>
            <c:numRef>
              <c:f>'Iteration 1'!$Y$25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166-4D12-B5B6-F30C62EE5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Sum of Task Estimates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978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03207182309477"/>
          <c:y val="0.29008598989064982"/>
          <c:w val="0.18496813465639039"/>
          <c:h val="0.356245980761356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176968195876924E-2"/>
          <c:y val="0.14196207508474395"/>
          <c:w val="0.68811365568740523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2'!$R$24:$R$53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2'!$S$24:$S$53</c:f>
              <c:numCache>
                <c:formatCode>General</c:formatCode>
                <c:ptCount val="30"/>
                <c:pt idx="0">
                  <c:v>26.4</c:v>
                </c:pt>
                <c:pt idx="1">
                  <c:v>24</c:v>
                </c:pt>
                <c:pt idx="2">
                  <c:v>21.6</c:v>
                </c:pt>
                <c:pt idx="3">
                  <c:v>19.2</c:v>
                </c:pt>
                <c:pt idx="4">
                  <c:v>16.8</c:v>
                </c:pt>
                <c:pt idx="5">
                  <c:v>14.4</c:v>
                </c:pt>
                <c:pt idx="6">
                  <c:v>12</c:v>
                </c:pt>
                <c:pt idx="7">
                  <c:v>9.6</c:v>
                </c:pt>
                <c:pt idx="8">
                  <c:v>7.2</c:v>
                </c:pt>
                <c:pt idx="9">
                  <c:v>4.8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E-4A34-877C-79AA2CC64D11}"/>
            </c:ext>
          </c:extLst>
        </c:ser>
        <c:ser>
          <c:idx val="1"/>
          <c:order val="1"/>
          <c:tx>
            <c:v>Actual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2'!$R$24:$R$53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2'!$T$24:$T$53</c:f>
              <c:numCache>
                <c:formatCode>General</c:formatCode>
                <c:ptCount val="30"/>
                <c:pt idx="0">
                  <c:v>26.4</c:v>
                </c:pt>
                <c:pt idx="1">
                  <c:v>25.4</c:v>
                </c:pt>
                <c:pt idx="2">
                  <c:v>24.4</c:v>
                </c:pt>
                <c:pt idx="3">
                  <c:v>20.9</c:v>
                </c:pt>
                <c:pt idx="4">
                  <c:v>12.899999999999999</c:v>
                </c:pt>
                <c:pt idx="5">
                  <c:v>12.899999999999999</c:v>
                </c:pt>
                <c:pt idx="6">
                  <c:v>12.899999999999999</c:v>
                </c:pt>
                <c:pt idx="7">
                  <c:v>8.8999999999999986</c:v>
                </c:pt>
                <c:pt idx="8">
                  <c:v>8.8999999999999986</c:v>
                </c:pt>
                <c:pt idx="9">
                  <c:v>0.39999999999999858</c:v>
                </c:pt>
                <c:pt idx="10">
                  <c:v>0.39999999999999858</c:v>
                </c:pt>
                <c:pt idx="11">
                  <c:v>0.39999999999999858</c:v>
                </c:pt>
                <c:pt idx="12">
                  <c:v>0.39999999999999858</c:v>
                </c:pt>
                <c:pt idx="13">
                  <c:v>0.39999999999999858</c:v>
                </c:pt>
                <c:pt idx="14">
                  <c:v>0.39999999999999858</c:v>
                </c:pt>
                <c:pt idx="15">
                  <c:v>0.39999999999999858</c:v>
                </c:pt>
                <c:pt idx="16">
                  <c:v>0.39999999999999858</c:v>
                </c:pt>
                <c:pt idx="17">
                  <c:v>0.39999999999999858</c:v>
                </c:pt>
                <c:pt idx="18">
                  <c:v>0.39999999999999858</c:v>
                </c:pt>
                <c:pt idx="19">
                  <c:v>0.39999999999999858</c:v>
                </c:pt>
                <c:pt idx="20">
                  <c:v>0.39999999999999858</c:v>
                </c:pt>
                <c:pt idx="21">
                  <c:v>0.39999999999999858</c:v>
                </c:pt>
                <c:pt idx="22">
                  <c:v>0.39999999999999858</c:v>
                </c:pt>
                <c:pt idx="23">
                  <c:v>0.39999999999999858</c:v>
                </c:pt>
                <c:pt idx="24">
                  <c:v>0.39999999999999858</c:v>
                </c:pt>
                <c:pt idx="25">
                  <c:v>0.39999999999999858</c:v>
                </c:pt>
                <c:pt idx="26">
                  <c:v>0.39999999999999858</c:v>
                </c:pt>
                <c:pt idx="27">
                  <c:v>0.39999999999999858</c:v>
                </c:pt>
                <c:pt idx="28">
                  <c:v>0.39999999999999858</c:v>
                </c:pt>
                <c:pt idx="29">
                  <c:v>0.39999999999999858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E-4A34-877C-79AA2CC64D11}"/>
            </c:ext>
          </c:extLst>
        </c:ser>
        <c:ser>
          <c:idx val="2"/>
          <c:order val="2"/>
          <c:tx>
            <c:v>Today</c:v>
          </c:tx>
          <c:xVal>
            <c:numRef>
              <c:f>'Iteration 2'!$Y$25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E8E-4A34-877C-79AA2CC64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5072"/>
        <c:axId val="1"/>
      </c:scatterChart>
      <c:valAx>
        <c:axId val="192978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Sum of Task Estimates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978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03214729737726"/>
          <c:y val="0.2900859529963335"/>
          <c:w val="0.18496808951512644"/>
          <c:h val="0.35624585094802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176968195876924E-2"/>
          <c:y val="0.14196207508474395"/>
          <c:w val="0.68811365568740523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3'!$R$24:$R$53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3'!$S$24:$S$53</c:f>
              <c:numCache>
                <c:formatCode>General</c:formatCode>
                <c:ptCount val="30"/>
                <c:pt idx="0">
                  <c:v>7.2</c:v>
                </c:pt>
                <c:pt idx="1">
                  <c:v>6</c:v>
                </c:pt>
                <c:pt idx="2">
                  <c:v>4.8</c:v>
                </c:pt>
                <c:pt idx="3">
                  <c:v>3.6</c:v>
                </c:pt>
                <c:pt idx="4">
                  <c:v>2.4</c:v>
                </c:pt>
                <c:pt idx="5">
                  <c:v>1.2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A-4452-90F3-E82A31988EA8}"/>
            </c:ext>
          </c:extLst>
        </c:ser>
        <c:ser>
          <c:idx val="1"/>
          <c:order val="1"/>
          <c:tx>
            <c:v>Actual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3'!$R$24:$R$53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3'!$T$24:$T$53</c:f>
              <c:numCache>
                <c:formatCode>General</c:formatCode>
                <c:ptCount val="30"/>
                <c:pt idx="0">
                  <c:v>7.2</c:v>
                </c:pt>
                <c:pt idx="1">
                  <c:v>6.2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8A-4452-90F3-E82A31988EA8}"/>
            </c:ext>
          </c:extLst>
        </c:ser>
        <c:ser>
          <c:idx val="2"/>
          <c:order val="2"/>
          <c:tx>
            <c:v>Today</c:v>
          </c:tx>
          <c:xVal>
            <c:numRef>
              <c:f>'Iteration 2'!$Y$25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68A-4452-90F3-E82A3198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5072"/>
        <c:axId val="1"/>
      </c:scatterChart>
      <c:valAx>
        <c:axId val="192978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Sum of Task Estimates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978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03214729737726"/>
          <c:y val="0.2900859529963335"/>
          <c:w val="0.18496808951512644"/>
          <c:h val="0.35624585094802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176968195876924E-2"/>
          <c:y val="0.14196207508474395"/>
          <c:w val="0.68811365568740523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4'!$R$24:$R$53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4'!$S$24:$S$53</c:f>
              <c:numCache>
                <c:formatCode>General</c:formatCode>
                <c:ptCount val="30"/>
                <c:pt idx="0">
                  <c:v>22.4</c:v>
                </c:pt>
                <c:pt idx="1">
                  <c:v>19.600000000000001</c:v>
                </c:pt>
                <c:pt idx="2">
                  <c:v>16.8</c:v>
                </c:pt>
                <c:pt idx="3">
                  <c:v>14</c:v>
                </c:pt>
                <c:pt idx="4">
                  <c:v>11.2</c:v>
                </c:pt>
                <c:pt idx="5">
                  <c:v>8.4</c:v>
                </c:pt>
                <c:pt idx="6">
                  <c:v>5.6</c:v>
                </c:pt>
                <c:pt idx="7">
                  <c:v>2.8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D-43ED-85E0-E0D2D5FF7F38}"/>
            </c:ext>
          </c:extLst>
        </c:ser>
        <c:ser>
          <c:idx val="1"/>
          <c:order val="1"/>
          <c:tx>
            <c:v>Actual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4'!$R$24:$R$53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4'!$T$24:$T$53</c:f>
              <c:numCache>
                <c:formatCode>General</c:formatCode>
                <c:ptCount val="30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22.4</c:v>
                </c:pt>
                <c:pt idx="5">
                  <c:v>22.4</c:v>
                </c:pt>
                <c:pt idx="6">
                  <c:v>22.4</c:v>
                </c:pt>
                <c:pt idx="7">
                  <c:v>22.4</c:v>
                </c:pt>
                <c:pt idx="8">
                  <c:v>22.4</c:v>
                </c:pt>
                <c:pt idx="9">
                  <c:v>22.4</c:v>
                </c:pt>
                <c:pt idx="10">
                  <c:v>22.4</c:v>
                </c:pt>
                <c:pt idx="11">
                  <c:v>22.4</c:v>
                </c:pt>
                <c:pt idx="12">
                  <c:v>22.4</c:v>
                </c:pt>
                <c:pt idx="13">
                  <c:v>22.4</c:v>
                </c:pt>
                <c:pt idx="14">
                  <c:v>22.4</c:v>
                </c:pt>
                <c:pt idx="15">
                  <c:v>22.4</c:v>
                </c:pt>
                <c:pt idx="16">
                  <c:v>22.4</c:v>
                </c:pt>
                <c:pt idx="17">
                  <c:v>22.4</c:v>
                </c:pt>
                <c:pt idx="18">
                  <c:v>22.4</c:v>
                </c:pt>
                <c:pt idx="19">
                  <c:v>22.4</c:v>
                </c:pt>
                <c:pt idx="20">
                  <c:v>22.4</c:v>
                </c:pt>
                <c:pt idx="21">
                  <c:v>22.4</c:v>
                </c:pt>
                <c:pt idx="22">
                  <c:v>22.4</c:v>
                </c:pt>
                <c:pt idx="23">
                  <c:v>22.4</c:v>
                </c:pt>
                <c:pt idx="24">
                  <c:v>22.4</c:v>
                </c:pt>
                <c:pt idx="25">
                  <c:v>22.4</c:v>
                </c:pt>
                <c:pt idx="26">
                  <c:v>22.4</c:v>
                </c:pt>
                <c:pt idx="27">
                  <c:v>22.4</c:v>
                </c:pt>
                <c:pt idx="28">
                  <c:v>22.4</c:v>
                </c:pt>
                <c:pt idx="29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8D-43ED-85E0-E0D2D5FF7F38}"/>
            </c:ext>
          </c:extLst>
        </c:ser>
        <c:ser>
          <c:idx val="2"/>
          <c:order val="2"/>
          <c:tx>
            <c:v>Today</c:v>
          </c:tx>
          <c:xVal>
            <c:numRef>
              <c:f>'Iteration 2'!$Y$25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C8D-43ED-85E0-E0D2D5FF7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5072"/>
        <c:axId val="1"/>
      </c:scatterChart>
      <c:valAx>
        <c:axId val="192978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Iteration Timeline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Sum of Task Estimates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978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03214729737726"/>
          <c:y val="0.2900859529963335"/>
          <c:w val="0.18496808951512644"/>
          <c:h val="0.35624585094802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176968195876924E-2"/>
          <c:y val="0.14196207508474395"/>
          <c:w val="0.68811365568740523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5'!$R$24:$R$53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5'!$S$24:$S$53</c:f>
              <c:numCache>
                <c:formatCode>General</c:formatCode>
                <c:ptCount val="30"/>
                <c:pt idx="0">
                  <c:v>30.8</c:v>
                </c:pt>
                <c:pt idx="1">
                  <c:v>28</c:v>
                </c:pt>
                <c:pt idx="2">
                  <c:v>25.2</c:v>
                </c:pt>
                <c:pt idx="3">
                  <c:v>22.4</c:v>
                </c:pt>
                <c:pt idx="4">
                  <c:v>19.600000000000001</c:v>
                </c:pt>
                <c:pt idx="5">
                  <c:v>16.8</c:v>
                </c:pt>
                <c:pt idx="6">
                  <c:v>14</c:v>
                </c:pt>
                <c:pt idx="7">
                  <c:v>11.2</c:v>
                </c:pt>
                <c:pt idx="8">
                  <c:v>8.4</c:v>
                </c:pt>
                <c:pt idx="9">
                  <c:v>5.6</c:v>
                </c:pt>
                <c:pt idx="10">
                  <c:v>2.8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A-4B58-8301-1DD51C2DD225}"/>
            </c:ext>
          </c:extLst>
        </c:ser>
        <c:ser>
          <c:idx val="1"/>
          <c:order val="1"/>
          <c:tx>
            <c:v>Actual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5'!$R$24:$R$53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5'!$T$24:$T$53</c:f>
              <c:numCache>
                <c:formatCode>General</c:formatCode>
                <c:ptCount val="30"/>
                <c:pt idx="0">
                  <c:v>30.8</c:v>
                </c:pt>
                <c:pt idx="1">
                  <c:v>30.8</c:v>
                </c:pt>
                <c:pt idx="2">
                  <c:v>30.8</c:v>
                </c:pt>
                <c:pt idx="3">
                  <c:v>30.8</c:v>
                </c:pt>
                <c:pt idx="4">
                  <c:v>30.8</c:v>
                </c:pt>
                <c:pt idx="5">
                  <c:v>30.8</c:v>
                </c:pt>
                <c:pt idx="6">
                  <c:v>30.8</c:v>
                </c:pt>
                <c:pt idx="7">
                  <c:v>30.8</c:v>
                </c:pt>
                <c:pt idx="8">
                  <c:v>30.8</c:v>
                </c:pt>
                <c:pt idx="9">
                  <c:v>30.8</c:v>
                </c:pt>
                <c:pt idx="10">
                  <c:v>30.8</c:v>
                </c:pt>
                <c:pt idx="11">
                  <c:v>30.8</c:v>
                </c:pt>
                <c:pt idx="12">
                  <c:v>30.8</c:v>
                </c:pt>
                <c:pt idx="13">
                  <c:v>30.8</c:v>
                </c:pt>
                <c:pt idx="14">
                  <c:v>30.8</c:v>
                </c:pt>
                <c:pt idx="15">
                  <c:v>30.8</c:v>
                </c:pt>
                <c:pt idx="16">
                  <c:v>30.8</c:v>
                </c:pt>
                <c:pt idx="17">
                  <c:v>30.8</c:v>
                </c:pt>
                <c:pt idx="18">
                  <c:v>30.8</c:v>
                </c:pt>
                <c:pt idx="19">
                  <c:v>30.8</c:v>
                </c:pt>
                <c:pt idx="20">
                  <c:v>30.8</c:v>
                </c:pt>
                <c:pt idx="21">
                  <c:v>30.8</c:v>
                </c:pt>
                <c:pt idx="22">
                  <c:v>30.8</c:v>
                </c:pt>
                <c:pt idx="23">
                  <c:v>30.8</c:v>
                </c:pt>
                <c:pt idx="24">
                  <c:v>30.8</c:v>
                </c:pt>
                <c:pt idx="25">
                  <c:v>30.8</c:v>
                </c:pt>
                <c:pt idx="26">
                  <c:v>30.8</c:v>
                </c:pt>
                <c:pt idx="27">
                  <c:v>30.8</c:v>
                </c:pt>
                <c:pt idx="28">
                  <c:v>30.8</c:v>
                </c:pt>
                <c:pt idx="29">
                  <c:v>30.8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A-4B58-8301-1DD51C2DD225}"/>
            </c:ext>
          </c:extLst>
        </c:ser>
        <c:ser>
          <c:idx val="2"/>
          <c:order val="2"/>
          <c:tx>
            <c:v>Today</c:v>
          </c:tx>
          <c:xVal>
            <c:numRef>
              <c:f>'Iteration 2'!$Y$25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1FA-4B58-8301-1DD51C2DD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5072"/>
        <c:axId val="1"/>
      </c:scatterChart>
      <c:valAx>
        <c:axId val="192978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Iteration Timeline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Sum of Task Estimates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978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03214729737726"/>
          <c:y val="0.2900859529963335"/>
          <c:w val="0.18496808951512644"/>
          <c:h val="0.35624585094802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176968195876924E-2"/>
          <c:y val="0.14196207508474395"/>
          <c:w val="0.68811365568740523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6'!$R$24:$R$53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6'!$S$24:$S$53</c:f>
              <c:numCache>
                <c:formatCode>General</c:formatCode>
                <c:ptCount val="30"/>
                <c:pt idx="0">
                  <c:v>25.2</c:v>
                </c:pt>
                <c:pt idx="1">
                  <c:v>22.4</c:v>
                </c:pt>
                <c:pt idx="2">
                  <c:v>19.600000000000001</c:v>
                </c:pt>
                <c:pt idx="3">
                  <c:v>16.8</c:v>
                </c:pt>
                <c:pt idx="4">
                  <c:v>14</c:v>
                </c:pt>
                <c:pt idx="5">
                  <c:v>11.2</c:v>
                </c:pt>
                <c:pt idx="6">
                  <c:v>8.4</c:v>
                </c:pt>
                <c:pt idx="7">
                  <c:v>5.6</c:v>
                </c:pt>
                <c:pt idx="8">
                  <c:v>2.8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E-4E8D-B009-E523645AE884}"/>
            </c:ext>
          </c:extLst>
        </c:ser>
        <c:ser>
          <c:idx val="1"/>
          <c:order val="1"/>
          <c:tx>
            <c:v>Actual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6'!$R$24:$R$53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6'!$T$24:$T$53</c:f>
              <c:numCache>
                <c:formatCode>General</c:formatCode>
                <c:ptCount val="30"/>
                <c:pt idx="0">
                  <c:v>25.2</c:v>
                </c:pt>
                <c:pt idx="1">
                  <c:v>25.2</c:v>
                </c:pt>
                <c:pt idx="2">
                  <c:v>25.2</c:v>
                </c:pt>
                <c:pt idx="3">
                  <c:v>25.2</c:v>
                </c:pt>
                <c:pt idx="4">
                  <c:v>25.2</c:v>
                </c:pt>
                <c:pt idx="5">
                  <c:v>25.2</c:v>
                </c:pt>
                <c:pt idx="6">
                  <c:v>25.2</c:v>
                </c:pt>
                <c:pt idx="7">
                  <c:v>25.2</c:v>
                </c:pt>
                <c:pt idx="8">
                  <c:v>25.2</c:v>
                </c:pt>
                <c:pt idx="9">
                  <c:v>25.2</c:v>
                </c:pt>
                <c:pt idx="10">
                  <c:v>25.2</c:v>
                </c:pt>
                <c:pt idx="11">
                  <c:v>25.2</c:v>
                </c:pt>
                <c:pt idx="12">
                  <c:v>25.2</c:v>
                </c:pt>
                <c:pt idx="13">
                  <c:v>25.2</c:v>
                </c:pt>
                <c:pt idx="14">
                  <c:v>25.2</c:v>
                </c:pt>
                <c:pt idx="15">
                  <c:v>25.2</c:v>
                </c:pt>
                <c:pt idx="16">
                  <c:v>25.2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25.2</c:v>
                </c:pt>
                <c:pt idx="22">
                  <c:v>25.2</c:v>
                </c:pt>
                <c:pt idx="23">
                  <c:v>25.2</c:v>
                </c:pt>
                <c:pt idx="24">
                  <c:v>25.2</c:v>
                </c:pt>
                <c:pt idx="25">
                  <c:v>25.2</c:v>
                </c:pt>
                <c:pt idx="26">
                  <c:v>25.2</c:v>
                </c:pt>
                <c:pt idx="27">
                  <c:v>25.2</c:v>
                </c:pt>
                <c:pt idx="28">
                  <c:v>25.2</c:v>
                </c:pt>
                <c:pt idx="29">
                  <c:v>25.2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3E-4E8D-B009-E523645AE884}"/>
            </c:ext>
          </c:extLst>
        </c:ser>
        <c:ser>
          <c:idx val="2"/>
          <c:order val="2"/>
          <c:tx>
            <c:v>Today</c:v>
          </c:tx>
          <c:xVal>
            <c:numRef>
              <c:f>'Iteration 2'!$Y$25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D3E-4E8D-B009-E523645A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5072"/>
        <c:axId val="1"/>
      </c:scatterChart>
      <c:valAx>
        <c:axId val="192978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Iteration Timeline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Sum of Task Estimates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978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03214729737726"/>
          <c:y val="0.2900859529963335"/>
          <c:w val="0.18496808951512644"/>
          <c:h val="0.35624585094802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CA"/>
              <a:t>Burn 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176968195876924E-2"/>
          <c:y val="0.14196207508474395"/>
          <c:w val="0.68811365568740523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6'!$R$24:$R$53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6'!$S$24:$S$53</c:f>
              <c:numCache>
                <c:formatCode>General</c:formatCode>
                <c:ptCount val="30"/>
                <c:pt idx="0">
                  <c:v>25.2</c:v>
                </c:pt>
                <c:pt idx="1">
                  <c:v>22.4</c:v>
                </c:pt>
                <c:pt idx="2">
                  <c:v>19.600000000000001</c:v>
                </c:pt>
                <c:pt idx="3">
                  <c:v>16.8</c:v>
                </c:pt>
                <c:pt idx="4">
                  <c:v>14</c:v>
                </c:pt>
                <c:pt idx="5">
                  <c:v>11.2</c:v>
                </c:pt>
                <c:pt idx="6">
                  <c:v>8.4</c:v>
                </c:pt>
                <c:pt idx="7">
                  <c:v>5.6</c:v>
                </c:pt>
                <c:pt idx="8">
                  <c:v>2.8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2-4F40-9E92-98FA54D75376}"/>
            </c:ext>
          </c:extLst>
        </c:ser>
        <c:ser>
          <c:idx val="1"/>
          <c:order val="1"/>
          <c:tx>
            <c:v>Actual Tasks Remaining</c:v>
          </c:tx>
          <c:spPr>
            <a:ln w="19050"/>
          </c:spPr>
          <c:marker>
            <c:spPr>
              <a:ln w="3175"/>
            </c:spPr>
          </c:marker>
          <c:xVal>
            <c:numRef>
              <c:f>'Iteration 6'!$R$24:$R$53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6'!$T$24:$T$53</c:f>
              <c:numCache>
                <c:formatCode>General</c:formatCode>
                <c:ptCount val="30"/>
                <c:pt idx="0">
                  <c:v>25.2</c:v>
                </c:pt>
                <c:pt idx="1">
                  <c:v>25.2</c:v>
                </c:pt>
                <c:pt idx="2">
                  <c:v>25.2</c:v>
                </c:pt>
                <c:pt idx="3">
                  <c:v>25.2</c:v>
                </c:pt>
                <c:pt idx="4">
                  <c:v>25.2</c:v>
                </c:pt>
                <c:pt idx="5">
                  <c:v>25.2</c:v>
                </c:pt>
                <c:pt idx="6">
                  <c:v>25.2</c:v>
                </c:pt>
                <c:pt idx="7">
                  <c:v>25.2</c:v>
                </c:pt>
                <c:pt idx="8">
                  <c:v>25.2</c:v>
                </c:pt>
                <c:pt idx="9">
                  <c:v>25.2</c:v>
                </c:pt>
                <c:pt idx="10">
                  <c:v>25.2</c:v>
                </c:pt>
                <c:pt idx="11">
                  <c:v>25.2</c:v>
                </c:pt>
                <c:pt idx="12">
                  <c:v>25.2</c:v>
                </c:pt>
                <c:pt idx="13">
                  <c:v>25.2</c:v>
                </c:pt>
                <c:pt idx="14">
                  <c:v>25.2</c:v>
                </c:pt>
                <c:pt idx="15">
                  <c:v>25.2</c:v>
                </c:pt>
                <c:pt idx="16">
                  <c:v>25.2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25.2</c:v>
                </c:pt>
                <c:pt idx="22">
                  <c:v>25.2</c:v>
                </c:pt>
                <c:pt idx="23">
                  <c:v>25.2</c:v>
                </c:pt>
                <c:pt idx="24">
                  <c:v>25.2</c:v>
                </c:pt>
                <c:pt idx="25">
                  <c:v>25.2</c:v>
                </c:pt>
                <c:pt idx="26">
                  <c:v>25.2</c:v>
                </c:pt>
                <c:pt idx="27">
                  <c:v>25.2</c:v>
                </c:pt>
                <c:pt idx="28">
                  <c:v>25.2</c:v>
                </c:pt>
                <c:pt idx="29">
                  <c:v>25.2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2-4F40-9E92-98FA54D75376}"/>
            </c:ext>
          </c:extLst>
        </c:ser>
        <c:ser>
          <c:idx val="2"/>
          <c:order val="2"/>
          <c:tx>
            <c:v>Today</c:v>
          </c:tx>
          <c:xVal>
            <c:numRef>
              <c:f>'Iteration 2'!$Y$25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3A2-4F40-9E92-98FA54D75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5072"/>
        <c:axId val="1"/>
      </c:scatterChart>
      <c:valAx>
        <c:axId val="192978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Iteration Timeline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Sum of Task Estimates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978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03214729737726"/>
          <c:y val="0.2900859529963335"/>
          <c:w val="0.18496808951512644"/>
          <c:h val="0.35624585094802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1</xdr:row>
      <xdr:rowOff>38100</xdr:rowOff>
    </xdr:from>
    <xdr:to>
      <xdr:col>25</xdr:col>
      <xdr:colOff>9525</xdr:colOff>
      <xdr:row>20</xdr:row>
      <xdr:rowOff>0</xdr:rowOff>
    </xdr:to>
    <xdr:graphicFrame macro="">
      <xdr:nvGraphicFramePr>
        <xdr:cNvPr id="1377" name="Chart 1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1</xdr:row>
      <xdr:rowOff>19050</xdr:rowOff>
    </xdr:from>
    <xdr:to>
      <xdr:col>25</xdr:col>
      <xdr:colOff>9525</xdr:colOff>
      <xdr:row>20</xdr:row>
      <xdr:rowOff>0</xdr:rowOff>
    </xdr:to>
    <xdr:graphicFrame macro="">
      <xdr:nvGraphicFramePr>
        <xdr:cNvPr id="318513" name="Chart 1">
          <a:extLst>
            <a:ext uri="{FF2B5EF4-FFF2-40B4-BE49-F238E27FC236}">
              <a16:creationId xmlns:a16="http://schemas.microsoft.com/office/drawing/2014/main" id="{00000000-0008-0000-0200-000031DC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1</xdr:row>
      <xdr:rowOff>19050</xdr:rowOff>
    </xdr:from>
    <xdr:to>
      <xdr:col>25</xdr:col>
      <xdr:colOff>9525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EBED0-7596-4574-9BB2-1DA6980C2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1</xdr:row>
      <xdr:rowOff>19050</xdr:rowOff>
    </xdr:from>
    <xdr:to>
      <xdr:col>25</xdr:col>
      <xdr:colOff>9525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5ED95-404D-4CD8-BC69-86F98B0B6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1</xdr:row>
      <xdr:rowOff>19050</xdr:rowOff>
    </xdr:from>
    <xdr:to>
      <xdr:col>25</xdr:col>
      <xdr:colOff>9525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8860F-106C-42AE-A97F-216B42A30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1</xdr:row>
      <xdr:rowOff>19050</xdr:rowOff>
    </xdr:from>
    <xdr:to>
      <xdr:col>25</xdr:col>
      <xdr:colOff>9525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345DF-D0B5-43F1-950C-D814BA538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219075</xdr:colOff>
      <xdr:row>1</xdr:row>
      <xdr:rowOff>19050</xdr:rowOff>
    </xdr:from>
    <xdr:to>
      <xdr:col>25</xdr:col>
      <xdr:colOff>9525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F0C83-8204-4E23-8BF6-3FBAB32AC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02"/>
  <sheetViews>
    <sheetView tabSelected="1" zoomScale="94" zoomScaleNormal="94" workbookViewId="0">
      <pane xSplit="2" ySplit="2" topLeftCell="E30" activePane="bottomRight" state="frozen"/>
      <selection pane="topRight" activeCell="B1" sqref="B1"/>
      <selection pane="bottomLeft" activeCell="A2" sqref="A2"/>
      <selection pane="bottomRight" activeCell="F37" sqref="F37"/>
    </sheetView>
  </sheetViews>
  <sheetFormatPr defaultColWidth="17.1328125" defaultRowHeight="12.75" customHeight="1" x14ac:dyDescent="0.35"/>
  <cols>
    <col min="1" max="1" width="3.1328125" customWidth="1"/>
    <col min="2" max="2" width="7.1328125" style="79" customWidth="1"/>
    <col min="3" max="3" width="26" style="17" customWidth="1"/>
    <col min="4" max="4" width="29.796875" customWidth="1"/>
    <col min="5" max="5" width="55.796875" customWidth="1"/>
    <col min="6" max="6" width="9.33203125" customWidth="1"/>
    <col min="7" max="7" width="5.53125" customWidth="1"/>
    <col min="8" max="8" width="8.6640625" customWidth="1"/>
    <col min="9" max="9" width="10.6640625" style="20" customWidth="1"/>
    <col min="10" max="10" width="12.46484375" style="20" customWidth="1"/>
    <col min="11" max="11" width="7.33203125" style="20" customWidth="1"/>
    <col min="12" max="12" width="37.6640625" customWidth="1"/>
    <col min="13" max="24" width="17.1328125" customWidth="1"/>
  </cols>
  <sheetData>
    <row r="2" spans="2:24" s="14" customFormat="1" ht="40.5" customHeight="1" thickBot="1" x14ac:dyDescent="0.45">
      <c r="B2" s="75" t="s">
        <v>44</v>
      </c>
      <c r="C2" s="41" t="s">
        <v>30</v>
      </c>
      <c r="D2" s="42" t="s">
        <v>8</v>
      </c>
      <c r="E2" s="42" t="s">
        <v>16</v>
      </c>
      <c r="F2" s="42" t="s">
        <v>43</v>
      </c>
      <c r="G2" s="43" t="s">
        <v>20</v>
      </c>
      <c r="H2" s="42" t="s">
        <v>15</v>
      </c>
      <c r="I2" s="44" t="s">
        <v>21</v>
      </c>
      <c r="J2" s="44" t="s">
        <v>33</v>
      </c>
      <c r="K2" s="44" t="s">
        <v>32</v>
      </c>
      <c r="L2" s="42" t="s">
        <v>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thickTop="1" x14ac:dyDescent="0.35">
      <c r="B3" s="76">
        <v>1</v>
      </c>
      <c r="C3" s="86" t="s">
        <v>60</v>
      </c>
      <c r="D3" s="88" t="s">
        <v>66</v>
      </c>
      <c r="E3" s="90" t="s">
        <v>67</v>
      </c>
      <c r="F3" s="37" t="s">
        <v>71</v>
      </c>
      <c r="G3" s="37">
        <v>100</v>
      </c>
      <c r="H3" s="39">
        <v>5</v>
      </c>
      <c r="I3" s="40" t="s">
        <v>9</v>
      </c>
      <c r="J3" s="51">
        <v>42811</v>
      </c>
      <c r="K3" s="59">
        <v>5</v>
      </c>
      <c r="L3" s="38"/>
    </row>
    <row r="4" spans="2:24" ht="16.5" customHeight="1" x14ac:dyDescent="0.35">
      <c r="B4" s="77">
        <v>2</v>
      </c>
      <c r="C4" s="87" t="s">
        <v>61</v>
      </c>
      <c r="D4" s="83" t="s">
        <v>62</v>
      </c>
      <c r="E4" s="91" t="s">
        <v>68</v>
      </c>
      <c r="F4" s="7" t="s">
        <v>71</v>
      </c>
      <c r="G4" s="7">
        <v>50</v>
      </c>
      <c r="H4" s="31">
        <v>5</v>
      </c>
      <c r="I4" s="32" t="s">
        <v>9</v>
      </c>
      <c r="J4" s="52">
        <v>42811</v>
      </c>
      <c r="K4" s="60">
        <v>5</v>
      </c>
      <c r="L4" s="30"/>
    </row>
    <row r="5" spans="2:24" ht="15" customHeight="1" x14ac:dyDescent="0.35">
      <c r="B5" s="77">
        <v>3</v>
      </c>
      <c r="C5" s="87" t="s">
        <v>61</v>
      </c>
      <c r="D5" s="7" t="s">
        <v>82</v>
      </c>
      <c r="E5" s="82" t="s">
        <v>69</v>
      </c>
      <c r="F5" s="7" t="s">
        <v>71</v>
      </c>
      <c r="G5" s="7">
        <v>50</v>
      </c>
      <c r="H5" s="31">
        <v>2</v>
      </c>
      <c r="I5" s="32" t="s">
        <v>9</v>
      </c>
      <c r="J5" s="52">
        <v>42813</v>
      </c>
      <c r="K5" s="60">
        <v>2</v>
      </c>
      <c r="L5" s="30"/>
    </row>
    <row r="6" spans="2:24" ht="15" customHeight="1" x14ac:dyDescent="0.35">
      <c r="B6" s="77">
        <v>4</v>
      </c>
      <c r="C6" s="87" t="s">
        <v>63</v>
      </c>
      <c r="D6" s="81" t="s">
        <v>64</v>
      </c>
      <c r="E6" s="89" t="s">
        <v>65</v>
      </c>
      <c r="F6" s="33" t="s">
        <v>50</v>
      </c>
      <c r="G6" s="7">
        <v>20</v>
      </c>
      <c r="H6" s="31">
        <v>1</v>
      </c>
      <c r="I6" s="34" t="s">
        <v>9</v>
      </c>
      <c r="J6" s="53">
        <v>42814</v>
      </c>
      <c r="K6" s="61">
        <v>1</v>
      </c>
      <c r="L6" s="30"/>
    </row>
    <row r="7" spans="2:24" ht="15" customHeight="1" x14ac:dyDescent="0.35">
      <c r="B7" s="77">
        <v>5</v>
      </c>
      <c r="C7" s="87" t="s">
        <v>72</v>
      </c>
      <c r="D7" s="81" t="s">
        <v>73</v>
      </c>
      <c r="E7" s="82" t="s">
        <v>74</v>
      </c>
      <c r="F7" s="7" t="s">
        <v>71</v>
      </c>
      <c r="G7" s="7">
        <v>30</v>
      </c>
      <c r="H7" s="31">
        <v>3</v>
      </c>
      <c r="I7" s="32" t="s">
        <v>9</v>
      </c>
      <c r="J7" s="52">
        <v>42816</v>
      </c>
      <c r="K7" s="60">
        <v>3</v>
      </c>
      <c r="L7" s="30"/>
    </row>
    <row r="8" spans="2:24" ht="15" customHeight="1" x14ac:dyDescent="0.35">
      <c r="B8" s="77">
        <v>6</v>
      </c>
      <c r="C8" s="87" t="s">
        <v>75</v>
      </c>
      <c r="D8" s="81" t="s">
        <v>76</v>
      </c>
      <c r="E8" s="93" t="s">
        <v>77</v>
      </c>
      <c r="F8" s="7" t="s">
        <v>78</v>
      </c>
      <c r="G8" s="7">
        <v>20</v>
      </c>
      <c r="H8" s="31">
        <v>1</v>
      </c>
      <c r="I8" s="32" t="s">
        <v>9</v>
      </c>
      <c r="J8" s="52">
        <v>42816</v>
      </c>
      <c r="K8" s="60">
        <v>1</v>
      </c>
      <c r="L8" s="30"/>
    </row>
    <row r="9" spans="2:24" ht="15" customHeight="1" x14ac:dyDescent="0.35">
      <c r="B9" s="77">
        <v>7</v>
      </c>
      <c r="C9" s="94" t="s">
        <v>79</v>
      </c>
      <c r="D9" s="81" t="s">
        <v>80</v>
      </c>
      <c r="E9" s="89" t="s">
        <v>81</v>
      </c>
      <c r="F9" s="7" t="s">
        <v>71</v>
      </c>
      <c r="G9" s="7">
        <v>60</v>
      </c>
      <c r="H9" s="31">
        <v>1</v>
      </c>
      <c r="I9" s="32" t="s">
        <v>9</v>
      </c>
      <c r="J9" s="52">
        <v>42816</v>
      </c>
      <c r="K9" s="60">
        <v>1</v>
      </c>
      <c r="L9" s="30"/>
    </row>
    <row r="10" spans="2:24" ht="15" customHeight="1" x14ac:dyDescent="0.35">
      <c r="B10" s="77">
        <v>8</v>
      </c>
      <c r="C10" s="87" t="s">
        <v>120</v>
      </c>
      <c r="D10" s="83" t="s">
        <v>118</v>
      </c>
      <c r="E10" s="89" t="s">
        <v>119</v>
      </c>
      <c r="F10" s="7" t="s">
        <v>51</v>
      </c>
      <c r="G10" s="7">
        <v>40</v>
      </c>
      <c r="H10" s="31">
        <v>2</v>
      </c>
      <c r="I10" s="32" t="s">
        <v>9</v>
      </c>
      <c r="J10" s="52">
        <v>42819</v>
      </c>
      <c r="K10" s="60">
        <v>2</v>
      </c>
      <c r="L10" s="30"/>
    </row>
    <row r="11" spans="2:24" ht="15" customHeight="1" x14ac:dyDescent="0.35">
      <c r="B11" s="77">
        <v>9</v>
      </c>
      <c r="C11" s="29" t="s">
        <v>83</v>
      </c>
      <c r="D11" s="81" t="s">
        <v>85</v>
      </c>
      <c r="E11" s="82" t="s">
        <v>86</v>
      </c>
      <c r="F11" s="7" t="s">
        <v>49</v>
      </c>
      <c r="G11" s="7">
        <v>20</v>
      </c>
      <c r="H11" s="31">
        <v>1</v>
      </c>
      <c r="I11" s="32" t="s">
        <v>9</v>
      </c>
      <c r="J11" s="52">
        <v>42820</v>
      </c>
      <c r="K11" s="60">
        <v>1</v>
      </c>
      <c r="L11" s="30"/>
    </row>
    <row r="12" spans="2:24" ht="15" customHeight="1" x14ac:dyDescent="0.35">
      <c r="B12" s="77">
        <v>10</v>
      </c>
      <c r="C12" s="29" t="s">
        <v>84</v>
      </c>
      <c r="D12" s="81" t="s">
        <v>87</v>
      </c>
      <c r="E12" s="82" t="s">
        <v>88</v>
      </c>
      <c r="F12" s="7" t="s">
        <v>51</v>
      </c>
      <c r="G12" s="7">
        <v>20</v>
      </c>
      <c r="H12" s="31">
        <v>1</v>
      </c>
      <c r="I12" s="32" t="s">
        <v>9</v>
      </c>
      <c r="J12" s="52">
        <v>42821</v>
      </c>
      <c r="K12" s="60">
        <v>1</v>
      </c>
      <c r="L12" s="30"/>
    </row>
    <row r="13" spans="2:24" ht="15" customHeight="1" x14ac:dyDescent="0.35">
      <c r="B13" s="77">
        <v>11</v>
      </c>
      <c r="C13" s="29" t="s">
        <v>111</v>
      </c>
      <c r="D13" s="81" t="s">
        <v>110</v>
      </c>
      <c r="E13" s="89" t="s">
        <v>90</v>
      </c>
      <c r="F13" s="7" t="s">
        <v>78</v>
      </c>
      <c r="G13" s="7">
        <v>20</v>
      </c>
      <c r="H13" s="31">
        <v>1</v>
      </c>
      <c r="I13" s="32" t="s">
        <v>9</v>
      </c>
      <c r="J13" s="52">
        <v>42822</v>
      </c>
      <c r="K13" s="60">
        <v>1</v>
      </c>
      <c r="L13" s="30"/>
    </row>
    <row r="14" spans="2:24" ht="15" customHeight="1" x14ac:dyDescent="0.35">
      <c r="B14" s="77">
        <v>12</v>
      </c>
      <c r="C14" s="87" t="s">
        <v>91</v>
      </c>
      <c r="D14" s="7" t="s">
        <v>93</v>
      </c>
      <c r="E14" s="82" t="s">
        <v>97</v>
      </c>
      <c r="F14" s="7" t="s">
        <v>49</v>
      </c>
      <c r="G14" s="7">
        <v>30</v>
      </c>
      <c r="H14" s="31">
        <v>2</v>
      </c>
      <c r="I14" s="32" t="s">
        <v>9</v>
      </c>
      <c r="J14" s="52">
        <v>42825</v>
      </c>
      <c r="K14" s="60">
        <v>2</v>
      </c>
      <c r="L14" s="30"/>
    </row>
    <row r="15" spans="2:24" ht="15" customHeight="1" x14ac:dyDescent="0.35">
      <c r="B15" s="77">
        <v>13</v>
      </c>
      <c r="C15" s="87" t="s">
        <v>92</v>
      </c>
      <c r="D15" s="83" t="s">
        <v>94</v>
      </c>
      <c r="E15" s="89" t="s">
        <v>98</v>
      </c>
      <c r="F15" s="7" t="s">
        <v>49</v>
      </c>
      <c r="G15" s="7">
        <v>20</v>
      </c>
      <c r="H15" s="31">
        <v>1</v>
      </c>
      <c r="I15" s="32" t="s">
        <v>9</v>
      </c>
      <c r="J15" s="52">
        <v>42823</v>
      </c>
      <c r="K15" s="60">
        <v>1</v>
      </c>
      <c r="L15" s="30"/>
    </row>
    <row r="16" spans="2:24" ht="15" customHeight="1" x14ac:dyDescent="0.35">
      <c r="B16" s="77">
        <v>14</v>
      </c>
      <c r="C16" s="87" t="s">
        <v>91</v>
      </c>
      <c r="D16" s="81" t="s">
        <v>95</v>
      </c>
      <c r="E16" s="89" t="s">
        <v>96</v>
      </c>
      <c r="F16" s="7" t="s">
        <v>49</v>
      </c>
      <c r="G16" s="7">
        <v>40</v>
      </c>
      <c r="H16" s="31">
        <v>2</v>
      </c>
      <c r="I16" s="32" t="s">
        <v>9</v>
      </c>
      <c r="J16" s="52">
        <v>42825</v>
      </c>
      <c r="K16" s="60">
        <v>2.5</v>
      </c>
      <c r="L16" s="30"/>
    </row>
    <row r="17" spans="2:12" ht="15" customHeight="1" x14ac:dyDescent="0.35">
      <c r="B17" s="77">
        <v>15</v>
      </c>
      <c r="C17" s="87" t="s">
        <v>91</v>
      </c>
      <c r="D17" s="81" t="s">
        <v>100</v>
      </c>
      <c r="E17" s="89" t="s">
        <v>99</v>
      </c>
      <c r="F17" s="30" t="s">
        <v>51</v>
      </c>
      <c r="G17" s="7">
        <v>40</v>
      </c>
      <c r="H17" s="31">
        <v>3</v>
      </c>
      <c r="I17" s="35" t="s">
        <v>9</v>
      </c>
      <c r="J17" s="54">
        <v>42824</v>
      </c>
      <c r="K17" s="62">
        <v>3.5</v>
      </c>
      <c r="L17" s="30"/>
    </row>
    <row r="18" spans="2:12" ht="15" customHeight="1" x14ac:dyDescent="0.35">
      <c r="B18" s="77">
        <v>16</v>
      </c>
      <c r="C18" s="94" t="s">
        <v>104</v>
      </c>
      <c r="D18" s="7" t="s">
        <v>101</v>
      </c>
      <c r="E18" s="74" t="s">
        <v>102</v>
      </c>
      <c r="F18" s="30" t="s">
        <v>50</v>
      </c>
      <c r="G18" s="7">
        <v>60</v>
      </c>
      <c r="H18" s="31">
        <v>3</v>
      </c>
      <c r="I18" s="35" t="s">
        <v>9</v>
      </c>
      <c r="J18" s="54">
        <v>42825</v>
      </c>
      <c r="K18" s="62">
        <v>3</v>
      </c>
      <c r="L18" s="30"/>
    </row>
    <row r="19" spans="2:12" ht="15" customHeight="1" x14ac:dyDescent="0.35">
      <c r="B19" s="77">
        <v>17</v>
      </c>
      <c r="C19" s="94" t="s">
        <v>103</v>
      </c>
      <c r="D19" s="81" t="s">
        <v>105</v>
      </c>
      <c r="E19" s="89" t="s">
        <v>108</v>
      </c>
      <c r="F19" s="30" t="s">
        <v>50</v>
      </c>
      <c r="G19" s="7">
        <v>30</v>
      </c>
      <c r="H19" s="7">
        <v>0.5</v>
      </c>
      <c r="I19" s="35" t="s">
        <v>9</v>
      </c>
      <c r="J19" s="54">
        <v>42826</v>
      </c>
      <c r="K19" s="62">
        <v>0.5</v>
      </c>
      <c r="L19" s="30"/>
    </row>
    <row r="20" spans="2:12" ht="15" customHeight="1" x14ac:dyDescent="0.35">
      <c r="B20" s="77">
        <v>18</v>
      </c>
      <c r="C20" s="87" t="s">
        <v>106</v>
      </c>
      <c r="D20" s="81" t="s">
        <v>107</v>
      </c>
      <c r="E20" s="89" t="s">
        <v>109</v>
      </c>
      <c r="F20" s="30" t="s">
        <v>50</v>
      </c>
      <c r="G20" s="7">
        <v>30</v>
      </c>
      <c r="H20" s="7">
        <v>3</v>
      </c>
      <c r="I20" s="35" t="s">
        <v>9</v>
      </c>
      <c r="J20" s="54">
        <v>42830</v>
      </c>
      <c r="K20" s="62">
        <v>2</v>
      </c>
      <c r="L20" s="30"/>
    </row>
    <row r="21" spans="2:12" ht="15" customHeight="1" x14ac:dyDescent="0.35">
      <c r="B21" s="77">
        <v>19</v>
      </c>
      <c r="C21" s="87" t="s">
        <v>112</v>
      </c>
      <c r="D21" s="81" t="s">
        <v>113</v>
      </c>
      <c r="E21" s="89" t="s">
        <v>114</v>
      </c>
      <c r="F21" s="30" t="s">
        <v>78</v>
      </c>
      <c r="G21" s="7">
        <v>20</v>
      </c>
      <c r="H21" s="7">
        <v>3</v>
      </c>
      <c r="I21" s="35" t="s">
        <v>9</v>
      </c>
      <c r="J21" s="54">
        <v>42830</v>
      </c>
      <c r="K21" s="62">
        <v>2</v>
      </c>
      <c r="L21" s="30"/>
    </row>
    <row r="22" spans="2:12" ht="15" customHeight="1" x14ac:dyDescent="0.35">
      <c r="B22" s="77">
        <v>20</v>
      </c>
      <c r="C22" s="94" t="s">
        <v>115</v>
      </c>
      <c r="D22" s="81" t="s">
        <v>116</v>
      </c>
      <c r="E22" s="89" t="s">
        <v>117</v>
      </c>
      <c r="F22" s="30" t="s">
        <v>78</v>
      </c>
      <c r="G22" s="7">
        <v>30</v>
      </c>
      <c r="H22" s="7">
        <v>2</v>
      </c>
      <c r="I22" s="35" t="s">
        <v>9</v>
      </c>
      <c r="J22" s="54">
        <v>42834</v>
      </c>
      <c r="K22" s="62">
        <v>2</v>
      </c>
      <c r="L22" s="30"/>
    </row>
    <row r="23" spans="2:12" ht="15" customHeight="1" x14ac:dyDescent="0.35">
      <c r="B23" s="77">
        <v>21</v>
      </c>
      <c r="C23" s="87" t="s">
        <v>125</v>
      </c>
      <c r="D23" s="81" t="s">
        <v>126</v>
      </c>
      <c r="E23" s="89" t="s">
        <v>127</v>
      </c>
      <c r="F23" s="30" t="s">
        <v>51</v>
      </c>
      <c r="G23" s="7">
        <v>20</v>
      </c>
      <c r="H23" s="7">
        <v>2</v>
      </c>
      <c r="I23" s="35" t="s">
        <v>9</v>
      </c>
      <c r="J23" s="54">
        <v>42832</v>
      </c>
      <c r="K23" s="62">
        <v>2</v>
      </c>
      <c r="L23" s="30"/>
    </row>
    <row r="24" spans="2:12" ht="15" customHeight="1" x14ac:dyDescent="0.35">
      <c r="B24" s="78">
        <v>22</v>
      </c>
      <c r="C24" s="95" t="s">
        <v>121</v>
      </c>
      <c r="D24" s="96" t="s">
        <v>121</v>
      </c>
      <c r="E24" s="93" t="s">
        <v>124</v>
      </c>
      <c r="F24" s="30" t="s">
        <v>71</v>
      </c>
      <c r="G24" s="30">
        <v>50</v>
      </c>
      <c r="H24" s="30">
        <v>4</v>
      </c>
      <c r="I24" s="35" t="s">
        <v>9</v>
      </c>
      <c r="J24" s="54">
        <v>42833</v>
      </c>
      <c r="K24" s="62">
        <v>4.5</v>
      </c>
      <c r="L24" s="30"/>
    </row>
    <row r="25" spans="2:12" ht="15" customHeight="1" x14ac:dyDescent="0.35">
      <c r="B25" s="77">
        <v>23</v>
      </c>
      <c r="C25" s="94" t="s">
        <v>128</v>
      </c>
      <c r="D25" s="96" t="s">
        <v>129</v>
      </c>
      <c r="E25" s="89" t="s">
        <v>130</v>
      </c>
      <c r="F25" s="97" t="s">
        <v>71</v>
      </c>
      <c r="G25" s="30">
        <v>40</v>
      </c>
      <c r="H25" s="30">
        <v>1</v>
      </c>
      <c r="I25" s="35" t="s">
        <v>9</v>
      </c>
      <c r="J25" s="54">
        <v>42837</v>
      </c>
      <c r="K25" s="62">
        <v>1</v>
      </c>
      <c r="L25" s="30"/>
    </row>
    <row r="26" spans="2:12" ht="15" customHeight="1" x14ac:dyDescent="0.35">
      <c r="B26" s="77">
        <v>24</v>
      </c>
      <c r="C26" s="87" t="s">
        <v>122</v>
      </c>
      <c r="D26" s="96" t="s">
        <v>122</v>
      </c>
      <c r="E26" s="89" t="s">
        <v>123</v>
      </c>
      <c r="F26" s="30" t="s">
        <v>71</v>
      </c>
      <c r="G26" s="30">
        <v>60</v>
      </c>
      <c r="H26" s="30">
        <v>2</v>
      </c>
      <c r="I26" s="35" t="s">
        <v>9</v>
      </c>
      <c r="J26" s="54">
        <v>42838</v>
      </c>
      <c r="K26" s="62">
        <v>2</v>
      </c>
      <c r="L26" s="30"/>
    </row>
    <row r="27" spans="2:12" ht="15" customHeight="1" x14ac:dyDescent="0.35">
      <c r="B27" s="77">
        <v>25</v>
      </c>
      <c r="C27" s="87" t="s">
        <v>131</v>
      </c>
      <c r="D27" s="96" t="s">
        <v>131</v>
      </c>
      <c r="E27" s="89" t="s">
        <v>132</v>
      </c>
      <c r="F27" s="30" t="s">
        <v>49</v>
      </c>
      <c r="G27" s="30">
        <v>50</v>
      </c>
      <c r="H27" s="30">
        <v>2</v>
      </c>
      <c r="I27" s="35" t="s">
        <v>9</v>
      </c>
      <c r="J27" s="54">
        <v>42839</v>
      </c>
      <c r="K27" s="62">
        <v>2</v>
      </c>
      <c r="L27" s="30"/>
    </row>
    <row r="28" spans="2:12" ht="15" customHeight="1" x14ac:dyDescent="0.35">
      <c r="B28" s="77">
        <v>26</v>
      </c>
      <c r="C28" s="29"/>
      <c r="D28" s="30"/>
      <c r="E28" s="74"/>
      <c r="F28" s="30"/>
      <c r="G28" s="30"/>
      <c r="H28" s="30"/>
      <c r="I28" s="35"/>
      <c r="J28" s="54"/>
      <c r="K28" s="62"/>
      <c r="L28" s="30"/>
    </row>
    <row r="29" spans="2:12" ht="15" customHeight="1" x14ac:dyDescent="0.35">
      <c r="B29" s="77">
        <v>27</v>
      </c>
      <c r="C29" s="29"/>
      <c r="D29" s="30"/>
      <c r="E29" s="74"/>
      <c r="F29" s="30"/>
      <c r="G29" s="30"/>
      <c r="H29" s="30"/>
      <c r="I29" s="35"/>
      <c r="J29" s="54"/>
      <c r="K29" s="62"/>
      <c r="L29" s="30"/>
    </row>
    <row r="30" spans="2:12" ht="15" customHeight="1" x14ac:dyDescent="0.35">
      <c r="B30" s="77">
        <v>28</v>
      </c>
      <c r="C30" s="29"/>
      <c r="D30" s="30"/>
      <c r="E30" s="74" t="s">
        <v>137</v>
      </c>
      <c r="F30" s="30"/>
      <c r="G30" s="30"/>
      <c r="H30" s="30">
        <v>0.5</v>
      </c>
      <c r="I30" s="35"/>
      <c r="J30" s="54"/>
      <c r="K30" s="62"/>
      <c r="L30" s="30"/>
    </row>
    <row r="31" spans="2:12" ht="15" customHeight="1" x14ac:dyDescent="0.35">
      <c r="B31" s="77">
        <v>29</v>
      </c>
      <c r="C31" s="29"/>
      <c r="D31" s="30"/>
      <c r="E31" s="74" t="s">
        <v>138</v>
      </c>
      <c r="F31" s="30"/>
      <c r="G31" s="30"/>
      <c r="H31" s="30">
        <v>1</v>
      </c>
      <c r="I31" s="35"/>
      <c r="J31" s="54"/>
      <c r="K31" s="62"/>
      <c r="L31" s="30"/>
    </row>
    <row r="32" spans="2:12" ht="15" customHeight="1" x14ac:dyDescent="0.35">
      <c r="B32" s="77">
        <v>30</v>
      </c>
      <c r="C32" s="29"/>
      <c r="D32" s="30"/>
      <c r="E32" s="74" t="s">
        <v>139</v>
      </c>
      <c r="F32" s="30"/>
      <c r="G32" s="30"/>
      <c r="H32" s="30">
        <v>1</v>
      </c>
      <c r="I32" s="35"/>
      <c r="J32" s="54"/>
      <c r="K32" s="62"/>
      <c r="L32" s="30"/>
    </row>
    <row r="33" spans="2:12" ht="15" customHeight="1" x14ac:dyDescent="0.35">
      <c r="B33" s="77">
        <v>31</v>
      </c>
      <c r="C33" s="29"/>
      <c r="D33" s="30"/>
      <c r="E33" s="74" t="s">
        <v>140</v>
      </c>
      <c r="F33" s="30"/>
      <c r="G33" s="30"/>
      <c r="H33" s="30"/>
      <c r="I33" s="35"/>
      <c r="J33" s="54"/>
      <c r="K33" s="62"/>
      <c r="L33" s="30"/>
    </row>
    <row r="34" spans="2:12" ht="15" customHeight="1" x14ac:dyDescent="0.35">
      <c r="B34" s="77">
        <v>32</v>
      </c>
      <c r="C34" s="29"/>
      <c r="D34" s="30"/>
      <c r="E34" s="74" t="s">
        <v>141</v>
      </c>
      <c r="F34" s="30"/>
      <c r="G34" s="30"/>
      <c r="H34" s="30"/>
      <c r="I34" s="35"/>
      <c r="J34" s="54"/>
      <c r="K34" s="62"/>
      <c r="L34" s="30"/>
    </row>
    <row r="35" spans="2:12" ht="15" customHeight="1" x14ac:dyDescent="0.35">
      <c r="B35" s="77">
        <v>33</v>
      </c>
      <c r="C35" s="29"/>
      <c r="D35" s="30"/>
      <c r="E35" s="74" t="s">
        <v>142</v>
      </c>
      <c r="F35" s="30"/>
      <c r="G35" s="30"/>
      <c r="H35" s="30"/>
      <c r="I35" s="35"/>
      <c r="J35" s="54"/>
      <c r="K35" s="62"/>
      <c r="L35" s="30"/>
    </row>
    <row r="36" spans="2:12" ht="15" customHeight="1" x14ac:dyDescent="0.35">
      <c r="B36" s="77">
        <v>34</v>
      </c>
      <c r="C36" s="29"/>
      <c r="D36" s="30"/>
      <c r="E36" s="74" t="s">
        <v>143</v>
      </c>
      <c r="F36" s="30"/>
      <c r="G36" s="30"/>
      <c r="H36" s="30"/>
      <c r="I36" s="35"/>
      <c r="J36" s="54"/>
      <c r="K36" s="62"/>
      <c r="L36" s="30"/>
    </row>
    <row r="37" spans="2:12" ht="15" customHeight="1" x14ac:dyDescent="0.35">
      <c r="B37" s="77">
        <v>35</v>
      </c>
      <c r="C37" s="29"/>
      <c r="D37" s="30"/>
      <c r="E37" s="74" t="s">
        <v>144</v>
      </c>
      <c r="F37" s="30"/>
      <c r="G37" s="30"/>
      <c r="H37" s="30"/>
      <c r="I37" s="35"/>
      <c r="J37" s="54"/>
      <c r="K37" s="62"/>
      <c r="L37" s="30"/>
    </row>
    <row r="38" spans="2:12" ht="15" customHeight="1" x14ac:dyDescent="0.35">
      <c r="B38" s="77">
        <v>36</v>
      </c>
      <c r="C38" s="29"/>
      <c r="D38" s="30"/>
      <c r="F38" s="30"/>
      <c r="G38" s="30"/>
      <c r="H38" s="30"/>
      <c r="I38" s="35"/>
      <c r="J38" s="54"/>
      <c r="K38" s="62"/>
      <c r="L38" s="30"/>
    </row>
    <row r="39" spans="2:12" ht="15" customHeight="1" x14ac:dyDescent="0.35">
      <c r="B39" s="77">
        <v>37</v>
      </c>
      <c r="C39" s="29"/>
      <c r="D39" s="30"/>
      <c r="E39" s="74" t="s">
        <v>148</v>
      </c>
      <c r="F39" s="30"/>
      <c r="G39" s="30"/>
      <c r="H39" s="30"/>
      <c r="I39" s="35"/>
      <c r="J39" s="54"/>
      <c r="K39" s="62"/>
      <c r="L39" s="30"/>
    </row>
    <row r="40" spans="2:12" ht="15" customHeight="1" x14ac:dyDescent="0.35">
      <c r="B40" s="77">
        <v>38</v>
      </c>
      <c r="C40" s="29"/>
      <c r="D40" s="30"/>
      <c r="E40" s="74" t="s">
        <v>145</v>
      </c>
      <c r="F40" s="30"/>
      <c r="G40" s="30"/>
      <c r="H40" s="30"/>
      <c r="I40" s="35"/>
      <c r="J40" s="54"/>
      <c r="K40" s="62"/>
      <c r="L40" s="30"/>
    </row>
    <row r="41" spans="2:12" ht="15" customHeight="1" x14ac:dyDescent="0.35">
      <c r="B41" s="77">
        <v>39</v>
      </c>
      <c r="C41" s="29"/>
      <c r="D41" s="30"/>
      <c r="E41" s="98" t="s">
        <v>147</v>
      </c>
      <c r="F41" s="30"/>
      <c r="G41" s="30"/>
      <c r="H41" s="30"/>
      <c r="I41" s="35"/>
      <c r="J41" s="54"/>
      <c r="K41" s="62"/>
      <c r="L41" s="30"/>
    </row>
    <row r="42" spans="2:12" ht="15" customHeight="1" x14ac:dyDescent="0.35">
      <c r="B42" s="77">
        <v>40</v>
      </c>
      <c r="C42" s="29"/>
      <c r="D42" s="30"/>
      <c r="E42" s="74" t="s">
        <v>146</v>
      </c>
      <c r="F42" s="30"/>
      <c r="G42" s="30"/>
      <c r="H42" s="30"/>
      <c r="I42" s="35"/>
      <c r="J42" s="54"/>
      <c r="K42" s="62"/>
      <c r="L42" s="30"/>
    </row>
    <row r="43" spans="2:12" ht="15" customHeight="1" x14ac:dyDescent="0.35">
      <c r="B43" s="77">
        <v>41</v>
      </c>
      <c r="C43" s="29"/>
      <c r="D43" s="30"/>
      <c r="E43" s="98" t="s">
        <v>149</v>
      </c>
      <c r="F43" s="30"/>
      <c r="G43" s="30"/>
      <c r="H43" s="30"/>
      <c r="I43" s="35"/>
      <c r="J43" s="54"/>
      <c r="K43" s="62"/>
      <c r="L43" s="30"/>
    </row>
    <row r="44" spans="2:12" ht="15" customHeight="1" x14ac:dyDescent="0.35">
      <c r="B44" s="77">
        <v>42</v>
      </c>
      <c r="C44" s="29"/>
      <c r="D44" s="30"/>
      <c r="E44" s="74"/>
      <c r="F44" s="30"/>
      <c r="G44" s="30"/>
      <c r="H44" s="30"/>
      <c r="I44" s="35"/>
      <c r="J44" s="54"/>
      <c r="K44" s="62"/>
      <c r="L44" s="30"/>
    </row>
    <row r="45" spans="2:12" ht="15" customHeight="1" x14ac:dyDescent="0.35">
      <c r="B45" s="77">
        <v>43</v>
      </c>
      <c r="C45" s="29"/>
      <c r="D45" s="30"/>
      <c r="E45" s="74" t="s">
        <v>150</v>
      </c>
      <c r="F45" s="30"/>
      <c r="G45" s="30"/>
      <c r="H45" s="30"/>
      <c r="I45" s="35"/>
      <c r="J45" s="54"/>
      <c r="K45" s="62"/>
      <c r="L45" s="30"/>
    </row>
    <row r="46" spans="2:12" ht="15" customHeight="1" x14ac:dyDescent="0.35">
      <c r="B46" s="77">
        <v>44</v>
      </c>
      <c r="C46" s="29"/>
      <c r="D46" s="30"/>
      <c r="E46" s="74"/>
      <c r="F46" s="30"/>
      <c r="G46" s="30"/>
      <c r="H46" s="30"/>
      <c r="I46" s="35"/>
      <c r="J46" s="54"/>
      <c r="K46" s="62"/>
      <c r="L46" s="30"/>
    </row>
    <row r="47" spans="2:12" ht="15" customHeight="1" x14ac:dyDescent="0.35">
      <c r="B47" s="77">
        <v>45</v>
      </c>
      <c r="C47" s="29"/>
      <c r="D47" s="30"/>
      <c r="E47" s="74" t="s">
        <v>151</v>
      </c>
      <c r="F47" s="30"/>
      <c r="G47" s="30"/>
      <c r="H47" s="30"/>
      <c r="I47" s="35"/>
      <c r="J47" s="54"/>
      <c r="K47" s="62"/>
      <c r="L47" s="30"/>
    </row>
    <row r="48" spans="2:12" ht="15" customHeight="1" x14ac:dyDescent="0.35">
      <c r="B48" s="77">
        <v>46</v>
      </c>
      <c r="C48" s="29"/>
      <c r="D48" s="30"/>
      <c r="E48" s="74" t="s">
        <v>152</v>
      </c>
      <c r="F48" s="30"/>
      <c r="G48" s="30"/>
      <c r="H48" s="30"/>
      <c r="I48" s="35"/>
      <c r="J48" s="54"/>
      <c r="K48" s="62"/>
      <c r="L48" s="30"/>
    </row>
    <row r="49" spans="2:12" ht="15" customHeight="1" x14ac:dyDescent="0.35">
      <c r="B49" s="77">
        <v>47</v>
      </c>
      <c r="C49" s="29"/>
      <c r="D49" s="30"/>
      <c r="E49" s="74"/>
      <c r="F49" s="30"/>
      <c r="G49" s="30"/>
      <c r="H49" s="30"/>
      <c r="I49" s="35"/>
      <c r="J49" s="54"/>
      <c r="K49" s="62"/>
      <c r="L49" s="30"/>
    </row>
    <row r="50" spans="2:12" ht="15" customHeight="1" x14ac:dyDescent="0.35">
      <c r="B50" s="77">
        <v>48</v>
      </c>
      <c r="C50" s="29"/>
      <c r="D50" s="30"/>
      <c r="E50" s="74"/>
      <c r="F50" s="30"/>
      <c r="G50" s="30"/>
      <c r="H50" s="30"/>
      <c r="I50" s="35"/>
      <c r="J50" s="54"/>
      <c r="K50" s="62"/>
      <c r="L50" s="30"/>
    </row>
    <row r="51" spans="2:12" ht="15" customHeight="1" x14ac:dyDescent="0.35">
      <c r="B51" s="77">
        <v>49</v>
      </c>
      <c r="C51" s="29"/>
      <c r="D51" s="30"/>
      <c r="E51" s="74"/>
      <c r="F51" s="30"/>
      <c r="G51" s="30"/>
      <c r="H51" s="30"/>
      <c r="I51" s="35"/>
      <c r="J51" s="54"/>
      <c r="K51" s="62"/>
      <c r="L51" s="30"/>
    </row>
    <row r="52" spans="2:12" ht="15" customHeight="1" x14ac:dyDescent="0.35">
      <c r="B52" s="77">
        <v>50</v>
      </c>
      <c r="C52" s="29"/>
      <c r="D52" s="30"/>
      <c r="E52" s="74"/>
      <c r="F52" s="30"/>
      <c r="G52" s="30"/>
      <c r="H52" s="30"/>
      <c r="I52" s="35"/>
      <c r="J52" s="54"/>
      <c r="K52" s="62"/>
      <c r="L52" s="30"/>
    </row>
    <row r="53" spans="2:12" ht="15" customHeight="1" x14ac:dyDescent="0.35">
      <c r="B53" s="77">
        <v>51</v>
      </c>
      <c r="C53" s="29"/>
      <c r="D53" s="30"/>
      <c r="E53" s="74"/>
      <c r="F53" s="30"/>
      <c r="G53" s="30"/>
      <c r="H53" s="30"/>
      <c r="I53" s="35"/>
      <c r="J53" s="54"/>
      <c r="K53" s="62"/>
      <c r="L53" s="30"/>
    </row>
    <row r="54" spans="2:12" ht="15" customHeight="1" x14ac:dyDescent="0.35">
      <c r="B54" s="77">
        <v>52</v>
      </c>
      <c r="C54" s="29"/>
      <c r="D54" s="30"/>
      <c r="E54" s="74"/>
      <c r="F54" s="30"/>
      <c r="G54" s="30"/>
      <c r="H54" s="30"/>
      <c r="I54" s="35"/>
      <c r="J54" s="54"/>
      <c r="K54" s="62"/>
      <c r="L54" s="30"/>
    </row>
    <row r="55" spans="2:12" ht="15" customHeight="1" x14ac:dyDescent="0.35">
      <c r="B55" s="77">
        <v>53</v>
      </c>
      <c r="C55" s="29"/>
      <c r="D55" s="30"/>
      <c r="E55" s="74"/>
      <c r="F55" s="30"/>
      <c r="G55" s="30"/>
      <c r="H55" s="30"/>
      <c r="I55" s="35"/>
      <c r="J55" s="54"/>
      <c r="K55" s="62"/>
      <c r="L55" s="30"/>
    </row>
    <row r="56" spans="2:12" ht="15" customHeight="1" x14ac:dyDescent="0.35">
      <c r="B56" s="77">
        <v>54</v>
      </c>
      <c r="C56" s="29"/>
      <c r="D56" s="30"/>
      <c r="E56" s="74"/>
      <c r="F56" s="30"/>
      <c r="G56" s="30"/>
      <c r="H56" s="30"/>
      <c r="I56" s="35"/>
      <c r="J56" s="54"/>
      <c r="K56" s="62"/>
      <c r="L56" s="30"/>
    </row>
    <row r="57" spans="2:12" ht="15" customHeight="1" x14ac:dyDescent="0.35">
      <c r="B57" s="77">
        <v>55</v>
      </c>
      <c r="C57" s="29"/>
      <c r="D57" s="30"/>
      <c r="E57" s="74"/>
      <c r="F57" s="30"/>
      <c r="G57" s="30"/>
      <c r="H57" s="30"/>
      <c r="I57" s="35"/>
      <c r="J57" s="54"/>
      <c r="K57" s="62"/>
      <c r="L57" s="30"/>
    </row>
    <row r="58" spans="2:12" ht="15" customHeight="1" x14ac:dyDescent="0.35">
      <c r="B58" s="77">
        <v>56</v>
      </c>
      <c r="C58" s="29"/>
      <c r="D58" s="30"/>
      <c r="E58" s="74"/>
      <c r="F58" s="30"/>
      <c r="G58" s="30"/>
      <c r="H58" s="30"/>
      <c r="I58" s="35"/>
      <c r="J58" s="54"/>
      <c r="K58" s="62"/>
      <c r="L58" s="30"/>
    </row>
    <row r="59" spans="2:12" ht="15" customHeight="1" x14ac:dyDescent="0.35">
      <c r="B59" s="77">
        <v>57</v>
      </c>
      <c r="C59" s="29"/>
      <c r="D59" s="30"/>
      <c r="E59" s="74"/>
      <c r="F59" s="30"/>
      <c r="G59" s="30"/>
      <c r="H59" s="30"/>
      <c r="I59" s="35"/>
      <c r="J59" s="54"/>
      <c r="K59" s="62"/>
      <c r="L59" s="30"/>
    </row>
    <row r="60" spans="2:12" ht="15" customHeight="1" x14ac:dyDescent="0.35">
      <c r="B60" s="77">
        <v>58</v>
      </c>
      <c r="C60" s="29"/>
      <c r="D60" s="30"/>
      <c r="E60" s="74"/>
      <c r="F60" s="30"/>
      <c r="G60" s="30"/>
      <c r="H60" s="30"/>
      <c r="I60" s="35"/>
      <c r="J60" s="54"/>
      <c r="K60" s="62"/>
      <c r="L60" s="30"/>
    </row>
    <row r="61" spans="2:12" ht="15" customHeight="1" x14ac:dyDescent="0.35">
      <c r="B61" s="77">
        <v>59</v>
      </c>
      <c r="C61" s="29"/>
      <c r="D61" s="30"/>
      <c r="E61" s="74"/>
      <c r="F61" s="30"/>
      <c r="G61" s="30"/>
      <c r="H61" s="30"/>
      <c r="I61" s="35"/>
      <c r="J61" s="54"/>
      <c r="K61" s="62"/>
      <c r="L61" s="30"/>
    </row>
    <row r="62" spans="2:12" ht="15" customHeight="1" x14ac:dyDescent="0.35">
      <c r="B62" s="77">
        <v>60</v>
      </c>
      <c r="C62" s="29"/>
      <c r="D62" s="30"/>
      <c r="E62" s="74"/>
      <c r="F62" s="30"/>
      <c r="G62" s="30"/>
      <c r="H62" s="30"/>
      <c r="I62" s="35"/>
      <c r="J62" s="54"/>
      <c r="K62" s="62"/>
      <c r="L62" s="30"/>
    </row>
    <row r="63" spans="2:12" ht="15" customHeight="1" x14ac:dyDescent="0.35">
      <c r="B63" s="77">
        <v>61</v>
      </c>
      <c r="C63" s="29"/>
      <c r="D63" s="30"/>
      <c r="E63" s="74"/>
      <c r="F63" s="30"/>
      <c r="G63" s="30"/>
      <c r="H63" s="30"/>
      <c r="I63" s="35"/>
      <c r="J63" s="54"/>
      <c r="K63" s="62"/>
      <c r="L63" s="30"/>
    </row>
    <row r="64" spans="2:12" ht="15" customHeight="1" x14ac:dyDescent="0.35">
      <c r="B64" s="77">
        <v>62</v>
      </c>
      <c r="C64" s="29"/>
      <c r="D64" s="30"/>
      <c r="E64" s="74"/>
      <c r="F64" s="30"/>
      <c r="G64" s="30"/>
      <c r="H64" s="30"/>
      <c r="I64" s="35"/>
      <c r="J64" s="54"/>
      <c r="K64" s="62"/>
      <c r="L64" s="30"/>
    </row>
    <row r="65" spans="2:12" ht="15" customHeight="1" x14ac:dyDescent="0.35">
      <c r="B65" s="77">
        <v>63</v>
      </c>
      <c r="C65" s="29"/>
      <c r="D65" s="30"/>
      <c r="E65" s="74"/>
      <c r="F65" s="30"/>
      <c r="G65" s="30"/>
      <c r="H65" s="30"/>
      <c r="I65" s="35"/>
      <c r="J65" s="54"/>
      <c r="K65" s="62"/>
      <c r="L65" s="30"/>
    </row>
    <row r="66" spans="2:12" ht="15" customHeight="1" x14ac:dyDescent="0.35">
      <c r="B66" s="77">
        <v>64</v>
      </c>
      <c r="C66" s="29"/>
      <c r="D66" s="30"/>
      <c r="E66" s="74"/>
      <c r="F66" s="30"/>
      <c r="G66" s="30"/>
      <c r="H66" s="30"/>
      <c r="I66" s="35"/>
      <c r="J66" s="54"/>
      <c r="K66" s="62"/>
      <c r="L66" s="30"/>
    </row>
    <row r="67" spans="2:12" ht="15" customHeight="1" x14ac:dyDescent="0.35">
      <c r="B67" s="77">
        <v>65</v>
      </c>
      <c r="C67" s="29"/>
      <c r="D67" s="30"/>
      <c r="E67" s="74"/>
      <c r="F67" s="30"/>
      <c r="G67" s="30"/>
      <c r="H67" s="30"/>
      <c r="I67" s="35"/>
      <c r="J67" s="54"/>
      <c r="K67" s="62"/>
      <c r="L67" s="30"/>
    </row>
    <row r="68" spans="2:12" ht="15" customHeight="1" x14ac:dyDescent="0.35">
      <c r="B68" s="77">
        <v>66</v>
      </c>
      <c r="C68" s="29"/>
      <c r="D68" s="30"/>
      <c r="E68" s="74"/>
      <c r="F68" s="30"/>
      <c r="G68" s="30"/>
      <c r="H68" s="30"/>
      <c r="I68" s="35"/>
      <c r="J68" s="54"/>
      <c r="K68" s="62"/>
      <c r="L68" s="30"/>
    </row>
    <row r="69" spans="2:12" ht="12.75" customHeight="1" x14ac:dyDescent="0.35">
      <c r="B69" s="77">
        <v>67</v>
      </c>
      <c r="C69" s="29"/>
      <c r="D69" s="30"/>
      <c r="E69" s="74"/>
      <c r="F69" s="30"/>
      <c r="G69" s="30"/>
      <c r="H69" s="30"/>
      <c r="I69" s="35"/>
      <c r="J69" s="54"/>
      <c r="K69" s="62"/>
      <c r="L69" s="30"/>
    </row>
    <row r="70" spans="2:12" ht="12.75" customHeight="1" x14ac:dyDescent="0.35">
      <c r="B70" s="77">
        <v>68</v>
      </c>
      <c r="C70" s="29"/>
      <c r="D70" s="30"/>
      <c r="E70" s="74"/>
      <c r="F70" s="30"/>
      <c r="G70" s="30"/>
      <c r="H70" s="30"/>
      <c r="I70" s="35"/>
      <c r="J70" s="54"/>
      <c r="K70" s="62"/>
      <c r="L70" s="30"/>
    </row>
    <row r="71" spans="2:12" ht="12.75" customHeight="1" x14ac:dyDescent="0.35">
      <c r="B71" s="77">
        <v>69</v>
      </c>
      <c r="C71" s="29"/>
      <c r="D71" s="30"/>
      <c r="E71" s="74"/>
      <c r="F71" s="30"/>
      <c r="G71" s="30"/>
      <c r="H71" s="30"/>
      <c r="I71" s="35"/>
      <c r="J71" s="54"/>
      <c r="K71" s="62"/>
      <c r="L71" s="30"/>
    </row>
    <row r="72" spans="2:12" ht="12.75" customHeight="1" x14ac:dyDescent="0.35">
      <c r="B72" s="77">
        <v>70</v>
      </c>
      <c r="C72" s="29"/>
      <c r="D72" s="30"/>
      <c r="E72" s="74"/>
      <c r="F72" s="30"/>
      <c r="G72" s="30"/>
      <c r="H72" s="30"/>
      <c r="I72" s="35"/>
      <c r="J72" s="54"/>
      <c r="K72" s="62"/>
      <c r="L72" s="30"/>
    </row>
    <row r="73" spans="2:12" ht="12.75" customHeight="1" x14ac:dyDescent="0.35">
      <c r="B73" s="78">
        <v>71</v>
      </c>
      <c r="C73" s="36"/>
      <c r="D73" s="30"/>
      <c r="E73" s="74"/>
      <c r="F73" s="30"/>
      <c r="G73" s="30"/>
      <c r="H73" s="30"/>
      <c r="I73" s="35"/>
      <c r="J73" s="54"/>
      <c r="K73" s="62"/>
      <c r="L73" s="30"/>
    </row>
    <row r="74" spans="2:12" ht="12.75" customHeight="1" x14ac:dyDescent="0.35">
      <c r="B74" s="78">
        <v>72</v>
      </c>
      <c r="C74" s="36"/>
      <c r="D74" s="30"/>
      <c r="E74" s="74"/>
      <c r="F74" s="30"/>
      <c r="G74" s="30"/>
      <c r="H74" s="30"/>
      <c r="I74" s="35"/>
      <c r="J74" s="54"/>
      <c r="K74" s="62"/>
      <c r="L74" s="30"/>
    </row>
    <row r="75" spans="2:12" ht="12.75" customHeight="1" x14ac:dyDescent="0.35">
      <c r="B75" s="78">
        <v>73</v>
      </c>
      <c r="C75" s="36"/>
      <c r="D75" s="30"/>
      <c r="E75" s="74"/>
      <c r="F75" s="30"/>
      <c r="G75" s="30"/>
      <c r="H75" s="30"/>
      <c r="I75" s="35"/>
      <c r="J75" s="54"/>
      <c r="K75" s="62"/>
      <c r="L75" s="30"/>
    </row>
    <row r="76" spans="2:12" ht="12.75" customHeight="1" x14ac:dyDescent="0.35">
      <c r="B76" s="78">
        <v>74</v>
      </c>
      <c r="C76" s="36"/>
      <c r="D76" s="30"/>
      <c r="E76" s="74"/>
      <c r="F76" s="30"/>
      <c r="G76" s="30"/>
      <c r="H76" s="30"/>
      <c r="I76" s="35"/>
      <c r="J76" s="54"/>
      <c r="K76" s="62"/>
      <c r="L76" s="30"/>
    </row>
    <row r="77" spans="2:12" ht="12.75" customHeight="1" x14ac:dyDescent="0.35">
      <c r="B77" s="78">
        <v>75</v>
      </c>
      <c r="C77" s="36"/>
      <c r="D77" s="30"/>
      <c r="E77" s="74"/>
      <c r="F77" s="30"/>
      <c r="G77" s="30"/>
      <c r="H77" s="30"/>
      <c r="I77" s="35"/>
      <c r="J77" s="54"/>
      <c r="K77" s="62"/>
      <c r="L77" s="30"/>
    </row>
    <row r="78" spans="2:12" ht="12.75" customHeight="1" x14ac:dyDescent="0.35">
      <c r="B78" s="78">
        <v>76</v>
      </c>
      <c r="C78" s="36"/>
      <c r="D78" s="30"/>
      <c r="E78" s="74"/>
      <c r="F78" s="30"/>
      <c r="G78" s="30"/>
      <c r="H78" s="30"/>
      <c r="I78" s="35"/>
      <c r="J78" s="54"/>
      <c r="K78" s="62"/>
      <c r="L78" s="30"/>
    </row>
    <row r="79" spans="2:12" ht="12.75" customHeight="1" x14ac:dyDescent="0.35">
      <c r="B79" s="78">
        <v>77</v>
      </c>
      <c r="C79" s="36"/>
      <c r="D79" s="30"/>
      <c r="E79" s="74"/>
      <c r="F79" s="30"/>
      <c r="G79" s="30"/>
      <c r="H79" s="30"/>
      <c r="I79" s="35"/>
      <c r="J79" s="54"/>
      <c r="K79" s="62"/>
      <c r="L79" s="30"/>
    </row>
    <row r="80" spans="2:12" ht="12.75" customHeight="1" x14ac:dyDescent="0.35">
      <c r="B80" s="78">
        <v>78</v>
      </c>
      <c r="C80" s="36"/>
      <c r="D80" s="30"/>
      <c r="E80" s="74"/>
      <c r="F80" s="30"/>
      <c r="G80" s="30"/>
      <c r="H80" s="30"/>
      <c r="I80" s="35"/>
      <c r="J80" s="54"/>
      <c r="K80" s="62"/>
      <c r="L80" s="30"/>
    </row>
    <row r="81" spans="2:12" ht="12.75" customHeight="1" x14ac:dyDescent="0.35">
      <c r="B81" s="78">
        <v>79</v>
      </c>
      <c r="C81" s="36"/>
      <c r="D81" s="30"/>
      <c r="E81" s="74"/>
      <c r="F81" s="30"/>
      <c r="G81" s="30"/>
      <c r="H81" s="30"/>
      <c r="I81" s="35"/>
      <c r="J81" s="54"/>
      <c r="K81" s="62"/>
      <c r="L81" s="30"/>
    </row>
    <row r="82" spans="2:12" ht="12.75" customHeight="1" x14ac:dyDescent="0.35">
      <c r="B82" s="78">
        <v>80</v>
      </c>
      <c r="C82" s="36"/>
      <c r="D82" s="30"/>
      <c r="E82" s="74"/>
      <c r="F82" s="30"/>
      <c r="G82" s="30"/>
      <c r="H82" s="30"/>
      <c r="I82" s="35"/>
      <c r="J82" s="54"/>
      <c r="K82" s="62"/>
      <c r="L82" s="30"/>
    </row>
    <row r="83" spans="2:12" ht="12.75" customHeight="1" x14ac:dyDescent="0.35">
      <c r="B83" s="78">
        <v>81</v>
      </c>
      <c r="C83" s="36"/>
      <c r="D83" s="30"/>
      <c r="E83" s="74"/>
      <c r="F83" s="30"/>
      <c r="G83" s="30"/>
      <c r="H83" s="30"/>
      <c r="I83" s="35"/>
      <c r="J83" s="54"/>
      <c r="K83" s="62"/>
      <c r="L83" s="30"/>
    </row>
    <row r="84" spans="2:12" ht="12.75" customHeight="1" x14ac:dyDescent="0.35">
      <c r="B84" s="78">
        <v>82</v>
      </c>
      <c r="C84" s="36"/>
      <c r="D84" s="30"/>
      <c r="E84" s="74"/>
      <c r="F84" s="30"/>
      <c r="G84" s="30"/>
      <c r="H84" s="30"/>
      <c r="I84" s="35"/>
      <c r="J84" s="54"/>
      <c r="K84" s="62"/>
      <c r="L84" s="30"/>
    </row>
    <row r="85" spans="2:12" ht="12.75" customHeight="1" x14ac:dyDescent="0.35">
      <c r="B85" s="78">
        <v>83</v>
      </c>
      <c r="C85" s="36"/>
      <c r="D85" s="30"/>
      <c r="E85" s="74"/>
      <c r="F85" s="30"/>
      <c r="G85" s="30"/>
      <c r="H85" s="30"/>
      <c r="I85" s="35"/>
      <c r="J85" s="54"/>
      <c r="K85" s="62"/>
      <c r="L85" s="30"/>
    </row>
    <row r="86" spans="2:12" ht="12.75" customHeight="1" x14ac:dyDescent="0.35">
      <c r="B86" s="78">
        <v>84</v>
      </c>
      <c r="C86" s="36"/>
      <c r="D86" s="30"/>
      <c r="E86" s="74"/>
      <c r="F86" s="30"/>
      <c r="G86" s="30"/>
      <c r="H86" s="30"/>
      <c r="I86" s="35"/>
      <c r="J86" s="54"/>
      <c r="K86" s="62"/>
      <c r="L86" s="30"/>
    </row>
    <row r="87" spans="2:12" ht="12.75" customHeight="1" x14ac:dyDescent="0.35">
      <c r="B87" s="78">
        <v>85</v>
      </c>
      <c r="C87" s="36"/>
      <c r="D87" s="30"/>
      <c r="E87" s="74"/>
      <c r="F87" s="30"/>
      <c r="G87" s="30"/>
      <c r="H87" s="30"/>
      <c r="I87" s="35"/>
      <c r="J87" s="54"/>
      <c r="K87" s="62"/>
      <c r="L87" s="30"/>
    </row>
    <row r="88" spans="2:12" ht="12.75" customHeight="1" x14ac:dyDescent="0.35">
      <c r="B88" s="78">
        <v>86</v>
      </c>
      <c r="C88" s="36"/>
      <c r="D88" s="30"/>
      <c r="E88" s="74"/>
      <c r="F88" s="30"/>
      <c r="G88" s="30"/>
      <c r="H88" s="30"/>
      <c r="I88" s="35"/>
      <c r="J88" s="54"/>
      <c r="K88" s="62"/>
      <c r="L88" s="30"/>
    </row>
    <row r="89" spans="2:12" ht="12.75" customHeight="1" x14ac:dyDescent="0.35">
      <c r="B89" s="78">
        <v>87</v>
      </c>
      <c r="C89" s="36"/>
      <c r="D89" s="30"/>
      <c r="E89" s="74"/>
      <c r="F89" s="30"/>
      <c r="G89" s="30"/>
      <c r="H89" s="30"/>
      <c r="I89" s="35"/>
      <c r="J89" s="54"/>
      <c r="K89" s="62"/>
      <c r="L89" s="30"/>
    </row>
    <row r="90" spans="2:12" ht="12.75" customHeight="1" x14ac:dyDescent="0.35">
      <c r="B90" s="78">
        <v>88</v>
      </c>
      <c r="C90" s="36"/>
      <c r="D90" s="30"/>
      <c r="E90" s="74"/>
      <c r="F90" s="30"/>
      <c r="G90" s="30"/>
      <c r="H90" s="30"/>
      <c r="I90" s="35"/>
      <c r="J90" s="54"/>
      <c r="K90" s="62"/>
      <c r="L90" s="30"/>
    </row>
    <row r="91" spans="2:12" ht="12.75" customHeight="1" x14ac:dyDescent="0.35">
      <c r="B91" s="78">
        <v>89</v>
      </c>
      <c r="C91" s="36"/>
      <c r="D91" s="30"/>
      <c r="E91" s="74"/>
      <c r="F91" s="30"/>
      <c r="G91" s="30"/>
      <c r="H91" s="30"/>
      <c r="I91" s="35"/>
      <c r="J91" s="54"/>
      <c r="K91" s="62"/>
      <c r="L91" s="30"/>
    </row>
    <row r="92" spans="2:12" ht="12.75" customHeight="1" x14ac:dyDescent="0.35">
      <c r="B92" s="78">
        <v>90</v>
      </c>
      <c r="C92" s="36"/>
      <c r="D92" s="30"/>
      <c r="E92" s="74"/>
      <c r="F92" s="30"/>
      <c r="G92" s="30"/>
      <c r="H92" s="30"/>
      <c r="I92" s="35"/>
      <c r="J92" s="54"/>
      <c r="K92" s="62"/>
      <c r="L92" s="30"/>
    </row>
    <row r="93" spans="2:12" ht="12.75" customHeight="1" x14ac:dyDescent="0.35">
      <c r="B93" s="78">
        <v>91</v>
      </c>
      <c r="C93" s="36"/>
      <c r="D93" s="30"/>
      <c r="E93" s="74"/>
      <c r="F93" s="30"/>
      <c r="G93" s="30"/>
      <c r="H93" s="30"/>
      <c r="I93" s="35"/>
      <c r="J93" s="54"/>
      <c r="K93" s="62"/>
      <c r="L93" s="30"/>
    </row>
    <row r="94" spans="2:12" ht="12.75" customHeight="1" x14ac:dyDescent="0.35">
      <c r="B94" s="78">
        <v>92</v>
      </c>
      <c r="C94" s="36"/>
      <c r="D94" s="30"/>
      <c r="E94" s="74"/>
      <c r="F94" s="30"/>
      <c r="G94" s="30"/>
      <c r="H94" s="30"/>
      <c r="I94" s="35"/>
      <c r="J94" s="54"/>
      <c r="K94" s="62"/>
      <c r="L94" s="30"/>
    </row>
    <row r="95" spans="2:12" ht="12.75" customHeight="1" x14ac:dyDescent="0.35">
      <c r="B95" s="78">
        <v>93</v>
      </c>
      <c r="C95" s="36"/>
      <c r="D95" s="30"/>
      <c r="E95" s="74"/>
      <c r="F95" s="30"/>
      <c r="G95" s="30"/>
      <c r="H95" s="30"/>
      <c r="I95" s="35"/>
      <c r="J95" s="54"/>
      <c r="K95" s="62"/>
      <c r="L95" s="30"/>
    </row>
    <row r="96" spans="2:12" ht="12.75" customHeight="1" x14ac:dyDescent="0.35">
      <c r="B96" s="78">
        <v>94</v>
      </c>
      <c r="C96" s="36"/>
      <c r="D96" s="30"/>
      <c r="E96" s="74"/>
      <c r="F96" s="30"/>
      <c r="G96" s="30"/>
      <c r="H96" s="30"/>
      <c r="I96" s="35"/>
      <c r="J96" s="54"/>
      <c r="K96" s="62"/>
      <c r="L96" s="30"/>
    </row>
    <row r="97" spans="2:12" ht="12.75" customHeight="1" x14ac:dyDescent="0.35">
      <c r="B97" s="78">
        <v>95</v>
      </c>
      <c r="C97" s="36"/>
      <c r="D97" s="30"/>
      <c r="E97" s="74"/>
      <c r="F97" s="30"/>
      <c r="G97" s="30"/>
      <c r="H97" s="30"/>
      <c r="I97" s="35"/>
      <c r="J97" s="54"/>
      <c r="K97" s="62"/>
      <c r="L97" s="30"/>
    </row>
    <row r="98" spans="2:12" ht="12.75" customHeight="1" x14ac:dyDescent="0.35">
      <c r="B98" s="78">
        <v>96</v>
      </c>
      <c r="C98" s="36"/>
      <c r="D98" s="30"/>
      <c r="E98" s="74"/>
      <c r="F98" s="30"/>
      <c r="G98" s="30"/>
      <c r="H98" s="30"/>
      <c r="I98" s="35"/>
      <c r="J98" s="54"/>
      <c r="K98" s="62"/>
      <c r="L98" s="30"/>
    </row>
    <row r="99" spans="2:12" ht="12.75" customHeight="1" x14ac:dyDescent="0.35">
      <c r="B99" s="78">
        <v>97</v>
      </c>
      <c r="C99" s="36"/>
      <c r="D99" s="30"/>
      <c r="E99" s="74"/>
      <c r="F99" s="30"/>
      <c r="G99" s="30"/>
      <c r="H99" s="30"/>
      <c r="I99" s="35"/>
      <c r="J99" s="54"/>
      <c r="K99" s="62"/>
      <c r="L99" s="30"/>
    </row>
    <row r="100" spans="2:12" ht="12.75" customHeight="1" x14ac:dyDescent="0.35">
      <c r="B100" s="78">
        <v>98</v>
      </c>
      <c r="C100" s="36"/>
      <c r="D100" s="30"/>
      <c r="E100" s="74"/>
      <c r="F100" s="30"/>
      <c r="G100" s="30"/>
      <c r="H100" s="30"/>
      <c r="I100" s="35"/>
      <c r="J100" s="54"/>
      <c r="K100" s="62"/>
      <c r="L100" s="30"/>
    </row>
    <row r="101" spans="2:12" ht="12.75" customHeight="1" x14ac:dyDescent="0.35">
      <c r="B101" s="78">
        <v>99</v>
      </c>
      <c r="C101" s="36"/>
      <c r="D101" s="30"/>
      <c r="E101" s="74"/>
      <c r="F101" s="30"/>
      <c r="G101" s="30"/>
      <c r="H101" s="30"/>
      <c r="I101" s="35"/>
      <c r="J101" s="54"/>
      <c r="K101" s="62"/>
      <c r="L101" s="30"/>
    </row>
    <row r="102" spans="2:12" ht="12.75" customHeight="1" x14ac:dyDescent="0.35">
      <c r="B102" s="78">
        <v>100</v>
      </c>
      <c r="C102" s="36"/>
      <c r="D102" s="30"/>
      <c r="E102" s="74"/>
      <c r="F102" s="30"/>
      <c r="G102" s="30"/>
      <c r="H102" s="30"/>
      <c r="I102" s="35"/>
      <c r="J102" s="54"/>
      <c r="K102" s="62"/>
      <c r="L102" s="30"/>
    </row>
    <row r="103" spans="2:12" ht="12.75" customHeight="1" x14ac:dyDescent="0.35">
      <c r="B103" s="78">
        <v>101</v>
      </c>
      <c r="C103" s="36"/>
      <c r="D103" s="30"/>
      <c r="E103" s="74"/>
      <c r="F103" s="30"/>
      <c r="G103" s="30"/>
      <c r="H103" s="30"/>
      <c r="I103" s="35"/>
      <c r="J103" s="54"/>
      <c r="K103" s="62"/>
      <c r="L103" s="30"/>
    </row>
    <row r="104" spans="2:12" ht="12.75" customHeight="1" x14ac:dyDescent="0.35">
      <c r="B104" s="78">
        <v>102</v>
      </c>
      <c r="C104" s="36"/>
      <c r="D104" s="30"/>
      <c r="E104" s="74"/>
      <c r="F104" s="30"/>
      <c r="G104" s="30"/>
      <c r="H104" s="30"/>
      <c r="I104" s="35"/>
      <c r="J104" s="54"/>
      <c r="K104" s="62"/>
      <c r="L104" s="30"/>
    </row>
    <row r="105" spans="2:12" ht="12.75" customHeight="1" x14ac:dyDescent="0.35">
      <c r="B105" s="78">
        <v>103</v>
      </c>
      <c r="C105" s="36"/>
      <c r="D105" s="30"/>
      <c r="E105" s="74"/>
      <c r="F105" s="30"/>
      <c r="G105" s="30"/>
      <c r="H105" s="30"/>
      <c r="I105" s="35"/>
      <c r="J105" s="54"/>
      <c r="K105" s="62"/>
      <c r="L105" s="30"/>
    </row>
    <row r="106" spans="2:12" ht="12.75" customHeight="1" x14ac:dyDescent="0.35">
      <c r="B106" s="78">
        <v>104</v>
      </c>
      <c r="C106" s="36"/>
      <c r="D106" s="30"/>
      <c r="E106" s="74"/>
      <c r="F106" s="30"/>
      <c r="G106" s="30"/>
      <c r="H106" s="30"/>
      <c r="I106" s="35"/>
      <c r="J106" s="54"/>
      <c r="K106" s="62"/>
      <c r="L106" s="30"/>
    </row>
    <row r="107" spans="2:12" ht="12.75" customHeight="1" x14ac:dyDescent="0.35">
      <c r="B107" s="78">
        <v>105</v>
      </c>
      <c r="C107" s="36"/>
      <c r="D107" s="30"/>
      <c r="E107" s="74"/>
      <c r="F107" s="30"/>
      <c r="G107" s="30"/>
      <c r="H107" s="30"/>
      <c r="I107" s="35"/>
      <c r="J107" s="54"/>
      <c r="K107" s="62"/>
      <c r="L107" s="30"/>
    </row>
    <row r="108" spans="2:12" ht="12.75" customHeight="1" x14ac:dyDescent="0.35">
      <c r="B108" s="78">
        <v>106</v>
      </c>
      <c r="C108" s="36"/>
      <c r="D108" s="30"/>
      <c r="E108" s="74"/>
      <c r="F108" s="30"/>
      <c r="G108" s="30"/>
      <c r="H108" s="30"/>
      <c r="I108" s="35"/>
      <c r="J108" s="54"/>
      <c r="K108" s="62"/>
      <c r="L108" s="30"/>
    </row>
    <row r="109" spans="2:12" ht="12.75" customHeight="1" x14ac:dyDescent="0.35">
      <c r="B109" s="78">
        <v>107</v>
      </c>
      <c r="C109" s="36"/>
      <c r="D109" s="30"/>
      <c r="E109" s="74"/>
      <c r="F109" s="30"/>
      <c r="G109" s="30"/>
      <c r="H109" s="30"/>
      <c r="I109" s="35"/>
      <c r="J109" s="54"/>
      <c r="K109" s="62"/>
      <c r="L109" s="30"/>
    </row>
    <row r="110" spans="2:12" ht="12.75" customHeight="1" x14ac:dyDescent="0.35">
      <c r="B110" s="78">
        <v>108</v>
      </c>
      <c r="C110" s="36"/>
      <c r="D110" s="30"/>
      <c r="E110" s="74"/>
      <c r="F110" s="30"/>
      <c r="G110" s="30"/>
      <c r="H110" s="30"/>
      <c r="I110" s="35"/>
      <c r="J110" s="54"/>
      <c r="K110" s="62"/>
      <c r="L110" s="30"/>
    </row>
    <row r="111" spans="2:12" ht="12.75" customHeight="1" x14ac:dyDescent="0.35">
      <c r="B111" s="78">
        <v>109</v>
      </c>
      <c r="C111" s="36"/>
      <c r="D111" s="30"/>
      <c r="E111" s="74"/>
      <c r="F111" s="30"/>
      <c r="G111" s="30"/>
      <c r="H111" s="30"/>
      <c r="I111" s="35"/>
      <c r="J111" s="54"/>
      <c r="K111" s="62"/>
      <c r="L111" s="30"/>
    </row>
    <row r="112" spans="2:12" ht="12.75" customHeight="1" x14ac:dyDescent="0.35">
      <c r="B112" s="78">
        <v>110</v>
      </c>
      <c r="C112" s="36"/>
      <c r="D112" s="30"/>
      <c r="E112" s="74"/>
      <c r="F112" s="30"/>
      <c r="G112" s="30"/>
      <c r="H112" s="30"/>
      <c r="I112" s="35"/>
      <c r="J112" s="54"/>
      <c r="K112" s="62"/>
      <c r="L112" s="30"/>
    </row>
    <row r="113" spans="2:12" ht="12.75" customHeight="1" x14ac:dyDescent="0.35">
      <c r="B113" s="78">
        <v>111</v>
      </c>
      <c r="C113" s="36"/>
      <c r="D113" s="30"/>
      <c r="E113" s="74"/>
      <c r="F113" s="30"/>
      <c r="G113" s="30"/>
      <c r="H113" s="30"/>
      <c r="I113" s="35"/>
      <c r="J113" s="54"/>
      <c r="K113" s="62"/>
      <c r="L113" s="30"/>
    </row>
    <row r="114" spans="2:12" ht="12.75" customHeight="1" x14ac:dyDescent="0.35">
      <c r="B114" s="78">
        <v>112</v>
      </c>
      <c r="C114" s="36"/>
      <c r="D114" s="30"/>
      <c r="E114" s="74"/>
      <c r="F114" s="30"/>
      <c r="G114" s="30"/>
      <c r="H114" s="30"/>
      <c r="I114" s="35"/>
      <c r="J114" s="54"/>
      <c r="K114" s="62"/>
      <c r="L114" s="30"/>
    </row>
    <row r="115" spans="2:12" ht="12.75" customHeight="1" x14ac:dyDescent="0.35">
      <c r="B115" s="78">
        <v>113</v>
      </c>
      <c r="C115" s="36"/>
      <c r="D115" s="30"/>
      <c r="E115" s="74"/>
      <c r="F115" s="30"/>
      <c r="G115" s="30"/>
      <c r="H115" s="30"/>
      <c r="I115" s="35"/>
      <c r="J115" s="54"/>
      <c r="K115" s="62"/>
      <c r="L115" s="30"/>
    </row>
    <row r="116" spans="2:12" ht="12.75" customHeight="1" x14ac:dyDescent="0.35">
      <c r="B116" s="78">
        <v>114</v>
      </c>
      <c r="C116" s="36"/>
      <c r="D116" s="30"/>
      <c r="E116" s="74"/>
      <c r="F116" s="30"/>
      <c r="G116" s="30"/>
      <c r="H116" s="30"/>
      <c r="I116" s="35"/>
      <c r="J116" s="54"/>
      <c r="K116" s="62"/>
      <c r="L116" s="30"/>
    </row>
    <row r="117" spans="2:12" ht="12.75" customHeight="1" x14ac:dyDescent="0.35">
      <c r="B117" s="78">
        <v>115</v>
      </c>
      <c r="C117" s="36"/>
      <c r="D117" s="30"/>
      <c r="E117" s="74"/>
      <c r="F117" s="30"/>
      <c r="G117" s="30"/>
      <c r="H117" s="30"/>
      <c r="I117" s="35"/>
      <c r="J117" s="54"/>
      <c r="K117" s="62"/>
      <c r="L117" s="30"/>
    </row>
    <row r="118" spans="2:12" ht="12.75" customHeight="1" x14ac:dyDescent="0.35">
      <c r="B118" s="78">
        <v>116</v>
      </c>
      <c r="C118" s="36"/>
      <c r="D118" s="30"/>
      <c r="E118" s="74"/>
      <c r="F118" s="30"/>
      <c r="G118" s="30"/>
      <c r="H118" s="30"/>
      <c r="I118" s="35"/>
      <c r="J118" s="54"/>
      <c r="K118" s="62"/>
      <c r="L118" s="30"/>
    </row>
    <row r="119" spans="2:12" ht="12.75" customHeight="1" x14ac:dyDescent="0.35">
      <c r="B119" s="78">
        <v>117</v>
      </c>
      <c r="C119" s="36"/>
      <c r="D119" s="30"/>
      <c r="E119" s="74"/>
      <c r="F119" s="30"/>
      <c r="G119" s="30"/>
      <c r="H119" s="30"/>
      <c r="I119" s="35"/>
      <c r="J119" s="54"/>
      <c r="K119" s="62"/>
      <c r="L119" s="30"/>
    </row>
    <row r="120" spans="2:12" ht="12.75" customHeight="1" x14ac:dyDescent="0.35">
      <c r="B120" s="78">
        <v>118</v>
      </c>
      <c r="C120" s="36"/>
      <c r="D120" s="30"/>
      <c r="E120" s="74"/>
      <c r="F120" s="30"/>
      <c r="G120" s="30"/>
      <c r="H120" s="30"/>
      <c r="I120" s="35"/>
      <c r="J120" s="54"/>
      <c r="K120" s="62"/>
      <c r="L120" s="30"/>
    </row>
    <row r="121" spans="2:12" ht="12.75" customHeight="1" x14ac:dyDescent="0.35">
      <c r="B121" s="78">
        <v>119</v>
      </c>
      <c r="C121" s="36"/>
      <c r="D121" s="30"/>
      <c r="E121" s="74"/>
      <c r="F121" s="30"/>
      <c r="G121" s="30"/>
      <c r="H121" s="30"/>
      <c r="I121" s="35"/>
      <c r="J121" s="54"/>
      <c r="K121" s="62"/>
      <c r="L121" s="30"/>
    </row>
    <row r="122" spans="2:12" ht="12.75" customHeight="1" x14ac:dyDescent="0.35">
      <c r="B122" s="78">
        <v>120</v>
      </c>
      <c r="C122" s="36"/>
      <c r="D122" s="30"/>
      <c r="E122" s="74"/>
      <c r="F122" s="30"/>
      <c r="G122" s="30"/>
      <c r="H122" s="30"/>
      <c r="I122" s="35"/>
      <c r="J122" s="54"/>
      <c r="K122" s="62"/>
      <c r="L122" s="30"/>
    </row>
    <row r="123" spans="2:12" ht="12.75" customHeight="1" x14ac:dyDescent="0.35">
      <c r="B123" s="78">
        <v>121</v>
      </c>
      <c r="C123" s="36"/>
      <c r="D123" s="30"/>
      <c r="E123" s="74"/>
      <c r="F123" s="30"/>
      <c r="G123" s="30"/>
      <c r="H123" s="30"/>
      <c r="I123" s="35"/>
      <c r="J123" s="54"/>
      <c r="K123" s="62"/>
      <c r="L123" s="30"/>
    </row>
    <row r="124" spans="2:12" ht="12.75" customHeight="1" x14ac:dyDescent="0.35">
      <c r="B124" s="78">
        <v>122</v>
      </c>
      <c r="C124" s="36"/>
      <c r="D124" s="30"/>
      <c r="E124" s="74"/>
      <c r="F124" s="30"/>
      <c r="G124" s="30"/>
      <c r="H124" s="30"/>
      <c r="I124" s="35"/>
      <c r="J124" s="54"/>
      <c r="K124" s="62"/>
      <c r="L124" s="30"/>
    </row>
    <row r="125" spans="2:12" ht="12.75" customHeight="1" x14ac:dyDescent="0.35">
      <c r="B125" s="78">
        <v>123</v>
      </c>
      <c r="C125" s="36"/>
      <c r="D125" s="30"/>
      <c r="E125" s="74"/>
      <c r="F125" s="30"/>
      <c r="G125" s="30"/>
      <c r="H125" s="30"/>
      <c r="I125" s="35"/>
      <c r="J125" s="54"/>
      <c r="K125" s="62"/>
      <c r="L125" s="30"/>
    </row>
    <row r="126" spans="2:12" ht="12.75" customHeight="1" x14ac:dyDescent="0.35">
      <c r="B126" s="78">
        <v>124</v>
      </c>
      <c r="C126" s="36"/>
      <c r="D126" s="30"/>
      <c r="E126" s="74"/>
      <c r="F126" s="30"/>
      <c r="G126" s="30"/>
      <c r="H126" s="30"/>
      <c r="I126" s="35"/>
      <c r="J126" s="54"/>
      <c r="K126" s="62"/>
      <c r="L126" s="30"/>
    </row>
    <row r="127" spans="2:12" ht="12.75" customHeight="1" x14ac:dyDescent="0.35">
      <c r="B127" s="78">
        <v>125</v>
      </c>
      <c r="C127" s="36"/>
      <c r="D127" s="30"/>
      <c r="E127" s="74"/>
      <c r="F127" s="30"/>
      <c r="G127" s="30"/>
      <c r="H127" s="30"/>
      <c r="I127" s="35"/>
      <c r="J127" s="54"/>
      <c r="K127" s="62"/>
      <c r="L127" s="30"/>
    </row>
    <row r="128" spans="2:12" ht="12.75" customHeight="1" x14ac:dyDescent="0.35">
      <c r="B128" s="78">
        <v>126</v>
      </c>
      <c r="C128" s="36"/>
      <c r="D128" s="30"/>
      <c r="E128" s="74"/>
      <c r="F128" s="30"/>
      <c r="G128" s="30"/>
      <c r="H128" s="30"/>
      <c r="I128" s="35"/>
      <c r="J128" s="54"/>
      <c r="K128" s="62"/>
      <c r="L128" s="30"/>
    </row>
    <row r="129" spans="2:12" ht="12.75" customHeight="1" x14ac:dyDescent="0.35">
      <c r="B129" s="78">
        <v>127</v>
      </c>
      <c r="C129" s="36"/>
      <c r="D129" s="30"/>
      <c r="E129" s="74"/>
      <c r="F129" s="30"/>
      <c r="G129" s="30"/>
      <c r="H129" s="30"/>
      <c r="I129" s="35"/>
      <c r="J129" s="54"/>
      <c r="K129" s="62"/>
      <c r="L129" s="30"/>
    </row>
    <row r="130" spans="2:12" ht="12.75" customHeight="1" x14ac:dyDescent="0.35">
      <c r="B130" s="78">
        <v>128</v>
      </c>
      <c r="C130" s="36"/>
      <c r="D130" s="30"/>
      <c r="E130" s="74"/>
      <c r="F130" s="30"/>
      <c r="G130" s="30"/>
      <c r="H130" s="30"/>
      <c r="I130" s="35"/>
      <c r="J130" s="54"/>
      <c r="K130" s="62"/>
      <c r="L130" s="30"/>
    </row>
    <row r="131" spans="2:12" ht="12.75" customHeight="1" x14ac:dyDescent="0.35">
      <c r="B131" s="78">
        <v>129</v>
      </c>
      <c r="C131" s="36"/>
      <c r="D131" s="30"/>
      <c r="E131" s="74"/>
      <c r="F131" s="30"/>
      <c r="G131" s="30"/>
      <c r="H131" s="30"/>
      <c r="I131" s="35"/>
      <c r="J131" s="54"/>
      <c r="K131" s="62"/>
      <c r="L131" s="30"/>
    </row>
    <row r="132" spans="2:12" ht="12.75" customHeight="1" x14ac:dyDescent="0.35">
      <c r="B132" s="78">
        <v>130</v>
      </c>
      <c r="C132" s="36"/>
      <c r="D132" s="30"/>
      <c r="E132" s="74"/>
      <c r="F132" s="30"/>
      <c r="G132" s="30"/>
      <c r="H132" s="30"/>
      <c r="I132" s="35"/>
      <c r="J132" s="54"/>
      <c r="K132" s="62"/>
      <c r="L132" s="30"/>
    </row>
    <row r="133" spans="2:12" ht="12.75" customHeight="1" x14ac:dyDescent="0.35">
      <c r="B133" s="78">
        <v>131</v>
      </c>
      <c r="C133" s="36"/>
      <c r="D133" s="30"/>
      <c r="E133" s="74"/>
      <c r="F133" s="30"/>
      <c r="G133" s="30"/>
      <c r="H133" s="30"/>
      <c r="I133" s="35"/>
      <c r="J133" s="54"/>
      <c r="K133" s="62"/>
      <c r="L133" s="30"/>
    </row>
    <row r="134" spans="2:12" ht="12.75" customHeight="1" x14ac:dyDescent="0.35">
      <c r="B134" s="78">
        <v>132</v>
      </c>
      <c r="C134" s="36"/>
      <c r="D134" s="30"/>
      <c r="E134" s="74"/>
      <c r="F134" s="30"/>
      <c r="G134" s="30"/>
      <c r="H134" s="30"/>
      <c r="I134" s="35"/>
      <c r="J134" s="54"/>
      <c r="K134" s="62"/>
      <c r="L134" s="30"/>
    </row>
    <row r="135" spans="2:12" ht="12.75" customHeight="1" x14ac:dyDescent="0.35">
      <c r="B135" s="78">
        <v>133</v>
      </c>
      <c r="C135" s="36"/>
      <c r="D135" s="30"/>
      <c r="E135" s="74"/>
      <c r="F135" s="30"/>
      <c r="G135" s="30"/>
      <c r="H135" s="30"/>
      <c r="I135" s="35"/>
      <c r="J135" s="54"/>
      <c r="K135" s="62"/>
      <c r="L135" s="30"/>
    </row>
    <row r="136" spans="2:12" ht="12.75" customHeight="1" x14ac:dyDescent="0.35">
      <c r="B136" s="78">
        <v>134</v>
      </c>
      <c r="C136" s="36"/>
      <c r="D136" s="30"/>
      <c r="E136" s="74"/>
      <c r="F136" s="30"/>
      <c r="G136" s="30"/>
      <c r="H136" s="30"/>
      <c r="I136" s="35"/>
      <c r="J136" s="54"/>
      <c r="K136" s="62"/>
      <c r="L136" s="30"/>
    </row>
    <row r="137" spans="2:12" ht="12.75" customHeight="1" x14ac:dyDescent="0.35">
      <c r="B137" s="78">
        <v>135</v>
      </c>
      <c r="C137" s="36"/>
      <c r="D137" s="30"/>
      <c r="E137" s="74"/>
      <c r="F137" s="30"/>
      <c r="G137" s="30"/>
      <c r="H137" s="30"/>
      <c r="I137" s="35"/>
      <c r="J137" s="54"/>
      <c r="K137" s="62"/>
      <c r="L137" s="30"/>
    </row>
    <row r="138" spans="2:12" ht="12.75" customHeight="1" x14ac:dyDescent="0.35">
      <c r="B138" s="78">
        <v>136</v>
      </c>
      <c r="C138" s="36"/>
      <c r="D138" s="30"/>
      <c r="E138" s="74"/>
      <c r="F138" s="30"/>
      <c r="G138" s="30"/>
      <c r="H138" s="30"/>
      <c r="I138" s="35"/>
      <c r="J138" s="54"/>
      <c r="K138" s="62"/>
      <c r="L138" s="30"/>
    </row>
    <row r="139" spans="2:12" ht="12.75" customHeight="1" x14ac:dyDescent="0.35">
      <c r="B139" s="78">
        <v>137</v>
      </c>
      <c r="C139" s="36"/>
      <c r="D139" s="30"/>
      <c r="E139" s="74"/>
      <c r="F139" s="30"/>
      <c r="G139" s="30"/>
      <c r="H139" s="30"/>
      <c r="I139" s="35"/>
      <c r="J139" s="54"/>
      <c r="K139" s="62"/>
      <c r="L139" s="30"/>
    </row>
    <row r="140" spans="2:12" ht="12.75" customHeight="1" x14ac:dyDescent="0.35">
      <c r="B140" s="78">
        <v>138</v>
      </c>
      <c r="C140" s="36"/>
      <c r="D140" s="30"/>
      <c r="E140" s="74"/>
      <c r="F140" s="30"/>
      <c r="G140" s="30"/>
      <c r="H140" s="30"/>
      <c r="I140" s="35"/>
      <c r="J140" s="54"/>
      <c r="K140" s="62"/>
      <c r="L140" s="30"/>
    </row>
    <row r="141" spans="2:12" ht="12.75" customHeight="1" x14ac:dyDescent="0.35">
      <c r="B141" s="78">
        <v>139</v>
      </c>
      <c r="C141" s="36"/>
      <c r="D141" s="30"/>
      <c r="E141" s="74"/>
      <c r="F141" s="30"/>
      <c r="G141" s="30"/>
      <c r="H141" s="30"/>
      <c r="I141" s="35"/>
      <c r="J141" s="54"/>
      <c r="K141" s="62"/>
      <c r="L141" s="30"/>
    </row>
    <row r="142" spans="2:12" ht="12.75" customHeight="1" x14ac:dyDescent="0.35">
      <c r="B142" s="78">
        <v>140</v>
      </c>
      <c r="C142" s="36"/>
      <c r="D142" s="30"/>
      <c r="E142" s="74"/>
      <c r="F142" s="30"/>
      <c r="G142" s="30"/>
      <c r="H142" s="30"/>
      <c r="I142" s="35"/>
      <c r="J142" s="54"/>
      <c r="K142" s="62"/>
      <c r="L142" s="30"/>
    </row>
    <row r="143" spans="2:12" ht="12.75" customHeight="1" x14ac:dyDescent="0.35">
      <c r="B143" s="78">
        <v>141</v>
      </c>
      <c r="C143" s="36"/>
      <c r="D143" s="30"/>
      <c r="E143" s="74"/>
      <c r="F143" s="30"/>
      <c r="G143" s="30"/>
      <c r="H143" s="30"/>
      <c r="I143" s="35"/>
      <c r="J143" s="54"/>
      <c r="K143" s="62"/>
      <c r="L143" s="30"/>
    </row>
    <row r="144" spans="2:12" ht="12.75" customHeight="1" x14ac:dyDescent="0.35">
      <c r="B144" s="78">
        <v>142</v>
      </c>
      <c r="C144" s="36"/>
      <c r="D144" s="30"/>
      <c r="E144" s="74"/>
      <c r="F144" s="30"/>
      <c r="G144" s="30"/>
      <c r="H144" s="30"/>
      <c r="I144" s="35"/>
      <c r="J144" s="54"/>
      <c r="K144" s="62"/>
      <c r="L144" s="30"/>
    </row>
    <row r="145" spans="2:12" ht="12.75" customHeight="1" x14ac:dyDescent="0.35">
      <c r="B145" s="78">
        <v>143</v>
      </c>
      <c r="C145" s="36"/>
      <c r="D145" s="30"/>
      <c r="E145" s="74"/>
      <c r="F145" s="30"/>
      <c r="G145" s="30"/>
      <c r="H145" s="30"/>
      <c r="I145" s="35"/>
      <c r="J145" s="54"/>
      <c r="K145" s="62"/>
      <c r="L145" s="30"/>
    </row>
    <row r="146" spans="2:12" ht="12.75" customHeight="1" x14ac:dyDescent="0.35">
      <c r="B146" s="78">
        <v>144</v>
      </c>
      <c r="C146" s="36"/>
      <c r="D146" s="30"/>
      <c r="E146" s="74"/>
      <c r="F146" s="30"/>
      <c r="G146" s="30"/>
      <c r="H146" s="30"/>
      <c r="I146" s="35"/>
      <c r="J146" s="54"/>
      <c r="K146" s="62"/>
      <c r="L146" s="30"/>
    </row>
    <row r="147" spans="2:12" ht="12.75" customHeight="1" x14ac:dyDescent="0.35">
      <c r="B147" s="78">
        <v>145</v>
      </c>
      <c r="C147" s="36"/>
      <c r="D147" s="30"/>
      <c r="E147" s="74"/>
      <c r="F147" s="30"/>
      <c r="G147" s="30"/>
      <c r="H147" s="30"/>
      <c r="I147" s="35"/>
      <c r="J147" s="54"/>
      <c r="K147" s="62"/>
      <c r="L147" s="30"/>
    </row>
    <row r="148" spans="2:12" ht="12.75" customHeight="1" x14ac:dyDescent="0.35">
      <c r="B148" s="78">
        <v>146</v>
      </c>
      <c r="C148" s="36"/>
      <c r="D148" s="30"/>
      <c r="E148" s="74"/>
      <c r="F148" s="30"/>
      <c r="G148" s="30"/>
      <c r="H148" s="30"/>
      <c r="I148" s="35"/>
      <c r="J148" s="54"/>
      <c r="K148" s="62"/>
      <c r="L148" s="30"/>
    </row>
    <row r="149" spans="2:12" ht="12.75" customHeight="1" x14ac:dyDescent="0.35">
      <c r="B149" s="78">
        <v>147</v>
      </c>
      <c r="C149" s="36"/>
      <c r="D149" s="30"/>
      <c r="E149" s="74"/>
      <c r="F149" s="30"/>
      <c r="G149" s="30"/>
      <c r="H149" s="30"/>
      <c r="I149" s="35"/>
      <c r="J149" s="54"/>
      <c r="K149" s="62"/>
      <c r="L149" s="30"/>
    </row>
    <row r="150" spans="2:12" ht="12.75" customHeight="1" x14ac:dyDescent="0.35">
      <c r="B150" s="78">
        <v>148</v>
      </c>
      <c r="C150" s="36"/>
      <c r="D150" s="30"/>
      <c r="E150" s="74"/>
      <c r="F150" s="30"/>
      <c r="G150" s="30"/>
      <c r="H150" s="30"/>
      <c r="I150" s="35"/>
      <c r="J150" s="54"/>
      <c r="K150" s="62"/>
      <c r="L150" s="30"/>
    </row>
    <row r="151" spans="2:12" ht="12.75" customHeight="1" x14ac:dyDescent="0.35">
      <c r="B151" s="78">
        <v>149</v>
      </c>
      <c r="C151" s="36"/>
      <c r="D151" s="30"/>
      <c r="E151" s="74"/>
      <c r="F151" s="30"/>
      <c r="G151" s="30"/>
      <c r="H151" s="30"/>
      <c r="I151" s="35"/>
      <c r="J151" s="54"/>
      <c r="K151" s="62"/>
      <c r="L151" s="30"/>
    </row>
    <row r="152" spans="2:12" ht="12.75" customHeight="1" x14ac:dyDescent="0.35">
      <c r="B152" s="78">
        <v>150</v>
      </c>
      <c r="C152" s="36"/>
      <c r="D152" s="30"/>
      <c r="E152" s="74"/>
      <c r="F152" s="30"/>
      <c r="G152" s="30"/>
      <c r="H152" s="30"/>
      <c r="I152" s="35"/>
      <c r="J152" s="54"/>
      <c r="K152" s="62"/>
      <c r="L152" s="30"/>
    </row>
    <row r="153" spans="2:12" ht="12.75" customHeight="1" x14ac:dyDescent="0.35">
      <c r="B153" s="78">
        <v>151</v>
      </c>
      <c r="C153" s="36"/>
      <c r="D153" s="30"/>
      <c r="E153" s="74"/>
      <c r="F153" s="30"/>
      <c r="G153" s="30"/>
      <c r="H153" s="30"/>
      <c r="I153" s="35"/>
      <c r="J153" s="54"/>
      <c r="K153" s="62"/>
      <c r="L153" s="30"/>
    </row>
    <row r="154" spans="2:12" ht="12.75" customHeight="1" x14ac:dyDescent="0.35">
      <c r="B154" s="78">
        <v>152</v>
      </c>
      <c r="C154" s="36"/>
      <c r="D154" s="30"/>
      <c r="E154" s="74"/>
      <c r="F154" s="30"/>
      <c r="G154" s="30"/>
      <c r="H154" s="30"/>
      <c r="I154" s="35"/>
      <c r="J154" s="54"/>
      <c r="K154" s="62"/>
      <c r="L154" s="30"/>
    </row>
    <row r="155" spans="2:12" ht="12.75" customHeight="1" x14ac:dyDescent="0.35">
      <c r="B155" s="78">
        <v>153</v>
      </c>
      <c r="C155" s="36"/>
      <c r="D155" s="30"/>
      <c r="E155" s="74"/>
      <c r="F155" s="30"/>
      <c r="G155" s="30"/>
      <c r="H155" s="30"/>
      <c r="I155" s="35"/>
      <c r="J155" s="54"/>
      <c r="K155" s="62"/>
      <c r="L155" s="30"/>
    </row>
    <row r="156" spans="2:12" ht="12.75" customHeight="1" x14ac:dyDescent="0.35">
      <c r="B156" s="78">
        <v>154</v>
      </c>
      <c r="C156" s="36"/>
      <c r="D156" s="30"/>
      <c r="E156" s="74"/>
      <c r="F156" s="30"/>
      <c r="G156" s="30"/>
      <c r="H156" s="30"/>
      <c r="I156" s="35"/>
      <c r="J156" s="54"/>
      <c r="K156" s="62"/>
      <c r="L156" s="30"/>
    </row>
    <row r="157" spans="2:12" ht="12.75" customHeight="1" x14ac:dyDescent="0.35">
      <c r="B157" s="78">
        <v>155</v>
      </c>
      <c r="C157" s="36"/>
      <c r="D157" s="30"/>
      <c r="E157" s="74"/>
      <c r="F157" s="30"/>
      <c r="G157" s="30"/>
      <c r="H157" s="30"/>
      <c r="I157" s="35"/>
      <c r="J157" s="54"/>
      <c r="K157" s="62"/>
      <c r="L157" s="30"/>
    </row>
    <row r="158" spans="2:12" ht="12.75" customHeight="1" x14ac:dyDescent="0.35">
      <c r="B158" s="78">
        <v>156</v>
      </c>
      <c r="C158" s="36"/>
      <c r="D158" s="30"/>
      <c r="E158" s="74"/>
      <c r="F158" s="30"/>
      <c r="G158" s="30"/>
      <c r="H158" s="30"/>
      <c r="I158" s="35"/>
      <c r="J158" s="54"/>
      <c r="K158" s="62"/>
      <c r="L158" s="30"/>
    </row>
    <row r="159" spans="2:12" ht="12.75" customHeight="1" x14ac:dyDescent="0.35">
      <c r="B159" s="78">
        <v>157</v>
      </c>
      <c r="C159" s="36"/>
      <c r="D159" s="30"/>
      <c r="E159" s="74"/>
      <c r="F159" s="30"/>
      <c r="G159" s="30"/>
      <c r="H159" s="30"/>
      <c r="I159" s="35"/>
      <c r="J159" s="54"/>
      <c r="K159" s="62"/>
      <c r="L159" s="30"/>
    </row>
    <row r="160" spans="2:12" ht="12.75" customHeight="1" x14ac:dyDescent="0.35">
      <c r="B160" s="78">
        <v>158</v>
      </c>
      <c r="C160" s="36"/>
      <c r="D160" s="30"/>
      <c r="E160" s="74"/>
      <c r="F160" s="30"/>
      <c r="G160" s="30"/>
      <c r="H160" s="30"/>
      <c r="I160" s="35"/>
      <c r="J160" s="54"/>
      <c r="K160" s="62"/>
      <c r="L160" s="30"/>
    </row>
    <row r="161" spans="2:12" ht="12.75" customHeight="1" x14ac:dyDescent="0.35">
      <c r="B161" s="78">
        <v>159</v>
      </c>
      <c r="C161" s="36"/>
      <c r="D161" s="30"/>
      <c r="E161" s="74"/>
      <c r="F161" s="30"/>
      <c r="G161" s="30"/>
      <c r="H161" s="30"/>
      <c r="I161" s="35"/>
      <c r="J161" s="54"/>
      <c r="K161" s="62"/>
      <c r="L161" s="30"/>
    </row>
    <row r="162" spans="2:12" ht="12.75" customHeight="1" x14ac:dyDescent="0.35">
      <c r="B162" s="78">
        <v>160</v>
      </c>
      <c r="C162" s="36"/>
      <c r="D162" s="30"/>
      <c r="E162" s="74"/>
      <c r="F162" s="30"/>
      <c r="G162" s="30"/>
      <c r="H162" s="30"/>
      <c r="I162" s="35"/>
      <c r="J162" s="54"/>
      <c r="K162" s="62"/>
      <c r="L162" s="30"/>
    </row>
    <row r="163" spans="2:12" ht="12.75" customHeight="1" x14ac:dyDescent="0.35">
      <c r="B163" s="78">
        <v>161</v>
      </c>
      <c r="C163" s="36"/>
      <c r="D163" s="30"/>
      <c r="E163" s="74"/>
      <c r="F163" s="30"/>
      <c r="G163" s="30"/>
      <c r="H163" s="30"/>
      <c r="I163" s="35"/>
      <c r="J163" s="54"/>
      <c r="K163" s="62"/>
      <c r="L163" s="30"/>
    </row>
    <row r="164" spans="2:12" ht="12.75" customHeight="1" x14ac:dyDescent="0.35">
      <c r="B164" s="78">
        <v>162</v>
      </c>
      <c r="C164" s="36"/>
      <c r="D164" s="30"/>
      <c r="E164" s="74"/>
      <c r="F164" s="30"/>
      <c r="G164" s="30"/>
      <c r="H164" s="30"/>
      <c r="I164" s="35"/>
      <c r="J164" s="54"/>
      <c r="K164" s="62"/>
      <c r="L164" s="30"/>
    </row>
    <row r="165" spans="2:12" ht="12.75" customHeight="1" x14ac:dyDescent="0.35">
      <c r="B165" s="78">
        <v>163</v>
      </c>
      <c r="C165" s="36"/>
      <c r="D165" s="30"/>
      <c r="E165" s="74"/>
      <c r="F165" s="30"/>
      <c r="G165" s="30"/>
      <c r="H165" s="30"/>
      <c r="I165" s="35"/>
      <c r="J165" s="54"/>
      <c r="K165" s="62"/>
      <c r="L165" s="30"/>
    </row>
    <row r="166" spans="2:12" ht="12.75" customHeight="1" x14ac:dyDescent="0.35">
      <c r="B166" s="78">
        <v>164</v>
      </c>
      <c r="C166" s="36"/>
      <c r="D166" s="30"/>
      <c r="E166" s="74"/>
      <c r="F166" s="30"/>
      <c r="G166" s="30"/>
      <c r="H166" s="30"/>
      <c r="I166" s="35"/>
      <c r="J166" s="54"/>
      <c r="K166" s="62"/>
      <c r="L166" s="30"/>
    </row>
    <row r="167" spans="2:12" ht="12.75" customHeight="1" x14ac:dyDescent="0.35">
      <c r="B167" s="78">
        <v>165</v>
      </c>
      <c r="C167" s="36"/>
      <c r="D167" s="30"/>
      <c r="E167" s="74"/>
      <c r="F167" s="30"/>
      <c r="G167" s="30"/>
      <c r="H167" s="30"/>
      <c r="I167" s="35"/>
      <c r="J167" s="54"/>
      <c r="K167" s="62"/>
      <c r="L167" s="30"/>
    </row>
    <row r="168" spans="2:12" ht="12.75" customHeight="1" x14ac:dyDescent="0.35">
      <c r="B168" s="78">
        <v>166</v>
      </c>
      <c r="C168" s="36"/>
      <c r="D168" s="30"/>
      <c r="E168" s="74"/>
      <c r="F168" s="30"/>
      <c r="G168" s="30"/>
      <c r="H168" s="30"/>
      <c r="I168" s="35"/>
      <c r="J168" s="54"/>
      <c r="K168" s="62"/>
      <c r="L168" s="30"/>
    </row>
    <row r="169" spans="2:12" ht="12.75" customHeight="1" x14ac:dyDescent="0.35">
      <c r="B169" s="78">
        <v>167</v>
      </c>
      <c r="C169" s="36"/>
      <c r="D169" s="30"/>
      <c r="E169" s="74"/>
      <c r="F169" s="30"/>
      <c r="G169" s="30"/>
      <c r="H169" s="30"/>
      <c r="I169" s="35"/>
      <c r="J169" s="54"/>
      <c r="K169" s="62"/>
      <c r="L169" s="30"/>
    </row>
    <row r="170" spans="2:12" ht="12.75" customHeight="1" x14ac:dyDescent="0.35">
      <c r="B170" s="78">
        <v>168</v>
      </c>
      <c r="C170" s="36"/>
      <c r="D170" s="30"/>
      <c r="E170" s="74"/>
      <c r="F170" s="30"/>
      <c r="G170" s="30"/>
      <c r="H170" s="30"/>
      <c r="I170" s="35"/>
      <c r="J170" s="54"/>
      <c r="K170" s="62"/>
      <c r="L170" s="30"/>
    </row>
    <row r="171" spans="2:12" ht="12.75" customHeight="1" x14ac:dyDescent="0.35">
      <c r="B171" s="78">
        <v>169</v>
      </c>
      <c r="C171" s="36"/>
      <c r="D171" s="30"/>
      <c r="E171" s="74"/>
      <c r="F171" s="30"/>
      <c r="G171" s="30"/>
      <c r="H171" s="30"/>
      <c r="I171" s="35"/>
      <c r="J171" s="54"/>
      <c r="K171" s="62"/>
      <c r="L171" s="30"/>
    </row>
    <row r="172" spans="2:12" ht="12.75" customHeight="1" x14ac:dyDescent="0.35">
      <c r="B172" s="78">
        <v>170</v>
      </c>
      <c r="C172" s="36"/>
      <c r="D172" s="30"/>
      <c r="E172" s="74"/>
      <c r="F172" s="30"/>
      <c r="G172" s="30"/>
      <c r="H172" s="30"/>
      <c r="I172" s="35"/>
      <c r="J172" s="54"/>
      <c r="K172" s="62"/>
      <c r="L172" s="30"/>
    </row>
    <row r="173" spans="2:12" ht="12.75" customHeight="1" x14ac:dyDescent="0.35">
      <c r="B173" s="78">
        <v>171</v>
      </c>
      <c r="C173" s="36"/>
      <c r="D173" s="30"/>
      <c r="E173" s="74"/>
      <c r="F173" s="30"/>
      <c r="G173" s="30"/>
      <c r="H173" s="30"/>
      <c r="I173" s="35"/>
      <c r="J173" s="54"/>
      <c r="K173" s="62"/>
      <c r="L173" s="30"/>
    </row>
    <row r="174" spans="2:12" ht="12.75" customHeight="1" x14ac:dyDescent="0.35">
      <c r="B174" s="78">
        <v>172</v>
      </c>
      <c r="C174" s="36"/>
      <c r="D174" s="30"/>
      <c r="E174" s="74"/>
      <c r="F174" s="30"/>
      <c r="G174" s="30"/>
      <c r="H174" s="30"/>
      <c r="I174" s="35"/>
      <c r="J174" s="54"/>
      <c r="K174" s="62"/>
      <c r="L174" s="30"/>
    </row>
    <row r="175" spans="2:12" ht="12.75" customHeight="1" x14ac:dyDescent="0.35">
      <c r="B175" s="78">
        <v>173</v>
      </c>
      <c r="C175" s="36"/>
      <c r="D175" s="30"/>
      <c r="E175" s="74"/>
      <c r="F175" s="30"/>
      <c r="G175" s="30"/>
      <c r="H175" s="30"/>
      <c r="I175" s="35"/>
      <c r="J175" s="54"/>
      <c r="K175" s="62"/>
      <c r="L175" s="30"/>
    </row>
    <row r="176" spans="2:12" ht="12.75" customHeight="1" x14ac:dyDescent="0.35">
      <c r="B176" s="78">
        <v>174</v>
      </c>
      <c r="C176" s="36"/>
      <c r="D176" s="30"/>
      <c r="E176" s="74"/>
      <c r="F176" s="30"/>
      <c r="G176" s="30"/>
      <c r="H176" s="30"/>
      <c r="I176" s="35"/>
      <c r="J176" s="54"/>
      <c r="K176" s="62"/>
      <c r="L176" s="30"/>
    </row>
    <row r="177" spans="2:12" ht="12.75" customHeight="1" x14ac:dyDescent="0.35">
      <c r="B177" s="78">
        <v>175</v>
      </c>
      <c r="C177" s="36"/>
      <c r="D177" s="30"/>
      <c r="E177" s="74"/>
      <c r="F177" s="30"/>
      <c r="G177" s="30"/>
      <c r="H177" s="30"/>
      <c r="I177" s="35"/>
      <c r="J177" s="54"/>
      <c r="K177" s="62"/>
      <c r="L177" s="30"/>
    </row>
    <row r="178" spans="2:12" ht="12.75" customHeight="1" x14ac:dyDescent="0.35">
      <c r="B178" s="78">
        <v>176</v>
      </c>
      <c r="C178" s="36"/>
      <c r="D178" s="30"/>
      <c r="E178" s="74"/>
      <c r="F178" s="30"/>
      <c r="G178" s="30"/>
      <c r="H178" s="30"/>
      <c r="I178" s="35"/>
      <c r="J178" s="54"/>
      <c r="K178" s="62"/>
      <c r="L178" s="30"/>
    </row>
    <row r="179" spans="2:12" ht="12.75" customHeight="1" x14ac:dyDescent="0.35">
      <c r="B179" s="78">
        <v>177</v>
      </c>
      <c r="C179" s="36"/>
      <c r="D179" s="30"/>
      <c r="E179" s="74"/>
      <c r="F179" s="30"/>
      <c r="G179" s="30"/>
      <c r="H179" s="30"/>
      <c r="I179" s="35"/>
      <c r="J179" s="54"/>
      <c r="K179" s="62"/>
      <c r="L179" s="30"/>
    </row>
    <row r="180" spans="2:12" ht="12.75" customHeight="1" x14ac:dyDescent="0.35">
      <c r="B180" s="78">
        <v>178</v>
      </c>
      <c r="C180" s="36"/>
      <c r="D180" s="30"/>
      <c r="E180" s="74"/>
      <c r="F180" s="30"/>
      <c r="G180" s="30"/>
      <c r="H180" s="30"/>
      <c r="I180" s="35"/>
      <c r="J180" s="54"/>
      <c r="K180" s="62"/>
      <c r="L180" s="30"/>
    </row>
    <row r="181" spans="2:12" ht="12.75" customHeight="1" x14ac:dyDescent="0.35">
      <c r="B181" s="78">
        <v>179</v>
      </c>
      <c r="C181" s="36"/>
      <c r="D181" s="30"/>
      <c r="E181" s="74"/>
      <c r="F181" s="30"/>
      <c r="G181" s="30"/>
      <c r="H181" s="30"/>
      <c r="I181" s="35"/>
      <c r="J181" s="54"/>
      <c r="K181" s="62"/>
      <c r="L181" s="30"/>
    </row>
    <row r="182" spans="2:12" ht="12.75" customHeight="1" x14ac:dyDescent="0.35">
      <c r="B182" s="78">
        <v>180</v>
      </c>
      <c r="C182" s="36"/>
      <c r="D182" s="30"/>
      <c r="E182" s="74"/>
      <c r="F182" s="30"/>
      <c r="G182" s="30"/>
      <c r="H182" s="30"/>
      <c r="I182" s="35"/>
      <c r="J182" s="54"/>
      <c r="K182" s="62"/>
      <c r="L182" s="30"/>
    </row>
    <row r="183" spans="2:12" ht="12.75" customHeight="1" x14ac:dyDescent="0.35">
      <c r="B183" s="78">
        <v>181</v>
      </c>
      <c r="C183" s="36"/>
      <c r="D183" s="30"/>
      <c r="E183" s="74"/>
      <c r="F183" s="30"/>
      <c r="G183" s="30"/>
      <c r="H183" s="30"/>
      <c r="I183" s="35"/>
      <c r="J183" s="54"/>
      <c r="K183" s="62"/>
      <c r="L183" s="30"/>
    </row>
    <row r="184" spans="2:12" ht="12.75" customHeight="1" x14ac:dyDescent="0.35">
      <c r="B184" s="78">
        <v>182</v>
      </c>
      <c r="C184" s="36"/>
      <c r="D184" s="30"/>
      <c r="E184" s="74"/>
      <c r="F184" s="30"/>
      <c r="G184" s="30"/>
      <c r="H184" s="30"/>
      <c r="I184" s="35"/>
      <c r="J184" s="54"/>
      <c r="K184" s="62"/>
      <c r="L184" s="30"/>
    </row>
    <row r="185" spans="2:12" ht="12.75" customHeight="1" x14ac:dyDescent="0.35">
      <c r="B185" s="78">
        <v>183</v>
      </c>
      <c r="C185" s="36"/>
      <c r="D185" s="30"/>
      <c r="E185" s="74"/>
      <c r="F185" s="30"/>
      <c r="G185" s="30"/>
      <c r="H185" s="30"/>
      <c r="I185" s="35"/>
      <c r="J185" s="54"/>
      <c r="K185" s="62"/>
      <c r="L185" s="30"/>
    </row>
    <row r="186" spans="2:12" ht="12.75" customHeight="1" x14ac:dyDescent="0.35">
      <c r="B186" s="78">
        <v>184</v>
      </c>
      <c r="C186" s="36"/>
      <c r="D186" s="30"/>
      <c r="E186" s="74"/>
      <c r="F186" s="30"/>
      <c r="G186" s="30"/>
      <c r="H186" s="30"/>
      <c r="I186" s="35"/>
      <c r="J186" s="54"/>
      <c r="K186" s="62"/>
      <c r="L186" s="30"/>
    </row>
    <row r="187" spans="2:12" ht="12.75" customHeight="1" x14ac:dyDescent="0.35">
      <c r="B187" s="78">
        <v>185</v>
      </c>
      <c r="C187" s="36"/>
      <c r="D187" s="30"/>
      <c r="E187" s="74"/>
      <c r="F187" s="30"/>
      <c r="G187" s="30"/>
      <c r="H187" s="30"/>
      <c r="I187" s="35"/>
      <c r="J187" s="54"/>
      <c r="K187" s="62"/>
      <c r="L187" s="30"/>
    </row>
    <row r="188" spans="2:12" ht="12.75" customHeight="1" x14ac:dyDescent="0.35">
      <c r="B188" s="78">
        <v>186</v>
      </c>
      <c r="C188" s="36"/>
      <c r="D188" s="30"/>
      <c r="E188" s="74"/>
      <c r="F188" s="30"/>
      <c r="G188" s="30"/>
      <c r="H188" s="30"/>
      <c r="I188" s="35"/>
      <c r="J188" s="54"/>
      <c r="K188" s="62"/>
      <c r="L188" s="30"/>
    </row>
    <row r="189" spans="2:12" ht="12.75" customHeight="1" x14ac:dyDescent="0.35">
      <c r="B189" s="78">
        <v>187</v>
      </c>
      <c r="C189" s="36"/>
      <c r="D189" s="30"/>
      <c r="E189" s="74"/>
      <c r="F189" s="30"/>
      <c r="G189" s="30"/>
      <c r="H189" s="30"/>
      <c r="I189" s="35"/>
      <c r="J189" s="54"/>
      <c r="K189" s="62"/>
      <c r="L189" s="30"/>
    </row>
    <row r="190" spans="2:12" ht="12.75" customHeight="1" x14ac:dyDescent="0.35">
      <c r="B190" s="78">
        <v>188</v>
      </c>
      <c r="C190" s="36"/>
      <c r="D190" s="30"/>
      <c r="E190" s="74"/>
      <c r="F190" s="30"/>
      <c r="G190" s="30"/>
      <c r="H190" s="30"/>
      <c r="I190" s="35"/>
      <c r="J190" s="54"/>
      <c r="K190" s="62"/>
      <c r="L190" s="30"/>
    </row>
    <row r="191" spans="2:12" ht="12.75" customHeight="1" x14ac:dyDescent="0.35">
      <c r="B191" s="78">
        <v>189</v>
      </c>
      <c r="C191" s="36"/>
      <c r="D191" s="30"/>
      <c r="E191" s="74"/>
      <c r="F191" s="30"/>
      <c r="G191" s="30"/>
      <c r="H191" s="30"/>
      <c r="I191" s="35"/>
      <c r="J191" s="54"/>
      <c r="K191" s="62"/>
      <c r="L191" s="30"/>
    </row>
    <row r="192" spans="2:12" ht="12.75" customHeight="1" x14ac:dyDescent="0.35">
      <c r="B192" s="78">
        <v>190</v>
      </c>
      <c r="C192" s="36"/>
      <c r="D192" s="30"/>
      <c r="E192" s="74"/>
      <c r="F192" s="30"/>
      <c r="G192" s="30"/>
      <c r="H192" s="30"/>
      <c r="I192" s="35"/>
      <c r="J192" s="54"/>
      <c r="K192" s="62"/>
      <c r="L192" s="30"/>
    </row>
    <row r="193" spans="2:12" ht="12.75" customHeight="1" x14ac:dyDescent="0.35">
      <c r="B193" s="78">
        <v>191</v>
      </c>
      <c r="C193" s="36"/>
      <c r="D193" s="30"/>
      <c r="E193" s="74"/>
      <c r="F193" s="30"/>
      <c r="G193" s="30"/>
      <c r="H193" s="30"/>
      <c r="I193" s="35"/>
      <c r="J193" s="54"/>
      <c r="K193" s="62"/>
      <c r="L193" s="30"/>
    </row>
    <row r="194" spans="2:12" ht="12.75" customHeight="1" x14ac:dyDescent="0.35">
      <c r="B194" s="78">
        <v>192</v>
      </c>
      <c r="C194" s="36"/>
      <c r="D194" s="30"/>
      <c r="E194" s="74"/>
      <c r="F194" s="30"/>
      <c r="G194" s="30"/>
      <c r="H194" s="30"/>
      <c r="I194" s="35"/>
      <c r="J194" s="54"/>
      <c r="K194" s="62"/>
      <c r="L194" s="30"/>
    </row>
    <row r="195" spans="2:12" ht="12.75" customHeight="1" x14ac:dyDescent="0.35">
      <c r="B195" s="78">
        <v>193</v>
      </c>
      <c r="C195" s="36"/>
      <c r="D195" s="30"/>
      <c r="E195" s="74"/>
      <c r="F195" s="30"/>
      <c r="G195" s="30"/>
      <c r="H195" s="30"/>
      <c r="I195" s="35"/>
      <c r="J195" s="54"/>
      <c r="K195" s="62"/>
      <c r="L195" s="30"/>
    </row>
    <row r="196" spans="2:12" ht="12.75" customHeight="1" x14ac:dyDescent="0.35">
      <c r="B196" s="78">
        <v>194</v>
      </c>
      <c r="C196" s="36"/>
      <c r="D196" s="30"/>
      <c r="E196" s="74"/>
      <c r="F196" s="30"/>
      <c r="G196" s="30"/>
      <c r="H196" s="30"/>
      <c r="I196" s="35"/>
      <c r="J196" s="54"/>
      <c r="K196" s="62"/>
      <c r="L196" s="30"/>
    </row>
    <row r="197" spans="2:12" ht="12.75" customHeight="1" x14ac:dyDescent="0.35">
      <c r="B197" s="78">
        <v>195</v>
      </c>
      <c r="C197" s="36"/>
      <c r="D197" s="30"/>
      <c r="E197" s="74"/>
      <c r="F197" s="30"/>
      <c r="G197" s="30"/>
      <c r="H197" s="30"/>
      <c r="I197" s="35"/>
      <c r="J197" s="54"/>
      <c r="K197" s="62"/>
      <c r="L197" s="30"/>
    </row>
    <row r="198" spans="2:12" ht="12.75" customHeight="1" x14ac:dyDescent="0.35">
      <c r="B198" s="78">
        <v>196</v>
      </c>
      <c r="C198" s="36"/>
      <c r="D198" s="30"/>
      <c r="E198" s="74"/>
      <c r="F198" s="30"/>
      <c r="G198" s="30"/>
      <c r="H198" s="30"/>
      <c r="I198" s="35"/>
      <c r="J198" s="54"/>
      <c r="K198" s="62"/>
      <c r="L198" s="30"/>
    </row>
    <row r="199" spans="2:12" ht="12.75" customHeight="1" x14ac:dyDescent="0.35">
      <c r="B199" s="78">
        <v>197</v>
      </c>
      <c r="C199" s="36"/>
      <c r="D199" s="30"/>
      <c r="E199" s="74"/>
      <c r="F199" s="30"/>
      <c r="G199" s="30"/>
      <c r="H199" s="30"/>
      <c r="I199" s="35"/>
      <c r="J199" s="54"/>
      <c r="K199" s="62"/>
      <c r="L199" s="30"/>
    </row>
    <row r="200" spans="2:12" ht="12.75" customHeight="1" x14ac:dyDescent="0.35">
      <c r="B200" s="78">
        <v>198</v>
      </c>
      <c r="C200" s="36"/>
      <c r="D200" s="30"/>
      <c r="E200" s="74"/>
      <c r="F200" s="30"/>
      <c r="G200" s="30"/>
      <c r="H200" s="30"/>
      <c r="I200" s="35"/>
      <c r="J200" s="54"/>
      <c r="K200" s="62"/>
      <c r="L200" s="30"/>
    </row>
    <row r="201" spans="2:12" ht="12.75" customHeight="1" x14ac:dyDescent="0.35">
      <c r="B201" s="78">
        <v>199</v>
      </c>
      <c r="C201" s="36"/>
      <c r="D201" s="30"/>
      <c r="E201" s="74"/>
      <c r="F201" s="30"/>
      <c r="G201" s="30"/>
      <c r="H201" s="30"/>
      <c r="I201" s="35"/>
      <c r="J201" s="54"/>
      <c r="K201" s="62"/>
      <c r="L201" s="30"/>
    </row>
    <row r="202" spans="2:12" ht="12.75" customHeight="1" x14ac:dyDescent="0.35">
      <c r="B202" s="78">
        <v>200</v>
      </c>
      <c r="C202" s="36"/>
      <c r="D202" s="30"/>
      <c r="E202" s="74"/>
      <c r="F202" s="30"/>
      <c r="G202" s="30"/>
      <c r="H202" s="30"/>
      <c r="I202" s="35"/>
      <c r="J202" s="54"/>
      <c r="K202" s="62"/>
      <c r="L202" s="30"/>
    </row>
    <row r="203" spans="2:12" ht="12.75" customHeight="1" x14ac:dyDescent="0.35">
      <c r="B203" s="78">
        <v>201</v>
      </c>
      <c r="C203" s="36"/>
      <c r="D203" s="30"/>
      <c r="E203" s="74"/>
      <c r="F203" s="30"/>
      <c r="G203" s="30"/>
      <c r="H203" s="30"/>
      <c r="I203" s="35"/>
      <c r="J203" s="54"/>
      <c r="K203" s="62"/>
      <c r="L203" s="30"/>
    </row>
    <row r="204" spans="2:12" ht="12.75" customHeight="1" x14ac:dyDescent="0.35">
      <c r="B204" s="78">
        <v>202</v>
      </c>
      <c r="C204" s="36"/>
      <c r="D204" s="30"/>
      <c r="E204" s="74"/>
      <c r="F204" s="30"/>
      <c r="G204" s="30"/>
      <c r="H204" s="30"/>
      <c r="I204" s="35"/>
      <c r="J204" s="54"/>
      <c r="K204" s="62"/>
      <c r="L204" s="30"/>
    </row>
    <row r="205" spans="2:12" ht="12.75" customHeight="1" x14ac:dyDescent="0.35">
      <c r="B205" s="78">
        <v>203</v>
      </c>
      <c r="C205" s="36"/>
      <c r="D205" s="30"/>
      <c r="E205" s="74"/>
      <c r="F205" s="30"/>
      <c r="G205" s="30"/>
      <c r="H205" s="30"/>
      <c r="I205" s="35"/>
      <c r="J205" s="54"/>
      <c r="K205" s="62"/>
      <c r="L205" s="30"/>
    </row>
    <row r="206" spans="2:12" ht="12.75" customHeight="1" x14ac:dyDescent="0.35">
      <c r="B206" s="78">
        <v>204</v>
      </c>
      <c r="C206" s="36"/>
      <c r="D206" s="30"/>
      <c r="E206" s="74"/>
      <c r="F206" s="30"/>
      <c r="G206" s="30"/>
      <c r="H206" s="30"/>
      <c r="I206" s="35"/>
      <c r="J206" s="54"/>
      <c r="K206" s="62"/>
      <c r="L206" s="30"/>
    </row>
    <row r="207" spans="2:12" ht="12.75" customHeight="1" x14ac:dyDescent="0.35">
      <c r="B207" s="78">
        <v>205</v>
      </c>
      <c r="C207" s="36"/>
      <c r="D207" s="30"/>
      <c r="E207" s="74"/>
      <c r="F207" s="30"/>
      <c r="G207" s="30"/>
      <c r="H207" s="30"/>
      <c r="I207" s="35"/>
      <c r="J207" s="54"/>
      <c r="K207" s="62"/>
      <c r="L207" s="30"/>
    </row>
    <row r="208" spans="2:12" ht="12.75" customHeight="1" x14ac:dyDescent="0.35">
      <c r="B208" s="78">
        <v>206</v>
      </c>
      <c r="C208" s="36"/>
      <c r="D208" s="30"/>
      <c r="E208" s="74"/>
      <c r="F208" s="30"/>
      <c r="G208" s="30"/>
      <c r="H208" s="30"/>
      <c r="I208" s="35"/>
      <c r="J208" s="54"/>
      <c r="K208" s="62"/>
      <c r="L208" s="30"/>
    </row>
    <row r="209" spans="2:12" ht="12.75" customHeight="1" x14ac:dyDescent="0.35">
      <c r="B209" s="78">
        <v>207</v>
      </c>
      <c r="C209" s="36"/>
      <c r="D209" s="30"/>
      <c r="E209" s="74"/>
      <c r="F209" s="30"/>
      <c r="G209" s="30"/>
      <c r="H209" s="30"/>
      <c r="I209" s="35"/>
      <c r="J209" s="54"/>
      <c r="K209" s="62"/>
      <c r="L209" s="30"/>
    </row>
    <row r="210" spans="2:12" ht="12.75" customHeight="1" x14ac:dyDescent="0.35">
      <c r="B210" s="78">
        <v>208</v>
      </c>
      <c r="C210" s="36"/>
      <c r="D210" s="30"/>
      <c r="E210" s="74"/>
      <c r="F210" s="30"/>
      <c r="G210" s="30"/>
      <c r="H210" s="30"/>
      <c r="I210" s="35"/>
      <c r="J210" s="54"/>
      <c r="K210" s="62"/>
      <c r="L210" s="30"/>
    </row>
    <row r="211" spans="2:12" ht="12.75" customHeight="1" x14ac:dyDescent="0.35">
      <c r="B211" s="78">
        <v>209</v>
      </c>
      <c r="C211" s="36"/>
      <c r="D211" s="30"/>
      <c r="E211" s="74"/>
      <c r="F211" s="30"/>
      <c r="G211" s="30"/>
      <c r="H211" s="30"/>
      <c r="I211" s="35"/>
      <c r="J211" s="54"/>
      <c r="K211" s="62"/>
      <c r="L211" s="30"/>
    </row>
    <row r="212" spans="2:12" ht="12.75" customHeight="1" x14ac:dyDescent="0.35">
      <c r="B212" s="78">
        <v>210</v>
      </c>
      <c r="C212" s="36"/>
      <c r="D212" s="30"/>
      <c r="E212" s="74"/>
      <c r="F212" s="30"/>
      <c r="G212" s="30"/>
      <c r="H212" s="30"/>
      <c r="I212" s="35"/>
      <c r="J212" s="54"/>
      <c r="K212" s="62"/>
      <c r="L212" s="30"/>
    </row>
    <row r="213" spans="2:12" ht="12.75" customHeight="1" x14ac:dyDescent="0.35">
      <c r="B213" s="78">
        <v>211</v>
      </c>
      <c r="C213" s="36"/>
      <c r="D213" s="30"/>
      <c r="E213" s="74"/>
      <c r="F213" s="30"/>
      <c r="G213" s="30"/>
      <c r="H213" s="30"/>
      <c r="I213" s="35"/>
      <c r="J213" s="54"/>
      <c r="K213" s="62"/>
      <c r="L213" s="30"/>
    </row>
    <row r="214" spans="2:12" ht="12.75" customHeight="1" x14ac:dyDescent="0.35">
      <c r="B214" s="78">
        <v>212</v>
      </c>
      <c r="C214" s="36"/>
      <c r="D214" s="30"/>
      <c r="E214" s="74"/>
      <c r="F214" s="30"/>
      <c r="G214" s="30"/>
      <c r="H214" s="30"/>
      <c r="I214" s="35"/>
      <c r="J214" s="54"/>
      <c r="K214" s="62"/>
      <c r="L214" s="30"/>
    </row>
    <row r="215" spans="2:12" ht="12.75" customHeight="1" x14ac:dyDescent="0.35">
      <c r="B215" s="78">
        <v>213</v>
      </c>
      <c r="C215" s="36"/>
      <c r="D215" s="30"/>
      <c r="E215" s="74"/>
      <c r="F215" s="30"/>
      <c r="G215" s="30"/>
      <c r="H215" s="30"/>
      <c r="I215" s="35"/>
      <c r="J215" s="54"/>
      <c r="K215" s="62"/>
      <c r="L215" s="30"/>
    </row>
    <row r="216" spans="2:12" ht="12.75" customHeight="1" x14ac:dyDescent="0.35">
      <c r="B216" s="78">
        <v>214</v>
      </c>
      <c r="C216" s="36"/>
      <c r="D216" s="30"/>
      <c r="E216" s="74"/>
      <c r="F216" s="30"/>
      <c r="G216" s="30"/>
      <c r="H216" s="30"/>
      <c r="I216" s="35"/>
      <c r="J216" s="54"/>
      <c r="K216" s="62"/>
      <c r="L216" s="30"/>
    </row>
    <row r="217" spans="2:12" ht="12.75" customHeight="1" x14ac:dyDescent="0.35">
      <c r="B217" s="78">
        <v>215</v>
      </c>
      <c r="C217" s="36"/>
      <c r="D217" s="30"/>
      <c r="E217" s="74"/>
      <c r="F217" s="30"/>
      <c r="G217" s="30"/>
      <c r="H217" s="30"/>
      <c r="I217" s="35"/>
      <c r="J217" s="54"/>
      <c r="K217" s="62"/>
      <c r="L217" s="30"/>
    </row>
    <row r="218" spans="2:12" ht="12.75" customHeight="1" x14ac:dyDescent="0.35">
      <c r="B218" s="78">
        <v>216</v>
      </c>
      <c r="C218" s="36"/>
      <c r="D218" s="30"/>
      <c r="E218" s="74"/>
      <c r="F218" s="30"/>
      <c r="G218" s="30"/>
      <c r="H218" s="30"/>
      <c r="I218" s="35"/>
      <c r="J218" s="54"/>
      <c r="K218" s="62"/>
      <c r="L218" s="30"/>
    </row>
    <row r="219" spans="2:12" ht="12.75" customHeight="1" x14ac:dyDescent="0.35">
      <c r="B219" s="78">
        <v>217</v>
      </c>
      <c r="C219" s="36"/>
      <c r="D219" s="30"/>
      <c r="E219" s="74"/>
      <c r="F219" s="30"/>
      <c r="G219" s="30"/>
      <c r="H219" s="30"/>
      <c r="I219" s="35"/>
      <c r="J219" s="54"/>
      <c r="K219" s="62"/>
      <c r="L219" s="30"/>
    </row>
    <row r="220" spans="2:12" ht="12.75" customHeight="1" x14ac:dyDescent="0.35">
      <c r="B220" s="78">
        <v>218</v>
      </c>
      <c r="C220" s="36"/>
      <c r="D220" s="30"/>
      <c r="E220" s="74"/>
      <c r="F220" s="30"/>
      <c r="G220" s="30"/>
      <c r="H220" s="30"/>
      <c r="I220" s="35"/>
      <c r="J220" s="54"/>
      <c r="K220" s="62"/>
      <c r="L220" s="30"/>
    </row>
    <row r="221" spans="2:12" ht="12.75" customHeight="1" x14ac:dyDescent="0.35">
      <c r="B221" s="78">
        <v>219</v>
      </c>
      <c r="C221" s="36"/>
      <c r="D221" s="30"/>
      <c r="E221" s="74"/>
      <c r="F221" s="30"/>
      <c r="G221" s="30"/>
      <c r="H221" s="30"/>
      <c r="I221" s="35"/>
      <c r="J221" s="54"/>
      <c r="K221" s="62"/>
      <c r="L221" s="30"/>
    </row>
    <row r="222" spans="2:12" ht="12.75" customHeight="1" x14ac:dyDescent="0.35">
      <c r="B222" s="78">
        <v>220</v>
      </c>
      <c r="C222" s="36"/>
      <c r="D222" s="30"/>
      <c r="E222" s="74"/>
      <c r="F222" s="30"/>
      <c r="G222" s="30"/>
      <c r="H222" s="30"/>
      <c r="I222" s="35"/>
      <c r="J222" s="54"/>
      <c r="K222" s="62"/>
      <c r="L222" s="30"/>
    </row>
    <row r="223" spans="2:12" ht="12.75" customHeight="1" x14ac:dyDescent="0.35">
      <c r="B223" s="78">
        <v>221</v>
      </c>
      <c r="C223" s="36"/>
      <c r="D223" s="30"/>
      <c r="E223" s="74"/>
      <c r="F223" s="30"/>
      <c r="G223" s="30"/>
      <c r="H223" s="30"/>
      <c r="I223" s="35"/>
      <c r="J223" s="54"/>
      <c r="K223" s="62"/>
      <c r="L223" s="30"/>
    </row>
    <row r="224" spans="2:12" ht="12.75" customHeight="1" x14ac:dyDescent="0.35">
      <c r="B224" s="78">
        <v>222</v>
      </c>
      <c r="C224" s="36"/>
      <c r="D224" s="30"/>
      <c r="E224" s="74"/>
      <c r="F224" s="30"/>
      <c r="G224" s="30"/>
      <c r="H224" s="30"/>
      <c r="I224" s="35"/>
      <c r="J224" s="54"/>
      <c r="K224" s="62"/>
      <c r="L224" s="30"/>
    </row>
    <row r="225" spans="2:12" ht="12.75" customHeight="1" x14ac:dyDescent="0.35">
      <c r="B225" s="78">
        <v>223</v>
      </c>
      <c r="C225" s="36"/>
      <c r="D225" s="30"/>
      <c r="E225" s="74"/>
      <c r="F225" s="30"/>
      <c r="G225" s="30"/>
      <c r="H225" s="30"/>
      <c r="I225" s="35"/>
      <c r="J225" s="54"/>
      <c r="K225" s="62"/>
      <c r="L225" s="30"/>
    </row>
    <row r="226" spans="2:12" ht="12.75" customHeight="1" x14ac:dyDescent="0.35">
      <c r="B226" s="78">
        <v>224</v>
      </c>
      <c r="C226" s="36"/>
      <c r="D226" s="30"/>
      <c r="E226" s="74"/>
      <c r="F226" s="30"/>
      <c r="G226" s="30"/>
      <c r="H226" s="30"/>
      <c r="I226" s="35"/>
      <c r="J226" s="54"/>
      <c r="K226" s="62"/>
      <c r="L226" s="30"/>
    </row>
    <row r="227" spans="2:12" ht="12.75" customHeight="1" x14ac:dyDescent="0.35">
      <c r="B227" s="78">
        <v>225</v>
      </c>
      <c r="C227" s="36"/>
      <c r="D227" s="30"/>
      <c r="E227" s="74"/>
      <c r="F227" s="30"/>
      <c r="G227" s="30"/>
      <c r="H227" s="30"/>
      <c r="I227" s="35"/>
      <c r="J227" s="54"/>
      <c r="K227" s="62"/>
      <c r="L227" s="30"/>
    </row>
    <row r="228" spans="2:12" ht="12.75" customHeight="1" x14ac:dyDescent="0.35">
      <c r="B228" s="78">
        <v>226</v>
      </c>
      <c r="C228" s="36"/>
      <c r="D228" s="30"/>
      <c r="E228" s="74"/>
      <c r="F228" s="30"/>
      <c r="G228" s="30"/>
      <c r="H228" s="30"/>
      <c r="I228" s="35"/>
      <c r="J228" s="54"/>
      <c r="K228" s="62"/>
      <c r="L228" s="30"/>
    </row>
    <row r="229" spans="2:12" ht="12.75" customHeight="1" x14ac:dyDescent="0.35">
      <c r="B229" s="78">
        <v>227</v>
      </c>
      <c r="C229" s="36"/>
      <c r="D229" s="30"/>
      <c r="E229" s="74"/>
      <c r="F229" s="30"/>
      <c r="G229" s="30"/>
      <c r="H229" s="30"/>
      <c r="I229" s="35"/>
      <c r="J229" s="54"/>
      <c r="K229" s="62"/>
      <c r="L229" s="30"/>
    </row>
    <row r="230" spans="2:12" ht="12.75" customHeight="1" x14ac:dyDescent="0.35">
      <c r="B230" s="78">
        <v>228</v>
      </c>
      <c r="C230" s="36"/>
      <c r="D230" s="30"/>
      <c r="E230" s="74"/>
      <c r="F230" s="30"/>
      <c r="G230" s="30"/>
      <c r="H230" s="30"/>
      <c r="I230" s="35"/>
      <c r="J230" s="54"/>
      <c r="K230" s="62"/>
      <c r="L230" s="30"/>
    </row>
    <row r="231" spans="2:12" ht="12.75" customHeight="1" x14ac:dyDescent="0.35">
      <c r="B231" s="78">
        <v>229</v>
      </c>
      <c r="C231" s="36"/>
      <c r="D231" s="30"/>
      <c r="E231" s="74"/>
      <c r="F231" s="30"/>
      <c r="G231" s="30"/>
      <c r="H231" s="30"/>
      <c r="I231" s="35"/>
      <c r="J231" s="54"/>
      <c r="K231" s="62"/>
      <c r="L231" s="30"/>
    </row>
    <row r="232" spans="2:12" ht="12.75" customHeight="1" x14ac:dyDescent="0.35">
      <c r="B232" s="78">
        <v>230</v>
      </c>
      <c r="C232" s="36"/>
      <c r="D232" s="30"/>
      <c r="E232" s="74"/>
      <c r="F232" s="30"/>
      <c r="G232" s="30"/>
      <c r="H232" s="30"/>
      <c r="I232" s="35"/>
      <c r="J232" s="54"/>
      <c r="K232" s="62"/>
      <c r="L232" s="30"/>
    </row>
    <row r="233" spans="2:12" ht="12.75" customHeight="1" x14ac:dyDescent="0.35">
      <c r="B233" s="78">
        <v>231</v>
      </c>
      <c r="C233" s="36"/>
      <c r="D233" s="30"/>
      <c r="E233" s="74"/>
      <c r="F233" s="30"/>
      <c r="G233" s="30"/>
      <c r="H233" s="30"/>
      <c r="I233" s="35"/>
      <c r="J233" s="54"/>
      <c r="K233" s="62"/>
      <c r="L233" s="30"/>
    </row>
    <row r="234" spans="2:12" ht="12.75" customHeight="1" x14ac:dyDescent="0.35">
      <c r="B234" s="78">
        <v>232</v>
      </c>
      <c r="C234" s="36"/>
      <c r="D234" s="30"/>
      <c r="E234" s="74"/>
      <c r="F234" s="30"/>
      <c r="G234" s="30"/>
      <c r="H234" s="30"/>
      <c r="I234" s="35"/>
      <c r="J234" s="54"/>
      <c r="K234" s="62"/>
      <c r="L234" s="30"/>
    </row>
    <row r="235" spans="2:12" ht="12.75" customHeight="1" x14ac:dyDescent="0.35">
      <c r="B235" s="78">
        <v>233</v>
      </c>
      <c r="C235" s="36"/>
      <c r="D235" s="30"/>
      <c r="E235" s="74"/>
      <c r="F235" s="30"/>
      <c r="G235" s="30"/>
      <c r="H235" s="30"/>
      <c r="I235" s="35"/>
      <c r="J235" s="54"/>
      <c r="K235" s="62"/>
      <c r="L235" s="30"/>
    </row>
    <row r="236" spans="2:12" ht="12.75" customHeight="1" x14ac:dyDescent="0.35">
      <c r="B236" s="78">
        <v>234</v>
      </c>
      <c r="C236" s="36"/>
      <c r="D236" s="30"/>
      <c r="E236" s="74"/>
      <c r="F236" s="30"/>
      <c r="G236" s="30"/>
      <c r="H236" s="30"/>
      <c r="I236" s="35"/>
      <c r="J236" s="54"/>
      <c r="K236" s="62"/>
      <c r="L236" s="30"/>
    </row>
    <row r="237" spans="2:12" ht="12.75" customHeight="1" x14ac:dyDescent="0.35">
      <c r="B237" s="78">
        <v>235</v>
      </c>
      <c r="C237" s="36"/>
      <c r="D237" s="30"/>
      <c r="E237" s="74"/>
      <c r="F237" s="30"/>
      <c r="G237" s="30"/>
      <c r="H237" s="30"/>
      <c r="I237" s="35"/>
      <c r="J237" s="54"/>
      <c r="K237" s="62"/>
      <c r="L237" s="30"/>
    </row>
    <row r="238" spans="2:12" ht="12.75" customHeight="1" x14ac:dyDescent="0.35">
      <c r="B238" s="78">
        <v>236</v>
      </c>
      <c r="C238" s="36"/>
      <c r="D238" s="30"/>
      <c r="E238" s="74"/>
      <c r="F238" s="30"/>
      <c r="G238" s="30"/>
      <c r="H238" s="30"/>
      <c r="I238" s="35"/>
      <c r="J238" s="54"/>
      <c r="K238" s="62"/>
      <c r="L238" s="30"/>
    </row>
    <row r="239" spans="2:12" ht="12.75" customHeight="1" x14ac:dyDescent="0.35">
      <c r="B239" s="78">
        <v>237</v>
      </c>
      <c r="C239" s="36"/>
      <c r="D239" s="30"/>
      <c r="E239" s="74"/>
      <c r="F239" s="30"/>
      <c r="G239" s="30"/>
      <c r="H239" s="30"/>
      <c r="I239" s="35"/>
      <c r="J239" s="54"/>
      <c r="K239" s="62"/>
      <c r="L239" s="30"/>
    </row>
    <row r="240" spans="2:12" ht="12.75" customHeight="1" x14ac:dyDescent="0.35">
      <c r="B240" s="78">
        <v>238</v>
      </c>
      <c r="C240" s="36"/>
      <c r="D240" s="30"/>
      <c r="E240" s="74"/>
      <c r="F240" s="30"/>
      <c r="G240" s="30"/>
      <c r="H240" s="30"/>
      <c r="I240" s="35"/>
      <c r="J240" s="54"/>
      <c r="K240" s="62"/>
      <c r="L240" s="30"/>
    </row>
    <row r="241" spans="2:12" ht="12.75" customHeight="1" x14ac:dyDescent="0.35">
      <c r="B241" s="78">
        <v>239</v>
      </c>
      <c r="C241" s="36"/>
      <c r="D241" s="30"/>
      <c r="E241" s="74"/>
      <c r="F241" s="30"/>
      <c r="G241" s="30"/>
      <c r="H241" s="30"/>
      <c r="I241" s="35"/>
      <c r="J241" s="54"/>
      <c r="K241" s="62"/>
      <c r="L241" s="30"/>
    </row>
    <row r="242" spans="2:12" ht="12.75" customHeight="1" x14ac:dyDescent="0.35">
      <c r="B242" s="78">
        <v>240</v>
      </c>
      <c r="C242" s="36"/>
      <c r="D242" s="30"/>
      <c r="E242" s="74"/>
      <c r="F242" s="30"/>
      <c r="G242" s="30"/>
      <c r="H242" s="30"/>
      <c r="I242" s="35"/>
      <c r="J242" s="54"/>
      <c r="K242" s="62"/>
      <c r="L242" s="30"/>
    </row>
    <row r="243" spans="2:12" ht="12.75" customHeight="1" x14ac:dyDescent="0.35">
      <c r="B243" s="78">
        <v>241</v>
      </c>
      <c r="C243" s="36"/>
      <c r="D243" s="30"/>
      <c r="E243" s="74"/>
      <c r="F243" s="30"/>
      <c r="G243" s="30"/>
      <c r="H243" s="30"/>
      <c r="I243" s="35"/>
      <c r="J243" s="54"/>
      <c r="K243" s="62"/>
      <c r="L243" s="30"/>
    </row>
    <row r="244" spans="2:12" ht="12.75" customHeight="1" x14ac:dyDescent="0.35">
      <c r="B244" s="78">
        <v>242</v>
      </c>
      <c r="C244" s="36"/>
      <c r="D244" s="30"/>
      <c r="E244" s="74"/>
      <c r="F244" s="30"/>
      <c r="G244" s="30"/>
      <c r="H244" s="30"/>
      <c r="I244" s="35"/>
      <c r="J244" s="54"/>
      <c r="K244" s="62"/>
      <c r="L244" s="30"/>
    </row>
    <row r="245" spans="2:12" ht="12.75" customHeight="1" x14ac:dyDescent="0.35">
      <c r="B245" s="78">
        <v>243</v>
      </c>
      <c r="C245" s="36"/>
      <c r="D245" s="30"/>
      <c r="E245" s="74"/>
      <c r="F245" s="30"/>
      <c r="G245" s="30"/>
      <c r="H245" s="30"/>
      <c r="I245" s="35"/>
      <c r="J245" s="54"/>
      <c r="K245" s="62"/>
      <c r="L245" s="30"/>
    </row>
    <row r="246" spans="2:12" ht="12.75" customHeight="1" x14ac:dyDescent="0.35">
      <c r="B246" s="78">
        <v>244</v>
      </c>
      <c r="C246" s="36"/>
      <c r="D246" s="30"/>
      <c r="E246" s="74"/>
      <c r="F246" s="30"/>
      <c r="G246" s="30"/>
      <c r="H246" s="30"/>
      <c r="I246" s="35"/>
      <c r="J246" s="54"/>
      <c r="K246" s="62"/>
      <c r="L246" s="30"/>
    </row>
    <row r="247" spans="2:12" ht="12.75" customHeight="1" x14ac:dyDescent="0.35">
      <c r="B247" s="78">
        <v>245</v>
      </c>
      <c r="C247" s="36"/>
      <c r="D247" s="30"/>
      <c r="E247" s="74"/>
      <c r="F247" s="30"/>
      <c r="G247" s="30"/>
      <c r="H247" s="30"/>
      <c r="I247" s="35"/>
      <c r="J247" s="54"/>
      <c r="K247" s="62"/>
      <c r="L247" s="30"/>
    </row>
    <row r="248" spans="2:12" ht="12.75" customHeight="1" x14ac:dyDescent="0.35">
      <c r="B248" s="78">
        <v>246</v>
      </c>
      <c r="C248" s="36"/>
      <c r="D248" s="30"/>
      <c r="E248" s="74"/>
      <c r="F248" s="30"/>
      <c r="G248" s="30"/>
      <c r="H248" s="30"/>
      <c r="I248" s="35"/>
      <c r="J248" s="54"/>
      <c r="K248" s="62"/>
      <c r="L248" s="30"/>
    </row>
    <row r="249" spans="2:12" ht="12.75" customHeight="1" x14ac:dyDescent="0.35">
      <c r="B249" s="78">
        <v>247</v>
      </c>
      <c r="C249" s="36"/>
      <c r="D249" s="30"/>
      <c r="E249" s="74"/>
      <c r="F249" s="30"/>
      <c r="G249" s="30"/>
      <c r="H249" s="30"/>
      <c r="I249" s="35"/>
      <c r="J249" s="54"/>
      <c r="K249" s="62"/>
      <c r="L249" s="30"/>
    </row>
    <row r="250" spans="2:12" ht="12.75" customHeight="1" x14ac:dyDescent="0.35">
      <c r="B250" s="78">
        <v>248</v>
      </c>
      <c r="C250" s="36"/>
      <c r="D250" s="30"/>
      <c r="E250" s="74"/>
      <c r="F250" s="30"/>
      <c r="G250" s="30"/>
      <c r="H250" s="30"/>
      <c r="I250" s="35"/>
      <c r="J250" s="54"/>
      <c r="K250" s="62"/>
      <c r="L250" s="30"/>
    </row>
    <row r="251" spans="2:12" ht="12.75" customHeight="1" x14ac:dyDescent="0.35">
      <c r="B251" s="78">
        <v>249</v>
      </c>
      <c r="C251" s="36"/>
      <c r="D251" s="30"/>
      <c r="E251" s="74"/>
      <c r="F251" s="30"/>
      <c r="G251" s="30"/>
      <c r="H251" s="30"/>
      <c r="I251" s="35"/>
      <c r="J251" s="54"/>
      <c r="K251" s="62"/>
      <c r="L251" s="30"/>
    </row>
    <row r="252" spans="2:12" ht="12.75" customHeight="1" x14ac:dyDescent="0.35">
      <c r="B252" s="78">
        <v>250</v>
      </c>
      <c r="C252" s="36"/>
      <c r="D252" s="30"/>
      <c r="E252" s="74"/>
      <c r="F252" s="30"/>
      <c r="G252" s="30"/>
      <c r="H252" s="30"/>
      <c r="I252" s="35"/>
      <c r="J252" s="54"/>
      <c r="K252" s="62"/>
      <c r="L252" s="30"/>
    </row>
    <row r="253" spans="2:12" ht="12.75" customHeight="1" x14ac:dyDescent="0.35">
      <c r="B253" s="78">
        <v>251</v>
      </c>
      <c r="C253" s="36"/>
      <c r="D253" s="30"/>
      <c r="E253" s="74"/>
      <c r="F253" s="30"/>
      <c r="G253" s="30"/>
      <c r="H253" s="30"/>
      <c r="I253" s="35"/>
      <c r="J253" s="54"/>
      <c r="K253" s="62"/>
      <c r="L253" s="30"/>
    </row>
    <row r="254" spans="2:12" ht="12.75" customHeight="1" x14ac:dyDescent="0.35">
      <c r="B254" s="78">
        <v>252</v>
      </c>
      <c r="C254" s="36"/>
      <c r="D254" s="30"/>
      <c r="E254" s="74"/>
      <c r="F254" s="30"/>
      <c r="G254" s="30"/>
      <c r="H254" s="30"/>
      <c r="I254" s="35"/>
      <c r="J254" s="54"/>
      <c r="K254" s="62"/>
      <c r="L254" s="30"/>
    </row>
    <row r="255" spans="2:12" ht="12.75" customHeight="1" x14ac:dyDescent="0.35">
      <c r="B255" s="78">
        <v>253</v>
      </c>
      <c r="C255" s="36"/>
      <c r="D255" s="30"/>
      <c r="E255" s="74"/>
      <c r="F255" s="30"/>
      <c r="G255" s="30"/>
      <c r="H255" s="30"/>
      <c r="I255" s="35"/>
      <c r="J255" s="54"/>
      <c r="K255" s="62"/>
      <c r="L255" s="30"/>
    </row>
    <row r="256" spans="2:12" ht="12.75" customHeight="1" x14ac:dyDescent="0.35">
      <c r="B256" s="78">
        <v>254</v>
      </c>
      <c r="C256" s="36"/>
      <c r="D256" s="30"/>
      <c r="E256" s="74"/>
      <c r="F256" s="30"/>
      <c r="G256" s="30"/>
      <c r="H256" s="30"/>
      <c r="I256" s="35"/>
      <c r="J256" s="54"/>
      <c r="K256" s="62"/>
      <c r="L256" s="30"/>
    </row>
    <row r="257" spans="2:12" ht="12.75" customHeight="1" x14ac:dyDescent="0.35">
      <c r="B257" s="78">
        <v>255</v>
      </c>
      <c r="C257" s="36"/>
      <c r="D257" s="30"/>
      <c r="E257" s="74"/>
      <c r="F257" s="30"/>
      <c r="G257" s="30"/>
      <c r="H257" s="30"/>
      <c r="I257" s="35"/>
      <c r="J257" s="54"/>
      <c r="K257" s="62"/>
      <c r="L257" s="30"/>
    </row>
    <row r="258" spans="2:12" ht="12.75" customHeight="1" x14ac:dyDescent="0.35">
      <c r="B258" s="78">
        <v>256</v>
      </c>
      <c r="C258" s="36"/>
      <c r="D258" s="30"/>
      <c r="E258" s="74"/>
      <c r="F258" s="30"/>
      <c r="G258" s="30"/>
      <c r="H258" s="30"/>
      <c r="I258" s="35"/>
      <c r="J258" s="54"/>
      <c r="K258" s="62"/>
      <c r="L258" s="30"/>
    </row>
    <row r="259" spans="2:12" ht="12.75" customHeight="1" x14ac:dyDescent="0.35">
      <c r="B259" s="78">
        <v>257</v>
      </c>
      <c r="C259" s="36"/>
      <c r="D259" s="30"/>
      <c r="E259" s="74"/>
      <c r="F259" s="30"/>
      <c r="G259" s="30"/>
      <c r="H259" s="30"/>
      <c r="I259" s="35"/>
      <c r="J259" s="54"/>
      <c r="K259" s="62"/>
      <c r="L259" s="30"/>
    </row>
    <row r="260" spans="2:12" ht="12.75" customHeight="1" x14ac:dyDescent="0.35">
      <c r="B260" s="78">
        <v>258</v>
      </c>
      <c r="C260" s="36"/>
      <c r="D260" s="30"/>
      <c r="E260" s="74"/>
      <c r="F260" s="30"/>
      <c r="G260" s="30"/>
      <c r="H260" s="30"/>
      <c r="I260" s="35"/>
      <c r="J260" s="54"/>
      <c r="K260" s="62"/>
      <c r="L260" s="30"/>
    </row>
    <row r="261" spans="2:12" ht="12.75" customHeight="1" x14ac:dyDescent="0.35">
      <c r="B261" s="78">
        <v>259</v>
      </c>
      <c r="C261" s="36"/>
      <c r="D261" s="30"/>
      <c r="E261" s="74"/>
      <c r="F261" s="30"/>
      <c r="G261" s="30"/>
      <c r="H261" s="30"/>
      <c r="I261" s="35"/>
      <c r="J261" s="54"/>
      <c r="K261" s="62"/>
      <c r="L261" s="30"/>
    </row>
    <row r="262" spans="2:12" ht="12.75" customHeight="1" x14ac:dyDescent="0.35">
      <c r="B262" s="78">
        <v>260</v>
      </c>
      <c r="C262" s="36"/>
      <c r="D262" s="30"/>
      <c r="E262" s="74"/>
      <c r="F262" s="30"/>
      <c r="G262" s="30"/>
      <c r="H262" s="30"/>
      <c r="I262" s="35"/>
      <c r="J262" s="54"/>
      <c r="K262" s="62"/>
      <c r="L262" s="30"/>
    </row>
    <row r="263" spans="2:12" ht="12.75" customHeight="1" x14ac:dyDescent="0.35">
      <c r="B263" s="78">
        <v>261</v>
      </c>
      <c r="C263" s="36"/>
      <c r="D263" s="30"/>
      <c r="E263" s="74"/>
      <c r="F263" s="30"/>
      <c r="G263" s="30"/>
      <c r="H263" s="30"/>
      <c r="I263" s="35"/>
      <c r="J263" s="54"/>
      <c r="K263" s="62"/>
      <c r="L263" s="30"/>
    </row>
    <row r="264" spans="2:12" ht="12.75" customHeight="1" x14ac:dyDescent="0.35">
      <c r="B264" s="78">
        <v>262</v>
      </c>
      <c r="C264" s="36"/>
      <c r="D264" s="30"/>
      <c r="E264" s="74"/>
      <c r="F264" s="30"/>
      <c r="G264" s="30"/>
      <c r="H264" s="30"/>
      <c r="I264" s="35"/>
      <c r="J264" s="54"/>
      <c r="K264" s="62"/>
      <c r="L264" s="30"/>
    </row>
    <row r="265" spans="2:12" ht="12.75" customHeight="1" x14ac:dyDescent="0.35">
      <c r="B265" s="78">
        <v>263</v>
      </c>
      <c r="C265" s="36"/>
      <c r="D265" s="30"/>
      <c r="E265" s="74"/>
      <c r="F265" s="30"/>
      <c r="G265" s="30"/>
      <c r="H265" s="30"/>
      <c r="I265" s="35"/>
      <c r="J265" s="54"/>
      <c r="K265" s="62"/>
      <c r="L265" s="30"/>
    </row>
    <row r="266" spans="2:12" ht="12.75" customHeight="1" x14ac:dyDescent="0.35">
      <c r="B266" s="78">
        <v>264</v>
      </c>
      <c r="C266" s="36"/>
      <c r="D266" s="30"/>
      <c r="E266" s="74"/>
      <c r="F266" s="30"/>
      <c r="G266" s="30"/>
      <c r="H266" s="30"/>
      <c r="I266" s="35"/>
      <c r="J266" s="54"/>
      <c r="K266" s="62"/>
      <c r="L266" s="30"/>
    </row>
    <row r="267" spans="2:12" ht="12.75" customHeight="1" x14ac:dyDescent="0.35">
      <c r="B267" s="78">
        <v>265</v>
      </c>
      <c r="C267" s="36"/>
      <c r="D267" s="30"/>
      <c r="E267" s="74"/>
      <c r="F267" s="30"/>
      <c r="G267" s="30"/>
      <c r="H267" s="30"/>
      <c r="I267" s="35"/>
      <c r="J267" s="54"/>
      <c r="K267" s="62"/>
      <c r="L267" s="30"/>
    </row>
    <row r="268" spans="2:12" ht="12.75" customHeight="1" x14ac:dyDescent="0.35">
      <c r="B268" s="78">
        <v>266</v>
      </c>
      <c r="C268" s="36"/>
      <c r="D268" s="30"/>
      <c r="E268" s="74"/>
      <c r="F268" s="30"/>
      <c r="G268" s="30"/>
      <c r="H268" s="30"/>
      <c r="I268" s="35"/>
      <c r="J268" s="54"/>
      <c r="K268" s="62"/>
      <c r="L268" s="30"/>
    </row>
    <row r="269" spans="2:12" ht="12.75" customHeight="1" x14ac:dyDescent="0.35">
      <c r="B269" s="78">
        <v>267</v>
      </c>
      <c r="C269" s="36"/>
      <c r="D269" s="30"/>
      <c r="E269" s="74"/>
      <c r="F269" s="30"/>
      <c r="G269" s="30"/>
      <c r="H269" s="30"/>
      <c r="I269" s="35"/>
      <c r="J269" s="54"/>
      <c r="K269" s="62"/>
      <c r="L269" s="30"/>
    </row>
    <row r="270" spans="2:12" ht="12.75" customHeight="1" x14ac:dyDescent="0.35">
      <c r="B270" s="78">
        <v>268</v>
      </c>
      <c r="C270" s="36"/>
      <c r="D270" s="30"/>
      <c r="E270" s="74"/>
      <c r="F270" s="30"/>
      <c r="G270" s="30"/>
      <c r="H270" s="30"/>
      <c r="I270" s="35"/>
      <c r="J270" s="54"/>
      <c r="K270" s="62"/>
      <c r="L270" s="30"/>
    </row>
    <row r="271" spans="2:12" ht="12.75" customHeight="1" x14ac:dyDescent="0.35">
      <c r="B271" s="78">
        <v>269</v>
      </c>
      <c r="C271" s="36"/>
      <c r="D271" s="30"/>
      <c r="E271" s="74"/>
      <c r="F271" s="30"/>
      <c r="G271" s="30"/>
      <c r="H271" s="30"/>
      <c r="I271" s="35"/>
      <c r="J271" s="54"/>
      <c r="K271" s="62"/>
      <c r="L271" s="30"/>
    </row>
    <row r="272" spans="2:12" ht="12.75" customHeight="1" x14ac:dyDescent="0.35">
      <c r="B272" s="78">
        <v>270</v>
      </c>
      <c r="C272" s="36"/>
      <c r="D272" s="30"/>
      <c r="E272" s="74"/>
      <c r="F272" s="30"/>
      <c r="G272" s="30"/>
      <c r="H272" s="30"/>
      <c r="I272" s="35"/>
      <c r="J272" s="54"/>
      <c r="K272" s="62"/>
      <c r="L272" s="30"/>
    </row>
    <row r="273" spans="2:12" ht="12.75" customHeight="1" x14ac:dyDescent="0.35">
      <c r="B273" s="78">
        <v>271</v>
      </c>
      <c r="C273" s="36"/>
      <c r="D273" s="30"/>
      <c r="E273" s="74"/>
      <c r="F273" s="30"/>
      <c r="G273" s="30"/>
      <c r="H273" s="30"/>
      <c r="I273" s="35"/>
      <c r="J273" s="54"/>
      <c r="K273" s="62"/>
      <c r="L273" s="30"/>
    </row>
    <row r="274" spans="2:12" ht="12.75" customHeight="1" x14ac:dyDescent="0.35">
      <c r="B274" s="78">
        <v>272</v>
      </c>
      <c r="C274" s="36"/>
      <c r="D274" s="30"/>
      <c r="E274" s="74"/>
      <c r="F274" s="30"/>
      <c r="G274" s="30"/>
      <c r="H274" s="30"/>
      <c r="I274" s="35"/>
      <c r="J274" s="54"/>
      <c r="K274" s="62"/>
      <c r="L274" s="30"/>
    </row>
    <row r="275" spans="2:12" ht="12.75" customHeight="1" x14ac:dyDescent="0.35">
      <c r="B275" s="78">
        <v>273</v>
      </c>
      <c r="C275" s="36"/>
      <c r="D275" s="30"/>
      <c r="E275" s="74"/>
      <c r="F275" s="30"/>
      <c r="G275" s="30"/>
      <c r="H275" s="30"/>
      <c r="I275" s="35"/>
      <c r="J275" s="54"/>
      <c r="K275" s="62"/>
      <c r="L275" s="30"/>
    </row>
    <row r="276" spans="2:12" ht="12.75" customHeight="1" x14ac:dyDescent="0.35">
      <c r="B276" s="78">
        <v>274</v>
      </c>
      <c r="C276" s="36"/>
      <c r="D276" s="30"/>
      <c r="E276" s="74"/>
      <c r="F276" s="30"/>
      <c r="G276" s="30"/>
      <c r="H276" s="30"/>
      <c r="I276" s="35"/>
      <c r="J276" s="54"/>
      <c r="K276" s="62"/>
      <c r="L276" s="30"/>
    </row>
    <row r="277" spans="2:12" ht="12.75" customHeight="1" x14ac:dyDescent="0.35">
      <c r="B277" s="78">
        <v>275</v>
      </c>
      <c r="C277" s="36"/>
      <c r="D277" s="30"/>
      <c r="E277" s="74"/>
      <c r="F277" s="30"/>
      <c r="G277" s="30"/>
      <c r="H277" s="30"/>
      <c r="I277" s="35"/>
      <c r="J277" s="54"/>
      <c r="K277" s="62"/>
      <c r="L277" s="30"/>
    </row>
    <row r="278" spans="2:12" ht="12.75" customHeight="1" x14ac:dyDescent="0.35">
      <c r="B278" s="78">
        <v>276</v>
      </c>
      <c r="C278" s="36"/>
      <c r="D278" s="30"/>
      <c r="E278" s="74"/>
      <c r="F278" s="30"/>
      <c r="G278" s="30"/>
      <c r="H278" s="30"/>
      <c r="I278" s="35"/>
      <c r="J278" s="54"/>
      <c r="K278" s="62"/>
      <c r="L278" s="30"/>
    </row>
    <row r="279" spans="2:12" ht="12.75" customHeight="1" x14ac:dyDescent="0.35">
      <c r="B279" s="78">
        <v>277</v>
      </c>
      <c r="C279" s="36"/>
      <c r="D279" s="30"/>
      <c r="E279" s="74"/>
      <c r="F279" s="30"/>
      <c r="G279" s="30"/>
      <c r="H279" s="30"/>
      <c r="I279" s="35"/>
      <c r="J279" s="54"/>
      <c r="K279" s="62"/>
      <c r="L279" s="30"/>
    </row>
    <row r="280" spans="2:12" ht="12.75" customHeight="1" x14ac:dyDescent="0.35">
      <c r="B280" s="78">
        <v>278</v>
      </c>
      <c r="C280" s="36"/>
      <c r="D280" s="30"/>
      <c r="E280" s="74"/>
      <c r="F280" s="30"/>
      <c r="G280" s="30"/>
      <c r="H280" s="30"/>
      <c r="I280" s="35"/>
      <c r="J280" s="54"/>
      <c r="K280" s="62"/>
      <c r="L280" s="30"/>
    </row>
    <row r="281" spans="2:12" ht="12.75" customHeight="1" x14ac:dyDescent="0.35">
      <c r="B281" s="78">
        <v>279</v>
      </c>
      <c r="C281" s="36"/>
      <c r="D281" s="30"/>
      <c r="E281" s="74"/>
      <c r="F281" s="30"/>
      <c r="G281" s="30"/>
      <c r="H281" s="30"/>
      <c r="I281" s="35"/>
      <c r="J281" s="54"/>
      <c r="K281" s="62"/>
      <c r="L281" s="30"/>
    </row>
    <row r="282" spans="2:12" ht="12.75" customHeight="1" x14ac:dyDescent="0.35">
      <c r="B282" s="78">
        <v>280</v>
      </c>
      <c r="C282" s="36"/>
      <c r="D282" s="30"/>
      <c r="E282" s="74"/>
      <c r="F282" s="30"/>
      <c r="G282" s="30"/>
      <c r="H282" s="30"/>
      <c r="I282" s="35"/>
      <c r="J282" s="54"/>
      <c r="K282" s="62"/>
      <c r="L282" s="30"/>
    </row>
    <row r="283" spans="2:12" ht="12.75" customHeight="1" x14ac:dyDescent="0.35">
      <c r="B283" s="78">
        <v>281</v>
      </c>
      <c r="C283" s="36"/>
      <c r="D283" s="30"/>
      <c r="E283" s="74"/>
      <c r="F283" s="30"/>
      <c r="G283" s="30"/>
      <c r="H283" s="30"/>
      <c r="I283" s="35"/>
      <c r="J283" s="54"/>
      <c r="K283" s="62"/>
      <c r="L283" s="30"/>
    </row>
    <row r="284" spans="2:12" ht="12.75" customHeight="1" x14ac:dyDescent="0.35">
      <c r="B284" s="78">
        <v>282</v>
      </c>
      <c r="C284" s="36"/>
      <c r="D284" s="30"/>
      <c r="E284" s="74"/>
      <c r="F284" s="30"/>
      <c r="G284" s="30"/>
      <c r="H284" s="30"/>
      <c r="I284" s="35"/>
      <c r="J284" s="54"/>
      <c r="K284" s="62"/>
      <c r="L284" s="30"/>
    </row>
    <row r="285" spans="2:12" ht="12.75" customHeight="1" x14ac:dyDescent="0.35">
      <c r="B285" s="78">
        <v>283</v>
      </c>
      <c r="C285" s="36"/>
      <c r="D285" s="30"/>
      <c r="E285" s="74"/>
      <c r="F285" s="30"/>
      <c r="G285" s="30"/>
      <c r="H285" s="30"/>
      <c r="I285" s="35"/>
      <c r="J285" s="54"/>
      <c r="K285" s="62"/>
      <c r="L285" s="30"/>
    </row>
    <row r="286" spans="2:12" ht="12.75" customHeight="1" x14ac:dyDescent="0.35">
      <c r="B286" s="78">
        <v>284</v>
      </c>
      <c r="C286" s="36"/>
      <c r="D286" s="30"/>
      <c r="E286" s="74"/>
      <c r="F286" s="30"/>
      <c r="G286" s="30"/>
      <c r="H286" s="30"/>
      <c r="I286" s="35"/>
      <c r="J286" s="54"/>
      <c r="K286" s="62"/>
      <c r="L286" s="30"/>
    </row>
    <row r="287" spans="2:12" ht="12.75" customHeight="1" x14ac:dyDescent="0.35">
      <c r="B287" s="78">
        <v>285</v>
      </c>
      <c r="C287" s="36"/>
      <c r="D287" s="30"/>
      <c r="E287" s="74"/>
      <c r="F287" s="30"/>
      <c r="G287" s="30"/>
      <c r="H287" s="30"/>
      <c r="I287" s="35"/>
      <c r="J287" s="54"/>
      <c r="K287" s="62"/>
      <c r="L287" s="30"/>
    </row>
    <row r="288" spans="2:12" ht="12.75" customHeight="1" x14ac:dyDescent="0.35">
      <c r="B288" s="78">
        <v>286</v>
      </c>
      <c r="C288" s="36"/>
      <c r="D288" s="30"/>
      <c r="E288" s="74"/>
      <c r="F288" s="30"/>
      <c r="G288" s="30"/>
      <c r="H288" s="30"/>
      <c r="I288" s="35"/>
      <c r="J288" s="54"/>
      <c r="K288" s="62"/>
      <c r="L288" s="30"/>
    </row>
    <row r="289" spans="2:12" ht="12.75" customHeight="1" x14ac:dyDescent="0.35">
      <c r="B289" s="78">
        <v>287</v>
      </c>
      <c r="C289" s="36"/>
      <c r="D289" s="30"/>
      <c r="E289" s="74"/>
      <c r="F289" s="30"/>
      <c r="G289" s="30"/>
      <c r="H289" s="30"/>
      <c r="I289" s="35"/>
      <c r="J289" s="54"/>
      <c r="K289" s="62"/>
      <c r="L289" s="30"/>
    </row>
    <row r="290" spans="2:12" ht="12.75" customHeight="1" x14ac:dyDescent="0.35">
      <c r="B290" s="78">
        <v>288</v>
      </c>
      <c r="C290" s="36"/>
      <c r="D290" s="30"/>
      <c r="E290" s="74"/>
      <c r="F290" s="30"/>
      <c r="G290" s="30"/>
      <c r="H290" s="30"/>
      <c r="I290" s="35"/>
      <c r="J290" s="54"/>
      <c r="K290" s="62"/>
      <c r="L290" s="30"/>
    </row>
    <row r="291" spans="2:12" ht="12.75" customHeight="1" x14ac:dyDescent="0.35">
      <c r="B291" s="78">
        <v>289</v>
      </c>
      <c r="C291" s="36"/>
      <c r="D291" s="30"/>
      <c r="E291" s="74"/>
      <c r="F291" s="30"/>
      <c r="G291" s="30"/>
      <c r="H291" s="30"/>
      <c r="I291" s="35"/>
      <c r="J291" s="54"/>
      <c r="K291" s="62"/>
      <c r="L291" s="30"/>
    </row>
    <row r="292" spans="2:12" ht="12.75" customHeight="1" x14ac:dyDescent="0.35">
      <c r="B292" s="78">
        <v>290</v>
      </c>
      <c r="C292" s="36"/>
      <c r="D292" s="30"/>
      <c r="E292" s="74"/>
      <c r="F292" s="30"/>
      <c r="G292" s="30"/>
      <c r="H292" s="30"/>
      <c r="I292" s="35"/>
      <c r="J292" s="54"/>
      <c r="K292" s="62"/>
      <c r="L292" s="30"/>
    </row>
    <row r="293" spans="2:12" ht="12.75" customHeight="1" x14ac:dyDescent="0.35">
      <c r="B293" s="78">
        <v>291</v>
      </c>
      <c r="C293" s="36"/>
      <c r="D293" s="30"/>
      <c r="E293" s="74"/>
      <c r="F293" s="30"/>
      <c r="G293" s="30"/>
      <c r="H293" s="30"/>
      <c r="I293" s="35"/>
      <c r="J293" s="54"/>
      <c r="K293" s="62"/>
      <c r="L293" s="30"/>
    </row>
    <row r="294" spans="2:12" ht="12.75" customHeight="1" x14ac:dyDescent="0.35">
      <c r="B294" s="78">
        <v>292</v>
      </c>
      <c r="C294" s="36"/>
      <c r="D294" s="30"/>
      <c r="E294" s="74"/>
      <c r="F294" s="30"/>
      <c r="G294" s="30"/>
      <c r="H294" s="30"/>
      <c r="I294" s="35"/>
      <c r="J294" s="54"/>
      <c r="K294" s="62"/>
      <c r="L294" s="30"/>
    </row>
    <row r="295" spans="2:12" ht="12.75" customHeight="1" x14ac:dyDescent="0.35">
      <c r="B295" s="78">
        <v>293</v>
      </c>
      <c r="C295" s="36"/>
      <c r="D295" s="30"/>
      <c r="E295" s="74"/>
      <c r="F295" s="30"/>
      <c r="G295" s="30"/>
      <c r="H295" s="30"/>
      <c r="I295" s="35"/>
      <c r="J295" s="54"/>
      <c r="K295" s="62"/>
      <c r="L295" s="30"/>
    </row>
    <row r="296" spans="2:12" ht="12.75" customHeight="1" x14ac:dyDescent="0.35">
      <c r="B296" s="78">
        <v>294</v>
      </c>
      <c r="C296" s="36"/>
      <c r="D296" s="30"/>
      <c r="E296" s="74"/>
      <c r="F296" s="30"/>
      <c r="G296" s="30"/>
      <c r="H296" s="30"/>
      <c r="I296" s="35"/>
      <c r="J296" s="54"/>
      <c r="K296" s="62"/>
      <c r="L296" s="30"/>
    </row>
    <row r="297" spans="2:12" ht="12.75" customHeight="1" x14ac:dyDescent="0.35">
      <c r="B297" s="78">
        <v>295</v>
      </c>
      <c r="C297" s="36"/>
      <c r="D297" s="30"/>
      <c r="E297" s="74"/>
      <c r="F297" s="30"/>
      <c r="G297" s="30"/>
      <c r="H297" s="30"/>
      <c r="I297" s="35"/>
      <c r="J297" s="54"/>
      <c r="K297" s="62"/>
      <c r="L297" s="30"/>
    </row>
    <row r="298" spans="2:12" ht="12.75" customHeight="1" x14ac:dyDescent="0.35">
      <c r="B298" s="78">
        <v>296</v>
      </c>
      <c r="C298" s="36"/>
      <c r="D298" s="30"/>
      <c r="E298" s="74"/>
      <c r="F298" s="30"/>
      <c r="G298" s="30"/>
      <c r="H298" s="30"/>
      <c r="I298" s="35"/>
      <c r="J298" s="54"/>
      <c r="K298" s="62"/>
      <c r="L298" s="30"/>
    </row>
    <row r="299" spans="2:12" ht="12.75" customHeight="1" x14ac:dyDescent="0.35">
      <c r="B299" s="78">
        <v>297</v>
      </c>
      <c r="C299" s="36"/>
      <c r="D299" s="30"/>
      <c r="E299" s="74"/>
      <c r="F299" s="30"/>
      <c r="G299" s="30"/>
      <c r="H299" s="30"/>
      <c r="I299" s="35"/>
      <c r="J299" s="54"/>
      <c r="K299" s="62"/>
      <c r="L299" s="30"/>
    </row>
    <row r="300" spans="2:12" ht="12.75" customHeight="1" x14ac:dyDescent="0.35">
      <c r="B300" s="78">
        <v>298</v>
      </c>
      <c r="C300" s="36"/>
      <c r="D300" s="30"/>
      <c r="E300" s="74"/>
      <c r="F300" s="30"/>
      <c r="G300" s="30"/>
      <c r="H300" s="30"/>
      <c r="I300" s="35"/>
      <c r="J300" s="54"/>
      <c r="K300" s="62"/>
      <c r="L300" s="30"/>
    </row>
    <row r="301" spans="2:12" ht="12.75" customHeight="1" x14ac:dyDescent="0.35">
      <c r="B301" s="78">
        <v>299</v>
      </c>
      <c r="C301" s="36"/>
      <c r="D301" s="30"/>
      <c r="E301" s="74"/>
      <c r="F301" s="30"/>
      <c r="G301" s="30"/>
      <c r="H301" s="30"/>
      <c r="I301" s="35"/>
      <c r="J301" s="54"/>
      <c r="K301" s="62"/>
      <c r="L301" s="30"/>
    </row>
    <row r="302" spans="2:12" ht="12.75" customHeight="1" x14ac:dyDescent="0.35">
      <c r="B302" s="78">
        <v>300</v>
      </c>
      <c r="C302" s="36"/>
      <c r="D302" s="30"/>
      <c r="E302" s="74"/>
      <c r="F302" s="30"/>
      <c r="G302" s="30"/>
      <c r="H302" s="30"/>
      <c r="I302" s="35"/>
      <c r="J302" s="54"/>
      <c r="K302" s="62"/>
      <c r="L302" s="30"/>
    </row>
  </sheetData>
  <phoneticPr fontId="3" type="noConversion"/>
  <dataValidations count="2">
    <dataValidation type="list" allowBlank="1" showInputMessage="1" showErrorMessage="1" sqref="I303:K303">
      <formula1>"Complete,""In Progress"","""""</formula1>
    </dataValidation>
    <dataValidation type="list" allowBlank="1" showInputMessage="1" showErrorMessage="1" promptTitle="Task Status" sqref="I3:I302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ask Owner" prompt="Select the owner of the task">
          <x14:formula1>
            <xm:f>Members!$B$4:$B$9</xm:f>
          </x14:formula1>
          <xm:sqref>F3:F302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"/>
  <sheetViews>
    <sheetView workbookViewId="0">
      <selection activeCell="E20" sqref="E20"/>
    </sheetView>
  </sheetViews>
  <sheetFormatPr defaultRowHeight="12.75" x14ac:dyDescent="0.35"/>
  <cols>
    <col min="2" max="2" width="22.1328125" style="21" customWidth="1"/>
    <col min="3" max="3" width="14.53125" customWidth="1"/>
  </cols>
  <sheetData>
    <row r="1" spans="2:3" ht="16.25" customHeight="1" x14ac:dyDescent="0.35"/>
    <row r="2" spans="2:3" ht="16.25" customHeight="1" x14ac:dyDescent="0.35">
      <c r="B2" s="70" t="s">
        <v>41</v>
      </c>
    </row>
    <row r="3" spans="2:3" ht="16.25" customHeight="1" x14ac:dyDescent="0.35"/>
    <row r="4" spans="2:3" ht="16.25" customHeight="1" x14ac:dyDescent="0.35">
      <c r="B4" s="65" t="s">
        <v>42</v>
      </c>
      <c r="C4" s="65" t="s">
        <v>89</v>
      </c>
    </row>
    <row r="5" spans="2:3" ht="16.25" customHeight="1" x14ac:dyDescent="0.35">
      <c r="B5" s="84" t="s">
        <v>52</v>
      </c>
      <c r="C5" s="68">
        <v>42845</v>
      </c>
    </row>
    <row r="6" spans="2:3" ht="16.25" customHeight="1" x14ac:dyDescent="0.35">
      <c r="B6" s="84" t="s">
        <v>52</v>
      </c>
      <c r="C6" s="68">
        <v>42846</v>
      </c>
    </row>
    <row r="7" spans="2:3" ht="16.25" customHeight="1" x14ac:dyDescent="0.35">
      <c r="B7" s="84" t="s">
        <v>53</v>
      </c>
      <c r="C7" s="68">
        <v>42847</v>
      </c>
    </row>
    <row r="8" spans="2:3" ht="16.25" customHeight="1" x14ac:dyDescent="0.35">
      <c r="B8" s="84" t="s">
        <v>52</v>
      </c>
      <c r="C8" s="68">
        <v>42848</v>
      </c>
    </row>
    <row r="9" spans="2:3" ht="16.25" customHeight="1" x14ac:dyDescent="0.35">
      <c r="B9" s="84" t="s">
        <v>52</v>
      </c>
      <c r="C9" s="68">
        <v>42849</v>
      </c>
    </row>
    <row r="10" spans="2:3" ht="16.25" customHeight="1" x14ac:dyDescent="0.35">
      <c r="B10" s="84" t="s">
        <v>54</v>
      </c>
      <c r="C10" s="68">
        <v>42850</v>
      </c>
    </row>
    <row r="11" spans="2:3" ht="16.25" customHeight="1" x14ac:dyDescent="0.35">
      <c r="B11" s="84" t="s">
        <v>52</v>
      </c>
      <c r="C11" s="68">
        <v>42851</v>
      </c>
    </row>
    <row r="12" spans="2:3" ht="16.25" customHeight="1" x14ac:dyDescent="0.35">
      <c r="B12" s="84" t="s">
        <v>55</v>
      </c>
      <c r="C12" s="68">
        <v>42858</v>
      </c>
    </row>
    <row r="13" spans="2:3" ht="16.25" customHeight="1" x14ac:dyDescent="0.35">
      <c r="B13" s="84" t="s">
        <v>56</v>
      </c>
      <c r="C13" s="68">
        <v>42860</v>
      </c>
    </row>
    <row r="14" spans="2:3" ht="16.25" customHeight="1" x14ac:dyDescent="0.35">
      <c r="B14" s="85" t="s">
        <v>57</v>
      </c>
      <c r="C14" s="68">
        <v>42864</v>
      </c>
    </row>
    <row r="15" spans="2:3" ht="16.25" customHeight="1" x14ac:dyDescent="0.35">
      <c r="B15" s="84" t="s">
        <v>58</v>
      </c>
      <c r="C15" s="68">
        <v>42892</v>
      </c>
    </row>
    <row r="16" spans="2:3" ht="16.25" customHeight="1" x14ac:dyDescent="0.35">
      <c r="B16" s="84" t="s">
        <v>59</v>
      </c>
      <c r="C16" s="68">
        <v>42905</v>
      </c>
    </row>
    <row r="17" spans="2:3" ht="16.25" customHeight="1" x14ac:dyDescent="0.35">
      <c r="B17" s="84" t="s">
        <v>133</v>
      </c>
      <c r="C17" s="68">
        <v>42906</v>
      </c>
    </row>
    <row r="18" spans="2:3" ht="16.25" customHeight="1" x14ac:dyDescent="0.35">
      <c r="B18" s="84" t="s">
        <v>134</v>
      </c>
      <c r="C18" s="68">
        <v>42907</v>
      </c>
    </row>
    <row r="19" spans="2:3" ht="16.25" customHeight="1" x14ac:dyDescent="0.35">
      <c r="B19" s="84" t="s">
        <v>135</v>
      </c>
      <c r="C19" s="68">
        <v>42908</v>
      </c>
    </row>
    <row r="20" spans="2:3" ht="16.25" customHeight="1" x14ac:dyDescent="0.35">
      <c r="B20" s="84" t="s">
        <v>133</v>
      </c>
      <c r="C20" s="68">
        <v>42909</v>
      </c>
    </row>
    <row r="21" spans="2:3" ht="16.25" customHeight="1" x14ac:dyDescent="0.35">
      <c r="B21" s="84"/>
      <c r="C21" s="68"/>
    </row>
    <row r="22" spans="2:3" ht="16.25" customHeight="1" x14ac:dyDescent="0.35">
      <c r="B22" s="84"/>
      <c r="C22" s="68"/>
    </row>
    <row r="23" spans="2:3" ht="16.25" customHeight="1" x14ac:dyDescent="0.35">
      <c r="B23" s="71"/>
      <c r="C23" s="68"/>
    </row>
    <row r="24" spans="2:3" ht="16.25" customHeight="1" x14ac:dyDescent="0.35">
      <c r="B24" s="71"/>
      <c r="C24" s="68"/>
    </row>
    <row r="25" spans="2:3" ht="16.25" customHeight="1" x14ac:dyDescent="0.35">
      <c r="B25" s="72"/>
      <c r="C25" s="69"/>
    </row>
    <row r="26" spans="2:3" ht="16.25" customHeight="1" x14ac:dyDescent="0.35">
      <c r="B26" s="72"/>
      <c r="C26" s="69"/>
    </row>
    <row r="27" spans="2:3" ht="16.25" customHeight="1" x14ac:dyDescent="0.35">
      <c r="B27" s="72"/>
      <c r="C27" s="69"/>
    </row>
    <row r="28" spans="2:3" ht="16.25" customHeight="1" x14ac:dyDescent="0.35">
      <c r="B28" s="72"/>
      <c r="C28" s="69"/>
    </row>
    <row r="29" spans="2:3" ht="16.25" customHeight="1" x14ac:dyDescent="0.35">
      <c r="B29" s="72"/>
      <c r="C29" s="69"/>
    </row>
    <row r="30" spans="2:3" ht="16.25" customHeight="1" x14ac:dyDescent="0.35">
      <c r="B30" s="72"/>
      <c r="C30" s="69"/>
    </row>
    <row r="31" spans="2:3" ht="16.25" customHeight="1" x14ac:dyDescent="0.35">
      <c r="B31" s="72"/>
      <c r="C31" s="69"/>
    </row>
    <row r="32" spans="2:3" ht="16.25" customHeight="1" x14ac:dyDescent="0.35">
      <c r="B32" s="72"/>
      <c r="C32" s="69"/>
    </row>
    <row r="33" spans="2:3" ht="16.25" customHeight="1" x14ac:dyDescent="0.35">
      <c r="B33" s="72"/>
      <c r="C33" s="69"/>
    </row>
    <row r="34" spans="2:3" ht="16.25" customHeight="1" x14ac:dyDescent="0.35">
      <c r="B34" s="72"/>
      <c r="C34" s="69"/>
    </row>
    <row r="35" spans="2:3" ht="16.25" customHeight="1" x14ac:dyDescent="0.35">
      <c r="B35" s="72"/>
      <c r="C35" s="69"/>
    </row>
    <row r="36" spans="2:3" ht="16.25" customHeight="1" x14ac:dyDescent="0.35">
      <c r="B36" s="72"/>
      <c r="C36" s="69"/>
    </row>
    <row r="37" spans="2:3" ht="16.25" customHeight="1" x14ac:dyDescent="0.35">
      <c r="B37" s="72"/>
      <c r="C37" s="69"/>
    </row>
    <row r="38" spans="2:3" ht="16.25" customHeight="1" x14ac:dyDescent="0.35">
      <c r="B38" s="72"/>
      <c r="C38" s="69"/>
    </row>
    <row r="39" spans="2:3" ht="16.25" customHeight="1" x14ac:dyDescent="0.35">
      <c r="B39" s="72"/>
      <c r="C39" s="69"/>
    </row>
    <row r="40" spans="2:3" ht="16.25" customHeight="1" x14ac:dyDescent="0.35">
      <c r="B40" s="72"/>
      <c r="C40" s="69"/>
    </row>
    <row r="41" spans="2:3" ht="16.25" customHeight="1" x14ac:dyDescent="0.35">
      <c r="B41" s="72"/>
      <c r="C41" s="69"/>
    </row>
    <row r="42" spans="2:3" ht="16.25" customHeight="1" x14ac:dyDescent="0.35">
      <c r="B42" s="72"/>
      <c r="C42" s="69"/>
    </row>
    <row r="43" spans="2:3" ht="16.25" customHeight="1" x14ac:dyDescent="0.35">
      <c r="B43" s="72"/>
      <c r="C43" s="69"/>
    </row>
    <row r="44" spans="2:3" ht="16.25" customHeight="1" x14ac:dyDescent="0.35">
      <c r="B44" s="72"/>
      <c r="C44" s="69"/>
    </row>
    <row r="45" spans="2:3" ht="16.25" customHeight="1" x14ac:dyDescent="0.35">
      <c r="B45" s="72"/>
      <c r="C45" s="69"/>
    </row>
    <row r="46" spans="2:3" ht="16.25" customHeight="1" x14ac:dyDescent="0.35">
      <c r="B46" s="72"/>
      <c r="C46" s="69"/>
    </row>
    <row r="47" spans="2:3" ht="16.25" customHeight="1" x14ac:dyDescent="0.35">
      <c r="B47" s="72"/>
      <c r="C47" s="69"/>
    </row>
    <row r="48" spans="2:3" ht="16.25" customHeight="1" x14ac:dyDescent="0.35">
      <c r="B48" s="72"/>
      <c r="C48" s="69"/>
    </row>
    <row r="49" spans="2:3" ht="16.25" customHeight="1" x14ac:dyDescent="0.35">
      <c r="B49" s="72"/>
      <c r="C49" s="69"/>
    </row>
    <row r="50" spans="2:3" ht="16.25" customHeight="1" x14ac:dyDescent="0.35">
      <c r="B50" s="72"/>
      <c r="C50" s="69"/>
    </row>
    <row r="51" spans="2:3" x14ac:dyDescent="0.35">
      <c r="B51" s="72"/>
      <c r="C51" s="69"/>
    </row>
    <row r="52" spans="2:3" x14ac:dyDescent="0.35">
      <c r="B52" s="72"/>
      <c r="C52" s="69"/>
    </row>
    <row r="53" spans="2:3" x14ac:dyDescent="0.35">
      <c r="B53" s="72"/>
      <c r="C53" s="69"/>
    </row>
    <row r="54" spans="2:3" x14ac:dyDescent="0.35">
      <c r="B54" s="72"/>
      <c r="C54" s="69"/>
    </row>
    <row r="55" spans="2:3" x14ac:dyDescent="0.35">
      <c r="B55" s="72"/>
      <c r="C55" s="69"/>
    </row>
    <row r="56" spans="2:3" x14ac:dyDescent="0.35">
      <c r="B56" s="72"/>
      <c r="C56" s="69"/>
    </row>
    <row r="57" spans="2:3" x14ac:dyDescent="0.35">
      <c r="B57" s="72"/>
      <c r="C57" s="69"/>
    </row>
    <row r="58" spans="2:3" x14ac:dyDescent="0.35">
      <c r="B58" s="72"/>
      <c r="C58" s="69"/>
    </row>
    <row r="59" spans="2:3" x14ac:dyDescent="0.35">
      <c r="B59" s="72"/>
      <c r="C59" s="69"/>
    </row>
    <row r="60" spans="2:3" x14ac:dyDescent="0.35">
      <c r="B60" s="72"/>
      <c r="C60" s="69"/>
    </row>
    <row r="61" spans="2:3" x14ac:dyDescent="0.35">
      <c r="B61" s="72"/>
      <c r="C61" s="69"/>
    </row>
    <row r="62" spans="2:3" x14ac:dyDescent="0.35">
      <c r="B62" s="72"/>
      <c r="C62" s="69"/>
    </row>
    <row r="63" spans="2:3" x14ac:dyDescent="0.35">
      <c r="B63" s="72"/>
      <c r="C63" s="69"/>
    </row>
    <row r="64" spans="2:3" x14ac:dyDescent="0.35">
      <c r="B64" s="72"/>
      <c r="C64" s="69"/>
    </row>
    <row r="65" spans="2:3" x14ac:dyDescent="0.35">
      <c r="B65" s="72"/>
      <c r="C65" s="69"/>
    </row>
    <row r="66" spans="2:3" x14ac:dyDescent="0.35">
      <c r="B66" s="72"/>
      <c r="C66" s="69"/>
    </row>
    <row r="67" spans="2:3" x14ac:dyDescent="0.35">
      <c r="B67" s="72"/>
      <c r="C67" s="69"/>
    </row>
    <row r="68" spans="2:3" x14ac:dyDescent="0.35">
      <c r="B68" s="72"/>
      <c r="C68" s="69"/>
    </row>
    <row r="69" spans="2:3" x14ac:dyDescent="0.35">
      <c r="B69" s="72"/>
      <c r="C69" s="69"/>
    </row>
    <row r="70" spans="2:3" x14ac:dyDescent="0.35">
      <c r="B70" s="72"/>
      <c r="C70" s="69"/>
    </row>
    <row r="71" spans="2:3" x14ac:dyDescent="0.35">
      <c r="B71" s="72"/>
      <c r="C71" s="69"/>
    </row>
    <row r="72" spans="2:3" x14ac:dyDescent="0.35">
      <c r="B72" s="72"/>
      <c r="C72" s="69"/>
    </row>
    <row r="73" spans="2:3" x14ac:dyDescent="0.35">
      <c r="B73" s="72"/>
      <c r="C73" s="69"/>
    </row>
    <row r="74" spans="2:3" x14ac:dyDescent="0.35">
      <c r="B74" s="72"/>
      <c r="C74" s="69"/>
    </row>
    <row r="75" spans="2:3" x14ac:dyDescent="0.35">
      <c r="B75" s="72"/>
      <c r="C75" s="69"/>
    </row>
    <row r="76" spans="2:3" x14ac:dyDescent="0.35">
      <c r="B76" s="72"/>
      <c r="C76" s="69"/>
    </row>
    <row r="77" spans="2:3" x14ac:dyDescent="0.35">
      <c r="B77" s="72"/>
      <c r="C77" s="69"/>
    </row>
    <row r="78" spans="2:3" x14ac:dyDescent="0.35">
      <c r="B78" s="72"/>
      <c r="C78" s="69"/>
    </row>
    <row r="79" spans="2:3" x14ac:dyDescent="0.35">
      <c r="B79" s="72"/>
      <c r="C79" s="69"/>
    </row>
    <row r="80" spans="2:3" x14ac:dyDescent="0.35">
      <c r="B80" s="72"/>
      <c r="C80" s="69"/>
    </row>
    <row r="81" spans="2:3" x14ac:dyDescent="0.35">
      <c r="B81" s="72"/>
      <c r="C81" s="69"/>
    </row>
    <row r="82" spans="2:3" x14ac:dyDescent="0.35">
      <c r="B82" s="72"/>
      <c r="C82" s="69"/>
    </row>
    <row r="83" spans="2:3" x14ac:dyDescent="0.35">
      <c r="B83" s="72"/>
      <c r="C83" s="69"/>
    </row>
    <row r="84" spans="2:3" x14ac:dyDescent="0.35">
      <c r="B84" s="72"/>
      <c r="C84" s="69"/>
    </row>
    <row r="85" spans="2:3" x14ac:dyDescent="0.35">
      <c r="B85" s="72"/>
      <c r="C85" s="69"/>
    </row>
    <row r="86" spans="2:3" x14ac:dyDescent="0.35">
      <c r="B86" s="72"/>
      <c r="C86" s="69"/>
    </row>
    <row r="87" spans="2:3" x14ac:dyDescent="0.35">
      <c r="B87" s="72"/>
      <c r="C87" s="69"/>
    </row>
    <row r="88" spans="2:3" x14ac:dyDescent="0.35">
      <c r="B88" s="72"/>
      <c r="C88" s="69"/>
    </row>
    <row r="89" spans="2:3" x14ac:dyDescent="0.35">
      <c r="B89" s="72"/>
      <c r="C89" s="69"/>
    </row>
    <row r="90" spans="2:3" x14ac:dyDescent="0.35">
      <c r="B90" s="72"/>
      <c r="C90" s="69"/>
    </row>
    <row r="91" spans="2:3" x14ac:dyDescent="0.35">
      <c r="B91" s="72"/>
      <c r="C91" s="69"/>
    </row>
    <row r="92" spans="2:3" x14ac:dyDescent="0.35">
      <c r="B92" s="72"/>
      <c r="C92" s="69"/>
    </row>
    <row r="93" spans="2:3" x14ac:dyDescent="0.35">
      <c r="B93" s="72"/>
      <c r="C93" s="69"/>
    </row>
    <row r="94" spans="2:3" x14ac:dyDescent="0.35">
      <c r="B94" s="72"/>
      <c r="C94" s="69"/>
    </row>
    <row r="95" spans="2:3" x14ac:dyDescent="0.35">
      <c r="B95" s="72"/>
      <c r="C95" s="69"/>
    </row>
    <row r="96" spans="2:3" x14ac:dyDescent="0.35">
      <c r="B96" s="72"/>
      <c r="C96" s="69"/>
    </row>
    <row r="97" spans="2:3" x14ac:dyDescent="0.35">
      <c r="B97" s="72"/>
      <c r="C97" s="69"/>
    </row>
    <row r="98" spans="2:3" x14ac:dyDescent="0.35">
      <c r="B98" s="72"/>
      <c r="C98" s="69"/>
    </row>
    <row r="99" spans="2:3" x14ac:dyDescent="0.35">
      <c r="B99" s="72"/>
      <c r="C99" s="69"/>
    </row>
    <row r="100" spans="2:3" x14ac:dyDescent="0.35">
      <c r="B100" s="72"/>
      <c r="C100" s="6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G101"/>
  <sheetViews>
    <sheetView showGridLines="0" topLeftCell="B1" zoomScaleNormal="100" workbookViewId="0">
      <selection activeCell="X62" sqref="X62"/>
    </sheetView>
  </sheetViews>
  <sheetFormatPr defaultColWidth="17.1328125" defaultRowHeight="12.75" customHeight="1" x14ac:dyDescent="0.35"/>
  <cols>
    <col min="1" max="1" width="3.53125" customWidth="1"/>
    <col min="2" max="2" width="5.33203125" customWidth="1"/>
    <col min="3" max="3" width="30.46484375" customWidth="1"/>
    <col min="4" max="4" width="10.6640625" customWidth="1"/>
    <col min="5" max="6" width="12.46484375" customWidth="1"/>
    <col min="7" max="7" width="9.6640625" customWidth="1"/>
    <col min="8" max="8" width="3.86328125" hidden="1" customWidth="1"/>
    <col min="9" max="9" width="18.46484375" hidden="1" customWidth="1"/>
    <col min="10" max="10" width="13.86328125" hidden="1" customWidth="1"/>
    <col min="11" max="11" width="13.6640625" style="20" hidden="1" customWidth="1"/>
    <col min="12" max="13" width="13.53125" style="20" hidden="1" customWidth="1"/>
    <col min="14" max="14" width="5.1328125" style="20" hidden="1" customWidth="1"/>
    <col min="15" max="15" width="7.33203125" style="20" hidden="1" customWidth="1"/>
    <col min="16" max="16" width="5.1328125" customWidth="1"/>
    <col min="17" max="17" width="10.6640625" customWidth="1"/>
    <col min="18" max="18" width="6.6640625" customWidth="1"/>
    <col min="19" max="19" width="11.33203125" customWidth="1"/>
    <col min="20" max="20" width="11.86328125" customWidth="1"/>
    <col min="21" max="21" width="13" customWidth="1"/>
    <col min="22" max="22" width="12.53125" customWidth="1"/>
    <col min="23" max="23" width="13.1328125" customWidth="1"/>
    <col min="24" max="24" width="4" customWidth="1"/>
    <col min="25" max="25" width="11.46484375" customWidth="1"/>
    <col min="26" max="26" width="6.1328125" customWidth="1"/>
    <col min="27" max="27" width="5.6640625" customWidth="1"/>
    <col min="28" max="28" width="4.33203125" customWidth="1"/>
    <col min="29" max="29" width="6.33203125" customWidth="1"/>
    <col min="30" max="30" width="5.46484375" customWidth="1"/>
    <col min="31" max="31" width="3" customWidth="1"/>
    <col min="32" max="32" width="13.33203125" customWidth="1"/>
    <col min="33" max="33" width="23.1328125" customWidth="1"/>
    <col min="34" max="40" width="17.1328125" customWidth="1"/>
  </cols>
  <sheetData>
    <row r="2" spans="2:33" s="21" customFormat="1" ht="26.45" customHeight="1" x14ac:dyDescent="0.35">
      <c r="B2" s="22"/>
      <c r="C2" s="23" t="s">
        <v>12</v>
      </c>
      <c r="D2" s="23"/>
      <c r="E2" s="24"/>
      <c r="F2" s="47"/>
      <c r="G2" s="47"/>
      <c r="H2" s="25"/>
      <c r="I2" s="25"/>
      <c r="J2" s="25"/>
      <c r="K2" s="26"/>
      <c r="L2" s="26"/>
      <c r="M2" s="26"/>
      <c r="N2" s="26"/>
      <c r="O2" s="26"/>
      <c r="P2" s="47"/>
      <c r="Q2" s="48"/>
      <c r="R2"/>
      <c r="S2"/>
      <c r="T2"/>
      <c r="U2"/>
      <c r="V2"/>
      <c r="W2"/>
      <c r="X2"/>
      <c r="Y2"/>
      <c r="Z2"/>
      <c r="AA2"/>
      <c r="AB2" s="66"/>
      <c r="AC2" s="67"/>
      <c r="AD2" s="67"/>
      <c r="AE2" s="66"/>
      <c r="AF2" s="27"/>
    </row>
    <row r="3" spans="2:33" ht="15" customHeight="1" x14ac:dyDescent="0.35">
      <c r="B3" s="3"/>
      <c r="C3" s="7" t="s">
        <v>10</v>
      </c>
      <c r="D3" s="8">
        <v>42807</v>
      </c>
      <c r="E3" s="6"/>
      <c r="F3" s="46"/>
      <c r="G3" s="46"/>
      <c r="P3" s="46"/>
      <c r="Q3" s="48"/>
      <c r="AB3" s="46"/>
      <c r="AC3" s="48"/>
      <c r="AD3" s="48"/>
      <c r="AE3" s="46"/>
      <c r="AG3" s="2"/>
    </row>
    <row r="4" spans="2:33" ht="15" customHeight="1" x14ac:dyDescent="0.35">
      <c r="B4" s="3"/>
      <c r="C4" s="7" t="s">
        <v>3</v>
      </c>
      <c r="D4" s="8">
        <v>42821</v>
      </c>
      <c r="E4" s="6"/>
      <c r="F4" s="46"/>
      <c r="G4" s="46"/>
      <c r="P4" s="46"/>
      <c r="Q4" s="48"/>
      <c r="AB4" s="46"/>
      <c r="AC4" s="48"/>
      <c r="AD4" s="48"/>
      <c r="AE4" s="46"/>
      <c r="AF4" s="46"/>
    </row>
    <row r="5" spans="2:33" ht="15" customHeight="1" x14ac:dyDescent="0.35">
      <c r="B5" s="3"/>
      <c r="C5" s="7" t="s">
        <v>0</v>
      </c>
      <c r="D5" s="9">
        <v>4</v>
      </c>
      <c r="E5" s="6"/>
      <c r="F5" s="46"/>
      <c r="G5" s="46"/>
      <c r="P5" s="46"/>
      <c r="Q5" s="48"/>
      <c r="AB5" s="46"/>
      <c r="AC5" s="48"/>
      <c r="AD5" s="48"/>
      <c r="AE5" s="46"/>
      <c r="AF5" s="16"/>
    </row>
    <row r="6" spans="2:33" ht="15" customHeight="1" x14ac:dyDescent="0.35">
      <c r="B6" s="3"/>
      <c r="C6" s="7" t="s">
        <v>13</v>
      </c>
      <c r="D6" s="9">
        <v>0.5</v>
      </c>
      <c r="E6" s="6"/>
      <c r="F6" s="46"/>
      <c r="G6" s="46"/>
      <c r="P6" s="46"/>
      <c r="Q6" s="48"/>
      <c r="AB6" s="46"/>
      <c r="AC6" s="48"/>
      <c r="AD6" s="48"/>
      <c r="AE6" s="46"/>
    </row>
    <row r="7" spans="2:33" ht="15" customHeight="1" x14ac:dyDescent="0.35">
      <c r="B7" s="3"/>
      <c r="C7" s="7" t="s">
        <v>24</v>
      </c>
      <c r="D7" s="7">
        <f>NETWORKDAYS($D$3,$D$4,Holidays!$C$5:$C$100)</f>
        <v>11</v>
      </c>
      <c r="E7" s="6"/>
      <c r="F7" s="46"/>
      <c r="G7" s="46"/>
      <c r="P7" s="46"/>
      <c r="Q7" s="48"/>
      <c r="AB7" s="46"/>
      <c r="AC7" s="48"/>
      <c r="AD7" s="48"/>
      <c r="AE7" s="46"/>
    </row>
    <row r="8" spans="2:33" ht="15" customHeight="1" x14ac:dyDescent="0.35">
      <c r="B8" s="3"/>
      <c r="C8" s="7" t="s">
        <v>25</v>
      </c>
      <c r="D8" s="7">
        <f>D5*D7</f>
        <v>44</v>
      </c>
      <c r="E8" s="6"/>
      <c r="F8" s="46"/>
      <c r="G8" s="46"/>
      <c r="P8" s="46"/>
      <c r="Q8" s="48"/>
      <c r="AB8" s="46"/>
      <c r="AC8" s="48"/>
      <c r="AD8" s="48"/>
      <c r="AE8" s="46"/>
    </row>
    <row r="9" spans="2:33" ht="15" customHeight="1" x14ac:dyDescent="0.35">
      <c r="B9" s="3"/>
      <c r="C9" s="7" t="s">
        <v>26</v>
      </c>
      <c r="D9" s="7">
        <f>ROUNDDOWN(D6*D8,1)</f>
        <v>22</v>
      </c>
      <c r="E9" s="6"/>
      <c r="F9" s="46"/>
      <c r="G9" s="46"/>
      <c r="P9" s="46"/>
      <c r="Q9" s="48"/>
      <c r="AB9" s="46"/>
      <c r="AC9" s="48"/>
      <c r="AD9" s="48"/>
      <c r="AE9" s="46"/>
    </row>
    <row r="10" spans="2:33" ht="15" customHeight="1" x14ac:dyDescent="0.35">
      <c r="B10" s="3"/>
      <c r="C10" s="7" t="s">
        <v>27</v>
      </c>
      <c r="D10" s="15">
        <f>(-1*D9)/D7</f>
        <v>-2</v>
      </c>
      <c r="E10" s="6"/>
      <c r="F10" s="46"/>
      <c r="G10" s="46"/>
      <c r="P10" s="46"/>
      <c r="Q10" s="48"/>
      <c r="AB10" s="46"/>
      <c r="AC10" s="48"/>
      <c r="AD10" s="48"/>
      <c r="AE10" s="46"/>
    </row>
    <row r="11" spans="2:33" ht="15" customHeight="1" x14ac:dyDescent="0.35">
      <c r="B11" s="46"/>
      <c r="C11" s="11"/>
      <c r="D11" s="11"/>
      <c r="E11" s="46"/>
      <c r="F11" s="46"/>
      <c r="G11" s="46"/>
      <c r="P11" s="46"/>
      <c r="Q11" s="48"/>
      <c r="AB11" s="46"/>
      <c r="AC11" s="48"/>
      <c r="AD11" s="48"/>
      <c r="AE11" s="46"/>
    </row>
    <row r="12" spans="2:33" ht="15" customHeight="1" x14ac:dyDescent="0.35">
      <c r="B12" s="46"/>
      <c r="C12" s="46"/>
      <c r="D12" s="46"/>
      <c r="E12" s="46"/>
      <c r="F12" s="46"/>
      <c r="G12" s="46"/>
      <c r="P12" s="46"/>
      <c r="Q12" s="48"/>
      <c r="AB12" s="46"/>
      <c r="AC12" s="48"/>
      <c r="AD12" s="48"/>
      <c r="AE12" s="46"/>
    </row>
    <row r="13" spans="2:33" ht="15" customHeight="1" x14ac:dyDescent="0.35">
      <c r="B13" s="46"/>
      <c r="C13" s="46"/>
      <c r="D13" s="46"/>
      <c r="E13" s="46"/>
      <c r="F13" s="46"/>
      <c r="G13" s="46"/>
      <c r="P13" s="46"/>
      <c r="Q13" s="48"/>
      <c r="AB13" s="46"/>
      <c r="AC13" s="48"/>
      <c r="AD13" s="48"/>
      <c r="AE13" s="46"/>
    </row>
    <row r="14" spans="2:33" ht="15" customHeight="1" x14ac:dyDescent="0.35">
      <c r="B14" s="46"/>
      <c r="C14" s="46"/>
      <c r="D14" s="46"/>
      <c r="E14" s="46"/>
      <c r="F14" s="46"/>
      <c r="G14" s="46"/>
      <c r="P14" s="46"/>
      <c r="Q14" s="48"/>
      <c r="AB14" s="46"/>
      <c r="AC14" s="48"/>
      <c r="AD14" s="48"/>
      <c r="AE14" s="46"/>
    </row>
    <row r="15" spans="2:33" ht="15" customHeight="1" x14ac:dyDescent="0.35">
      <c r="B15" s="46"/>
      <c r="C15" s="46"/>
      <c r="D15" s="46"/>
      <c r="E15" s="46"/>
      <c r="F15" s="46"/>
      <c r="G15" s="46"/>
      <c r="P15" s="46"/>
      <c r="Q15" s="48"/>
      <c r="AB15" s="46"/>
      <c r="AC15" s="48"/>
      <c r="AD15" s="48"/>
      <c r="AE15" s="46"/>
    </row>
    <row r="16" spans="2:33" ht="15" customHeight="1" x14ac:dyDescent="0.35">
      <c r="B16" s="46"/>
      <c r="C16" s="46"/>
      <c r="D16" s="46"/>
      <c r="E16" s="46"/>
      <c r="F16" s="46"/>
      <c r="G16" s="46"/>
      <c r="P16" s="46"/>
      <c r="Q16" s="48"/>
      <c r="AB16" s="46"/>
      <c r="AC16" s="48"/>
      <c r="AD16" s="48"/>
      <c r="AE16" s="46"/>
    </row>
    <row r="17" spans="2:31" ht="15" customHeight="1" x14ac:dyDescent="0.35">
      <c r="B17" s="46"/>
      <c r="C17" s="46"/>
      <c r="D17" s="46"/>
      <c r="E17" s="46"/>
      <c r="F17" s="46"/>
      <c r="G17" s="46"/>
      <c r="P17" s="46"/>
      <c r="Q17" s="48"/>
      <c r="AB17" s="46"/>
      <c r="AC17" s="48"/>
      <c r="AD17" s="48"/>
      <c r="AE17" s="46"/>
    </row>
    <row r="18" spans="2:31" ht="15" customHeight="1" x14ac:dyDescent="0.35">
      <c r="B18" s="46"/>
      <c r="C18" s="46"/>
      <c r="D18" s="46"/>
      <c r="E18" s="46"/>
      <c r="F18" s="46"/>
      <c r="G18" s="46"/>
      <c r="P18" s="46"/>
      <c r="Q18" s="48"/>
      <c r="AB18" s="46"/>
      <c r="AC18" s="48"/>
      <c r="AD18" s="48"/>
      <c r="AE18" s="46"/>
    </row>
    <row r="19" spans="2:31" ht="15" customHeight="1" x14ac:dyDescent="0.35">
      <c r="B19" s="46"/>
      <c r="C19" s="10"/>
      <c r="D19" s="10"/>
      <c r="E19" s="46"/>
      <c r="F19" s="46"/>
      <c r="G19" s="46"/>
      <c r="P19" s="46"/>
      <c r="Q19" s="48"/>
      <c r="AB19" s="46"/>
      <c r="AC19" s="48"/>
      <c r="AD19" s="48"/>
      <c r="AE19" s="46"/>
    </row>
    <row r="20" spans="2:31" ht="15" customHeight="1" x14ac:dyDescent="0.4">
      <c r="B20" s="3"/>
      <c r="C20" s="4" t="s">
        <v>11</v>
      </c>
      <c r="D20" s="4">
        <f>SUM(D24:D72)</f>
        <v>22</v>
      </c>
      <c r="E20" s="46"/>
      <c r="F20" s="46"/>
      <c r="G20" s="46"/>
      <c r="P20" s="46"/>
      <c r="Q20" s="48"/>
      <c r="AB20" s="46"/>
      <c r="AC20" s="48"/>
      <c r="AD20" s="48"/>
      <c r="AE20" s="46"/>
    </row>
    <row r="21" spans="2:31" ht="15" customHeight="1" x14ac:dyDescent="0.4">
      <c r="B21" s="3"/>
      <c r="C21" s="12" t="s">
        <v>22</v>
      </c>
      <c r="D21" s="7">
        <f>$D$9-$D$20</f>
        <v>0</v>
      </c>
      <c r="E21" s="46"/>
      <c r="F21" s="46"/>
      <c r="G21" s="46"/>
      <c r="Y21" s="48"/>
      <c r="Z21" s="48"/>
      <c r="AA21" s="48"/>
      <c r="AB21" s="46"/>
      <c r="AC21" s="48"/>
      <c r="AD21" s="48"/>
      <c r="AE21" s="46"/>
    </row>
    <row r="22" spans="2:31" ht="17" customHeight="1" x14ac:dyDescent="0.35">
      <c r="B22" s="46"/>
      <c r="C22" s="11"/>
      <c r="D22" s="11"/>
      <c r="E22" s="46"/>
      <c r="F22" s="46"/>
      <c r="G22" s="46"/>
      <c r="Y22" s="48"/>
      <c r="Z22" s="48"/>
      <c r="AA22" s="48"/>
      <c r="AB22" s="46"/>
      <c r="AC22" s="48"/>
      <c r="AD22" s="48"/>
      <c r="AE22" s="46"/>
    </row>
    <row r="23" spans="2:31" ht="31.25" customHeight="1" x14ac:dyDescent="0.4">
      <c r="B23" s="49" t="s">
        <v>34</v>
      </c>
      <c r="C23" s="4" t="s">
        <v>19</v>
      </c>
      <c r="D23" s="4" t="s">
        <v>18</v>
      </c>
      <c r="E23" s="4" t="s">
        <v>21</v>
      </c>
      <c r="F23" s="4" t="s">
        <v>35</v>
      </c>
      <c r="G23" s="4" t="s">
        <v>36</v>
      </c>
      <c r="H23" s="6"/>
      <c r="I23" s="5" t="s">
        <v>6</v>
      </c>
      <c r="J23" s="5" t="s">
        <v>14</v>
      </c>
      <c r="K23" s="19" t="s">
        <v>5</v>
      </c>
      <c r="L23" s="19" t="s">
        <v>37</v>
      </c>
      <c r="M23" s="19" t="s">
        <v>38</v>
      </c>
      <c r="N23" s="19"/>
      <c r="O23" s="19" t="s">
        <v>39</v>
      </c>
      <c r="Q23" s="23" t="s">
        <v>1</v>
      </c>
      <c r="R23" s="23" t="s">
        <v>7</v>
      </c>
      <c r="S23" s="23" t="s">
        <v>28</v>
      </c>
      <c r="T23" s="23" t="s">
        <v>29</v>
      </c>
      <c r="U23" s="23" t="s">
        <v>17</v>
      </c>
      <c r="V23" s="23" t="s">
        <v>23</v>
      </c>
      <c r="W23" s="23" t="s">
        <v>2</v>
      </c>
      <c r="X23" s="46"/>
      <c r="Y23" s="63" t="s">
        <v>40</v>
      </c>
      <c r="Z23" s="46"/>
      <c r="AA23" s="46"/>
    </row>
    <row r="24" spans="2:31" ht="15" customHeight="1" x14ac:dyDescent="0.35">
      <c r="B24" s="73">
        <v>1</v>
      </c>
      <c r="C24" s="7" t="str">
        <f t="shared" ref="C24:C55" si="0">IF(ISERROR(J24),"",J24)</f>
        <v>프로젝트 아이디어 생각</v>
      </c>
      <c r="D24" s="31">
        <f>IF(ISERROR(I24),"",I24)</f>
        <v>5</v>
      </c>
      <c r="E24" s="7" t="str">
        <f>IF(ISERROR(K24),"",K24)</f>
        <v>Complete</v>
      </c>
      <c r="F24" s="55">
        <f>IF(ISERROR(L24),"",L24)</f>
        <v>42811</v>
      </c>
      <c r="G24" s="58">
        <f t="shared" ref="G24:G72" si="1">IF(ISERROR(M24),"",M24)</f>
        <v>5</v>
      </c>
      <c r="H24" s="6"/>
      <c r="I24" s="50">
        <f>VLOOKUP(B24, 'Issues Log'!$B$3:$H$302, 7, FALSE)</f>
        <v>5</v>
      </c>
      <c r="J24" s="13" t="str">
        <f>VLOOKUP(B24, 'Issues Log'!$B$3:$D$302, 3, FALSE)</f>
        <v>프로젝트 아이디어 생각</v>
      </c>
      <c r="K24" s="2" t="str">
        <f>VLOOKUP(B24, 'Issues Log'!$B$3:$I$302, 8, FALSE)</f>
        <v>Complete</v>
      </c>
      <c r="L24" s="56">
        <f>VLOOKUP($B24, 'Issues Log'!$B$3:$J$302, 9, FALSE)</f>
        <v>42811</v>
      </c>
      <c r="M24" s="57">
        <f>VLOOKUP($B24, 'Issues Log'!$B$3:$K$302, 10, FALSE)</f>
        <v>5</v>
      </c>
      <c r="N24" s="57"/>
      <c r="O24" s="57">
        <f t="shared" ref="O24:O55" si="2">ROUND($D$9+($R24-1)*$D$10,1)</f>
        <v>22</v>
      </c>
      <c r="Q24" s="55">
        <f>WORKDAY($D$3,(R24-1),Holidays!$C$5:$C$100)</f>
        <v>42807</v>
      </c>
      <c r="R24" s="7">
        <v>1</v>
      </c>
      <c r="S24" s="7">
        <f t="shared" ref="S24:S53" si="3">IF(OR(O24&lt;0,0,O24&gt;$D$9),0,O24)</f>
        <v>22</v>
      </c>
      <c r="T24" s="7">
        <f t="shared" ref="T24:T53" si="4">$D$9-U24</f>
        <v>22</v>
      </c>
      <c r="U24" s="7">
        <f>SUMIF($L$24:$L$72,"&lt;"&amp;Q24,$M$24:$M$72)</f>
        <v>0</v>
      </c>
      <c r="V24" s="7">
        <f t="shared" ref="V24:V53" si="5">$D$5*(R24-1)</f>
        <v>0</v>
      </c>
      <c r="W24" s="7" t="str">
        <f t="shared" ref="W24:W53" si="6">IF(OR((T24=""),(V24=0)),"",ROUND((U24/V24),2))</f>
        <v/>
      </c>
      <c r="X24" s="46"/>
      <c r="Y24" s="64">
        <v>42853</v>
      </c>
      <c r="Z24" s="46"/>
      <c r="AA24" s="46"/>
    </row>
    <row r="25" spans="2:31" ht="15" customHeight="1" x14ac:dyDescent="0.35">
      <c r="B25" s="73">
        <v>2</v>
      </c>
      <c r="C25" s="7" t="str">
        <f t="shared" si="0"/>
        <v xml:space="preserve">idea 관련 자료 조사 </v>
      </c>
      <c r="D25" s="31">
        <f t="shared" ref="D25:D72" si="7">IF(ISERROR(I25),"",I25)</f>
        <v>5</v>
      </c>
      <c r="E25" s="7" t="str">
        <f t="shared" ref="E25:E72" si="8">IF(ISERROR(K25),"",K25)</f>
        <v>Complete</v>
      </c>
      <c r="F25" s="55">
        <f t="shared" ref="F25:F72" si="9">IF(ISERROR(L25),"",L25)</f>
        <v>42811</v>
      </c>
      <c r="G25" s="58">
        <f t="shared" si="1"/>
        <v>5</v>
      </c>
      <c r="H25" s="6"/>
      <c r="I25" s="50">
        <f>VLOOKUP(B25, 'Issues Log'!$B$3:$H$302, 7, FALSE)</f>
        <v>5</v>
      </c>
      <c r="J25" s="13" t="str">
        <f>VLOOKUP(B25, 'Issues Log'!$B$3:$D$302, 3, FALSE)</f>
        <v xml:space="preserve">idea 관련 자료 조사 </v>
      </c>
      <c r="K25" s="2" t="str">
        <f>VLOOKUP(B25, 'Issues Log'!$B$3:$I$302, 8, FALSE)</f>
        <v>Complete</v>
      </c>
      <c r="L25" s="56">
        <f>VLOOKUP($B25, 'Issues Log'!$B$3:$J$302, 9, FALSE)</f>
        <v>42811</v>
      </c>
      <c r="M25" s="57">
        <f>VLOOKUP($B25, 'Issues Log'!$B$3:$K$302, 10, FALSE)</f>
        <v>5</v>
      </c>
      <c r="N25" s="57"/>
      <c r="O25" s="57">
        <f t="shared" si="2"/>
        <v>20</v>
      </c>
      <c r="Q25" s="55">
        <f>WORKDAY($D$3,(R25-1),Holidays!$C$5:$C$100)</f>
        <v>42808</v>
      </c>
      <c r="R25" s="7">
        <v>2</v>
      </c>
      <c r="S25" s="7">
        <f t="shared" si="3"/>
        <v>20</v>
      </c>
      <c r="T25" s="7">
        <f t="shared" si="4"/>
        <v>22</v>
      </c>
      <c r="U25" s="7">
        <f t="shared" ref="U25:U53" si="10">SUMIF($L$24:$L$72,"&lt;"&amp;Q25,$M$24:$M$72)</f>
        <v>0</v>
      </c>
      <c r="V25" s="7">
        <f t="shared" si="5"/>
        <v>4</v>
      </c>
      <c r="W25" s="7">
        <f t="shared" si="6"/>
        <v>0</v>
      </c>
      <c r="X25" s="46"/>
      <c r="Y25" s="7">
        <f>NETWORKDAYS($D$3,$Y$24,Holidays!$C$5:$C$100)</f>
        <v>30</v>
      </c>
      <c r="Z25" s="46"/>
      <c r="AA25" s="46"/>
    </row>
    <row r="26" spans="2:31" ht="15" customHeight="1" x14ac:dyDescent="0.35">
      <c r="B26" s="73">
        <v>3</v>
      </c>
      <c r="C26" s="7" t="str">
        <f t="shared" si="0"/>
        <v>idea 최종 선정 및 개선</v>
      </c>
      <c r="D26" s="31">
        <f t="shared" si="7"/>
        <v>2</v>
      </c>
      <c r="E26" s="7" t="str">
        <f t="shared" si="8"/>
        <v>Complete</v>
      </c>
      <c r="F26" s="55">
        <f t="shared" si="9"/>
        <v>42813</v>
      </c>
      <c r="G26" s="58">
        <f t="shared" si="1"/>
        <v>2</v>
      </c>
      <c r="H26" s="6"/>
      <c r="I26" s="50">
        <f>VLOOKUP(B26, 'Issues Log'!$B$3:$H$302, 7, FALSE)</f>
        <v>2</v>
      </c>
      <c r="J26" s="13" t="str">
        <f>VLOOKUP(B26, 'Issues Log'!$B$3:$D$302, 3, FALSE)</f>
        <v>idea 최종 선정 및 개선</v>
      </c>
      <c r="K26" s="2" t="str">
        <f>VLOOKUP(B26, 'Issues Log'!$B$3:$I$302, 8, FALSE)</f>
        <v>Complete</v>
      </c>
      <c r="L26" s="56">
        <f>VLOOKUP($B26, 'Issues Log'!$B$3:$J$302, 9, FALSE)</f>
        <v>42813</v>
      </c>
      <c r="M26" s="57">
        <f>VLOOKUP($B26, 'Issues Log'!$B$3:$K$302, 10, FALSE)</f>
        <v>2</v>
      </c>
      <c r="N26" s="57"/>
      <c r="O26" s="57">
        <f t="shared" si="2"/>
        <v>18</v>
      </c>
      <c r="Q26" s="55">
        <f>WORKDAY($D$3,(R26-1),Holidays!$C$5:$C$100)</f>
        <v>42809</v>
      </c>
      <c r="R26" s="7">
        <v>3</v>
      </c>
      <c r="S26" s="7">
        <f t="shared" si="3"/>
        <v>18</v>
      </c>
      <c r="T26" s="7">
        <f t="shared" si="4"/>
        <v>22</v>
      </c>
      <c r="U26" s="7">
        <f t="shared" si="10"/>
        <v>0</v>
      </c>
      <c r="V26" s="7">
        <f t="shared" si="5"/>
        <v>8</v>
      </c>
      <c r="W26" s="7">
        <f t="shared" si="6"/>
        <v>0</v>
      </c>
      <c r="X26" s="46"/>
      <c r="Y26" s="46"/>
      <c r="Z26" s="46"/>
      <c r="AA26" s="46"/>
    </row>
    <row r="27" spans="2:31" ht="15" customHeight="1" x14ac:dyDescent="0.35">
      <c r="B27" s="73">
        <v>4</v>
      </c>
      <c r="C27" s="7" t="str">
        <f t="shared" si="0"/>
        <v>기존 어플리케이션 Test</v>
      </c>
      <c r="D27" s="31">
        <f t="shared" si="7"/>
        <v>1</v>
      </c>
      <c r="E27" s="7" t="str">
        <f t="shared" si="8"/>
        <v>Complete</v>
      </c>
      <c r="F27" s="55">
        <f t="shared" si="9"/>
        <v>42814</v>
      </c>
      <c r="G27" s="58">
        <f t="shared" si="1"/>
        <v>1</v>
      </c>
      <c r="H27" s="6"/>
      <c r="I27" s="50">
        <f>VLOOKUP(B27, 'Issues Log'!$B$3:$H$302, 7, FALSE)</f>
        <v>1</v>
      </c>
      <c r="J27" s="13" t="str">
        <f>VLOOKUP(B27, 'Issues Log'!$B$3:$D$302, 3, FALSE)</f>
        <v>기존 어플리케이션 Test</v>
      </c>
      <c r="K27" s="2" t="str">
        <f>VLOOKUP(B27, 'Issues Log'!$B$3:$I$302, 8, FALSE)</f>
        <v>Complete</v>
      </c>
      <c r="L27" s="56">
        <f>VLOOKUP($B27, 'Issues Log'!$B$3:$J$302, 9, FALSE)</f>
        <v>42814</v>
      </c>
      <c r="M27" s="57">
        <f>VLOOKUP($B27, 'Issues Log'!$B$3:$K$302, 10, FALSE)</f>
        <v>1</v>
      </c>
      <c r="N27" s="57"/>
      <c r="O27" s="57">
        <f t="shared" si="2"/>
        <v>16</v>
      </c>
      <c r="Q27" s="55">
        <f>WORKDAY($D$3,(R27-1),Holidays!$C$5:$C$100)</f>
        <v>42810</v>
      </c>
      <c r="R27" s="7">
        <v>4</v>
      </c>
      <c r="S27" s="7">
        <f t="shared" si="3"/>
        <v>16</v>
      </c>
      <c r="T27" s="7">
        <f t="shared" si="4"/>
        <v>22</v>
      </c>
      <c r="U27" s="7">
        <f t="shared" si="10"/>
        <v>0</v>
      </c>
      <c r="V27" s="7">
        <f t="shared" si="5"/>
        <v>12</v>
      </c>
      <c r="W27" s="7">
        <f t="shared" si="6"/>
        <v>0</v>
      </c>
      <c r="X27" s="46"/>
      <c r="Y27" s="46"/>
      <c r="Z27" s="46"/>
      <c r="AA27" s="46"/>
    </row>
    <row r="28" spans="2:31" ht="15" customHeight="1" x14ac:dyDescent="0.35">
      <c r="B28" s="73">
        <v>5</v>
      </c>
      <c r="C28" s="7" t="str">
        <f t="shared" si="0"/>
        <v>프로젝트 관련 공모전 조사</v>
      </c>
      <c r="D28" s="31">
        <f t="shared" si="7"/>
        <v>3</v>
      </c>
      <c r="E28" s="7" t="str">
        <f t="shared" si="8"/>
        <v>Complete</v>
      </c>
      <c r="F28" s="55">
        <f t="shared" si="9"/>
        <v>42816</v>
      </c>
      <c r="G28" s="58">
        <f t="shared" si="1"/>
        <v>3</v>
      </c>
      <c r="H28" s="6"/>
      <c r="I28" s="50">
        <f>VLOOKUP(B28, 'Issues Log'!$B$3:$H$302, 7, FALSE)</f>
        <v>3</v>
      </c>
      <c r="J28" s="13" t="str">
        <f>VLOOKUP(B28, 'Issues Log'!$B$3:$D$302, 3, FALSE)</f>
        <v>프로젝트 관련 공모전 조사</v>
      </c>
      <c r="K28" s="2" t="str">
        <f>VLOOKUP(B28, 'Issues Log'!$B$3:$I$302, 8, FALSE)</f>
        <v>Complete</v>
      </c>
      <c r="L28" s="56">
        <f>VLOOKUP($B28, 'Issues Log'!$B$3:$J$302, 9, FALSE)</f>
        <v>42816</v>
      </c>
      <c r="M28" s="57">
        <f>VLOOKUP($B28, 'Issues Log'!$B$3:$K$302, 10, FALSE)</f>
        <v>3</v>
      </c>
      <c r="N28" s="57"/>
      <c r="O28" s="57">
        <f t="shared" si="2"/>
        <v>14</v>
      </c>
      <c r="Q28" s="55">
        <f>WORKDAY($D$3,(R28-1),Holidays!$C$5:$C$100)</f>
        <v>42811</v>
      </c>
      <c r="R28" s="7">
        <v>5</v>
      </c>
      <c r="S28" s="7">
        <f t="shared" si="3"/>
        <v>14</v>
      </c>
      <c r="T28" s="7">
        <f t="shared" si="4"/>
        <v>22</v>
      </c>
      <c r="U28" s="7">
        <f t="shared" si="10"/>
        <v>0</v>
      </c>
      <c r="V28" s="7">
        <f t="shared" si="5"/>
        <v>16</v>
      </c>
      <c r="W28" s="7">
        <f t="shared" si="6"/>
        <v>0</v>
      </c>
      <c r="X28" s="46"/>
      <c r="Y28" s="46"/>
      <c r="Z28" s="46"/>
      <c r="AA28" s="46"/>
    </row>
    <row r="29" spans="2:31" ht="15" customHeight="1" x14ac:dyDescent="0.35">
      <c r="B29" s="73">
        <v>6</v>
      </c>
      <c r="C29" s="7" t="str">
        <f t="shared" si="0"/>
        <v>스마트워치 조사 및 선정</v>
      </c>
      <c r="D29" s="31">
        <f t="shared" si="7"/>
        <v>1</v>
      </c>
      <c r="E29" s="7" t="str">
        <f t="shared" si="8"/>
        <v>Complete</v>
      </c>
      <c r="F29" s="55">
        <f t="shared" si="9"/>
        <v>42816</v>
      </c>
      <c r="G29" s="58">
        <f t="shared" si="1"/>
        <v>1</v>
      </c>
      <c r="H29" s="6"/>
      <c r="I29" s="50">
        <f>VLOOKUP(B29, 'Issues Log'!$B$3:$H$302, 7, FALSE)</f>
        <v>1</v>
      </c>
      <c r="J29" s="13" t="str">
        <f>VLOOKUP(B29, 'Issues Log'!$B$3:$D$302, 3, FALSE)</f>
        <v>스마트워치 조사 및 선정</v>
      </c>
      <c r="K29" s="2" t="str">
        <f>VLOOKUP(B29, 'Issues Log'!$B$3:$I$302, 8, FALSE)</f>
        <v>Complete</v>
      </c>
      <c r="L29" s="56">
        <f>VLOOKUP($B29, 'Issues Log'!$B$3:$J$302, 9, FALSE)</f>
        <v>42816</v>
      </c>
      <c r="M29" s="57">
        <f>VLOOKUP($B29, 'Issues Log'!$B$3:$K$302, 10, FALSE)</f>
        <v>1</v>
      </c>
      <c r="N29" s="57"/>
      <c r="O29" s="57">
        <f t="shared" si="2"/>
        <v>12</v>
      </c>
      <c r="Q29" s="55">
        <f>WORKDAY($D$3,(R29-1),Holidays!$C$5:$C$100)</f>
        <v>42814</v>
      </c>
      <c r="R29" s="7">
        <v>6</v>
      </c>
      <c r="S29" s="7">
        <f t="shared" si="3"/>
        <v>12</v>
      </c>
      <c r="T29" s="7">
        <f t="shared" si="4"/>
        <v>10</v>
      </c>
      <c r="U29" s="7">
        <f t="shared" si="10"/>
        <v>12</v>
      </c>
      <c r="V29" s="7">
        <f t="shared" si="5"/>
        <v>20</v>
      </c>
      <c r="W29" s="7">
        <f t="shared" si="6"/>
        <v>0.6</v>
      </c>
      <c r="X29" s="46"/>
      <c r="Y29" s="46"/>
      <c r="Z29" s="46"/>
      <c r="AA29" s="46"/>
    </row>
    <row r="30" spans="2:31" ht="15" customHeight="1" x14ac:dyDescent="0.35">
      <c r="B30" s="73">
        <v>7</v>
      </c>
      <c r="C30" s="7" t="str">
        <f t="shared" si="0"/>
        <v>시스템 구조 정의</v>
      </c>
      <c r="D30" s="31">
        <f t="shared" si="7"/>
        <v>1</v>
      </c>
      <c r="E30" s="7" t="str">
        <f t="shared" si="8"/>
        <v>Complete</v>
      </c>
      <c r="F30" s="55">
        <f t="shared" si="9"/>
        <v>42816</v>
      </c>
      <c r="G30" s="58">
        <f t="shared" si="1"/>
        <v>1</v>
      </c>
      <c r="H30" s="6"/>
      <c r="I30" s="50">
        <f>VLOOKUP(B30, 'Issues Log'!$B$3:$H$302, 7, FALSE)</f>
        <v>1</v>
      </c>
      <c r="J30" s="13" t="str">
        <f>VLOOKUP(B30, 'Issues Log'!$B$3:$D$302, 3, FALSE)</f>
        <v>시스템 구조 정의</v>
      </c>
      <c r="K30" s="2" t="str">
        <f>VLOOKUP(B30, 'Issues Log'!$B$3:$I$302, 8, FALSE)</f>
        <v>Complete</v>
      </c>
      <c r="L30" s="56">
        <f>VLOOKUP($B30, 'Issues Log'!$B$3:$J$302, 9, FALSE)</f>
        <v>42816</v>
      </c>
      <c r="M30" s="57">
        <f>VLOOKUP($B30, 'Issues Log'!$B$3:$K$302, 10, FALSE)</f>
        <v>1</v>
      </c>
      <c r="N30" s="57"/>
      <c r="O30" s="57">
        <f t="shared" si="2"/>
        <v>10</v>
      </c>
      <c r="Q30" s="55">
        <f>WORKDAY($D$3,(R30-1),Holidays!$C$5:$C$100)</f>
        <v>42815</v>
      </c>
      <c r="R30" s="7">
        <v>7</v>
      </c>
      <c r="S30" s="7">
        <f t="shared" si="3"/>
        <v>10</v>
      </c>
      <c r="T30" s="7">
        <f t="shared" si="4"/>
        <v>9</v>
      </c>
      <c r="U30" s="7">
        <f t="shared" si="10"/>
        <v>13</v>
      </c>
      <c r="V30" s="7">
        <f t="shared" si="5"/>
        <v>24</v>
      </c>
      <c r="W30" s="7">
        <f t="shared" si="6"/>
        <v>0.54</v>
      </c>
      <c r="X30" s="46"/>
      <c r="Y30" s="46"/>
      <c r="Z30" s="46"/>
      <c r="AA30" s="46"/>
    </row>
    <row r="31" spans="2:31" ht="15" customHeight="1" x14ac:dyDescent="0.35">
      <c r="B31" s="73">
        <v>8</v>
      </c>
      <c r="C31" s="7" t="str">
        <f t="shared" si="0"/>
        <v>컨셉 발표 ppt 제작</v>
      </c>
      <c r="D31" s="31">
        <f t="shared" si="7"/>
        <v>2</v>
      </c>
      <c r="E31" s="7" t="str">
        <f t="shared" si="8"/>
        <v>Complete</v>
      </c>
      <c r="F31" s="55">
        <f t="shared" si="9"/>
        <v>42819</v>
      </c>
      <c r="G31" s="58">
        <f t="shared" si="1"/>
        <v>2</v>
      </c>
      <c r="H31" s="6"/>
      <c r="I31" s="50">
        <f>VLOOKUP(B31, 'Issues Log'!$B$3:$H$302, 7, FALSE)</f>
        <v>2</v>
      </c>
      <c r="J31" s="13" t="str">
        <f>VLOOKUP(B31, 'Issues Log'!$B$3:$D$302, 3, FALSE)</f>
        <v>컨셉 발표 ppt 제작</v>
      </c>
      <c r="K31" s="2" t="str">
        <f>VLOOKUP(B31, 'Issues Log'!$B$3:$I$302, 8, FALSE)</f>
        <v>Complete</v>
      </c>
      <c r="L31" s="56">
        <f>VLOOKUP($B31, 'Issues Log'!$B$3:$J$302, 9, FALSE)</f>
        <v>42819</v>
      </c>
      <c r="M31" s="57">
        <f>VLOOKUP($B31, 'Issues Log'!$B$3:$K$302, 10, FALSE)</f>
        <v>2</v>
      </c>
      <c r="N31" s="57"/>
      <c r="O31" s="57">
        <f t="shared" si="2"/>
        <v>8</v>
      </c>
      <c r="Q31" s="55">
        <f>WORKDAY($D$3,(R31-1),Holidays!$C$5:$C$100)</f>
        <v>42816</v>
      </c>
      <c r="R31" s="7">
        <v>8</v>
      </c>
      <c r="S31" s="7">
        <f t="shared" si="3"/>
        <v>8</v>
      </c>
      <c r="T31" s="7">
        <f t="shared" si="4"/>
        <v>9</v>
      </c>
      <c r="U31" s="7">
        <f t="shared" si="10"/>
        <v>13</v>
      </c>
      <c r="V31" s="7">
        <f t="shared" si="5"/>
        <v>28</v>
      </c>
      <c r="W31" s="7">
        <f t="shared" si="6"/>
        <v>0.46</v>
      </c>
      <c r="X31" s="46"/>
      <c r="Y31" s="46"/>
      <c r="Z31" s="46"/>
      <c r="AA31" s="46"/>
    </row>
    <row r="32" spans="2:31" ht="15" customHeight="1" x14ac:dyDescent="0.35">
      <c r="B32" s="73">
        <v>9</v>
      </c>
      <c r="C32" s="7" t="str">
        <f t="shared" si="0"/>
        <v xml:space="preserve">안드로이드 스튜디오 설치 </v>
      </c>
      <c r="D32" s="31">
        <f t="shared" si="7"/>
        <v>1</v>
      </c>
      <c r="E32" s="7" t="str">
        <f t="shared" si="8"/>
        <v>Complete</v>
      </c>
      <c r="F32" s="55">
        <f t="shared" si="9"/>
        <v>42820</v>
      </c>
      <c r="G32" s="58">
        <f t="shared" si="1"/>
        <v>1</v>
      </c>
      <c r="H32" s="6"/>
      <c r="I32" s="50">
        <f>VLOOKUP(B32, 'Issues Log'!$B$3:$H$302, 7, FALSE)</f>
        <v>1</v>
      </c>
      <c r="J32" s="13" t="str">
        <f>VLOOKUP(B32, 'Issues Log'!$B$3:$D$302, 3, FALSE)</f>
        <v xml:space="preserve">안드로이드 스튜디오 설치 </v>
      </c>
      <c r="K32" s="2" t="str">
        <f>VLOOKUP(B32, 'Issues Log'!$B$3:$I$302, 8, FALSE)</f>
        <v>Complete</v>
      </c>
      <c r="L32" s="56">
        <f>VLOOKUP($B32, 'Issues Log'!$B$3:$J$302, 9, FALSE)</f>
        <v>42820</v>
      </c>
      <c r="M32" s="57">
        <f>VLOOKUP($B32, 'Issues Log'!$B$3:$K$302, 10, FALSE)</f>
        <v>1</v>
      </c>
      <c r="N32" s="57"/>
      <c r="O32" s="57">
        <f t="shared" si="2"/>
        <v>6</v>
      </c>
      <c r="Q32" s="55">
        <f>WORKDAY($D$3,(R32-1),Holidays!$C$5:$C$100)</f>
        <v>42817</v>
      </c>
      <c r="R32" s="7">
        <v>9</v>
      </c>
      <c r="S32" s="7">
        <f t="shared" si="3"/>
        <v>6</v>
      </c>
      <c r="T32" s="7">
        <f t="shared" si="4"/>
        <v>4</v>
      </c>
      <c r="U32" s="7">
        <f t="shared" si="10"/>
        <v>18</v>
      </c>
      <c r="V32" s="7">
        <f t="shared" si="5"/>
        <v>32</v>
      </c>
      <c r="W32" s="7">
        <f t="shared" si="6"/>
        <v>0.56000000000000005</v>
      </c>
      <c r="X32" s="46"/>
      <c r="Y32" s="46"/>
      <c r="Z32" s="46"/>
      <c r="AA32" s="46"/>
    </row>
    <row r="33" spans="2:27" ht="15" customHeight="1" x14ac:dyDescent="0.35">
      <c r="B33" s="73">
        <v>10</v>
      </c>
      <c r="C33" s="7" t="str">
        <f t="shared" si="0"/>
        <v>구글 클라우드 서버 생성</v>
      </c>
      <c r="D33" s="31">
        <f t="shared" si="7"/>
        <v>1</v>
      </c>
      <c r="E33" s="7" t="str">
        <f t="shared" si="8"/>
        <v>Complete</v>
      </c>
      <c r="F33" s="55">
        <f t="shared" si="9"/>
        <v>42821</v>
      </c>
      <c r="G33" s="58">
        <f t="shared" si="1"/>
        <v>1</v>
      </c>
      <c r="H33" s="6"/>
      <c r="I33" s="50">
        <f>VLOOKUP(B33, 'Issues Log'!$B$3:$H$302, 7, FALSE)</f>
        <v>1</v>
      </c>
      <c r="J33" s="13" t="str">
        <f>VLOOKUP(B33, 'Issues Log'!$B$3:$D$302, 3, FALSE)</f>
        <v>구글 클라우드 서버 생성</v>
      </c>
      <c r="K33" s="2" t="str">
        <f>VLOOKUP(B33, 'Issues Log'!$B$3:$I$302, 8, FALSE)</f>
        <v>Complete</v>
      </c>
      <c r="L33" s="56">
        <f>VLOOKUP($B33, 'Issues Log'!$B$3:$J$302, 9, FALSE)</f>
        <v>42821</v>
      </c>
      <c r="M33" s="57">
        <f>VLOOKUP($B33, 'Issues Log'!$B$3:$K$302, 10, FALSE)</f>
        <v>1</v>
      </c>
      <c r="N33" s="57"/>
      <c r="O33" s="57">
        <f t="shared" si="2"/>
        <v>4</v>
      </c>
      <c r="Q33" s="55">
        <f>WORKDAY($D$3,(R33-1),Holidays!$C$5:$C$100)</f>
        <v>42818</v>
      </c>
      <c r="R33" s="7">
        <v>10</v>
      </c>
      <c r="S33" s="7">
        <f t="shared" si="3"/>
        <v>4</v>
      </c>
      <c r="T33" s="7">
        <f t="shared" si="4"/>
        <v>4</v>
      </c>
      <c r="U33" s="7">
        <f t="shared" si="10"/>
        <v>18</v>
      </c>
      <c r="V33" s="7">
        <f t="shared" si="5"/>
        <v>36</v>
      </c>
      <c r="W33" s="7">
        <f t="shared" si="6"/>
        <v>0.5</v>
      </c>
      <c r="X33" s="46"/>
      <c r="Y33" s="46"/>
      <c r="Z33" s="46"/>
      <c r="AA33" s="46"/>
    </row>
    <row r="34" spans="2:27" ht="15" customHeight="1" x14ac:dyDescent="0.35">
      <c r="B34" s="73"/>
      <c r="C34" s="7" t="str">
        <f t="shared" si="0"/>
        <v/>
      </c>
      <c r="D34" s="31" t="str">
        <f t="shared" si="7"/>
        <v/>
      </c>
      <c r="E34" s="7" t="str">
        <f t="shared" si="8"/>
        <v/>
      </c>
      <c r="F34" s="55" t="str">
        <f t="shared" si="9"/>
        <v/>
      </c>
      <c r="G34" s="58" t="str">
        <f t="shared" si="1"/>
        <v/>
      </c>
      <c r="H34" s="6"/>
      <c r="I34" s="50" t="e">
        <f>VLOOKUP(B34, 'Issues Log'!$B$3:$H$302, 7, FALSE)</f>
        <v>#N/A</v>
      </c>
      <c r="J34" s="13" t="e">
        <f>VLOOKUP(B34, 'Issues Log'!$B$3:$D$302, 3, FALSE)</f>
        <v>#N/A</v>
      </c>
      <c r="K34" s="2" t="e">
        <f>VLOOKUP(B34, 'Issues Log'!$B$3:$I$302, 8, FALSE)</f>
        <v>#N/A</v>
      </c>
      <c r="L34" s="56" t="e">
        <f>VLOOKUP($B34, 'Issues Log'!$B$3:$J$302, 9, FALSE)</f>
        <v>#N/A</v>
      </c>
      <c r="M34" s="57" t="e">
        <f>VLOOKUP($B34, 'Issues Log'!$B$3:$K$302, 10, FALSE)</f>
        <v>#N/A</v>
      </c>
      <c r="N34" s="57"/>
      <c r="O34" s="57">
        <f t="shared" si="2"/>
        <v>2</v>
      </c>
      <c r="Q34" s="55">
        <f>WORKDAY($D$3,(R34-1),Holidays!$C$5:$C$100)</f>
        <v>42821</v>
      </c>
      <c r="R34" s="7">
        <v>11</v>
      </c>
      <c r="S34" s="7">
        <f t="shared" si="3"/>
        <v>2</v>
      </c>
      <c r="T34" s="7">
        <f t="shared" si="4"/>
        <v>1</v>
      </c>
      <c r="U34" s="7">
        <f t="shared" si="10"/>
        <v>21</v>
      </c>
      <c r="V34" s="7">
        <f t="shared" si="5"/>
        <v>40</v>
      </c>
      <c r="W34" s="7">
        <f t="shared" si="6"/>
        <v>0.53</v>
      </c>
      <c r="X34" s="46"/>
      <c r="Y34" s="46"/>
      <c r="Z34" s="46"/>
      <c r="AA34" s="46"/>
    </row>
    <row r="35" spans="2:27" ht="15" customHeight="1" x14ac:dyDescent="0.35">
      <c r="B35" s="73"/>
      <c r="C35" s="7" t="str">
        <f t="shared" si="0"/>
        <v/>
      </c>
      <c r="D35" s="31" t="str">
        <f t="shared" si="7"/>
        <v/>
      </c>
      <c r="E35" s="7" t="str">
        <f t="shared" si="8"/>
        <v/>
      </c>
      <c r="F35" s="55" t="str">
        <f t="shared" si="9"/>
        <v/>
      </c>
      <c r="G35" s="58" t="str">
        <f t="shared" si="1"/>
        <v/>
      </c>
      <c r="H35" s="6"/>
      <c r="I35" s="50" t="e">
        <f>VLOOKUP(B35, 'Issues Log'!$B$3:$H$302, 7, FALSE)</f>
        <v>#N/A</v>
      </c>
      <c r="J35" s="13" t="e">
        <f>VLOOKUP(B35, 'Issues Log'!$B$3:$D$302, 3, FALSE)</f>
        <v>#N/A</v>
      </c>
      <c r="K35" s="2" t="e">
        <f>VLOOKUP(B35, 'Issues Log'!$B$3:$I$302, 8, FALSE)</f>
        <v>#N/A</v>
      </c>
      <c r="L35" s="56" t="e">
        <f>VLOOKUP($B35, 'Issues Log'!$B$3:$J$302, 9, FALSE)</f>
        <v>#N/A</v>
      </c>
      <c r="M35" s="57" t="e">
        <f>VLOOKUP($B35, 'Issues Log'!$B$3:$K$302, 10, FALSE)</f>
        <v>#N/A</v>
      </c>
      <c r="N35" s="57"/>
      <c r="O35" s="57">
        <f t="shared" si="2"/>
        <v>0</v>
      </c>
      <c r="Q35" s="55">
        <f>WORKDAY($D$3,(R35-1),Holidays!$C$5:$C$100)</f>
        <v>42822</v>
      </c>
      <c r="R35" s="7">
        <v>12</v>
      </c>
      <c r="S35" s="7">
        <f t="shared" si="3"/>
        <v>0</v>
      </c>
      <c r="T35" s="7">
        <f t="shared" si="4"/>
        <v>0</v>
      </c>
      <c r="U35" s="7">
        <f t="shared" si="10"/>
        <v>22</v>
      </c>
      <c r="V35" s="7">
        <f t="shared" si="5"/>
        <v>44</v>
      </c>
      <c r="W35" s="7">
        <f t="shared" si="6"/>
        <v>0.5</v>
      </c>
      <c r="X35" s="46"/>
      <c r="Y35" s="46"/>
      <c r="Z35" s="46"/>
      <c r="AA35" s="46"/>
    </row>
    <row r="36" spans="2:27" ht="15" customHeight="1" x14ac:dyDescent="0.35">
      <c r="B36" s="73"/>
      <c r="C36" s="7" t="str">
        <f t="shared" si="0"/>
        <v/>
      </c>
      <c r="D36" s="31" t="str">
        <f t="shared" si="7"/>
        <v/>
      </c>
      <c r="E36" s="7" t="str">
        <f t="shared" si="8"/>
        <v/>
      </c>
      <c r="F36" s="55" t="str">
        <f t="shared" si="9"/>
        <v/>
      </c>
      <c r="G36" s="58"/>
      <c r="H36" s="6"/>
      <c r="I36" s="50" t="e">
        <f>VLOOKUP(B36, 'Issues Log'!$B$3:$H$302, 7, FALSE)</f>
        <v>#N/A</v>
      </c>
      <c r="J36" s="13" t="e">
        <f>VLOOKUP(B36, 'Issues Log'!$B$3:$D$302, 3, FALSE)</f>
        <v>#N/A</v>
      </c>
      <c r="K36" s="2" t="e">
        <f>VLOOKUP(B36, 'Issues Log'!$B$3:$I$302, 8, FALSE)</f>
        <v>#N/A</v>
      </c>
      <c r="L36" s="56" t="e">
        <f>VLOOKUP($B36, 'Issues Log'!$B$3:$J$302, 9, FALSE)</f>
        <v>#N/A</v>
      </c>
      <c r="M36" s="57" t="e">
        <f>VLOOKUP($B36, 'Issues Log'!$B$3:$K$302, 10, FALSE)</f>
        <v>#N/A</v>
      </c>
      <c r="N36" s="57"/>
      <c r="O36" s="57">
        <f t="shared" si="2"/>
        <v>-2</v>
      </c>
      <c r="Q36" s="55">
        <f>WORKDAY($D$3,(R36-1),Holidays!$C$5:$C$100)</f>
        <v>42823</v>
      </c>
      <c r="R36" s="7">
        <v>13</v>
      </c>
      <c r="S36" s="7">
        <f t="shared" si="3"/>
        <v>0</v>
      </c>
      <c r="T36" s="7">
        <f t="shared" si="4"/>
        <v>0</v>
      </c>
      <c r="U36" s="7">
        <f t="shared" si="10"/>
        <v>22</v>
      </c>
      <c r="V36" s="7">
        <f t="shared" si="5"/>
        <v>48</v>
      </c>
      <c r="W36" s="7">
        <f t="shared" si="6"/>
        <v>0.46</v>
      </c>
      <c r="X36" s="46"/>
      <c r="Y36" s="46"/>
      <c r="Z36" s="46"/>
      <c r="AA36" s="46"/>
    </row>
    <row r="37" spans="2:27" ht="15" customHeight="1" x14ac:dyDescent="0.35">
      <c r="B37" s="73"/>
      <c r="C37" s="7" t="str">
        <f t="shared" si="0"/>
        <v/>
      </c>
      <c r="D37" s="31" t="str">
        <f t="shared" si="7"/>
        <v/>
      </c>
      <c r="E37" s="7" t="str">
        <f t="shared" si="8"/>
        <v/>
      </c>
      <c r="F37" s="55" t="str">
        <f t="shared" si="9"/>
        <v/>
      </c>
      <c r="G37" s="58" t="str">
        <f t="shared" si="1"/>
        <v/>
      </c>
      <c r="H37" s="6"/>
      <c r="I37" s="50" t="e">
        <f>VLOOKUP(B37, 'Issues Log'!$B$3:$H$302, 7, FALSE)</f>
        <v>#N/A</v>
      </c>
      <c r="J37" s="13" t="e">
        <f>VLOOKUP(B37, 'Issues Log'!$B$3:$D$302, 3, FALSE)</f>
        <v>#N/A</v>
      </c>
      <c r="K37" s="2" t="e">
        <f>VLOOKUP(B37, 'Issues Log'!$B$3:$I$302, 8, FALSE)</f>
        <v>#N/A</v>
      </c>
      <c r="L37" s="56" t="e">
        <f>VLOOKUP($B37, 'Issues Log'!$B$3:$J$302, 9, FALSE)</f>
        <v>#N/A</v>
      </c>
      <c r="M37" s="57" t="e">
        <f>VLOOKUP($B37, 'Issues Log'!$B$3:$K$302, 10, FALSE)</f>
        <v>#N/A</v>
      </c>
      <c r="N37" s="57"/>
      <c r="O37" s="57">
        <f t="shared" si="2"/>
        <v>-4</v>
      </c>
      <c r="Q37" s="55">
        <f>WORKDAY($D$3,(R37-1),Holidays!$C$5:$C$100)</f>
        <v>42824</v>
      </c>
      <c r="R37" s="7">
        <v>14</v>
      </c>
      <c r="S37" s="7">
        <f t="shared" si="3"/>
        <v>0</v>
      </c>
      <c r="T37" s="7">
        <f t="shared" si="4"/>
        <v>0</v>
      </c>
      <c r="U37" s="7">
        <f t="shared" si="10"/>
        <v>22</v>
      </c>
      <c r="V37" s="7">
        <f t="shared" si="5"/>
        <v>52</v>
      </c>
      <c r="W37" s="7">
        <f t="shared" si="6"/>
        <v>0.42</v>
      </c>
      <c r="Y37" s="46"/>
      <c r="Z37" s="46"/>
      <c r="AA37" s="46"/>
    </row>
    <row r="38" spans="2:27" ht="15" customHeight="1" x14ac:dyDescent="0.35">
      <c r="B38" s="73"/>
      <c r="C38" s="7" t="str">
        <f t="shared" si="0"/>
        <v/>
      </c>
      <c r="D38" s="31" t="str">
        <f t="shared" si="7"/>
        <v/>
      </c>
      <c r="E38" s="7" t="str">
        <f t="shared" si="8"/>
        <v/>
      </c>
      <c r="F38" s="55" t="str">
        <f t="shared" si="9"/>
        <v/>
      </c>
      <c r="G38" s="58" t="str">
        <f t="shared" si="1"/>
        <v/>
      </c>
      <c r="H38" s="6"/>
      <c r="I38" s="50" t="e">
        <f>VLOOKUP(B38, 'Issues Log'!$B$3:$H$302, 7, FALSE)</f>
        <v>#N/A</v>
      </c>
      <c r="J38" s="13" t="e">
        <f>VLOOKUP(B38, 'Issues Log'!$B$3:$D$302, 3, FALSE)</f>
        <v>#N/A</v>
      </c>
      <c r="K38" s="2" t="e">
        <f>VLOOKUP(B38, 'Issues Log'!$B$3:$I$302, 8, FALSE)</f>
        <v>#N/A</v>
      </c>
      <c r="L38" s="56" t="e">
        <f>VLOOKUP($B38, 'Issues Log'!$B$3:$J$302, 9, FALSE)</f>
        <v>#N/A</v>
      </c>
      <c r="M38" s="57" t="e">
        <f>VLOOKUP($B38, 'Issues Log'!$B$3:$K$302, 10, FALSE)</f>
        <v>#N/A</v>
      </c>
      <c r="N38" s="57"/>
      <c r="O38" s="57">
        <f t="shared" si="2"/>
        <v>-6</v>
      </c>
      <c r="Q38" s="55">
        <f>WORKDAY($D$3,(R38-1),Holidays!$C$5:$C$100)</f>
        <v>42825</v>
      </c>
      <c r="R38" s="7">
        <v>15</v>
      </c>
      <c r="S38" s="7">
        <f t="shared" si="3"/>
        <v>0</v>
      </c>
      <c r="T38" s="7">
        <f t="shared" si="4"/>
        <v>0</v>
      </c>
      <c r="U38" s="7">
        <f t="shared" si="10"/>
        <v>22</v>
      </c>
      <c r="V38" s="7">
        <f t="shared" si="5"/>
        <v>56</v>
      </c>
      <c r="W38" s="7">
        <f t="shared" si="6"/>
        <v>0.39</v>
      </c>
      <c r="Y38" s="48"/>
      <c r="Z38" s="48"/>
      <c r="AA38" s="46"/>
    </row>
    <row r="39" spans="2:27" ht="15" customHeight="1" x14ac:dyDescent="0.35">
      <c r="B39" s="73"/>
      <c r="C39" s="7" t="str">
        <f t="shared" si="0"/>
        <v/>
      </c>
      <c r="D39" s="31" t="str">
        <f t="shared" si="7"/>
        <v/>
      </c>
      <c r="E39" s="7" t="str">
        <f t="shared" si="8"/>
        <v/>
      </c>
      <c r="F39" s="55" t="str">
        <f t="shared" si="9"/>
        <v/>
      </c>
      <c r="G39" s="58" t="str">
        <f t="shared" si="1"/>
        <v/>
      </c>
      <c r="H39" s="6"/>
      <c r="I39" s="50" t="e">
        <f>VLOOKUP(B39, 'Issues Log'!$B$3:$H$302, 7, FALSE)</f>
        <v>#N/A</v>
      </c>
      <c r="J39" s="13" t="e">
        <f>VLOOKUP(B39, 'Issues Log'!$B$3:$D$302, 3, FALSE)</f>
        <v>#N/A</v>
      </c>
      <c r="K39" s="2" t="e">
        <f>VLOOKUP(B39, 'Issues Log'!$B$3:$I$302, 8, FALSE)</f>
        <v>#N/A</v>
      </c>
      <c r="L39" s="56" t="e">
        <f>VLOOKUP($B39, 'Issues Log'!$B$3:$J$302, 9, FALSE)</f>
        <v>#N/A</v>
      </c>
      <c r="M39" s="57" t="e">
        <f>VLOOKUP($B39, 'Issues Log'!$B$3:$K$302, 10, FALSE)</f>
        <v>#N/A</v>
      </c>
      <c r="N39" s="57"/>
      <c r="O39" s="57">
        <f t="shared" si="2"/>
        <v>-8</v>
      </c>
      <c r="Q39" s="55">
        <f>WORKDAY($D$3,(R39-1),Holidays!$C$5:$C$100)</f>
        <v>42828</v>
      </c>
      <c r="R39" s="7">
        <v>16</v>
      </c>
      <c r="S39" s="7">
        <f t="shared" si="3"/>
        <v>0</v>
      </c>
      <c r="T39" s="7">
        <f t="shared" si="4"/>
        <v>0</v>
      </c>
      <c r="U39" s="7">
        <f t="shared" si="10"/>
        <v>22</v>
      </c>
      <c r="V39" s="7">
        <f t="shared" si="5"/>
        <v>60</v>
      </c>
      <c r="W39" s="7">
        <f t="shared" si="6"/>
        <v>0.37</v>
      </c>
    </row>
    <row r="40" spans="2:27" ht="15" customHeight="1" x14ac:dyDescent="0.35">
      <c r="B40" s="73"/>
      <c r="C40" s="7" t="str">
        <f t="shared" si="0"/>
        <v/>
      </c>
      <c r="D40" s="31" t="str">
        <f t="shared" si="7"/>
        <v/>
      </c>
      <c r="E40" s="7" t="str">
        <f t="shared" si="8"/>
        <v/>
      </c>
      <c r="F40" s="55" t="str">
        <f t="shared" si="9"/>
        <v/>
      </c>
      <c r="G40" s="58" t="str">
        <f t="shared" si="1"/>
        <v/>
      </c>
      <c r="H40" s="6"/>
      <c r="I40" s="50" t="e">
        <f>VLOOKUP(B40, 'Issues Log'!$B$3:$H$302, 7, FALSE)</f>
        <v>#N/A</v>
      </c>
      <c r="J40" s="13" t="e">
        <f>VLOOKUP(B40, 'Issues Log'!$B$3:$D$302, 3, FALSE)</f>
        <v>#N/A</v>
      </c>
      <c r="K40" s="2" t="e">
        <f>VLOOKUP(B40, 'Issues Log'!$B$3:$I$302, 8, FALSE)</f>
        <v>#N/A</v>
      </c>
      <c r="L40" s="56" t="e">
        <f>VLOOKUP($B40, 'Issues Log'!$B$3:$J$302, 9, FALSE)</f>
        <v>#N/A</v>
      </c>
      <c r="M40" s="57" t="e">
        <f>VLOOKUP($B40, 'Issues Log'!$B$3:$K$302, 10, FALSE)</f>
        <v>#N/A</v>
      </c>
      <c r="N40" s="57"/>
      <c r="O40" s="57">
        <f t="shared" si="2"/>
        <v>-10</v>
      </c>
      <c r="Q40" s="55">
        <f>WORKDAY($D$3,(R40-1),Holidays!$C$5:$C$100)</f>
        <v>42829</v>
      </c>
      <c r="R40" s="7">
        <v>17</v>
      </c>
      <c r="S40" s="7">
        <f t="shared" si="3"/>
        <v>0</v>
      </c>
      <c r="T40" s="7">
        <f t="shared" si="4"/>
        <v>0</v>
      </c>
      <c r="U40" s="7">
        <f t="shared" si="10"/>
        <v>22</v>
      </c>
      <c r="V40" s="7">
        <f t="shared" si="5"/>
        <v>64</v>
      </c>
      <c r="W40" s="7">
        <f t="shared" si="6"/>
        <v>0.34</v>
      </c>
    </row>
    <row r="41" spans="2:27" ht="15" customHeight="1" x14ac:dyDescent="0.35">
      <c r="B41" s="73"/>
      <c r="C41" s="7" t="str">
        <f t="shared" si="0"/>
        <v/>
      </c>
      <c r="D41" s="31" t="str">
        <f t="shared" si="7"/>
        <v/>
      </c>
      <c r="E41" s="7" t="str">
        <f t="shared" si="8"/>
        <v/>
      </c>
      <c r="F41" s="55" t="str">
        <f t="shared" si="9"/>
        <v/>
      </c>
      <c r="G41" s="58" t="str">
        <f t="shared" si="1"/>
        <v/>
      </c>
      <c r="H41" s="6"/>
      <c r="I41" s="50" t="e">
        <f>VLOOKUP(B41, 'Issues Log'!$B$3:$H$302, 7, FALSE)</f>
        <v>#N/A</v>
      </c>
      <c r="J41" s="13" t="e">
        <f>VLOOKUP(B41, 'Issues Log'!$B$3:$D$302, 3, FALSE)</f>
        <v>#N/A</v>
      </c>
      <c r="K41" s="2" t="e">
        <f>VLOOKUP(B41, 'Issues Log'!$B$3:$I$302, 8, FALSE)</f>
        <v>#N/A</v>
      </c>
      <c r="L41" s="56" t="e">
        <f>VLOOKUP($B41, 'Issues Log'!$B$3:$J$302, 9, FALSE)</f>
        <v>#N/A</v>
      </c>
      <c r="M41" s="57" t="e">
        <f>VLOOKUP($B41, 'Issues Log'!$B$3:$K$302, 10, FALSE)</f>
        <v>#N/A</v>
      </c>
      <c r="N41" s="57"/>
      <c r="O41" s="57">
        <f t="shared" si="2"/>
        <v>-12</v>
      </c>
      <c r="Q41" s="55">
        <f>WORKDAY($D$3,(R41-1),Holidays!$C$5:$C$100)</f>
        <v>42830</v>
      </c>
      <c r="R41" s="7">
        <v>18</v>
      </c>
      <c r="S41" s="7">
        <f t="shared" si="3"/>
        <v>0</v>
      </c>
      <c r="T41" s="7">
        <f t="shared" si="4"/>
        <v>0</v>
      </c>
      <c r="U41" s="7">
        <f t="shared" si="10"/>
        <v>22</v>
      </c>
      <c r="V41" s="7">
        <f t="shared" si="5"/>
        <v>68</v>
      </c>
      <c r="W41" s="7">
        <f t="shared" si="6"/>
        <v>0.32</v>
      </c>
    </row>
    <row r="42" spans="2:27" ht="15" customHeight="1" x14ac:dyDescent="0.35">
      <c r="B42" s="73"/>
      <c r="C42" s="7" t="str">
        <f t="shared" si="0"/>
        <v/>
      </c>
      <c r="D42" s="31" t="str">
        <f t="shared" si="7"/>
        <v/>
      </c>
      <c r="E42" s="7" t="str">
        <f t="shared" si="8"/>
        <v/>
      </c>
      <c r="F42" s="55" t="str">
        <f t="shared" si="9"/>
        <v/>
      </c>
      <c r="G42" s="58" t="str">
        <f t="shared" si="1"/>
        <v/>
      </c>
      <c r="H42" s="6"/>
      <c r="I42" s="50" t="e">
        <f>VLOOKUP(B42, 'Issues Log'!$B$3:$H$302, 7, FALSE)</f>
        <v>#N/A</v>
      </c>
      <c r="J42" s="13" t="e">
        <f>VLOOKUP(B42, 'Issues Log'!$B$3:$D$302, 3, FALSE)</f>
        <v>#N/A</v>
      </c>
      <c r="K42" s="2" t="e">
        <f>VLOOKUP(B42, 'Issues Log'!$B$3:$I$302, 8, FALSE)</f>
        <v>#N/A</v>
      </c>
      <c r="L42" s="56" t="e">
        <f>VLOOKUP($B42, 'Issues Log'!$B$3:$J$302, 9, FALSE)</f>
        <v>#N/A</v>
      </c>
      <c r="M42" s="57" t="e">
        <f>VLOOKUP($B42, 'Issues Log'!$B$3:$K$302, 10, FALSE)</f>
        <v>#N/A</v>
      </c>
      <c r="N42" s="57"/>
      <c r="O42" s="57">
        <f t="shared" si="2"/>
        <v>-14</v>
      </c>
      <c r="Q42" s="55">
        <f>WORKDAY($D$3,(R42-1),Holidays!$C$5:$C$100)</f>
        <v>42831</v>
      </c>
      <c r="R42" s="7">
        <v>19</v>
      </c>
      <c r="S42" s="7">
        <f t="shared" si="3"/>
        <v>0</v>
      </c>
      <c r="T42" s="7">
        <f t="shared" si="4"/>
        <v>0</v>
      </c>
      <c r="U42" s="7">
        <f t="shared" si="10"/>
        <v>22</v>
      </c>
      <c r="V42" s="7">
        <f t="shared" si="5"/>
        <v>72</v>
      </c>
      <c r="W42" s="7">
        <f t="shared" si="6"/>
        <v>0.31</v>
      </c>
    </row>
    <row r="43" spans="2:27" ht="15" customHeight="1" x14ac:dyDescent="0.35">
      <c r="B43" s="73"/>
      <c r="C43" s="7" t="str">
        <f t="shared" si="0"/>
        <v/>
      </c>
      <c r="D43" s="31" t="str">
        <f t="shared" si="7"/>
        <v/>
      </c>
      <c r="E43" s="7" t="str">
        <f t="shared" si="8"/>
        <v/>
      </c>
      <c r="F43" s="55" t="str">
        <f t="shared" si="9"/>
        <v/>
      </c>
      <c r="G43" s="58" t="str">
        <f t="shared" si="1"/>
        <v/>
      </c>
      <c r="H43" s="6"/>
      <c r="I43" s="50" t="e">
        <f>VLOOKUP(B43, 'Issues Log'!$B$3:$H$302, 7, FALSE)</f>
        <v>#N/A</v>
      </c>
      <c r="J43" s="13" t="e">
        <f>VLOOKUP(B43, 'Issues Log'!$B$3:$D$302, 3, FALSE)</f>
        <v>#N/A</v>
      </c>
      <c r="K43" s="2" t="e">
        <f>VLOOKUP(B43, 'Issues Log'!$B$3:$I$302, 8, FALSE)</f>
        <v>#N/A</v>
      </c>
      <c r="L43" s="56" t="e">
        <f>VLOOKUP($B43, 'Issues Log'!$B$3:$J$302, 9, FALSE)</f>
        <v>#N/A</v>
      </c>
      <c r="M43" s="57" t="e">
        <f>VLOOKUP($B43, 'Issues Log'!$B$3:$K$302, 10, FALSE)</f>
        <v>#N/A</v>
      </c>
      <c r="N43" s="57"/>
      <c r="O43" s="57">
        <f t="shared" si="2"/>
        <v>-16</v>
      </c>
      <c r="Q43" s="55">
        <f>WORKDAY($D$3,(R43-1),Holidays!$C$5:$C$100)</f>
        <v>42832</v>
      </c>
      <c r="R43" s="7">
        <v>20</v>
      </c>
      <c r="S43" s="7">
        <f t="shared" si="3"/>
        <v>0</v>
      </c>
      <c r="T43" s="7">
        <f t="shared" si="4"/>
        <v>0</v>
      </c>
      <c r="U43" s="7">
        <f t="shared" si="10"/>
        <v>22</v>
      </c>
      <c r="V43" s="7">
        <f t="shared" si="5"/>
        <v>76</v>
      </c>
      <c r="W43" s="7">
        <f t="shared" si="6"/>
        <v>0.28999999999999998</v>
      </c>
    </row>
    <row r="44" spans="2:27" ht="15" customHeight="1" x14ac:dyDescent="0.35">
      <c r="B44" s="73"/>
      <c r="C44" s="7" t="str">
        <f t="shared" si="0"/>
        <v/>
      </c>
      <c r="D44" s="31" t="str">
        <f t="shared" si="7"/>
        <v/>
      </c>
      <c r="E44" s="7" t="str">
        <f t="shared" si="8"/>
        <v/>
      </c>
      <c r="F44" s="55" t="str">
        <f t="shared" si="9"/>
        <v/>
      </c>
      <c r="G44" s="58" t="str">
        <f t="shared" si="1"/>
        <v/>
      </c>
      <c r="H44" s="6"/>
      <c r="I44" s="50" t="e">
        <f>VLOOKUP(B44, 'Issues Log'!$B$3:$H$302, 7, FALSE)</f>
        <v>#N/A</v>
      </c>
      <c r="J44" s="13" t="e">
        <f>VLOOKUP(B44, 'Issues Log'!$B$3:$D$302, 3, FALSE)</f>
        <v>#N/A</v>
      </c>
      <c r="K44" s="2" t="e">
        <f>VLOOKUP(B44, 'Issues Log'!$B$3:$I$302, 8, FALSE)</f>
        <v>#N/A</v>
      </c>
      <c r="L44" s="56" t="e">
        <f>VLOOKUP($B44, 'Issues Log'!$B$3:$J$302, 9, FALSE)</f>
        <v>#N/A</v>
      </c>
      <c r="M44" s="57" t="e">
        <f>VLOOKUP($B44, 'Issues Log'!$B$3:$K$302, 10, FALSE)</f>
        <v>#N/A</v>
      </c>
      <c r="N44" s="57"/>
      <c r="O44" s="57">
        <f t="shared" si="2"/>
        <v>-18</v>
      </c>
      <c r="Q44" s="55">
        <f>WORKDAY($D$3,(R44-1),Holidays!$C$5:$C$100)</f>
        <v>42835</v>
      </c>
      <c r="R44" s="7">
        <v>21</v>
      </c>
      <c r="S44" s="7">
        <f t="shared" si="3"/>
        <v>0</v>
      </c>
      <c r="T44" s="7">
        <f t="shared" si="4"/>
        <v>0</v>
      </c>
      <c r="U44" s="7">
        <f t="shared" si="10"/>
        <v>22</v>
      </c>
      <c r="V44" s="7">
        <f t="shared" si="5"/>
        <v>80</v>
      </c>
      <c r="W44" s="7">
        <f t="shared" si="6"/>
        <v>0.28000000000000003</v>
      </c>
    </row>
    <row r="45" spans="2:27" ht="15" customHeight="1" x14ac:dyDescent="0.35">
      <c r="B45" s="73"/>
      <c r="C45" s="7" t="str">
        <f t="shared" si="0"/>
        <v/>
      </c>
      <c r="D45" s="31" t="str">
        <f t="shared" si="7"/>
        <v/>
      </c>
      <c r="E45" s="7" t="str">
        <f t="shared" si="8"/>
        <v/>
      </c>
      <c r="F45" s="55" t="str">
        <f t="shared" si="9"/>
        <v/>
      </c>
      <c r="G45" s="58" t="str">
        <f t="shared" si="1"/>
        <v/>
      </c>
      <c r="H45" s="6"/>
      <c r="I45" s="50" t="e">
        <f>VLOOKUP(B45, 'Issues Log'!$B$3:$H$302, 7, FALSE)</f>
        <v>#N/A</v>
      </c>
      <c r="J45" s="13" t="e">
        <f>VLOOKUP(B45, 'Issues Log'!$B$3:$D$302, 3, FALSE)</f>
        <v>#N/A</v>
      </c>
      <c r="K45" s="2" t="e">
        <f>VLOOKUP(B45, 'Issues Log'!$B$3:$I$302, 8, FALSE)</f>
        <v>#N/A</v>
      </c>
      <c r="L45" s="56" t="e">
        <f>VLOOKUP($B45, 'Issues Log'!$B$3:$J$302, 9, FALSE)</f>
        <v>#N/A</v>
      </c>
      <c r="M45" s="57" t="e">
        <f>VLOOKUP($B45, 'Issues Log'!$B$3:$K$302, 10, FALSE)</f>
        <v>#N/A</v>
      </c>
      <c r="N45" s="57"/>
      <c r="O45" s="57">
        <f t="shared" si="2"/>
        <v>-20</v>
      </c>
      <c r="Q45" s="55">
        <f>WORKDAY($D$3,(R45-1),Holidays!$C$5:$C$100)</f>
        <v>42836</v>
      </c>
      <c r="R45" s="7">
        <v>22</v>
      </c>
      <c r="S45" s="7">
        <f t="shared" si="3"/>
        <v>0</v>
      </c>
      <c r="T45" s="7">
        <f t="shared" si="4"/>
        <v>0</v>
      </c>
      <c r="U45" s="7">
        <f t="shared" si="10"/>
        <v>22</v>
      </c>
      <c r="V45" s="7">
        <f t="shared" si="5"/>
        <v>84</v>
      </c>
      <c r="W45" s="7">
        <f t="shared" si="6"/>
        <v>0.26</v>
      </c>
    </row>
    <row r="46" spans="2:27" ht="15" customHeight="1" x14ac:dyDescent="0.35">
      <c r="B46" s="73"/>
      <c r="C46" s="7" t="str">
        <f t="shared" si="0"/>
        <v/>
      </c>
      <c r="D46" s="31" t="str">
        <f t="shared" si="7"/>
        <v/>
      </c>
      <c r="E46" s="7" t="str">
        <f t="shared" si="8"/>
        <v/>
      </c>
      <c r="F46" s="55" t="str">
        <f t="shared" si="9"/>
        <v/>
      </c>
      <c r="G46" s="58" t="str">
        <f t="shared" si="1"/>
        <v/>
      </c>
      <c r="H46" s="6"/>
      <c r="I46" s="50" t="e">
        <f>VLOOKUP(B46, 'Issues Log'!$B$3:$H$302, 7, FALSE)</f>
        <v>#N/A</v>
      </c>
      <c r="J46" s="13" t="e">
        <f>VLOOKUP(B46, 'Issues Log'!$B$3:$D$302, 3, FALSE)</f>
        <v>#N/A</v>
      </c>
      <c r="K46" s="2" t="e">
        <f>VLOOKUP(B46, 'Issues Log'!$B$3:$I$302, 8, FALSE)</f>
        <v>#N/A</v>
      </c>
      <c r="L46" s="56" t="e">
        <f>VLOOKUP($B46, 'Issues Log'!$B$3:$J$302, 9, FALSE)</f>
        <v>#N/A</v>
      </c>
      <c r="M46" s="57" t="e">
        <f>VLOOKUP($B46, 'Issues Log'!$B$3:$K$302, 10, FALSE)</f>
        <v>#N/A</v>
      </c>
      <c r="N46" s="57"/>
      <c r="O46" s="57">
        <f t="shared" si="2"/>
        <v>-22</v>
      </c>
      <c r="Q46" s="55">
        <f>WORKDAY($D$3,(R46-1),Holidays!$C$5:$C$100)</f>
        <v>42837</v>
      </c>
      <c r="R46" s="7">
        <v>23</v>
      </c>
      <c r="S46" s="7">
        <f t="shared" si="3"/>
        <v>0</v>
      </c>
      <c r="T46" s="7">
        <f t="shared" si="4"/>
        <v>0</v>
      </c>
      <c r="U46" s="7">
        <f t="shared" si="10"/>
        <v>22</v>
      </c>
      <c r="V46" s="7">
        <f t="shared" si="5"/>
        <v>88</v>
      </c>
      <c r="W46" s="7">
        <f t="shared" si="6"/>
        <v>0.25</v>
      </c>
    </row>
    <row r="47" spans="2:27" ht="15" customHeight="1" x14ac:dyDescent="0.35">
      <c r="B47" s="73"/>
      <c r="C47" s="7" t="str">
        <f t="shared" si="0"/>
        <v/>
      </c>
      <c r="D47" s="31" t="str">
        <f t="shared" si="7"/>
        <v/>
      </c>
      <c r="E47" s="7" t="str">
        <f t="shared" si="8"/>
        <v/>
      </c>
      <c r="F47" s="55" t="str">
        <f t="shared" si="9"/>
        <v/>
      </c>
      <c r="G47" s="58" t="str">
        <f t="shared" si="1"/>
        <v/>
      </c>
      <c r="H47" s="6"/>
      <c r="I47" s="50" t="e">
        <f>VLOOKUP(B47, 'Issues Log'!$B$3:$H$302, 7, FALSE)</f>
        <v>#N/A</v>
      </c>
      <c r="J47" s="13" t="e">
        <f>VLOOKUP(B47, 'Issues Log'!$B$3:$D$302, 3, FALSE)</f>
        <v>#N/A</v>
      </c>
      <c r="K47" s="2" t="e">
        <f>VLOOKUP(B47, 'Issues Log'!$B$3:$I$302, 8, FALSE)</f>
        <v>#N/A</v>
      </c>
      <c r="L47" s="56" t="e">
        <f>VLOOKUP($B47, 'Issues Log'!$B$3:$J$302, 9, FALSE)</f>
        <v>#N/A</v>
      </c>
      <c r="M47" s="57" t="e">
        <f>VLOOKUP($B47, 'Issues Log'!$B$3:$K$302, 10, FALSE)</f>
        <v>#N/A</v>
      </c>
      <c r="N47" s="57"/>
      <c r="O47" s="57">
        <f t="shared" si="2"/>
        <v>-24</v>
      </c>
      <c r="Q47" s="55">
        <f>WORKDAY($D$3,(R47-1),Holidays!$C$5:$C$100)</f>
        <v>42838</v>
      </c>
      <c r="R47" s="7">
        <v>24</v>
      </c>
      <c r="S47" s="7">
        <f t="shared" si="3"/>
        <v>0</v>
      </c>
      <c r="T47" s="7">
        <f t="shared" si="4"/>
        <v>0</v>
      </c>
      <c r="U47" s="7">
        <f t="shared" si="10"/>
        <v>22</v>
      </c>
      <c r="V47" s="7">
        <f t="shared" si="5"/>
        <v>92</v>
      </c>
      <c r="W47" s="7">
        <f t="shared" si="6"/>
        <v>0.24</v>
      </c>
    </row>
    <row r="48" spans="2:27" ht="15" customHeight="1" x14ac:dyDescent="0.35">
      <c r="B48" s="73"/>
      <c r="C48" s="7" t="str">
        <f t="shared" si="0"/>
        <v/>
      </c>
      <c r="D48" s="31" t="str">
        <f t="shared" si="7"/>
        <v/>
      </c>
      <c r="E48" s="7" t="str">
        <f t="shared" si="8"/>
        <v/>
      </c>
      <c r="F48" s="55" t="str">
        <f t="shared" si="9"/>
        <v/>
      </c>
      <c r="G48" s="58" t="str">
        <f t="shared" si="1"/>
        <v/>
      </c>
      <c r="H48" s="6"/>
      <c r="I48" s="50" t="e">
        <f>VLOOKUP(B48, 'Issues Log'!$B$3:$H$302, 7, FALSE)</f>
        <v>#N/A</v>
      </c>
      <c r="J48" s="13" t="e">
        <f>VLOOKUP(B48, 'Issues Log'!$B$3:$D$302, 3, FALSE)</f>
        <v>#N/A</v>
      </c>
      <c r="K48" s="2" t="e">
        <f>VLOOKUP(B48, 'Issues Log'!$B$3:$I$302, 8, FALSE)</f>
        <v>#N/A</v>
      </c>
      <c r="L48" s="56" t="e">
        <f>VLOOKUP($B48, 'Issues Log'!$B$3:$J$302, 9, FALSE)</f>
        <v>#N/A</v>
      </c>
      <c r="M48" s="57" t="e">
        <f>VLOOKUP($B48, 'Issues Log'!$B$3:$K$302, 10, FALSE)</f>
        <v>#N/A</v>
      </c>
      <c r="N48" s="57"/>
      <c r="O48" s="57">
        <f t="shared" si="2"/>
        <v>-26</v>
      </c>
      <c r="Q48" s="55">
        <f>WORKDAY($D$3,(R48-1),Holidays!$C$5:$C$100)</f>
        <v>42839</v>
      </c>
      <c r="R48" s="7">
        <v>25</v>
      </c>
      <c r="S48" s="7">
        <f t="shared" si="3"/>
        <v>0</v>
      </c>
      <c r="T48" s="7">
        <f t="shared" si="4"/>
        <v>0</v>
      </c>
      <c r="U48" s="7">
        <f t="shared" si="10"/>
        <v>22</v>
      </c>
      <c r="V48" s="7">
        <f t="shared" si="5"/>
        <v>96</v>
      </c>
      <c r="W48" s="7">
        <f t="shared" si="6"/>
        <v>0.23</v>
      </c>
    </row>
    <row r="49" spans="2:23" ht="15" customHeight="1" x14ac:dyDescent="0.35">
      <c r="B49" s="73"/>
      <c r="C49" s="7" t="str">
        <f t="shared" si="0"/>
        <v/>
      </c>
      <c r="D49" s="31" t="str">
        <f t="shared" si="7"/>
        <v/>
      </c>
      <c r="E49" s="7" t="str">
        <f t="shared" si="8"/>
        <v/>
      </c>
      <c r="F49" s="55" t="str">
        <f t="shared" si="9"/>
        <v/>
      </c>
      <c r="G49" s="58" t="str">
        <f t="shared" si="1"/>
        <v/>
      </c>
      <c r="H49" s="6"/>
      <c r="I49" s="50" t="e">
        <f>VLOOKUP(B49, 'Issues Log'!$B$3:$H$302, 7, FALSE)</f>
        <v>#N/A</v>
      </c>
      <c r="J49" s="13" t="e">
        <f>VLOOKUP(B49, 'Issues Log'!$B$3:$D$302, 3, FALSE)</f>
        <v>#N/A</v>
      </c>
      <c r="K49" s="2" t="e">
        <f>VLOOKUP(B49, 'Issues Log'!$B$3:$I$302, 8, FALSE)</f>
        <v>#N/A</v>
      </c>
      <c r="L49" s="56" t="e">
        <f>VLOOKUP($B49, 'Issues Log'!$B$3:$J$302, 9, FALSE)</f>
        <v>#N/A</v>
      </c>
      <c r="M49" s="57" t="e">
        <f>VLOOKUP($B49, 'Issues Log'!$B$3:$K$302, 10, FALSE)</f>
        <v>#N/A</v>
      </c>
      <c r="N49" s="57"/>
      <c r="O49" s="57">
        <f t="shared" si="2"/>
        <v>-28</v>
      </c>
      <c r="Q49" s="55">
        <f>WORKDAY($D$3,(R49-1),Holidays!$C$5:$C$100)</f>
        <v>42842</v>
      </c>
      <c r="R49" s="7">
        <v>26</v>
      </c>
      <c r="S49" s="7">
        <f t="shared" si="3"/>
        <v>0</v>
      </c>
      <c r="T49" s="7">
        <f t="shared" si="4"/>
        <v>0</v>
      </c>
      <c r="U49" s="7">
        <f t="shared" si="10"/>
        <v>22</v>
      </c>
      <c r="V49" s="7">
        <f t="shared" si="5"/>
        <v>100</v>
      </c>
      <c r="W49" s="7">
        <f t="shared" si="6"/>
        <v>0.22</v>
      </c>
    </row>
    <row r="50" spans="2:23" ht="15" customHeight="1" x14ac:dyDescent="0.35">
      <c r="B50" s="73"/>
      <c r="C50" s="7" t="str">
        <f t="shared" si="0"/>
        <v/>
      </c>
      <c r="D50" s="31" t="str">
        <f t="shared" si="7"/>
        <v/>
      </c>
      <c r="E50" s="7" t="str">
        <f t="shared" si="8"/>
        <v/>
      </c>
      <c r="F50" s="55" t="str">
        <f t="shared" si="9"/>
        <v/>
      </c>
      <c r="G50" s="58" t="str">
        <f t="shared" si="1"/>
        <v/>
      </c>
      <c r="H50" s="6"/>
      <c r="I50" s="50" t="e">
        <f>VLOOKUP(B50, 'Issues Log'!$B$3:$H$302, 7, FALSE)</f>
        <v>#N/A</v>
      </c>
      <c r="J50" s="13" t="e">
        <f>VLOOKUP(B50, 'Issues Log'!$B$3:$D$302, 3, FALSE)</f>
        <v>#N/A</v>
      </c>
      <c r="K50" s="2" t="e">
        <f>VLOOKUP(B50, 'Issues Log'!$B$3:$I$302, 8, FALSE)</f>
        <v>#N/A</v>
      </c>
      <c r="L50" s="56" t="e">
        <f>VLOOKUP($B50, 'Issues Log'!$B$3:$J$302, 9, FALSE)</f>
        <v>#N/A</v>
      </c>
      <c r="M50" s="57" t="e">
        <f>VLOOKUP($B50, 'Issues Log'!$B$3:$K$302, 10, FALSE)</f>
        <v>#N/A</v>
      </c>
      <c r="N50" s="57"/>
      <c r="O50" s="57">
        <f t="shared" si="2"/>
        <v>-30</v>
      </c>
      <c r="Q50" s="55">
        <f>WORKDAY($D$3,(R50-1),Holidays!$C$5:$C$100)</f>
        <v>42843</v>
      </c>
      <c r="R50" s="7">
        <v>27</v>
      </c>
      <c r="S50" s="7">
        <f t="shared" si="3"/>
        <v>0</v>
      </c>
      <c r="T50" s="7">
        <f t="shared" si="4"/>
        <v>0</v>
      </c>
      <c r="U50" s="7">
        <f t="shared" si="10"/>
        <v>22</v>
      </c>
      <c r="V50" s="7">
        <f t="shared" si="5"/>
        <v>104</v>
      </c>
      <c r="W50" s="7">
        <f t="shared" si="6"/>
        <v>0.21</v>
      </c>
    </row>
    <row r="51" spans="2:23" ht="15" customHeight="1" x14ac:dyDescent="0.35">
      <c r="B51" s="73"/>
      <c r="C51" s="7" t="str">
        <f t="shared" si="0"/>
        <v/>
      </c>
      <c r="D51" s="31" t="str">
        <f t="shared" si="7"/>
        <v/>
      </c>
      <c r="E51" s="7" t="str">
        <f t="shared" si="8"/>
        <v/>
      </c>
      <c r="F51" s="55" t="str">
        <f t="shared" si="9"/>
        <v/>
      </c>
      <c r="G51" s="58" t="str">
        <f t="shared" si="1"/>
        <v/>
      </c>
      <c r="H51" s="6"/>
      <c r="I51" s="50" t="e">
        <f>VLOOKUP(B51, 'Issues Log'!$B$3:$H$302, 7, FALSE)</f>
        <v>#N/A</v>
      </c>
      <c r="J51" s="13" t="e">
        <f>VLOOKUP(B51, 'Issues Log'!$B$3:$D$302, 3, FALSE)</f>
        <v>#N/A</v>
      </c>
      <c r="K51" s="2" t="e">
        <f>VLOOKUP(B51, 'Issues Log'!$B$3:$I$302, 8, FALSE)</f>
        <v>#N/A</v>
      </c>
      <c r="L51" s="56" t="e">
        <f>VLOOKUP($B51, 'Issues Log'!$B$3:$J$302, 9, FALSE)</f>
        <v>#N/A</v>
      </c>
      <c r="M51" s="57" t="e">
        <f>VLOOKUP($B51, 'Issues Log'!$B$3:$K$302, 10, FALSE)</f>
        <v>#N/A</v>
      </c>
      <c r="N51" s="57"/>
      <c r="O51" s="57">
        <f t="shared" si="2"/>
        <v>-32</v>
      </c>
      <c r="Q51" s="55">
        <f>WORKDAY($D$3,(R51-1),Holidays!$C$5:$C$100)</f>
        <v>42844</v>
      </c>
      <c r="R51" s="7">
        <v>28</v>
      </c>
      <c r="S51" s="7">
        <f t="shared" si="3"/>
        <v>0</v>
      </c>
      <c r="T51" s="7">
        <f t="shared" si="4"/>
        <v>0</v>
      </c>
      <c r="U51" s="7">
        <f t="shared" si="10"/>
        <v>22</v>
      </c>
      <c r="V51" s="7">
        <f t="shared" si="5"/>
        <v>108</v>
      </c>
      <c r="W51" s="7">
        <f t="shared" si="6"/>
        <v>0.2</v>
      </c>
    </row>
    <row r="52" spans="2:23" ht="15" customHeight="1" x14ac:dyDescent="0.35">
      <c r="B52" s="73"/>
      <c r="C52" s="7" t="str">
        <f t="shared" si="0"/>
        <v/>
      </c>
      <c r="D52" s="31" t="str">
        <f t="shared" si="7"/>
        <v/>
      </c>
      <c r="E52" s="7" t="str">
        <f t="shared" si="8"/>
        <v/>
      </c>
      <c r="F52" s="55" t="str">
        <f t="shared" si="9"/>
        <v/>
      </c>
      <c r="G52" s="58" t="str">
        <f t="shared" si="1"/>
        <v/>
      </c>
      <c r="H52" s="6"/>
      <c r="I52" s="50" t="e">
        <f>VLOOKUP(B52, 'Issues Log'!$B$3:$H$302, 7, FALSE)</f>
        <v>#N/A</v>
      </c>
      <c r="J52" s="13" t="e">
        <f>VLOOKUP(B52, 'Issues Log'!$B$3:$D$302, 3, FALSE)</f>
        <v>#N/A</v>
      </c>
      <c r="K52" s="2" t="e">
        <f>VLOOKUP(B52, 'Issues Log'!$B$3:$I$302, 8, FALSE)</f>
        <v>#N/A</v>
      </c>
      <c r="L52" s="56" t="e">
        <f>VLOOKUP($B52, 'Issues Log'!$B$3:$J$302, 9, FALSE)</f>
        <v>#N/A</v>
      </c>
      <c r="M52" s="57" t="e">
        <f>VLOOKUP($B52, 'Issues Log'!$B$3:$K$302, 10, FALSE)</f>
        <v>#N/A</v>
      </c>
      <c r="N52" s="57"/>
      <c r="O52" s="57">
        <f t="shared" si="2"/>
        <v>-34</v>
      </c>
      <c r="Q52" s="55">
        <f>WORKDAY($D$3,(R52-1),Holidays!$C$5:$C$100)</f>
        <v>42852</v>
      </c>
      <c r="R52" s="7">
        <v>29</v>
      </c>
      <c r="S52" s="7">
        <f t="shared" si="3"/>
        <v>0</v>
      </c>
      <c r="T52" s="7">
        <f t="shared" si="4"/>
        <v>0</v>
      </c>
      <c r="U52" s="7">
        <f t="shared" si="10"/>
        <v>22</v>
      </c>
      <c r="V52" s="7">
        <f t="shared" si="5"/>
        <v>112</v>
      </c>
      <c r="W52" s="7">
        <f t="shared" si="6"/>
        <v>0.2</v>
      </c>
    </row>
    <row r="53" spans="2:23" ht="15" customHeight="1" x14ac:dyDescent="0.35">
      <c r="B53" s="73"/>
      <c r="C53" s="7" t="str">
        <f t="shared" si="0"/>
        <v/>
      </c>
      <c r="D53" s="31" t="str">
        <f t="shared" si="7"/>
        <v/>
      </c>
      <c r="E53" s="7" t="str">
        <f t="shared" si="8"/>
        <v/>
      </c>
      <c r="F53" s="55" t="str">
        <f t="shared" si="9"/>
        <v/>
      </c>
      <c r="G53" s="58" t="str">
        <f t="shared" si="1"/>
        <v/>
      </c>
      <c r="H53" s="6"/>
      <c r="I53" s="50" t="e">
        <f>VLOOKUP(B53, 'Issues Log'!$B$3:$H$302, 7, FALSE)</f>
        <v>#N/A</v>
      </c>
      <c r="J53" s="13" t="e">
        <f>VLOOKUP(B53, 'Issues Log'!$B$3:$D$302, 3, FALSE)</f>
        <v>#N/A</v>
      </c>
      <c r="K53" s="2" t="e">
        <f>VLOOKUP(B53, 'Issues Log'!$B$3:$I$302, 8, FALSE)</f>
        <v>#N/A</v>
      </c>
      <c r="L53" s="56" t="e">
        <f>VLOOKUP($B53, 'Issues Log'!$B$3:$J$302, 9, FALSE)</f>
        <v>#N/A</v>
      </c>
      <c r="M53" s="57" t="e">
        <f>VLOOKUP($B53, 'Issues Log'!$B$3:$K$302, 10, FALSE)</f>
        <v>#N/A</v>
      </c>
      <c r="N53" s="57"/>
      <c r="O53" s="57">
        <f t="shared" si="2"/>
        <v>-36</v>
      </c>
      <c r="Q53" s="55">
        <f>WORKDAY($D$3,(R53-1),Holidays!$C$5:$C$100)</f>
        <v>42853</v>
      </c>
      <c r="R53" s="7">
        <v>30</v>
      </c>
      <c r="S53" s="7">
        <f t="shared" si="3"/>
        <v>0</v>
      </c>
      <c r="T53" s="7">
        <f t="shared" si="4"/>
        <v>0</v>
      </c>
      <c r="U53" s="7">
        <f t="shared" si="10"/>
        <v>22</v>
      </c>
      <c r="V53" s="7">
        <f t="shared" si="5"/>
        <v>116</v>
      </c>
      <c r="W53" s="7">
        <f t="shared" si="6"/>
        <v>0.19</v>
      </c>
    </row>
    <row r="54" spans="2:23" ht="15" customHeight="1" x14ac:dyDescent="0.35">
      <c r="B54" s="73"/>
      <c r="C54" s="7" t="str">
        <f t="shared" si="0"/>
        <v/>
      </c>
      <c r="D54" s="31" t="str">
        <f t="shared" si="7"/>
        <v/>
      </c>
      <c r="E54" s="7" t="str">
        <f t="shared" si="8"/>
        <v/>
      </c>
      <c r="F54" s="55" t="str">
        <f t="shared" si="9"/>
        <v/>
      </c>
      <c r="G54" s="58" t="str">
        <f t="shared" si="1"/>
        <v/>
      </c>
      <c r="H54" s="6"/>
      <c r="I54" s="50" t="e">
        <f>VLOOKUP(B54, 'Issues Log'!$B$3:$H$302, 7, FALSE)</f>
        <v>#N/A</v>
      </c>
      <c r="J54" s="13" t="e">
        <f>VLOOKUP(B54, 'Issues Log'!$B$3:$D$302, 3, FALSE)</f>
        <v>#N/A</v>
      </c>
      <c r="K54" s="2" t="e">
        <f>VLOOKUP(B54, 'Issues Log'!$B$3:$I$302, 8, FALSE)</f>
        <v>#N/A</v>
      </c>
      <c r="L54" s="56" t="e">
        <f>VLOOKUP($B54, 'Issues Log'!$B$3:$J$302, 9, FALSE)</f>
        <v>#N/A</v>
      </c>
      <c r="M54" s="57" t="e">
        <f>VLOOKUP($B54, 'Issues Log'!$B$3:$K$302, 10, FALSE)</f>
        <v>#N/A</v>
      </c>
      <c r="N54" s="57"/>
      <c r="O54" s="57">
        <f t="shared" si="2"/>
        <v>24</v>
      </c>
    </row>
    <row r="55" spans="2:23" ht="15" customHeight="1" x14ac:dyDescent="0.35">
      <c r="B55" s="73"/>
      <c r="C55" s="7" t="str">
        <f t="shared" si="0"/>
        <v/>
      </c>
      <c r="D55" s="31" t="str">
        <f t="shared" si="7"/>
        <v/>
      </c>
      <c r="E55" s="7" t="str">
        <f t="shared" si="8"/>
        <v/>
      </c>
      <c r="F55" s="55" t="str">
        <f t="shared" si="9"/>
        <v/>
      </c>
      <c r="G55" s="58" t="str">
        <f t="shared" si="1"/>
        <v/>
      </c>
      <c r="H55" s="6"/>
      <c r="I55" s="50" t="e">
        <f>VLOOKUP(B55, 'Issues Log'!$B$3:$H$302, 7, FALSE)</f>
        <v>#N/A</v>
      </c>
      <c r="J55" s="13" t="e">
        <f>VLOOKUP(B55, 'Issues Log'!$B$3:$D$302, 3, FALSE)</f>
        <v>#N/A</v>
      </c>
      <c r="K55" s="2" t="e">
        <f>VLOOKUP(B55, 'Issues Log'!$B$3:$I$302, 8, FALSE)</f>
        <v>#N/A</v>
      </c>
      <c r="L55" s="56" t="e">
        <f>VLOOKUP($B55, 'Issues Log'!$B$3:$J$302, 9, FALSE)</f>
        <v>#N/A</v>
      </c>
      <c r="M55" s="57" t="e">
        <f>VLOOKUP($B55, 'Issues Log'!$B$3:$K$302, 10, FALSE)</f>
        <v>#N/A</v>
      </c>
      <c r="N55" s="57"/>
      <c r="O55" s="57">
        <f t="shared" si="2"/>
        <v>24</v>
      </c>
    </row>
    <row r="56" spans="2:23" ht="15" customHeight="1" x14ac:dyDescent="0.35">
      <c r="B56" s="73"/>
      <c r="C56" s="7" t="str">
        <f t="shared" ref="C56:C72" si="11">IF(ISERROR(J56),"",J56)</f>
        <v/>
      </c>
      <c r="D56" s="31" t="str">
        <f t="shared" si="7"/>
        <v/>
      </c>
      <c r="E56" s="7" t="str">
        <f t="shared" si="8"/>
        <v/>
      </c>
      <c r="F56" s="55" t="str">
        <f t="shared" si="9"/>
        <v/>
      </c>
      <c r="G56" s="58" t="str">
        <f t="shared" si="1"/>
        <v/>
      </c>
      <c r="H56" s="6"/>
      <c r="I56" s="50" t="e">
        <f>VLOOKUP(B56, 'Issues Log'!$B$3:$H$302, 7, FALSE)</f>
        <v>#N/A</v>
      </c>
      <c r="J56" s="13" t="e">
        <f>VLOOKUP(B56, 'Issues Log'!$B$3:$D$302, 3, FALSE)</f>
        <v>#N/A</v>
      </c>
      <c r="K56" s="2" t="e">
        <f>VLOOKUP(B56, 'Issues Log'!$B$3:$I$302, 8, FALSE)</f>
        <v>#N/A</v>
      </c>
      <c r="L56" s="56" t="e">
        <f>VLOOKUP($B56, 'Issues Log'!$B$3:$J$302, 9, FALSE)</f>
        <v>#N/A</v>
      </c>
      <c r="M56" s="57" t="e">
        <f>VLOOKUP($B56, 'Issues Log'!$B$3:$K$302, 10, FALSE)</f>
        <v>#N/A</v>
      </c>
      <c r="N56" s="57"/>
      <c r="O56" s="57">
        <f t="shared" ref="O56:O72" si="12">ROUND($D$9+($R56-1)*$D$10,1)</f>
        <v>24</v>
      </c>
    </row>
    <row r="57" spans="2:23" ht="15" customHeight="1" x14ac:dyDescent="0.35">
      <c r="B57" s="73"/>
      <c r="C57" s="7" t="str">
        <f t="shared" si="11"/>
        <v/>
      </c>
      <c r="D57" s="31" t="str">
        <f t="shared" si="7"/>
        <v/>
      </c>
      <c r="E57" s="7" t="str">
        <f t="shared" si="8"/>
        <v/>
      </c>
      <c r="F57" s="55" t="str">
        <f t="shared" si="9"/>
        <v/>
      </c>
      <c r="G57" s="58" t="str">
        <f t="shared" si="1"/>
        <v/>
      </c>
      <c r="H57" s="6"/>
      <c r="I57" s="50" t="e">
        <f>VLOOKUP(B57, 'Issues Log'!$B$3:$H$302, 7, FALSE)</f>
        <v>#N/A</v>
      </c>
      <c r="J57" s="13" t="e">
        <f>VLOOKUP(B57, 'Issues Log'!$B$3:$D$302, 3, FALSE)</f>
        <v>#N/A</v>
      </c>
      <c r="K57" s="2" t="e">
        <f>VLOOKUP(B57, 'Issues Log'!$B$3:$I$302, 8, FALSE)</f>
        <v>#N/A</v>
      </c>
      <c r="L57" s="56" t="e">
        <f>VLOOKUP($B57, 'Issues Log'!$B$3:$J$302, 9, FALSE)</f>
        <v>#N/A</v>
      </c>
      <c r="M57" s="57" t="e">
        <f>VLOOKUP($B57, 'Issues Log'!$B$3:$K$302, 10, FALSE)</f>
        <v>#N/A</v>
      </c>
      <c r="N57" s="57"/>
      <c r="O57" s="57">
        <f t="shared" si="12"/>
        <v>24</v>
      </c>
    </row>
    <row r="58" spans="2:23" ht="15" customHeight="1" x14ac:dyDescent="0.35">
      <c r="B58" s="73"/>
      <c r="C58" s="7" t="str">
        <f t="shared" si="11"/>
        <v/>
      </c>
      <c r="D58" s="31" t="str">
        <f t="shared" si="7"/>
        <v/>
      </c>
      <c r="E58" s="7" t="str">
        <f t="shared" si="8"/>
        <v/>
      </c>
      <c r="F58" s="55" t="str">
        <f t="shared" si="9"/>
        <v/>
      </c>
      <c r="G58" s="58" t="str">
        <f t="shared" si="1"/>
        <v/>
      </c>
      <c r="H58" s="6"/>
      <c r="I58" s="50" t="e">
        <f>VLOOKUP(B58, 'Issues Log'!$B$3:$H$302, 7, FALSE)</f>
        <v>#N/A</v>
      </c>
      <c r="J58" s="13" t="e">
        <f>VLOOKUP(B58, 'Issues Log'!$B$3:$D$302, 3, FALSE)</f>
        <v>#N/A</v>
      </c>
      <c r="K58" s="2" t="e">
        <f>VLOOKUP(B58, 'Issues Log'!$B$3:$I$302, 8, FALSE)</f>
        <v>#N/A</v>
      </c>
      <c r="L58" s="56" t="e">
        <f>VLOOKUP($B58, 'Issues Log'!$B$3:$J$302, 9, FALSE)</f>
        <v>#N/A</v>
      </c>
      <c r="M58" s="57" t="e">
        <f>VLOOKUP($B58, 'Issues Log'!$B$3:$K$302, 10, FALSE)</f>
        <v>#N/A</v>
      </c>
      <c r="N58" s="57"/>
      <c r="O58" s="57">
        <f t="shared" si="12"/>
        <v>24</v>
      </c>
    </row>
    <row r="59" spans="2:23" ht="15" customHeight="1" x14ac:dyDescent="0.35">
      <c r="B59" s="73"/>
      <c r="C59" s="7" t="str">
        <f t="shared" si="11"/>
        <v/>
      </c>
      <c r="D59" s="31" t="str">
        <f t="shared" si="7"/>
        <v/>
      </c>
      <c r="E59" s="7" t="str">
        <f t="shared" si="8"/>
        <v/>
      </c>
      <c r="F59" s="55" t="str">
        <f t="shared" si="9"/>
        <v/>
      </c>
      <c r="G59" s="58" t="str">
        <f t="shared" si="1"/>
        <v/>
      </c>
      <c r="H59" s="6"/>
      <c r="I59" s="50" t="e">
        <f>VLOOKUP(B59, 'Issues Log'!$B$3:$H$302, 7, FALSE)</f>
        <v>#N/A</v>
      </c>
      <c r="J59" s="13" t="e">
        <f>VLOOKUP(B59, 'Issues Log'!$B$3:$D$302, 3, FALSE)</f>
        <v>#N/A</v>
      </c>
      <c r="K59" s="2" t="e">
        <f>VLOOKUP(B59, 'Issues Log'!$B$3:$I$302, 8, FALSE)</f>
        <v>#N/A</v>
      </c>
      <c r="L59" s="56" t="e">
        <f>VLOOKUP($B59, 'Issues Log'!$B$3:$J$302, 9, FALSE)</f>
        <v>#N/A</v>
      </c>
      <c r="M59" s="57" t="e">
        <f>VLOOKUP($B59, 'Issues Log'!$B$3:$K$302, 10, FALSE)</f>
        <v>#N/A</v>
      </c>
      <c r="N59" s="57"/>
      <c r="O59" s="57">
        <f t="shared" si="12"/>
        <v>24</v>
      </c>
    </row>
    <row r="60" spans="2:23" ht="15" customHeight="1" x14ac:dyDescent="0.35">
      <c r="B60" s="73"/>
      <c r="C60" s="7" t="str">
        <f t="shared" si="11"/>
        <v/>
      </c>
      <c r="D60" s="31" t="str">
        <f t="shared" si="7"/>
        <v/>
      </c>
      <c r="E60" s="7" t="str">
        <f t="shared" si="8"/>
        <v/>
      </c>
      <c r="F60" s="55" t="str">
        <f t="shared" si="9"/>
        <v/>
      </c>
      <c r="G60" s="58" t="str">
        <f t="shared" si="1"/>
        <v/>
      </c>
      <c r="H60" s="6"/>
      <c r="I60" s="50" t="e">
        <f>VLOOKUP(B60, 'Issues Log'!$B$3:$H$302, 7, FALSE)</f>
        <v>#N/A</v>
      </c>
      <c r="J60" s="13" t="e">
        <f>VLOOKUP(B60, 'Issues Log'!$B$3:$D$302, 3, FALSE)</f>
        <v>#N/A</v>
      </c>
      <c r="K60" s="2" t="e">
        <f>VLOOKUP(B60, 'Issues Log'!$B$3:$I$302, 8, FALSE)</f>
        <v>#N/A</v>
      </c>
      <c r="L60" s="56" t="e">
        <f>VLOOKUP($B60, 'Issues Log'!$B$3:$J$302, 9, FALSE)</f>
        <v>#N/A</v>
      </c>
      <c r="M60" s="57" t="e">
        <f>VLOOKUP($B60, 'Issues Log'!$B$3:$K$302, 10, FALSE)</f>
        <v>#N/A</v>
      </c>
      <c r="N60" s="57"/>
      <c r="O60" s="57">
        <f t="shared" si="12"/>
        <v>24</v>
      </c>
    </row>
    <row r="61" spans="2:23" ht="15" customHeight="1" x14ac:dyDescent="0.35">
      <c r="B61" s="73"/>
      <c r="C61" s="7" t="str">
        <f t="shared" si="11"/>
        <v/>
      </c>
      <c r="D61" s="31" t="str">
        <f t="shared" si="7"/>
        <v/>
      </c>
      <c r="E61" s="7" t="str">
        <f t="shared" si="8"/>
        <v/>
      </c>
      <c r="F61" s="55" t="str">
        <f t="shared" si="9"/>
        <v/>
      </c>
      <c r="G61" s="58" t="str">
        <f t="shared" si="1"/>
        <v/>
      </c>
      <c r="H61" s="6"/>
      <c r="I61" s="50" t="e">
        <f>VLOOKUP(B61, 'Issues Log'!$B$3:$H$302, 7, FALSE)</f>
        <v>#N/A</v>
      </c>
      <c r="J61" s="13" t="e">
        <f>VLOOKUP(B61, 'Issues Log'!$B$3:$D$302, 3, FALSE)</f>
        <v>#N/A</v>
      </c>
      <c r="K61" s="2" t="e">
        <f>VLOOKUP(B61, 'Issues Log'!$B$3:$I$302, 8, FALSE)</f>
        <v>#N/A</v>
      </c>
      <c r="L61" s="56" t="e">
        <f>VLOOKUP($B61, 'Issues Log'!$B$3:$J$302, 9, FALSE)</f>
        <v>#N/A</v>
      </c>
      <c r="M61" s="57" t="e">
        <f>VLOOKUP($B61, 'Issues Log'!$B$3:$K$302, 10, FALSE)</f>
        <v>#N/A</v>
      </c>
      <c r="N61" s="57"/>
      <c r="O61" s="57">
        <f t="shared" si="12"/>
        <v>24</v>
      </c>
    </row>
    <row r="62" spans="2:23" ht="15" customHeight="1" x14ac:dyDescent="0.35">
      <c r="B62" s="73"/>
      <c r="C62" s="7" t="str">
        <f t="shared" si="11"/>
        <v/>
      </c>
      <c r="D62" s="31" t="str">
        <f t="shared" si="7"/>
        <v/>
      </c>
      <c r="E62" s="7" t="str">
        <f t="shared" si="8"/>
        <v/>
      </c>
      <c r="F62" s="55" t="str">
        <f t="shared" si="9"/>
        <v/>
      </c>
      <c r="G62" s="58" t="str">
        <f t="shared" si="1"/>
        <v/>
      </c>
      <c r="H62" s="6"/>
      <c r="I62" s="50" t="e">
        <f>VLOOKUP(B62, 'Issues Log'!$B$3:$H$302, 7, FALSE)</f>
        <v>#N/A</v>
      </c>
      <c r="J62" s="13" t="e">
        <f>VLOOKUP(B62, 'Issues Log'!$B$3:$D$302, 3, FALSE)</f>
        <v>#N/A</v>
      </c>
      <c r="K62" s="2" t="e">
        <f>VLOOKUP(B62, 'Issues Log'!$B$3:$I$302, 8, FALSE)</f>
        <v>#N/A</v>
      </c>
      <c r="L62" s="56" t="e">
        <f>VLOOKUP($B62, 'Issues Log'!$B$3:$J$302, 9, FALSE)</f>
        <v>#N/A</v>
      </c>
      <c r="M62" s="57" t="e">
        <f>VLOOKUP($B62, 'Issues Log'!$B$3:$K$302, 10, FALSE)</f>
        <v>#N/A</v>
      </c>
      <c r="N62" s="57"/>
      <c r="O62" s="57">
        <f t="shared" si="12"/>
        <v>24</v>
      </c>
    </row>
    <row r="63" spans="2:23" ht="15" customHeight="1" x14ac:dyDescent="0.35">
      <c r="B63" s="73"/>
      <c r="C63" s="7" t="str">
        <f t="shared" si="11"/>
        <v/>
      </c>
      <c r="D63" s="31" t="str">
        <f t="shared" si="7"/>
        <v/>
      </c>
      <c r="E63" s="7" t="str">
        <f t="shared" si="8"/>
        <v/>
      </c>
      <c r="F63" s="55" t="str">
        <f t="shared" si="9"/>
        <v/>
      </c>
      <c r="G63" s="58" t="str">
        <f t="shared" si="1"/>
        <v/>
      </c>
      <c r="H63" s="6"/>
      <c r="I63" s="50" t="e">
        <f>VLOOKUP(B63, 'Issues Log'!$B$3:$H$302, 7, FALSE)</f>
        <v>#N/A</v>
      </c>
      <c r="J63" s="13" t="e">
        <f>VLOOKUP(B63, 'Issues Log'!$B$3:$D$302, 3, FALSE)</f>
        <v>#N/A</v>
      </c>
      <c r="K63" s="2" t="e">
        <f>VLOOKUP(B63, 'Issues Log'!$B$3:$I$302, 8, FALSE)</f>
        <v>#N/A</v>
      </c>
      <c r="L63" s="56" t="e">
        <f>VLOOKUP($B63, 'Issues Log'!$B$3:$J$302, 9, FALSE)</f>
        <v>#N/A</v>
      </c>
      <c r="M63" s="57" t="e">
        <f>VLOOKUP($B63, 'Issues Log'!$B$3:$K$302, 10, FALSE)</f>
        <v>#N/A</v>
      </c>
      <c r="N63" s="57"/>
      <c r="O63" s="57">
        <f t="shared" si="12"/>
        <v>24</v>
      </c>
    </row>
    <row r="64" spans="2:23" ht="15" customHeight="1" x14ac:dyDescent="0.35">
      <c r="B64" s="73"/>
      <c r="C64" s="7" t="str">
        <f t="shared" si="11"/>
        <v/>
      </c>
      <c r="D64" s="31" t="str">
        <f t="shared" si="7"/>
        <v/>
      </c>
      <c r="E64" s="7" t="str">
        <f t="shared" si="8"/>
        <v/>
      </c>
      <c r="F64" s="55" t="str">
        <f t="shared" si="9"/>
        <v/>
      </c>
      <c r="G64" s="58" t="str">
        <f t="shared" si="1"/>
        <v/>
      </c>
      <c r="H64" s="6"/>
      <c r="I64" s="50" t="e">
        <f>VLOOKUP(B64, 'Issues Log'!$B$3:$H$302, 7, FALSE)</f>
        <v>#N/A</v>
      </c>
      <c r="J64" s="13" t="e">
        <f>VLOOKUP(B64, 'Issues Log'!$B$3:$D$302, 3, FALSE)</f>
        <v>#N/A</v>
      </c>
      <c r="K64" s="2" t="e">
        <f>VLOOKUP(B64, 'Issues Log'!$B$3:$I$302, 8, FALSE)</f>
        <v>#N/A</v>
      </c>
      <c r="L64" s="56" t="e">
        <f>VLOOKUP($B64, 'Issues Log'!$B$3:$J$302, 9, FALSE)</f>
        <v>#N/A</v>
      </c>
      <c r="M64" s="57" t="e">
        <f>VLOOKUP($B64, 'Issues Log'!$B$3:$K$302, 10, FALSE)</f>
        <v>#N/A</v>
      </c>
      <c r="N64" s="57"/>
      <c r="O64" s="57">
        <f t="shared" si="12"/>
        <v>24</v>
      </c>
    </row>
    <row r="65" spans="2:15" ht="15" customHeight="1" x14ac:dyDescent="0.35">
      <c r="B65" s="73"/>
      <c r="C65" s="7" t="str">
        <f t="shared" si="11"/>
        <v/>
      </c>
      <c r="D65" s="31" t="str">
        <f t="shared" si="7"/>
        <v/>
      </c>
      <c r="E65" s="7" t="str">
        <f t="shared" si="8"/>
        <v/>
      </c>
      <c r="F65" s="55" t="str">
        <f t="shared" si="9"/>
        <v/>
      </c>
      <c r="G65" s="58" t="str">
        <f t="shared" si="1"/>
        <v/>
      </c>
      <c r="H65" s="6"/>
      <c r="I65" s="50" t="e">
        <f>VLOOKUP(B65, 'Issues Log'!$B$3:$H$302, 7, FALSE)</f>
        <v>#N/A</v>
      </c>
      <c r="J65" s="13" t="e">
        <f>VLOOKUP(B65, 'Issues Log'!$B$3:$D$302, 3, FALSE)</f>
        <v>#N/A</v>
      </c>
      <c r="K65" s="2" t="e">
        <f>VLOOKUP(B65, 'Issues Log'!$B$3:$I$302, 8, FALSE)</f>
        <v>#N/A</v>
      </c>
      <c r="L65" s="56" t="e">
        <f>VLOOKUP($B65, 'Issues Log'!$B$3:$J$302, 9, FALSE)</f>
        <v>#N/A</v>
      </c>
      <c r="M65" s="57" t="e">
        <f>VLOOKUP($B65, 'Issues Log'!$B$3:$K$302, 10, FALSE)</f>
        <v>#N/A</v>
      </c>
      <c r="N65" s="57"/>
      <c r="O65" s="57">
        <f t="shared" si="12"/>
        <v>24</v>
      </c>
    </row>
    <row r="66" spans="2:15" ht="15" customHeight="1" x14ac:dyDescent="0.35">
      <c r="B66" s="73"/>
      <c r="C66" s="7" t="str">
        <f t="shared" si="11"/>
        <v/>
      </c>
      <c r="D66" s="31" t="str">
        <f t="shared" si="7"/>
        <v/>
      </c>
      <c r="E66" s="7" t="str">
        <f t="shared" si="8"/>
        <v/>
      </c>
      <c r="F66" s="55" t="str">
        <f t="shared" si="9"/>
        <v/>
      </c>
      <c r="G66" s="58" t="str">
        <f t="shared" si="1"/>
        <v/>
      </c>
      <c r="H66" s="6"/>
      <c r="I66" s="50" t="e">
        <f>VLOOKUP(B66, 'Issues Log'!$B$3:$H$302, 7, FALSE)</f>
        <v>#N/A</v>
      </c>
      <c r="J66" s="13" t="e">
        <f>VLOOKUP(B66, 'Issues Log'!$B$3:$D$302, 3, FALSE)</f>
        <v>#N/A</v>
      </c>
      <c r="K66" s="2" t="e">
        <f>VLOOKUP(B66, 'Issues Log'!$B$3:$I$302, 8, FALSE)</f>
        <v>#N/A</v>
      </c>
      <c r="L66" s="56" t="e">
        <f>VLOOKUP($B66, 'Issues Log'!$B$3:$J$302, 9, FALSE)</f>
        <v>#N/A</v>
      </c>
      <c r="M66" s="57" t="e">
        <f>VLOOKUP($B66, 'Issues Log'!$B$3:$K$302, 10, FALSE)</f>
        <v>#N/A</v>
      </c>
      <c r="N66" s="57"/>
      <c r="O66" s="57">
        <f t="shared" si="12"/>
        <v>24</v>
      </c>
    </row>
    <row r="67" spans="2:15" ht="15" customHeight="1" x14ac:dyDescent="0.35">
      <c r="B67" s="73"/>
      <c r="C67" s="7" t="str">
        <f t="shared" si="11"/>
        <v/>
      </c>
      <c r="D67" s="31" t="str">
        <f t="shared" si="7"/>
        <v/>
      </c>
      <c r="E67" s="7" t="str">
        <f t="shared" si="8"/>
        <v/>
      </c>
      <c r="F67" s="55" t="str">
        <f t="shared" si="9"/>
        <v/>
      </c>
      <c r="G67" s="58" t="str">
        <f t="shared" si="1"/>
        <v/>
      </c>
      <c r="H67" s="6"/>
      <c r="I67" s="50" t="e">
        <f>VLOOKUP(B67, 'Issues Log'!$B$3:$H$302, 7, FALSE)</f>
        <v>#N/A</v>
      </c>
      <c r="J67" s="13" t="e">
        <f>VLOOKUP(B67, 'Issues Log'!$B$3:$D$302, 3, FALSE)</f>
        <v>#N/A</v>
      </c>
      <c r="K67" s="2" t="e">
        <f>VLOOKUP(B67, 'Issues Log'!$B$3:$I$302, 8, FALSE)</f>
        <v>#N/A</v>
      </c>
      <c r="L67" s="56" t="e">
        <f>VLOOKUP($B67, 'Issues Log'!$B$3:$J$302, 9, FALSE)</f>
        <v>#N/A</v>
      </c>
      <c r="M67" s="57" t="e">
        <f>VLOOKUP($B67, 'Issues Log'!$B$3:$K$302, 10, FALSE)</f>
        <v>#N/A</v>
      </c>
      <c r="N67" s="57"/>
      <c r="O67" s="57">
        <f t="shared" si="12"/>
        <v>24</v>
      </c>
    </row>
    <row r="68" spans="2:15" ht="15" customHeight="1" x14ac:dyDescent="0.35">
      <c r="B68" s="73"/>
      <c r="C68" s="7" t="str">
        <f t="shared" si="11"/>
        <v/>
      </c>
      <c r="D68" s="31" t="str">
        <f t="shared" si="7"/>
        <v/>
      </c>
      <c r="E68" s="7" t="str">
        <f t="shared" si="8"/>
        <v/>
      </c>
      <c r="F68" s="55" t="str">
        <f t="shared" si="9"/>
        <v/>
      </c>
      <c r="G68" s="58" t="str">
        <f t="shared" si="1"/>
        <v/>
      </c>
      <c r="H68" s="6"/>
      <c r="I68" s="50" t="e">
        <f>VLOOKUP(B68, 'Issues Log'!$B$3:$H$302, 7, FALSE)</f>
        <v>#N/A</v>
      </c>
      <c r="J68" s="13" t="e">
        <f>VLOOKUP(B68, 'Issues Log'!$B$3:$D$302, 3, FALSE)</f>
        <v>#N/A</v>
      </c>
      <c r="K68" s="2" t="e">
        <f>VLOOKUP(B68, 'Issues Log'!$B$3:$I$302, 8, FALSE)</f>
        <v>#N/A</v>
      </c>
      <c r="L68" s="56" t="e">
        <f>VLOOKUP($B68, 'Issues Log'!$B$3:$J$302, 9, FALSE)</f>
        <v>#N/A</v>
      </c>
      <c r="M68" s="57" t="e">
        <f>VLOOKUP($B68, 'Issues Log'!$B$3:$K$302, 10, FALSE)</f>
        <v>#N/A</v>
      </c>
      <c r="N68" s="57"/>
      <c r="O68" s="57">
        <f t="shared" si="12"/>
        <v>24</v>
      </c>
    </row>
    <row r="69" spans="2:15" ht="15" customHeight="1" x14ac:dyDescent="0.35">
      <c r="B69" s="73"/>
      <c r="C69" s="7" t="str">
        <f t="shared" si="11"/>
        <v/>
      </c>
      <c r="D69" s="31" t="str">
        <f t="shared" si="7"/>
        <v/>
      </c>
      <c r="E69" s="7" t="str">
        <f t="shared" si="8"/>
        <v/>
      </c>
      <c r="F69" s="55" t="str">
        <f t="shared" si="9"/>
        <v/>
      </c>
      <c r="G69" s="58" t="str">
        <f t="shared" si="1"/>
        <v/>
      </c>
      <c r="H69" s="6"/>
      <c r="I69" s="50" t="e">
        <f>VLOOKUP(B69, 'Issues Log'!$B$3:$H$302, 7, FALSE)</f>
        <v>#N/A</v>
      </c>
      <c r="J69" s="13" t="e">
        <f>VLOOKUP(B69, 'Issues Log'!$B$3:$D$302, 3, FALSE)</f>
        <v>#N/A</v>
      </c>
      <c r="K69" s="2" t="e">
        <f>VLOOKUP(B69, 'Issues Log'!$B$3:$I$302, 8, FALSE)</f>
        <v>#N/A</v>
      </c>
      <c r="L69" s="56" t="e">
        <f>VLOOKUP($B69, 'Issues Log'!$B$3:$J$302, 9, FALSE)</f>
        <v>#N/A</v>
      </c>
      <c r="M69" s="57" t="e">
        <f>VLOOKUP($B69, 'Issues Log'!$B$3:$K$302, 10, FALSE)</f>
        <v>#N/A</v>
      </c>
      <c r="N69" s="57"/>
      <c r="O69" s="57">
        <f t="shared" si="12"/>
        <v>24</v>
      </c>
    </row>
    <row r="70" spans="2:15" ht="15" customHeight="1" x14ac:dyDescent="0.35">
      <c r="B70" s="73"/>
      <c r="C70" s="7" t="str">
        <f t="shared" si="11"/>
        <v/>
      </c>
      <c r="D70" s="31" t="str">
        <f t="shared" si="7"/>
        <v/>
      </c>
      <c r="E70" s="7" t="str">
        <f t="shared" si="8"/>
        <v/>
      </c>
      <c r="F70" s="55" t="str">
        <f t="shared" si="9"/>
        <v/>
      </c>
      <c r="G70" s="58" t="str">
        <f t="shared" si="1"/>
        <v/>
      </c>
      <c r="H70" s="6"/>
      <c r="I70" s="50" t="e">
        <f>VLOOKUP(B70, 'Issues Log'!$B$3:$H$302, 7, FALSE)</f>
        <v>#N/A</v>
      </c>
      <c r="J70" s="13" t="e">
        <f>VLOOKUP(B70, 'Issues Log'!$B$3:$D$302, 3, FALSE)</f>
        <v>#N/A</v>
      </c>
      <c r="K70" s="2" t="e">
        <f>VLOOKUP(B70, 'Issues Log'!$B$3:$I$302, 8, FALSE)</f>
        <v>#N/A</v>
      </c>
      <c r="L70" s="56" t="e">
        <f>VLOOKUP($B70, 'Issues Log'!$B$3:$J$302, 9, FALSE)</f>
        <v>#N/A</v>
      </c>
      <c r="M70" s="57" t="e">
        <f>VLOOKUP($B70, 'Issues Log'!$B$3:$K$302, 10, FALSE)</f>
        <v>#N/A</v>
      </c>
      <c r="N70" s="57"/>
      <c r="O70" s="57">
        <f t="shared" si="12"/>
        <v>24</v>
      </c>
    </row>
    <row r="71" spans="2:15" ht="15" customHeight="1" x14ac:dyDescent="0.35">
      <c r="B71" s="73"/>
      <c r="C71" s="7" t="str">
        <f t="shared" si="11"/>
        <v/>
      </c>
      <c r="D71" s="31" t="str">
        <f t="shared" si="7"/>
        <v/>
      </c>
      <c r="E71" s="7" t="str">
        <f t="shared" si="8"/>
        <v/>
      </c>
      <c r="F71" s="55" t="str">
        <f t="shared" si="9"/>
        <v/>
      </c>
      <c r="G71" s="58" t="str">
        <f t="shared" si="1"/>
        <v/>
      </c>
      <c r="H71" s="6"/>
      <c r="I71" s="50" t="e">
        <f>VLOOKUP(B71, 'Issues Log'!$B$3:$H$302, 7, FALSE)</f>
        <v>#N/A</v>
      </c>
      <c r="J71" s="13" t="e">
        <f>VLOOKUP(B71, 'Issues Log'!$B$3:$D$302, 3, FALSE)</f>
        <v>#N/A</v>
      </c>
      <c r="K71" s="2" t="e">
        <f>VLOOKUP(B71, 'Issues Log'!$B$3:$I$302, 8, FALSE)</f>
        <v>#N/A</v>
      </c>
      <c r="L71" s="56" t="e">
        <f>VLOOKUP($B71, 'Issues Log'!$B$3:$J$302, 9, FALSE)</f>
        <v>#N/A</v>
      </c>
      <c r="M71" s="57" t="e">
        <f>VLOOKUP($B71, 'Issues Log'!$B$3:$K$302, 10, FALSE)</f>
        <v>#N/A</v>
      </c>
      <c r="N71" s="57"/>
      <c r="O71" s="57">
        <f t="shared" si="12"/>
        <v>24</v>
      </c>
    </row>
    <row r="72" spans="2:15" ht="15" customHeight="1" x14ac:dyDescent="0.35">
      <c r="B72" s="73"/>
      <c r="C72" s="7" t="str">
        <f t="shared" si="11"/>
        <v/>
      </c>
      <c r="D72" s="31" t="str">
        <f t="shared" si="7"/>
        <v/>
      </c>
      <c r="E72" s="7" t="str">
        <f t="shared" si="8"/>
        <v/>
      </c>
      <c r="F72" s="55" t="str">
        <f t="shared" si="9"/>
        <v/>
      </c>
      <c r="G72" s="58" t="str">
        <f t="shared" si="1"/>
        <v/>
      </c>
      <c r="H72" s="6"/>
      <c r="I72" s="50" t="e">
        <f>VLOOKUP(B72, 'Issues Log'!$B$3:$H$302, 7, FALSE)</f>
        <v>#N/A</v>
      </c>
      <c r="J72" s="13" t="e">
        <f>VLOOKUP(B72, 'Issues Log'!$B$3:$D$302, 3, FALSE)</f>
        <v>#N/A</v>
      </c>
      <c r="K72" s="2" t="e">
        <f>VLOOKUP(B72, 'Issues Log'!$B$3:$I$302, 8, FALSE)</f>
        <v>#N/A</v>
      </c>
      <c r="L72" s="56" t="e">
        <f>VLOOKUP($B72, 'Issues Log'!$B$3:$J$302, 9, FALSE)</f>
        <v>#N/A</v>
      </c>
      <c r="M72" s="57" t="e">
        <f>VLOOKUP($B72, 'Issues Log'!$B$3:$K$302, 10, FALSE)</f>
        <v>#N/A</v>
      </c>
      <c r="N72" s="57"/>
      <c r="O72" s="57">
        <f t="shared" si="12"/>
        <v>24</v>
      </c>
    </row>
    <row r="73" spans="2:15" ht="15" customHeight="1" x14ac:dyDescent="0.35">
      <c r="B73" s="46"/>
      <c r="C73" s="46"/>
      <c r="D73" s="46"/>
      <c r="E73" s="46"/>
      <c r="F73" s="46"/>
      <c r="G73" s="46"/>
      <c r="I73" s="18"/>
    </row>
    <row r="74" spans="2:15" ht="15" customHeight="1" x14ac:dyDescent="0.35"/>
    <row r="75" spans="2:15" ht="15" customHeight="1" x14ac:dyDescent="0.35"/>
    <row r="76" spans="2:15" ht="15" customHeight="1" x14ac:dyDescent="0.35"/>
    <row r="77" spans="2:15" ht="15" customHeight="1" x14ac:dyDescent="0.35"/>
    <row r="78" spans="2:15" ht="15" customHeight="1" x14ac:dyDescent="0.35"/>
    <row r="79" spans="2:15" ht="15" customHeight="1" x14ac:dyDescent="0.35"/>
    <row r="80" spans="2:15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</sheetData>
  <phoneticPr fontId="3" type="noConversion"/>
  <conditionalFormatting sqref="D21">
    <cfRule type="cellIs" dxfId="13" priority="1" stopIfTrue="1" operator="lessThan">
      <formula>-0.25</formula>
    </cfRule>
    <cfRule type="cellIs" dxfId="12" priority="2" stopIfTrue="1" operator="between">
      <formula>-0.25</formula>
      <formula>0.75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G101"/>
  <sheetViews>
    <sheetView topLeftCell="A4" zoomScaleNormal="100" workbookViewId="0">
      <selection activeCell="E14" sqref="E14"/>
    </sheetView>
  </sheetViews>
  <sheetFormatPr defaultColWidth="17.1328125" defaultRowHeight="12.75" customHeight="1" x14ac:dyDescent="0.35"/>
  <cols>
    <col min="1" max="1" width="3.53125" customWidth="1"/>
    <col min="2" max="2" width="5.33203125" customWidth="1"/>
    <col min="3" max="3" width="30.46484375" customWidth="1"/>
    <col min="4" max="4" width="10.6640625" customWidth="1"/>
    <col min="5" max="6" width="12.46484375" customWidth="1"/>
    <col min="7" max="7" width="13.1328125" customWidth="1"/>
    <col min="8" max="8" width="3.86328125" hidden="1" customWidth="1"/>
    <col min="9" max="9" width="18.46484375" hidden="1" customWidth="1"/>
    <col min="10" max="10" width="13.86328125" hidden="1" customWidth="1"/>
    <col min="11" max="11" width="13.6640625" style="20" hidden="1" customWidth="1"/>
    <col min="12" max="13" width="13.53125" style="20" hidden="1" customWidth="1"/>
    <col min="14" max="14" width="5.1328125" style="20" hidden="1" customWidth="1"/>
    <col min="15" max="15" width="7.33203125" style="20" hidden="1" customWidth="1"/>
    <col min="16" max="16" width="3.46484375" customWidth="1"/>
    <col min="17" max="17" width="10.6640625" customWidth="1"/>
    <col min="18" max="18" width="6.6640625" customWidth="1"/>
    <col min="19" max="19" width="11.33203125" customWidth="1"/>
    <col min="20" max="20" width="11.86328125" customWidth="1"/>
    <col min="21" max="21" width="13" customWidth="1"/>
    <col min="22" max="22" width="12.53125" customWidth="1"/>
    <col min="23" max="23" width="13.1328125" customWidth="1"/>
    <col min="24" max="24" width="4" customWidth="1"/>
    <col min="25" max="25" width="11.46484375" customWidth="1"/>
    <col min="26" max="26" width="6.1328125" customWidth="1"/>
    <col min="27" max="27" width="5.6640625" customWidth="1"/>
    <col min="28" max="28" width="4.33203125" customWidth="1"/>
    <col min="29" max="29" width="6.33203125" customWidth="1"/>
    <col min="30" max="30" width="5.46484375" customWidth="1"/>
    <col min="31" max="31" width="3" customWidth="1"/>
    <col min="32" max="32" width="13.33203125" customWidth="1"/>
    <col min="33" max="33" width="23.1328125" customWidth="1"/>
    <col min="34" max="40" width="17.1328125" customWidth="1"/>
  </cols>
  <sheetData>
    <row r="2" spans="2:33" s="21" customFormat="1" ht="26.45" customHeight="1" x14ac:dyDescent="0.35">
      <c r="B2" s="22"/>
      <c r="C2" s="23" t="s">
        <v>12</v>
      </c>
      <c r="D2" s="23"/>
      <c r="E2" s="24"/>
      <c r="F2" s="47"/>
      <c r="G2" s="47"/>
      <c r="H2" s="25"/>
      <c r="I2" s="25"/>
      <c r="J2" s="25"/>
      <c r="K2" s="26"/>
      <c r="L2" s="26"/>
      <c r="M2" s="26"/>
      <c r="N2" s="26"/>
      <c r="O2" s="26"/>
      <c r="P2" s="47"/>
      <c r="Q2" s="48"/>
      <c r="R2"/>
      <c r="S2"/>
      <c r="T2"/>
      <c r="U2"/>
      <c r="V2"/>
      <c r="W2"/>
      <c r="X2"/>
      <c r="Y2"/>
      <c r="Z2"/>
      <c r="AA2"/>
      <c r="AB2" s="66"/>
      <c r="AC2" s="67"/>
      <c r="AD2" s="67"/>
      <c r="AE2" s="66"/>
      <c r="AF2" s="27"/>
    </row>
    <row r="3" spans="2:33" ht="15" customHeight="1" x14ac:dyDescent="0.35">
      <c r="B3" s="3"/>
      <c r="C3" s="7" t="s">
        <v>10</v>
      </c>
      <c r="D3" s="8">
        <v>42822</v>
      </c>
      <c r="E3" s="6"/>
      <c r="F3" s="46"/>
      <c r="G3" s="46"/>
      <c r="P3" s="46"/>
      <c r="Q3" s="48"/>
      <c r="AB3" s="46"/>
      <c r="AC3" s="48"/>
      <c r="AD3" s="48"/>
      <c r="AE3" s="46"/>
      <c r="AG3" s="2"/>
    </row>
    <row r="4" spans="2:33" ht="15" customHeight="1" x14ac:dyDescent="0.35">
      <c r="B4" s="3"/>
      <c r="C4" s="7" t="s">
        <v>3</v>
      </c>
      <c r="D4" s="8">
        <v>42836</v>
      </c>
      <c r="E4" s="6"/>
      <c r="F4" s="46"/>
      <c r="G4" s="46"/>
      <c r="P4" s="46"/>
      <c r="Q4" s="48"/>
      <c r="AB4" s="46"/>
      <c r="AC4" s="48"/>
      <c r="AD4" s="48"/>
      <c r="AE4" s="46"/>
      <c r="AF4" s="46"/>
    </row>
    <row r="5" spans="2:33" ht="15" customHeight="1" x14ac:dyDescent="0.35">
      <c r="B5" s="3"/>
      <c r="C5" s="7" t="s">
        <v>0</v>
      </c>
      <c r="D5" s="9">
        <v>4</v>
      </c>
      <c r="E5" s="6"/>
      <c r="F5" s="46"/>
      <c r="G5" s="46"/>
      <c r="P5" s="46"/>
      <c r="Q5" s="48"/>
      <c r="AB5" s="46"/>
      <c r="AC5" s="48"/>
      <c r="AD5" s="48"/>
      <c r="AE5" s="46"/>
      <c r="AF5" s="16"/>
    </row>
    <row r="6" spans="2:33" ht="15" customHeight="1" x14ac:dyDescent="0.35">
      <c r="B6" s="3"/>
      <c r="C6" s="7" t="s">
        <v>13</v>
      </c>
      <c r="D6" s="9">
        <v>0.6</v>
      </c>
      <c r="E6" s="6"/>
      <c r="F6" s="46"/>
      <c r="G6" s="46"/>
      <c r="P6" s="46"/>
      <c r="Q6" s="48"/>
      <c r="AB6" s="46"/>
      <c r="AC6" s="48"/>
      <c r="AD6" s="48"/>
      <c r="AE6" s="46"/>
    </row>
    <row r="7" spans="2:33" ht="15" customHeight="1" x14ac:dyDescent="0.35">
      <c r="B7" s="3"/>
      <c r="C7" s="7" t="s">
        <v>24</v>
      </c>
      <c r="D7" s="7">
        <f>NETWORKDAYS($D$3,$D$4,Holidays!$C$5:$C$100)</f>
        <v>11</v>
      </c>
      <c r="E7" s="6"/>
      <c r="F7" s="46"/>
      <c r="G7" s="46"/>
      <c r="P7" s="46"/>
      <c r="Q7" s="48"/>
      <c r="AB7" s="46"/>
      <c r="AC7" s="48"/>
      <c r="AD7" s="48"/>
      <c r="AE7" s="46"/>
    </row>
    <row r="8" spans="2:33" ht="15" customHeight="1" x14ac:dyDescent="0.35">
      <c r="B8" s="3"/>
      <c r="C8" s="7" t="s">
        <v>25</v>
      </c>
      <c r="D8" s="7">
        <f>D5*D7</f>
        <v>44</v>
      </c>
      <c r="E8" s="6"/>
      <c r="F8" s="46"/>
      <c r="G8" s="46"/>
      <c r="P8" s="46"/>
      <c r="Q8" s="48"/>
      <c r="AB8" s="46"/>
      <c r="AC8" s="48"/>
      <c r="AD8" s="48"/>
      <c r="AE8" s="46"/>
    </row>
    <row r="9" spans="2:33" ht="15" customHeight="1" x14ac:dyDescent="0.35">
      <c r="B9" s="3"/>
      <c r="C9" s="7" t="s">
        <v>26</v>
      </c>
      <c r="D9" s="7">
        <f>ROUNDDOWN(D6*D8,1)</f>
        <v>26.4</v>
      </c>
      <c r="E9" s="6"/>
      <c r="F9" s="46"/>
      <c r="G9" s="46"/>
      <c r="P9" s="46"/>
      <c r="Q9" s="48"/>
      <c r="AB9" s="46"/>
      <c r="AC9" s="48"/>
      <c r="AD9" s="48"/>
      <c r="AE9" s="46"/>
    </row>
    <row r="10" spans="2:33" ht="15" customHeight="1" x14ac:dyDescent="0.35">
      <c r="B10" s="3"/>
      <c r="C10" s="7" t="s">
        <v>27</v>
      </c>
      <c r="D10" s="15">
        <f>(-1*D9)/D7</f>
        <v>-2.4</v>
      </c>
      <c r="E10" s="6"/>
      <c r="F10" s="46"/>
      <c r="G10" s="46"/>
      <c r="P10" s="46"/>
      <c r="Q10" s="48"/>
      <c r="AB10" s="46"/>
      <c r="AC10" s="48"/>
      <c r="AD10" s="48"/>
      <c r="AE10" s="46"/>
    </row>
    <row r="11" spans="2:33" ht="15" customHeight="1" x14ac:dyDescent="0.35">
      <c r="B11" s="46"/>
      <c r="C11" s="11"/>
      <c r="D11" s="11"/>
      <c r="E11" s="46"/>
      <c r="F11" s="46"/>
      <c r="G11" s="46"/>
      <c r="P11" s="46"/>
      <c r="Q11" s="48"/>
      <c r="AB11" s="46"/>
      <c r="AC11" s="48"/>
      <c r="AD11" s="48"/>
      <c r="AE11" s="46"/>
    </row>
    <row r="12" spans="2:33" ht="15" customHeight="1" x14ac:dyDescent="0.35">
      <c r="B12" s="46"/>
      <c r="C12" s="46"/>
      <c r="D12" s="46"/>
      <c r="E12" s="46"/>
      <c r="F12" s="46"/>
      <c r="G12" s="46"/>
      <c r="P12" s="46"/>
      <c r="Q12" s="48"/>
      <c r="AB12" s="46"/>
      <c r="AC12" s="48"/>
      <c r="AD12" s="48"/>
      <c r="AE12" s="46"/>
    </row>
    <row r="13" spans="2:33" ht="15" customHeight="1" x14ac:dyDescent="0.35">
      <c r="B13" s="46"/>
      <c r="C13" s="46"/>
      <c r="D13" s="46"/>
      <c r="E13" s="46"/>
      <c r="F13" s="46"/>
      <c r="G13" s="46"/>
      <c r="P13" s="46"/>
      <c r="Q13" s="48"/>
      <c r="AB13" s="46"/>
      <c r="AC13" s="48"/>
      <c r="AD13" s="48"/>
      <c r="AE13" s="46"/>
    </row>
    <row r="14" spans="2:33" ht="15" customHeight="1" x14ac:dyDescent="0.35">
      <c r="B14" s="46"/>
      <c r="C14" s="46"/>
      <c r="D14" s="46"/>
      <c r="E14" s="46"/>
      <c r="F14" s="46"/>
      <c r="G14" s="46"/>
      <c r="P14" s="46"/>
      <c r="Q14" s="48"/>
      <c r="AB14" s="46"/>
      <c r="AC14" s="48"/>
      <c r="AD14" s="48"/>
      <c r="AE14" s="46"/>
    </row>
    <row r="15" spans="2:33" ht="15" customHeight="1" x14ac:dyDescent="0.35">
      <c r="B15" s="46"/>
      <c r="C15" s="46"/>
      <c r="D15" s="46"/>
      <c r="E15" s="46"/>
      <c r="F15" s="46"/>
      <c r="G15" s="46"/>
      <c r="P15" s="46"/>
      <c r="Q15" s="48"/>
      <c r="AB15" s="46"/>
      <c r="AC15" s="48"/>
      <c r="AD15" s="48"/>
      <c r="AE15" s="46"/>
    </row>
    <row r="16" spans="2:33" ht="15" customHeight="1" x14ac:dyDescent="0.35">
      <c r="B16" s="46"/>
      <c r="C16" s="46"/>
      <c r="D16" s="46"/>
      <c r="E16" s="46"/>
      <c r="F16" s="46"/>
      <c r="G16" s="46"/>
      <c r="P16" s="46"/>
      <c r="Q16" s="48"/>
      <c r="AB16" s="46"/>
      <c r="AC16" s="48"/>
      <c r="AD16" s="48"/>
      <c r="AE16" s="46"/>
    </row>
    <row r="17" spans="2:31" ht="15" customHeight="1" x14ac:dyDescent="0.35">
      <c r="B17" s="46"/>
      <c r="C17" s="46"/>
      <c r="D17" s="46"/>
      <c r="E17" s="46"/>
      <c r="F17" s="46"/>
      <c r="G17" s="46"/>
      <c r="P17" s="46"/>
      <c r="Q17" s="48"/>
      <c r="AB17" s="46"/>
      <c r="AC17" s="48"/>
      <c r="AD17" s="48"/>
      <c r="AE17" s="46"/>
    </row>
    <row r="18" spans="2:31" ht="15" customHeight="1" x14ac:dyDescent="0.35">
      <c r="B18" s="46"/>
      <c r="C18" s="46"/>
      <c r="D18" s="46"/>
      <c r="E18" s="46"/>
      <c r="F18" s="46"/>
      <c r="G18" s="46"/>
      <c r="P18" s="46"/>
      <c r="Q18" s="48"/>
      <c r="AB18" s="46"/>
      <c r="AC18" s="48"/>
      <c r="AD18" s="48"/>
      <c r="AE18" s="46"/>
    </row>
    <row r="19" spans="2:31" ht="15" customHeight="1" x14ac:dyDescent="0.35">
      <c r="B19" s="46"/>
      <c r="C19" s="10"/>
      <c r="D19" s="10"/>
      <c r="E19" s="46"/>
      <c r="F19" s="46"/>
      <c r="G19" s="46"/>
      <c r="P19" s="46"/>
      <c r="Q19" s="48"/>
      <c r="AB19" s="46"/>
      <c r="AC19" s="48"/>
      <c r="AD19" s="48"/>
      <c r="AE19" s="46"/>
    </row>
    <row r="20" spans="2:31" ht="15" customHeight="1" x14ac:dyDescent="0.4">
      <c r="B20" s="3"/>
      <c r="C20" s="4" t="s">
        <v>11</v>
      </c>
      <c r="D20" s="4">
        <f>SUM(D24:D72)</f>
        <v>26.5</v>
      </c>
      <c r="E20" s="46"/>
      <c r="F20" s="46"/>
      <c r="G20" s="46"/>
      <c r="P20" s="46"/>
      <c r="Q20" s="48"/>
      <c r="AB20" s="46"/>
      <c r="AC20" s="48"/>
      <c r="AD20" s="48"/>
      <c r="AE20" s="46"/>
    </row>
    <row r="21" spans="2:31" ht="15" customHeight="1" x14ac:dyDescent="0.4">
      <c r="B21" s="3"/>
      <c r="C21" s="12" t="s">
        <v>22</v>
      </c>
      <c r="D21" s="7">
        <f>$D$9-$D$20</f>
        <v>-0.10000000000000142</v>
      </c>
      <c r="E21" s="46"/>
      <c r="F21" s="46"/>
      <c r="G21" s="46"/>
      <c r="Y21" s="48"/>
      <c r="Z21" s="48"/>
      <c r="AA21" s="48"/>
      <c r="AB21" s="46"/>
      <c r="AC21" s="48"/>
      <c r="AD21" s="48"/>
      <c r="AE21" s="46"/>
    </row>
    <row r="22" spans="2:31" ht="17" customHeight="1" x14ac:dyDescent="0.35">
      <c r="B22" s="46"/>
      <c r="C22" s="11"/>
      <c r="D22" s="11"/>
      <c r="E22" s="46"/>
      <c r="F22" s="46"/>
      <c r="G22" s="46"/>
      <c r="Y22" s="48"/>
      <c r="Z22" s="48"/>
      <c r="AA22" s="48"/>
      <c r="AB22" s="46"/>
      <c r="AC22" s="48"/>
      <c r="AD22" s="48"/>
      <c r="AE22" s="46"/>
    </row>
    <row r="23" spans="2:31" ht="31.25" customHeight="1" x14ac:dyDescent="0.4">
      <c r="B23" s="49" t="s">
        <v>34</v>
      </c>
      <c r="C23" s="4" t="s">
        <v>19</v>
      </c>
      <c r="D23" s="4" t="s">
        <v>18</v>
      </c>
      <c r="E23" s="4" t="s">
        <v>21</v>
      </c>
      <c r="F23" s="4" t="s">
        <v>33</v>
      </c>
      <c r="G23" s="4" t="s">
        <v>36</v>
      </c>
      <c r="H23" s="6"/>
      <c r="I23" s="5" t="s">
        <v>6</v>
      </c>
      <c r="J23" s="5" t="s">
        <v>14</v>
      </c>
      <c r="K23" s="19" t="s">
        <v>5</v>
      </c>
      <c r="L23" s="19" t="s">
        <v>37</v>
      </c>
      <c r="M23" s="19" t="s">
        <v>38</v>
      </c>
      <c r="N23" s="19"/>
      <c r="O23" s="19" t="s">
        <v>39</v>
      </c>
      <c r="Q23" s="23" t="s">
        <v>1</v>
      </c>
      <c r="R23" s="23" t="s">
        <v>7</v>
      </c>
      <c r="S23" s="23" t="s">
        <v>28</v>
      </c>
      <c r="T23" s="23" t="s">
        <v>29</v>
      </c>
      <c r="U23" s="23" t="s">
        <v>17</v>
      </c>
      <c r="V23" s="23" t="s">
        <v>23</v>
      </c>
      <c r="W23" s="23" t="s">
        <v>2</v>
      </c>
      <c r="X23" s="46"/>
      <c r="Y23" s="63" t="s">
        <v>40</v>
      </c>
      <c r="Z23" s="46"/>
      <c r="AA23" s="46"/>
    </row>
    <row r="24" spans="2:31" ht="15" customHeight="1" x14ac:dyDescent="0.35">
      <c r="B24" s="73">
        <v>11</v>
      </c>
      <c r="C24" s="7" t="str">
        <f t="shared" ref="C24:C72" si="0">IF(ISERROR(J24),"",J24)</f>
        <v>스마트워치 GUI 구현</v>
      </c>
      <c r="D24" s="31">
        <f>IF(ISERROR(I24),"",I24)</f>
        <v>1</v>
      </c>
      <c r="E24" s="7" t="str">
        <f>IF(ISERROR(K24),"",K24)</f>
        <v>Complete</v>
      </c>
      <c r="F24" s="55">
        <f>IF(ISERROR(L24),"",L24)</f>
        <v>42822</v>
      </c>
      <c r="G24" s="58">
        <f t="shared" ref="G24:G72" si="1">IF(ISERROR(M24),"",M24)</f>
        <v>1</v>
      </c>
      <c r="H24" s="6"/>
      <c r="I24" s="50">
        <f>VLOOKUP(B24, 'Issues Log'!$B$3:$H$302, 7, FALSE)</f>
        <v>1</v>
      </c>
      <c r="J24" s="13" t="str">
        <f>VLOOKUP(B24, 'Issues Log'!$B$3:$D$302, 3, FALSE)</f>
        <v>스마트워치 GUI 구현</v>
      </c>
      <c r="K24" s="2" t="str">
        <f>VLOOKUP(B24, 'Issues Log'!$B$3:$I$302, 8, FALSE)</f>
        <v>Complete</v>
      </c>
      <c r="L24" s="56">
        <f>VLOOKUP($B24, 'Issues Log'!$B$3:$J$302, 9, FALSE)</f>
        <v>42822</v>
      </c>
      <c r="M24" s="57">
        <f>VLOOKUP($B24, 'Issues Log'!$B$3:$K$302, 10, FALSE)</f>
        <v>1</v>
      </c>
      <c r="N24" s="57"/>
      <c r="O24" s="57">
        <f t="shared" ref="O24:O72" si="2">ROUND($D$9+($R24-1)*$D$10,1)</f>
        <v>26.4</v>
      </c>
      <c r="Q24" s="55">
        <f>WORKDAY($D$3,(R24-1),Holidays!$C$5:$C$100)</f>
        <v>42822</v>
      </c>
      <c r="R24" s="7">
        <v>1</v>
      </c>
      <c r="S24" s="7">
        <f t="shared" ref="S24:S53" si="3">IF(OR(O24&lt;0,0,O24&gt;$D$9),0,O24)</f>
        <v>26.4</v>
      </c>
      <c r="T24" s="7">
        <f t="shared" ref="T24:T53" si="4">$D$9-U24</f>
        <v>26.4</v>
      </c>
      <c r="U24" s="7">
        <f>SUMIF($L$24:$L$72,"&lt;"&amp;Q24,$M$24:$M$72)</f>
        <v>0</v>
      </c>
      <c r="V24" s="7">
        <f t="shared" ref="V24:V53" si="5">$D$5*(R24-1)</f>
        <v>0</v>
      </c>
      <c r="W24" s="7" t="str">
        <f t="shared" ref="W24:W53" si="6">IF(OR((T24=""),(V24=0)),"",ROUND((U24/V24),2))</f>
        <v/>
      </c>
      <c r="X24" s="46"/>
      <c r="Y24" s="64">
        <v>42853</v>
      </c>
      <c r="Z24" s="46"/>
      <c r="AA24" s="46"/>
    </row>
    <row r="25" spans="2:31" ht="15" customHeight="1" x14ac:dyDescent="0.35">
      <c r="B25" s="73">
        <v>12</v>
      </c>
      <c r="C25" s="7" t="str">
        <f t="shared" si="0"/>
        <v xml:space="preserve">UDP 소켓 통신구축 </v>
      </c>
      <c r="D25" s="31">
        <f t="shared" ref="D25:D72" si="7">IF(ISERROR(I25),"",I25)</f>
        <v>2</v>
      </c>
      <c r="E25" s="7" t="str">
        <f t="shared" ref="E25:F72" si="8">IF(ISERROR(K25),"",K25)</f>
        <v>Complete</v>
      </c>
      <c r="F25" s="55">
        <f t="shared" si="8"/>
        <v>42825</v>
      </c>
      <c r="G25" s="58">
        <f t="shared" si="1"/>
        <v>2</v>
      </c>
      <c r="H25" s="6"/>
      <c r="I25" s="50">
        <f>VLOOKUP(B25, 'Issues Log'!$B$3:$H$302, 7, FALSE)</f>
        <v>2</v>
      </c>
      <c r="J25" s="13" t="str">
        <f>VLOOKUP(B25, 'Issues Log'!$B$3:$D$302, 3, FALSE)</f>
        <v xml:space="preserve">UDP 소켓 통신구축 </v>
      </c>
      <c r="K25" s="2" t="str">
        <f>VLOOKUP(B25, 'Issues Log'!$B$3:$I$302, 8, FALSE)</f>
        <v>Complete</v>
      </c>
      <c r="L25" s="56">
        <f>VLOOKUP($B25, 'Issues Log'!$B$3:$J$302, 9, FALSE)</f>
        <v>42825</v>
      </c>
      <c r="M25" s="57">
        <f>VLOOKUP($B25, 'Issues Log'!$B$3:$K$302, 10, FALSE)</f>
        <v>2</v>
      </c>
      <c r="N25" s="57"/>
      <c r="O25" s="57">
        <f t="shared" si="2"/>
        <v>24</v>
      </c>
      <c r="Q25" s="55">
        <f>WORKDAY($D$3,(R25-1),Holidays!$C$5:$C$100)</f>
        <v>42823</v>
      </c>
      <c r="R25" s="7">
        <v>2</v>
      </c>
      <c r="S25" s="7">
        <f t="shared" si="3"/>
        <v>24</v>
      </c>
      <c r="T25" s="7">
        <f t="shared" si="4"/>
        <v>25.4</v>
      </c>
      <c r="U25" s="7">
        <f t="shared" ref="U25:U53" si="9">SUMIF($L$24:$L$72,"&lt;"&amp;Q25,$M$24:$M$72)</f>
        <v>1</v>
      </c>
      <c r="V25" s="7">
        <f t="shared" si="5"/>
        <v>4</v>
      </c>
      <c r="W25" s="7">
        <f t="shared" si="6"/>
        <v>0.25</v>
      </c>
      <c r="X25" s="46"/>
      <c r="Y25" s="7">
        <f>NETWORKDAYS($D$3,$Y$24,Holidays!$C$5:$C$100)</f>
        <v>19</v>
      </c>
      <c r="Z25" s="46"/>
      <c r="AA25" s="46"/>
    </row>
    <row r="26" spans="2:31" ht="15" customHeight="1" x14ac:dyDescent="0.35">
      <c r="B26" s="73">
        <v>13</v>
      </c>
      <c r="C26" s="7" t="str">
        <f t="shared" si="0"/>
        <v>스마트폰 GUI 구현</v>
      </c>
      <c r="D26" s="31">
        <f t="shared" si="7"/>
        <v>1</v>
      </c>
      <c r="E26" s="7" t="str">
        <f t="shared" si="8"/>
        <v>Complete</v>
      </c>
      <c r="F26" s="55">
        <f t="shared" si="8"/>
        <v>42823</v>
      </c>
      <c r="G26" s="58">
        <f t="shared" si="1"/>
        <v>1</v>
      </c>
      <c r="H26" s="6"/>
      <c r="I26" s="50">
        <f>VLOOKUP(B26, 'Issues Log'!$B$3:$H$302, 7, FALSE)</f>
        <v>1</v>
      </c>
      <c r="J26" s="13" t="str">
        <f>VLOOKUP(B26, 'Issues Log'!$B$3:$D$302, 3, FALSE)</f>
        <v>스마트폰 GUI 구현</v>
      </c>
      <c r="K26" s="2" t="str">
        <f>VLOOKUP(B26, 'Issues Log'!$B$3:$I$302, 8, FALSE)</f>
        <v>Complete</v>
      </c>
      <c r="L26" s="56">
        <f>VLOOKUP($B26, 'Issues Log'!$B$3:$J$302, 9, FALSE)</f>
        <v>42823</v>
      </c>
      <c r="M26" s="57">
        <f>VLOOKUP($B26, 'Issues Log'!$B$3:$K$302, 10, FALSE)</f>
        <v>1</v>
      </c>
      <c r="N26" s="57"/>
      <c r="O26" s="57">
        <f t="shared" si="2"/>
        <v>21.6</v>
      </c>
      <c r="Q26" s="55">
        <f>WORKDAY($D$3,(R26-1),Holidays!$C$5:$C$100)</f>
        <v>42824</v>
      </c>
      <c r="R26" s="7">
        <v>3</v>
      </c>
      <c r="S26" s="7">
        <f t="shared" si="3"/>
        <v>21.6</v>
      </c>
      <c r="T26" s="7">
        <f t="shared" si="4"/>
        <v>24.4</v>
      </c>
      <c r="U26" s="7">
        <f t="shared" si="9"/>
        <v>2</v>
      </c>
      <c r="V26" s="7">
        <f t="shared" si="5"/>
        <v>8</v>
      </c>
      <c r="W26" s="7">
        <f t="shared" si="6"/>
        <v>0.25</v>
      </c>
      <c r="X26" s="46"/>
      <c r="Y26" s="46"/>
      <c r="Z26" s="46"/>
      <c r="AA26" s="46"/>
    </row>
    <row r="27" spans="2:31" ht="15" customHeight="1" x14ac:dyDescent="0.35">
      <c r="B27" s="73">
        <v>14</v>
      </c>
      <c r="C27" s="7" t="str">
        <f t="shared" si="0"/>
        <v>오디오 데이터 스트리밍</v>
      </c>
      <c r="D27" s="31">
        <f t="shared" si="7"/>
        <v>2</v>
      </c>
      <c r="E27" s="7" t="str">
        <f t="shared" si="8"/>
        <v>Complete</v>
      </c>
      <c r="F27" s="55">
        <f t="shared" si="8"/>
        <v>42825</v>
      </c>
      <c r="G27" s="58">
        <f t="shared" si="1"/>
        <v>2.5</v>
      </c>
      <c r="H27" s="6"/>
      <c r="I27" s="50">
        <f>VLOOKUP(B27, 'Issues Log'!$B$3:$H$302, 7, FALSE)</f>
        <v>2</v>
      </c>
      <c r="J27" s="13" t="str">
        <f>VLOOKUP(B27, 'Issues Log'!$B$3:$D$302, 3, FALSE)</f>
        <v>오디오 데이터 스트리밍</v>
      </c>
      <c r="K27" s="2" t="str">
        <f>VLOOKUP(B27, 'Issues Log'!$B$3:$I$302, 8, FALSE)</f>
        <v>Complete</v>
      </c>
      <c r="L27" s="56">
        <f>VLOOKUP($B27, 'Issues Log'!$B$3:$J$302, 9, FALSE)</f>
        <v>42825</v>
      </c>
      <c r="M27" s="57">
        <f>VLOOKUP($B27, 'Issues Log'!$B$3:$K$302, 10, FALSE)</f>
        <v>2.5</v>
      </c>
      <c r="N27" s="57"/>
      <c r="O27" s="57">
        <f t="shared" si="2"/>
        <v>19.2</v>
      </c>
      <c r="Q27" s="55">
        <f>WORKDAY($D$3,(R27-1),Holidays!$C$5:$C$100)</f>
        <v>42825</v>
      </c>
      <c r="R27" s="7">
        <v>4</v>
      </c>
      <c r="S27" s="7">
        <f t="shared" si="3"/>
        <v>19.2</v>
      </c>
      <c r="T27" s="7">
        <f t="shared" si="4"/>
        <v>20.9</v>
      </c>
      <c r="U27" s="7">
        <f t="shared" si="9"/>
        <v>5.5</v>
      </c>
      <c r="V27" s="7">
        <f t="shared" si="5"/>
        <v>12</v>
      </c>
      <c r="W27" s="7">
        <f t="shared" si="6"/>
        <v>0.46</v>
      </c>
      <c r="X27" s="46"/>
      <c r="Y27" s="46"/>
      <c r="Z27" s="46"/>
      <c r="AA27" s="46"/>
    </row>
    <row r="28" spans="2:31" ht="15" customHeight="1" x14ac:dyDescent="0.35">
      <c r="B28" s="73">
        <v>15</v>
      </c>
      <c r="C28" s="7" t="str">
        <f t="shared" si="0"/>
        <v>서버측 소켓 통신구축</v>
      </c>
      <c r="D28" s="31">
        <f t="shared" si="7"/>
        <v>3</v>
      </c>
      <c r="E28" s="7" t="str">
        <f t="shared" si="8"/>
        <v>Complete</v>
      </c>
      <c r="F28" s="55">
        <f t="shared" si="8"/>
        <v>42824</v>
      </c>
      <c r="G28" s="58">
        <f t="shared" si="1"/>
        <v>3.5</v>
      </c>
      <c r="H28" s="6"/>
      <c r="I28" s="50">
        <f>VLOOKUP(B28, 'Issues Log'!$B$3:$H$302, 7, FALSE)</f>
        <v>3</v>
      </c>
      <c r="J28" s="13" t="str">
        <f>VLOOKUP(B28, 'Issues Log'!$B$3:$D$302, 3, FALSE)</f>
        <v>서버측 소켓 통신구축</v>
      </c>
      <c r="K28" s="2" t="str">
        <f>VLOOKUP(B28, 'Issues Log'!$B$3:$I$302, 8, FALSE)</f>
        <v>Complete</v>
      </c>
      <c r="L28" s="56">
        <f>VLOOKUP($B28, 'Issues Log'!$B$3:$J$302, 9, FALSE)</f>
        <v>42824</v>
      </c>
      <c r="M28" s="57">
        <f>VLOOKUP($B28, 'Issues Log'!$B$3:$K$302, 10, FALSE)</f>
        <v>3.5</v>
      </c>
      <c r="N28" s="57"/>
      <c r="O28" s="57">
        <f t="shared" si="2"/>
        <v>16.8</v>
      </c>
      <c r="Q28" s="55">
        <f>WORKDAY($D$3,(R28-1),Holidays!$C$5:$C$100)</f>
        <v>42828</v>
      </c>
      <c r="R28" s="7">
        <v>5</v>
      </c>
      <c r="S28" s="7">
        <f t="shared" si="3"/>
        <v>16.8</v>
      </c>
      <c r="T28" s="7">
        <f t="shared" si="4"/>
        <v>12.899999999999999</v>
      </c>
      <c r="U28" s="7">
        <f t="shared" si="9"/>
        <v>13.5</v>
      </c>
      <c r="V28" s="7">
        <f t="shared" si="5"/>
        <v>16</v>
      </c>
      <c r="W28" s="7">
        <f t="shared" si="6"/>
        <v>0.84</v>
      </c>
      <c r="X28" s="46"/>
      <c r="Y28" s="46"/>
      <c r="Z28" s="46"/>
      <c r="AA28" s="46"/>
    </row>
    <row r="29" spans="2:31" ht="15" customHeight="1" x14ac:dyDescent="0.35">
      <c r="B29" s="73">
        <v>16</v>
      </c>
      <c r="C29" s="7" t="str">
        <f t="shared" si="0"/>
        <v>Urban dataset 학습</v>
      </c>
      <c r="D29" s="31">
        <f t="shared" si="7"/>
        <v>3</v>
      </c>
      <c r="E29" s="7" t="str">
        <f t="shared" si="8"/>
        <v>Complete</v>
      </c>
      <c r="F29" s="55">
        <f t="shared" si="8"/>
        <v>42825</v>
      </c>
      <c r="G29" s="58">
        <f t="shared" si="1"/>
        <v>3</v>
      </c>
      <c r="H29" s="6"/>
      <c r="I29" s="50">
        <f>VLOOKUP(B29, 'Issues Log'!$B$3:$H$302, 7, FALSE)</f>
        <v>3</v>
      </c>
      <c r="J29" s="13" t="str">
        <f>VLOOKUP(B29, 'Issues Log'!$B$3:$D$302, 3, FALSE)</f>
        <v>Urban dataset 학습</v>
      </c>
      <c r="K29" s="2" t="str">
        <f>VLOOKUP(B29, 'Issues Log'!$B$3:$I$302, 8, FALSE)</f>
        <v>Complete</v>
      </c>
      <c r="L29" s="56">
        <f>VLOOKUP($B29, 'Issues Log'!$B$3:$J$302, 9, FALSE)</f>
        <v>42825</v>
      </c>
      <c r="M29" s="57">
        <f>VLOOKUP($B29, 'Issues Log'!$B$3:$K$302, 10, FALSE)</f>
        <v>3</v>
      </c>
      <c r="N29" s="57"/>
      <c r="O29" s="57">
        <f t="shared" si="2"/>
        <v>14.4</v>
      </c>
      <c r="Q29" s="55">
        <f>WORKDAY($D$3,(R29-1),Holidays!$C$5:$C$100)</f>
        <v>42829</v>
      </c>
      <c r="R29" s="7">
        <v>6</v>
      </c>
      <c r="S29" s="7">
        <f t="shared" si="3"/>
        <v>14.4</v>
      </c>
      <c r="T29" s="7">
        <f t="shared" si="4"/>
        <v>12.899999999999999</v>
      </c>
      <c r="U29" s="7">
        <f t="shared" si="9"/>
        <v>13.5</v>
      </c>
      <c r="V29" s="7">
        <f t="shared" si="5"/>
        <v>20</v>
      </c>
      <c r="W29" s="7">
        <f t="shared" si="6"/>
        <v>0.68</v>
      </c>
      <c r="X29" s="46"/>
      <c r="Y29" s="46"/>
      <c r="Z29" s="46"/>
      <c r="AA29" s="46"/>
    </row>
    <row r="30" spans="2:31" ht="15" customHeight="1" x14ac:dyDescent="0.35">
      <c r="B30" s="73">
        <v>17</v>
      </c>
      <c r="C30" s="7" t="str">
        <f t="shared" si="0"/>
        <v>sound classification test</v>
      </c>
      <c r="D30" s="31">
        <f t="shared" si="7"/>
        <v>0.5</v>
      </c>
      <c r="E30" s="7" t="str">
        <f t="shared" si="8"/>
        <v>Complete</v>
      </c>
      <c r="F30" s="55">
        <f t="shared" si="8"/>
        <v>42826</v>
      </c>
      <c r="G30" s="58">
        <f t="shared" si="1"/>
        <v>0.5</v>
      </c>
      <c r="H30" s="6"/>
      <c r="I30" s="50">
        <f>VLOOKUP(B30, 'Issues Log'!$B$3:$H$302, 7, FALSE)</f>
        <v>0.5</v>
      </c>
      <c r="J30" s="13" t="str">
        <f>VLOOKUP(B30, 'Issues Log'!$B$3:$D$302, 3, FALSE)</f>
        <v>sound classification test</v>
      </c>
      <c r="K30" s="2" t="str">
        <f>VLOOKUP(B30, 'Issues Log'!$B$3:$I$302, 8, FALSE)</f>
        <v>Complete</v>
      </c>
      <c r="L30" s="56">
        <f>VLOOKUP($B30, 'Issues Log'!$B$3:$J$302, 9, FALSE)</f>
        <v>42826</v>
      </c>
      <c r="M30" s="57">
        <f>VLOOKUP($B30, 'Issues Log'!$B$3:$K$302, 10, FALSE)</f>
        <v>0.5</v>
      </c>
      <c r="N30" s="57"/>
      <c r="O30" s="57">
        <f t="shared" si="2"/>
        <v>12</v>
      </c>
      <c r="Q30" s="55">
        <f>WORKDAY($D$3,(R30-1),Holidays!$C$5:$C$100)</f>
        <v>42830</v>
      </c>
      <c r="R30" s="7">
        <v>7</v>
      </c>
      <c r="S30" s="7">
        <f t="shared" si="3"/>
        <v>12</v>
      </c>
      <c r="T30" s="7">
        <f t="shared" si="4"/>
        <v>12.899999999999999</v>
      </c>
      <c r="U30" s="7">
        <f t="shared" si="9"/>
        <v>13.5</v>
      </c>
      <c r="V30" s="7">
        <f t="shared" si="5"/>
        <v>24</v>
      </c>
      <c r="W30" s="7">
        <f t="shared" si="6"/>
        <v>0.56000000000000005</v>
      </c>
      <c r="X30" s="46"/>
      <c r="Y30" s="46"/>
      <c r="Z30" s="46"/>
      <c r="AA30" s="46"/>
    </row>
    <row r="31" spans="2:31" ht="15" customHeight="1" x14ac:dyDescent="0.35">
      <c r="B31" s="73">
        <v>18</v>
      </c>
      <c r="C31" s="7" t="str">
        <f t="shared" si="0"/>
        <v>소리 분류 정확도 향상 연구</v>
      </c>
      <c r="D31" s="31">
        <f t="shared" si="7"/>
        <v>3</v>
      </c>
      <c r="E31" s="7" t="str">
        <f t="shared" si="8"/>
        <v>Complete</v>
      </c>
      <c r="F31" s="55">
        <f t="shared" si="8"/>
        <v>42830</v>
      </c>
      <c r="G31" s="58">
        <f t="shared" si="1"/>
        <v>2</v>
      </c>
      <c r="H31" s="6"/>
      <c r="I31" s="50">
        <f>VLOOKUP(B31, 'Issues Log'!$B$3:$H$302, 7, FALSE)</f>
        <v>3</v>
      </c>
      <c r="J31" s="13" t="str">
        <f>VLOOKUP(B31, 'Issues Log'!$B$3:$D$302, 3, FALSE)</f>
        <v>소리 분류 정확도 향상 연구</v>
      </c>
      <c r="K31" s="2" t="str">
        <f>VLOOKUP(B31, 'Issues Log'!$B$3:$I$302, 8, FALSE)</f>
        <v>Complete</v>
      </c>
      <c r="L31" s="56">
        <f>VLOOKUP($B31, 'Issues Log'!$B$3:$J$302, 9, FALSE)</f>
        <v>42830</v>
      </c>
      <c r="M31" s="57">
        <f>VLOOKUP($B31, 'Issues Log'!$B$3:$K$302, 10, FALSE)</f>
        <v>2</v>
      </c>
      <c r="N31" s="57"/>
      <c r="O31" s="57">
        <f t="shared" si="2"/>
        <v>9.6</v>
      </c>
      <c r="Q31" s="55">
        <f>WORKDAY($D$3,(R31-1),Holidays!$C$5:$C$100)</f>
        <v>42831</v>
      </c>
      <c r="R31" s="7">
        <v>8</v>
      </c>
      <c r="S31" s="7">
        <f t="shared" si="3"/>
        <v>9.6</v>
      </c>
      <c r="T31" s="7">
        <f t="shared" si="4"/>
        <v>8.8999999999999986</v>
      </c>
      <c r="U31" s="7">
        <f t="shared" si="9"/>
        <v>17.5</v>
      </c>
      <c r="V31" s="7">
        <f t="shared" si="5"/>
        <v>28</v>
      </c>
      <c r="W31" s="7">
        <f t="shared" si="6"/>
        <v>0.63</v>
      </c>
      <c r="X31" s="46"/>
      <c r="Y31" s="46"/>
      <c r="Z31" s="46"/>
      <c r="AA31" s="46"/>
    </row>
    <row r="32" spans="2:31" ht="15" customHeight="1" x14ac:dyDescent="0.35">
      <c r="B32" s="73">
        <v>19</v>
      </c>
      <c r="C32" s="7" t="str">
        <f t="shared" si="0"/>
        <v>타이젠 알림 예제 테스트 및 분석</v>
      </c>
      <c r="D32" s="31">
        <f t="shared" si="7"/>
        <v>3</v>
      </c>
      <c r="E32" s="7" t="str">
        <f t="shared" si="8"/>
        <v>Complete</v>
      </c>
      <c r="F32" s="55">
        <f t="shared" si="8"/>
        <v>42830</v>
      </c>
      <c r="G32" s="58">
        <f t="shared" si="1"/>
        <v>2</v>
      </c>
      <c r="H32" s="6"/>
      <c r="I32" s="50">
        <f>VLOOKUP(B32, 'Issues Log'!$B$3:$H$302, 7, FALSE)</f>
        <v>3</v>
      </c>
      <c r="J32" s="13" t="str">
        <f>VLOOKUP(B32, 'Issues Log'!$B$3:$D$302, 3, FALSE)</f>
        <v>타이젠 알림 예제 테스트 및 분석</v>
      </c>
      <c r="K32" s="2" t="str">
        <f>VLOOKUP(B32, 'Issues Log'!$B$3:$I$302, 8, FALSE)</f>
        <v>Complete</v>
      </c>
      <c r="L32" s="56">
        <f>VLOOKUP($B32, 'Issues Log'!$B$3:$J$302, 9, FALSE)</f>
        <v>42830</v>
      </c>
      <c r="M32" s="57">
        <f>VLOOKUP($B32, 'Issues Log'!$B$3:$K$302, 10, FALSE)</f>
        <v>2</v>
      </c>
      <c r="N32" s="57"/>
      <c r="O32" s="57">
        <f t="shared" si="2"/>
        <v>7.2</v>
      </c>
      <c r="Q32" s="55">
        <f>WORKDAY($D$3,(R32-1),Holidays!$C$5:$C$100)</f>
        <v>42832</v>
      </c>
      <c r="R32" s="7">
        <v>9</v>
      </c>
      <c r="S32" s="7">
        <f t="shared" si="3"/>
        <v>7.2</v>
      </c>
      <c r="T32" s="7">
        <f t="shared" si="4"/>
        <v>8.8999999999999986</v>
      </c>
      <c r="U32" s="7">
        <f t="shared" si="9"/>
        <v>17.5</v>
      </c>
      <c r="V32" s="7">
        <f t="shared" si="5"/>
        <v>32</v>
      </c>
      <c r="W32" s="7">
        <f t="shared" si="6"/>
        <v>0.55000000000000004</v>
      </c>
      <c r="X32" s="46"/>
      <c r="Y32" s="46"/>
      <c r="Z32" s="46"/>
      <c r="AA32" s="46"/>
    </row>
    <row r="33" spans="2:27" ht="15" customHeight="1" x14ac:dyDescent="0.35">
      <c r="B33" s="73">
        <v>20</v>
      </c>
      <c r="C33" s="7" t="str">
        <f t="shared" si="0"/>
        <v xml:space="preserve">Native App 과 Web APP비교 </v>
      </c>
      <c r="D33" s="31">
        <f t="shared" si="7"/>
        <v>2</v>
      </c>
      <c r="E33" s="7" t="str">
        <f t="shared" si="8"/>
        <v>Complete</v>
      </c>
      <c r="F33" s="55">
        <f t="shared" si="8"/>
        <v>42834</v>
      </c>
      <c r="G33" s="58">
        <f t="shared" si="1"/>
        <v>2</v>
      </c>
      <c r="H33" s="6"/>
      <c r="I33" s="50">
        <f>VLOOKUP(B33, 'Issues Log'!$B$3:$H$302, 7, FALSE)</f>
        <v>2</v>
      </c>
      <c r="J33" s="13" t="str">
        <f>VLOOKUP(B33, 'Issues Log'!$B$3:$D$302, 3, FALSE)</f>
        <v xml:space="preserve">Native App 과 Web APP비교 </v>
      </c>
      <c r="K33" s="2" t="str">
        <f>VLOOKUP(B33, 'Issues Log'!$B$3:$I$302, 8, FALSE)</f>
        <v>Complete</v>
      </c>
      <c r="L33" s="56">
        <f>VLOOKUP($B33, 'Issues Log'!$B$3:$J$302, 9, FALSE)</f>
        <v>42834</v>
      </c>
      <c r="M33" s="57">
        <f>VLOOKUP($B33, 'Issues Log'!$B$3:$K$302, 10, FALSE)</f>
        <v>2</v>
      </c>
      <c r="N33" s="57"/>
      <c r="O33" s="57">
        <f t="shared" si="2"/>
        <v>4.8</v>
      </c>
      <c r="Q33" s="55">
        <f>WORKDAY($D$3,(R33-1),Holidays!$C$5:$C$100)</f>
        <v>42835</v>
      </c>
      <c r="R33" s="7">
        <v>10</v>
      </c>
      <c r="S33" s="7">
        <f t="shared" si="3"/>
        <v>4.8</v>
      </c>
      <c r="T33" s="7">
        <f t="shared" si="4"/>
        <v>0.39999999999999858</v>
      </c>
      <c r="U33" s="7">
        <f t="shared" si="9"/>
        <v>26</v>
      </c>
      <c r="V33" s="7">
        <f t="shared" si="5"/>
        <v>36</v>
      </c>
      <c r="W33" s="7">
        <f t="shared" si="6"/>
        <v>0.72</v>
      </c>
      <c r="X33" s="46"/>
      <c r="Y33" s="46"/>
      <c r="Z33" s="46"/>
      <c r="AA33" s="46"/>
    </row>
    <row r="34" spans="2:27" ht="15" customHeight="1" x14ac:dyDescent="0.35">
      <c r="B34" s="73">
        <v>21</v>
      </c>
      <c r="C34" s="7" t="str">
        <f t="shared" si="0"/>
        <v xml:space="preserve">서버 세부기능 정의 </v>
      </c>
      <c r="D34" s="31">
        <f t="shared" si="7"/>
        <v>2</v>
      </c>
      <c r="E34" s="7" t="str">
        <f t="shared" si="8"/>
        <v>Complete</v>
      </c>
      <c r="F34" s="55">
        <f t="shared" si="8"/>
        <v>42832</v>
      </c>
      <c r="G34" s="58">
        <f t="shared" si="1"/>
        <v>2</v>
      </c>
      <c r="H34" s="6"/>
      <c r="I34" s="50">
        <f>VLOOKUP(B34, 'Issues Log'!$B$3:$H$302, 7, FALSE)</f>
        <v>2</v>
      </c>
      <c r="J34" s="13" t="str">
        <f>VLOOKUP(B34, 'Issues Log'!$B$3:$D$302, 3, FALSE)</f>
        <v xml:space="preserve">서버 세부기능 정의 </v>
      </c>
      <c r="K34" s="2" t="str">
        <f>VLOOKUP(B34, 'Issues Log'!$B$3:$I$302, 8, FALSE)</f>
        <v>Complete</v>
      </c>
      <c r="L34" s="56">
        <f>VLOOKUP($B34, 'Issues Log'!$B$3:$J$302, 9, FALSE)</f>
        <v>42832</v>
      </c>
      <c r="M34" s="57">
        <f>VLOOKUP($B34, 'Issues Log'!$B$3:$K$302, 10, FALSE)</f>
        <v>2</v>
      </c>
      <c r="N34" s="57"/>
      <c r="O34" s="57">
        <f t="shared" si="2"/>
        <v>2.4</v>
      </c>
      <c r="Q34" s="55">
        <f>WORKDAY($D$3,(R34-1),Holidays!$C$5:$C$100)</f>
        <v>42836</v>
      </c>
      <c r="R34" s="7">
        <v>11</v>
      </c>
      <c r="S34" s="7">
        <f t="shared" si="3"/>
        <v>2.4</v>
      </c>
      <c r="T34" s="7">
        <f t="shared" si="4"/>
        <v>0.39999999999999858</v>
      </c>
      <c r="U34" s="7">
        <f t="shared" si="9"/>
        <v>26</v>
      </c>
      <c r="V34" s="7">
        <f t="shared" si="5"/>
        <v>40</v>
      </c>
      <c r="W34" s="7">
        <f t="shared" si="6"/>
        <v>0.65</v>
      </c>
      <c r="X34" s="46"/>
      <c r="Y34" s="46"/>
      <c r="Z34" s="46"/>
      <c r="AA34" s="46"/>
    </row>
    <row r="35" spans="2:27" ht="15" customHeight="1" x14ac:dyDescent="0.35">
      <c r="B35" s="73">
        <v>22</v>
      </c>
      <c r="C35" s="7" t="str">
        <f t="shared" si="0"/>
        <v>제안 발표 준비</v>
      </c>
      <c r="D35" s="31">
        <f t="shared" si="7"/>
        <v>4</v>
      </c>
      <c r="E35" s="7" t="str">
        <f t="shared" si="8"/>
        <v>Complete</v>
      </c>
      <c r="F35" s="55">
        <f t="shared" si="8"/>
        <v>42833</v>
      </c>
      <c r="G35" s="58">
        <f t="shared" si="1"/>
        <v>4.5</v>
      </c>
      <c r="H35" s="6"/>
      <c r="I35" s="50">
        <f>VLOOKUP(B35, 'Issues Log'!$B$3:$H$302, 7, FALSE)</f>
        <v>4</v>
      </c>
      <c r="J35" s="13" t="str">
        <f>VLOOKUP(B35, 'Issues Log'!$B$3:$D$302, 3, FALSE)</f>
        <v>제안 발표 준비</v>
      </c>
      <c r="K35" s="2" t="str">
        <f>VLOOKUP(B35, 'Issues Log'!$B$3:$I$302, 8, FALSE)</f>
        <v>Complete</v>
      </c>
      <c r="L35" s="56">
        <f>VLOOKUP($B35, 'Issues Log'!$B$3:$J$302, 9, FALSE)</f>
        <v>42833</v>
      </c>
      <c r="M35" s="57">
        <f>VLOOKUP($B35, 'Issues Log'!$B$3:$K$302, 10, FALSE)</f>
        <v>4.5</v>
      </c>
      <c r="N35" s="57"/>
      <c r="O35" s="57">
        <f t="shared" si="2"/>
        <v>0</v>
      </c>
      <c r="Q35" s="55">
        <f>WORKDAY($D$3,(R35-1),Holidays!$C$5:$C$100)</f>
        <v>42837</v>
      </c>
      <c r="R35" s="7">
        <v>12</v>
      </c>
      <c r="S35" s="7">
        <f t="shared" si="3"/>
        <v>0</v>
      </c>
      <c r="T35" s="7">
        <f t="shared" si="4"/>
        <v>0.39999999999999858</v>
      </c>
      <c r="U35" s="7">
        <f t="shared" si="9"/>
        <v>26</v>
      </c>
      <c r="V35" s="7">
        <f t="shared" si="5"/>
        <v>44</v>
      </c>
      <c r="W35" s="7">
        <f t="shared" si="6"/>
        <v>0.59</v>
      </c>
      <c r="X35" s="46"/>
      <c r="Y35" s="46"/>
      <c r="Z35" s="46"/>
      <c r="AA35" s="46"/>
    </row>
    <row r="36" spans="2:27" ht="15" customHeight="1" x14ac:dyDescent="0.35">
      <c r="B36" s="73"/>
      <c r="C36" s="7" t="str">
        <f t="shared" si="0"/>
        <v/>
      </c>
      <c r="D36" s="31" t="str">
        <f t="shared" si="7"/>
        <v/>
      </c>
      <c r="E36" s="7" t="str">
        <f t="shared" si="8"/>
        <v/>
      </c>
      <c r="F36" s="55" t="str">
        <f t="shared" si="8"/>
        <v/>
      </c>
      <c r="G36" s="58" t="str">
        <f t="shared" si="1"/>
        <v/>
      </c>
      <c r="H36" s="6"/>
      <c r="I36" s="50" t="e">
        <f>VLOOKUP(B36, 'Issues Log'!$B$3:$H$302, 7, FALSE)</f>
        <v>#N/A</v>
      </c>
      <c r="J36" s="13" t="e">
        <f>VLOOKUP(B36, 'Issues Log'!$B$3:$D$302, 3, FALSE)</f>
        <v>#N/A</v>
      </c>
      <c r="K36" s="2" t="e">
        <f>VLOOKUP(B36, 'Issues Log'!$B$3:$I$302, 8, FALSE)</f>
        <v>#N/A</v>
      </c>
      <c r="L36" s="56" t="e">
        <f>VLOOKUP($B36, 'Issues Log'!$B$3:$J$302, 9, FALSE)</f>
        <v>#N/A</v>
      </c>
      <c r="M36" s="57" t="e">
        <f>VLOOKUP($B36, 'Issues Log'!$B$3:$K$302, 10, FALSE)</f>
        <v>#N/A</v>
      </c>
      <c r="N36" s="57"/>
      <c r="O36" s="57">
        <f t="shared" si="2"/>
        <v>-2.4</v>
      </c>
      <c r="Q36" s="55">
        <f>WORKDAY($D$3,(R36-1),Holidays!$C$5:$C$100)</f>
        <v>42838</v>
      </c>
      <c r="R36" s="7">
        <v>13</v>
      </c>
      <c r="S36" s="7">
        <f t="shared" si="3"/>
        <v>0</v>
      </c>
      <c r="T36" s="7">
        <f t="shared" si="4"/>
        <v>0.39999999999999858</v>
      </c>
      <c r="U36" s="7">
        <f t="shared" si="9"/>
        <v>26</v>
      </c>
      <c r="V36" s="7">
        <f t="shared" si="5"/>
        <v>48</v>
      </c>
      <c r="W36" s="7">
        <f t="shared" si="6"/>
        <v>0.54</v>
      </c>
      <c r="X36" s="46"/>
      <c r="Y36" s="46"/>
      <c r="Z36" s="46"/>
      <c r="AA36" s="46"/>
    </row>
    <row r="37" spans="2:27" ht="15" customHeight="1" x14ac:dyDescent="0.35">
      <c r="B37" s="73"/>
      <c r="C37" s="7" t="str">
        <f t="shared" si="0"/>
        <v/>
      </c>
      <c r="D37" s="31" t="str">
        <f t="shared" si="7"/>
        <v/>
      </c>
      <c r="E37" s="7" t="str">
        <f t="shared" si="8"/>
        <v/>
      </c>
      <c r="F37" s="55" t="str">
        <f t="shared" si="8"/>
        <v/>
      </c>
      <c r="G37" s="58" t="str">
        <f t="shared" si="1"/>
        <v/>
      </c>
      <c r="H37" s="6"/>
      <c r="I37" s="50" t="e">
        <f>VLOOKUP(B37, 'Issues Log'!$B$3:$H$302, 7, FALSE)</f>
        <v>#N/A</v>
      </c>
      <c r="J37" s="13" t="e">
        <f>VLOOKUP(B37, 'Issues Log'!$B$3:$D$302, 3, FALSE)</f>
        <v>#N/A</v>
      </c>
      <c r="K37" s="2" t="e">
        <f>VLOOKUP(B37, 'Issues Log'!$B$3:$I$302, 8, FALSE)</f>
        <v>#N/A</v>
      </c>
      <c r="L37" s="56" t="e">
        <f>VLOOKUP($B37, 'Issues Log'!$B$3:$J$302, 9, FALSE)</f>
        <v>#N/A</v>
      </c>
      <c r="M37" s="57" t="e">
        <f>VLOOKUP($B37, 'Issues Log'!$B$3:$K$302, 10, FALSE)</f>
        <v>#N/A</v>
      </c>
      <c r="N37" s="57"/>
      <c r="O37" s="57">
        <f t="shared" si="2"/>
        <v>-4.8</v>
      </c>
      <c r="Q37" s="55">
        <f>WORKDAY($D$3,(R37-1),Holidays!$C$5:$C$100)</f>
        <v>42839</v>
      </c>
      <c r="R37" s="7">
        <v>14</v>
      </c>
      <c r="S37" s="7">
        <f t="shared" si="3"/>
        <v>0</v>
      </c>
      <c r="T37" s="7">
        <f t="shared" si="4"/>
        <v>0.39999999999999858</v>
      </c>
      <c r="U37" s="7">
        <f t="shared" si="9"/>
        <v>26</v>
      </c>
      <c r="V37" s="7">
        <f t="shared" si="5"/>
        <v>52</v>
      </c>
      <c r="W37" s="7">
        <f t="shared" si="6"/>
        <v>0.5</v>
      </c>
      <c r="Y37" s="46"/>
      <c r="Z37" s="46"/>
      <c r="AA37" s="46"/>
    </row>
    <row r="38" spans="2:27" ht="15" customHeight="1" x14ac:dyDescent="0.35">
      <c r="B38" s="73"/>
      <c r="C38" s="7" t="str">
        <f t="shared" si="0"/>
        <v/>
      </c>
      <c r="D38" s="31" t="str">
        <f t="shared" si="7"/>
        <v/>
      </c>
      <c r="E38" s="7" t="str">
        <f t="shared" si="8"/>
        <v/>
      </c>
      <c r="F38" s="55" t="str">
        <f t="shared" si="8"/>
        <v/>
      </c>
      <c r="G38" s="58" t="str">
        <f t="shared" si="1"/>
        <v/>
      </c>
      <c r="H38" s="6"/>
      <c r="I38" s="50" t="e">
        <f>VLOOKUP(B38, 'Issues Log'!$B$3:$H$302, 7, FALSE)</f>
        <v>#N/A</v>
      </c>
      <c r="J38" s="13" t="e">
        <f>VLOOKUP(B38, 'Issues Log'!$B$3:$D$302, 3, FALSE)</f>
        <v>#N/A</v>
      </c>
      <c r="K38" s="2" t="e">
        <f>VLOOKUP(B38, 'Issues Log'!$B$3:$I$302, 8, FALSE)</f>
        <v>#N/A</v>
      </c>
      <c r="L38" s="56" t="e">
        <f>VLOOKUP($B38, 'Issues Log'!$B$3:$J$302, 9, FALSE)</f>
        <v>#N/A</v>
      </c>
      <c r="M38" s="57" t="e">
        <f>VLOOKUP($B38, 'Issues Log'!$B$3:$K$302, 10, FALSE)</f>
        <v>#N/A</v>
      </c>
      <c r="N38" s="57"/>
      <c r="O38" s="57">
        <f t="shared" si="2"/>
        <v>-7.2</v>
      </c>
      <c r="Q38" s="55">
        <f>WORKDAY($D$3,(R38-1),Holidays!$C$5:$C$100)</f>
        <v>42842</v>
      </c>
      <c r="R38" s="7">
        <v>15</v>
      </c>
      <c r="S38" s="7">
        <f t="shared" si="3"/>
        <v>0</v>
      </c>
      <c r="T38" s="7">
        <f t="shared" si="4"/>
        <v>0.39999999999999858</v>
      </c>
      <c r="U38" s="7">
        <f t="shared" si="9"/>
        <v>26</v>
      </c>
      <c r="V38" s="7">
        <f t="shared" si="5"/>
        <v>56</v>
      </c>
      <c r="W38" s="7">
        <f t="shared" si="6"/>
        <v>0.46</v>
      </c>
      <c r="Y38" s="48"/>
      <c r="Z38" s="48"/>
      <c r="AA38" s="46"/>
    </row>
    <row r="39" spans="2:27" ht="15" customHeight="1" x14ac:dyDescent="0.35">
      <c r="B39" s="73"/>
      <c r="C39" s="7" t="str">
        <f t="shared" si="0"/>
        <v/>
      </c>
      <c r="D39" s="31" t="str">
        <f t="shared" si="7"/>
        <v/>
      </c>
      <c r="E39" s="7" t="str">
        <f t="shared" si="8"/>
        <v/>
      </c>
      <c r="F39" s="55" t="str">
        <f t="shared" si="8"/>
        <v/>
      </c>
      <c r="G39" s="58" t="str">
        <f t="shared" si="1"/>
        <v/>
      </c>
      <c r="H39" s="6"/>
      <c r="I39" s="50" t="e">
        <f>VLOOKUP(B39, 'Issues Log'!$B$3:$H$302, 7, FALSE)</f>
        <v>#N/A</v>
      </c>
      <c r="J39" s="13" t="e">
        <f>VLOOKUP(B39, 'Issues Log'!$B$3:$D$302, 3, FALSE)</f>
        <v>#N/A</v>
      </c>
      <c r="K39" s="2" t="e">
        <f>VLOOKUP(B39, 'Issues Log'!$B$3:$I$302, 8, FALSE)</f>
        <v>#N/A</v>
      </c>
      <c r="L39" s="56" t="e">
        <f>VLOOKUP($B39, 'Issues Log'!$B$3:$J$302, 9, FALSE)</f>
        <v>#N/A</v>
      </c>
      <c r="M39" s="57" t="e">
        <f>VLOOKUP($B39, 'Issues Log'!$B$3:$K$302, 10, FALSE)</f>
        <v>#N/A</v>
      </c>
      <c r="N39" s="57"/>
      <c r="O39" s="57">
        <f t="shared" si="2"/>
        <v>-9.6</v>
      </c>
      <c r="Q39" s="55">
        <f>WORKDAY($D$3,(R39-1),Holidays!$C$5:$C$100)</f>
        <v>42843</v>
      </c>
      <c r="R39" s="7">
        <v>16</v>
      </c>
      <c r="S39" s="7">
        <f t="shared" si="3"/>
        <v>0</v>
      </c>
      <c r="T39" s="7">
        <f t="shared" si="4"/>
        <v>0.39999999999999858</v>
      </c>
      <c r="U39" s="7">
        <f t="shared" si="9"/>
        <v>26</v>
      </c>
      <c r="V39" s="7">
        <f t="shared" si="5"/>
        <v>60</v>
      </c>
      <c r="W39" s="7">
        <f t="shared" si="6"/>
        <v>0.43</v>
      </c>
    </row>
    <row r="40" spans="2:27" ht="15" customHeight="1" x14ac:dyDescent="0.35">
      <c r="B40" s="73"/>
      <c r="C40" s="7" t="str">
        <f t="shared" si="0"/>
        <v/>
      </c>
      <c r="D40" s="31" t="str">
        <f t="shared" si="7"/>
        <v/>
      </c>
      <c r="E40" s="7" t="str">
        <f t="shared" si="8"/>
        <v/>
      </c>
      <c r="F40" s="55" t="str">
        <f t="shared" si="8"/>
        <v/>
      </c>
      <c r="G40" s="58" t="str">
        <f t="shared" si="1"/>
        <v/>
      </c>
      <c r="H40" s="6"/>
      <c r="I40" s="50" t="e">
        <f>VLOOKUP(B40, 'Issues Log'!$B$3:$H$302, 7, FALSE)</f>
        <v>#N/A</v>
      </c>
      <c r="J40" s="13" t="e">
        <f>VLOOKUP(B40, 'Issues Log'!$B$3:$D$302, 3, FALSE)</f>
        <v>#N/A</v>
      </c>
      <c r="K40" s="2" t="e">
        <f>VLOOKUP(B40, 'Issues Log'!$B$3:$I$302, 8, FALSE)</f>
        <v>#N/A</v>
      </c>
      <c r="L40" s="56" t="e">
        <f>VLOOKUP($B40, 'Issues Log'!$B$3:$J$302, 9, FALSE)</f>
        <v>#N/A</v>
      </c>
      <c r="M40" s="57" t="e">
        <f>VLOOKUP($B40, 'Issues Log'!$B$3:$K$302, 10, FALSE)</f>
        <v>#N/A</v>
      </c>
      <c r="N40" s="57"/>
      <c r="O40" s="57">
        <f t="shared" si="2"/>
        <v>-12</v>
      </c>
      <c r="Q40" s="55">
        <f>WORKDAY($D$3,(R40-1),Holidays!$C$5:$C$100)</f>
        <v>42844</v>
      </c>
      <c r="R40" s="7">
        <v>17</v>
      </c>
      <c r="S40" s="7">
        <f t="shared" si="3"/>
        <v>0</v>
      </c>
      <c r="T40" s="7">
        <f t="shared" si="4"/>
        <v>0.39999999999999858</v>
      </c>
      <c r="U40" s="7">
        <f t="shared" si="9"/>
        <v>26</v>
      </c>
      <c r="V40" s="7">
        <f t="shared" si="5"/>
        <v>64</v>
      </c>
      <c r="W40" s="7">
        <f t="shared" si="6"/>
        <v>0.41</v>
      </c>
    </row>
    <row r="41" spans="2:27" ht="15" customHeight="1" x14ac:dyDescent="0.35">
      <c r="B41" s="73"/>
      <c r="C41" s="7" t="str">
        <f t="shared" si="0"/>
        <v/>
      </c>
      <c r="D41" s="31" t="str">
        <f t="shared" si="7"/>
        <v/>
      </c>
      <c r="E41" s="7" t="str">
        <f t="shared" si="8"/>
        <v/>
      </c>
      <c r="F41" s="55" t="str">
        <f t="shared" si="8"/>
        <v/>
      </c>
      <c r="G41" s="58" t="str">
        <f t="shared" si="1"/>
        <v/>
      </c>
      <c r="H41" s="6"/>
      <c r="I41" s="50" t="e">
        <f>VLOOKUP(B41, 'Issues Log'!$B$3:$H$302, 7, FALSE)</f>
        <v>#N/A</v>
      </c>
      <c r="J41" s="13" t="e">
        <f>VLOOKUP(B41, 'Issues Log'!$B$3:$D$302, 3, FALSE)</f>
        <v>#N/A</v>
      </c>
      <c r="K41" s="2" t="e">
        <f>VLOOKUP(B41, 'Issues Log'!$B$3:$I$302, 8, FALSE)</f>
        <v>#N/A</v>
      </c>
      <c r="L41" s="56" t="e">
        <f>VLOOKUP($B41, 'Issues Log'!$B$3:$J$302, 9, FALSE)</f>
        <v>#N/A</v>
      </c>
      <c r="M41" s="57" t="e">
        <f>VLOOKUP($B41, 'Issues Log'!$B$3:$K$302, 10, FALSE)</f>
        <v>#N/A</v>
      </c>
      <c r="N41" s="57"/>
      <c r="O41" s="57">
        <f t="shared" si="2"/>
        <v>-14.4</v>
      </c>
      <c r="Q41" s="55">
        <f>WORKDAY($D$3,(R41-1),Holidays!$C$5:$C$100)</f>
        <v>42852</v>
      </c>
      <c r="R41" s="7">
        <v>18</v>
      </c>
      <c r="S41" s="7">
        <f t="shared" si="3"/>
        <v>0</v>
      </c>
      <c r="T41" s="7">
        <f t="shared" si="4"/>
        <v>0.39999999999999858</v>
      </c>
      <c r="U41" s="7">
        <f t="shared" si="9"/>
        <v>26</v>
      </c>
      <c r="V41" s="7">
        <f t="shared" si="5"/>
        <v>68</v>
      </c>
      <c r="W41" s="7">
        <f t="shared" si="6"/>
        <v>0.38</v>
      </c>
    </row>
    <row r="42" spans="2:27" ht="15" customHeight="1" x14ac:dyDescent="0.35">
      <c r="B42" s="73"/>
      <c r="C42" s="7" t="str">
        <f t="shared" si="0"/>
        <v/>
      </c>
      <c r="D42" s="31" t="str">
        <f t="shared" si="7"/>
        <v/>
      </c>
      <c r="E42" s="7" t="str">
        <f t="shared" si="8"/>
        <v/>
      </c>
      <c r="F42" s="55" t="str">
        <f t="shared" si="8"/>
        <v/>
      </c>
      <c r="G42" s="58" t="str">
        <f t="shared" si="1"/>
        <v/>
      </c>
      <c r="H42" s="6"/>
      <c r="I42" s="50" t="e">
        <f>VLOOKUP(B42, 'Issues Log'!$B$3:$H$302, 7, FALSE)</f>
        <v>#N/A</v>
      </c>
      <c r="J42" s="13" t="e">
        <f>VLOOKUP(B42, 'Issues Log'!$B$3:$D$302, 3, FALSE)</f>
        <v>#N/A</v>
      </c>
      <c r="K42" s="2" t="e">
        <f>VLOOKUP(B42, 'Issues Log'!$B$3:$I$302, 8, FALSE)</f>
        <v>#N/A</v>
      </c>
      <c r="L42" s="56" t="e">
        <f>VLOOKUP($B42, 'Issues Log'!$B$3:$J$302, 9, FALSE)</f>
        <v>#N/A</v>
      </c>
      <c r="M42" s="57" t="e">
        <f>VLOOKUP($B42, 'Issues Log'!$B$3:$K$302, 10, FALSE)</f>
        <v>#N/A</v>
      </c>
      <c r="N42" s="57"/>
      <c r="O42" s="57">
        <f t="shared" si="2"/>
        <v>-16.8</v>
      </c>
      <c r="Q42" s="55">
        <f>WORKDAY($D$3,(R42-1),Holidays!$C$5:$C$100)</f>
        <v>42853</v>
      </c>
      <c r="R42" s="7">
        <v>19</v>
      </c>
      <c r="S42" s="7">
        <f t="shared" si="3"/>
        <v>0</v>
      </c>
      <c r="T42" s="7">
        <f t="shared" si="4"/>
        <v>0.39999999999999858</v>
      </c>
      <c r="U42" s="7">
        <f t="shared" si="9"/>
        <v>26</v>
      </c>
      <c r="V42" s="7">
        <f t="shared" si="5"/>
        <v>72</v>
      </c>
      <c r="W42" s="7">
        <f t="shared" si="6"/>
        <v>0.36</v>
      </c>
    </row>
    <row r="43" spans="2:27" ht="15" customHeight="1" x14ac:dyDescent="0.35">
      <c r="B43" s="73"/>
      <c r="C43" s="7" t="str">
        <f t="shared" si="0"/>
        <v/>
      </c>
      <c r="D43" s="31" t="str">
        <f t="shared" si="7"/>
        <v/>
      </c>
      <c r="E43" s="7" t="str">
        <f t="shared" si="8"/>
        <v/>
      </c>
      <c r="F43" s="55" t="str">
        <f t="shared" si="8"/>
        <v/>
      </c>
      <c r="G43" s="58" t="str">
        <f t="shared" si="1"/>
        <v/>
      </c>
      <c r="H43" s="6"/>
      <c r="I43" s="50" t="e">
        <f>VLOOKUP(B43, 'Issues Log'!$B$3:$H$302, 7, FALSE)</f>
        <v>#N/A</v>
      </c>
      <c r="J43" s="13" t="e">
        <f>VLOOKUP(B43, 'Issues Log'!$B$3:$D$302, 3, FALSE)</f>
        <v>#N/A</v>
      </c>
      <c r="K43" s="2" t="e">
        <f>VLOOKUP(B43, 'Issues Log'!$B$3:$I$302, 8, FALSE)</f>
        <v>#N/A</v>
      </c>
      <c r="L43" s="56" t="e">
        <f>VLOOKUP($B43, 'Issues Log'!$B$3:$J$302, 9, FALSE)</f>
        <v>#N/A</v>
      </c>
      <c r="M43" s="57" t="e">
        <f>VLOOKUP($B43, 'Issues Log'!$B$3:$K$302, 10, FALSE)</f>
        <v>#N/A</v>
      </c>
      <c r="N43" s="57"/>
      <c r="O43" s="57">
        <f t="shared" si="2"/>
        <v>-19.2</v>
      </c>
      <c r="Q43" s="55">
        <f>WORKDAY($D$3,(R43-1),Holidays!$C$5:$C$100)</f>
        <v>42856</v>
      </c>
      <c r="R43" s="7">
        <v>20</v>
      </c>
      <c r="S43" s="7">
        <f t="shared" si="3"/>
        <v>0</v>
      </c>
      <c r="T43" s="7">
        <f t="shared" si="4"/>
        <v>0.39999999999999858</v>
      </c>
      <c r="U43" s="7">
        <f t="shared" si="9"/>
        <v>26</v>
      </c>
      <c r="V43" s="7">
        <f t="shared" si="5"/>
        <v>76</v>
      </c>
      <c r="W43" s="7">
        <f t="shared" si="6"/>
        <v>0.34</v>
      </c>
    </row>
    <row r="44" spans="2:27" ht="15" customHeight="1" x14ac:dyDescent="0.35">
      <c r="B44" s="73"/>
      <c r="C44" s="7" t="str">
        <f t="shared" si="0"/>
        <v/>
      </c>
      <c r="D44" s="31" t="str">
        <f t="shared" si="7"/>
        <v/>
      </c>
      <c r="E44" s="7" t="str">
        <f t="shared" si="8"/>
        <v/>
      </c>
      <c r="F44" s="55" t="str">
        <f t="shared" si="8"/>
        <v/>
      </c>
      <c r="G44" s="58" t="str">
        <f t="shared" si="1"/>
        <v/>
      </c>
      <c r="H44" s="6"/>
      <c r="I44" s="50" t="e">
        <f>VLOOKUP(B44, 'Issues Log'!$B$3:$H$302, 7, FALSE)</f>
        <v>#N/A</v>
      </c>
      <c r="J44" s="13" t="e">
        <f>VLOOKUP(B44, 'Issues Log'!$B$3:$D$302, 3, FALSE)</f>
        <v>#N/A</v>
      </c>
      <c r="K44" s="2" t="e">
        <f>VLOOKUP(B44, 'Issues Log'!$B$3:$I$302, 8, FALSE)</f>
        <v>#N/A</v>
      </c>
      <c r="L44" s="56" t="e">
        <f>VLOOKUP($B44, 'Issues Log'!$B$3:$J$302, 9, FALSE)</f>
        <v>#N/A</v>
      </c>
      <c r="M44" s="57" t="e">
        <f>VLOOKUP($B44, 'Issues Log'!$B$3:$K$302, 10, FALSE)</f>
        <v>#N/A</v>
      </c>
      <c r="N44" s="57"/>
      <c r="O44" s="57">
        <f t="shared" si="2"/>
        <v>-21.6</v>
      </c>
      <c r="Q44" s="55">
        <f>WORKDAY($D$3,(R44-1),Holidays!$C$5:$C$100)</f>
        <v>42857</v>
      </c>
      <c r="R44" s="7">
        <v>21</v>
      </c>
      <c r="S44" s="7">
        <f t="shared" si="3"/>
        <v>0</v>
      </c>
      <c r="T44" s="7">
        <f t="shared" si="4"/>
        <v>0.39999999999999858</v>
      </c>
      <c r="U44" s="7">
        <f t="shared" si="9"/>
        <v>26</v>
      </c>
      <c r="V44" s="7">
        <f t="shared" si="5"/>
        <v>80</v>
      </c>
      <c r="W44" s="7">
        <f t="shared" si="6"/>
        <v>0.33</v>
      </c>
    </row>
    <row r="45" spans="2:27" ht="15" customHeight="1" x14ac:dyDescent="0.35">
      <c r="B45" s="73"/>
      <c r="C45" s="7" t="str">
        <f t="shared" si="0"/>
        <v/>
      </c>
      <c r="D45" s="31" t="str">
        <f t="shared" si="7"/>
        <v/>
      </c>
      <c r="E45" s="7" t="str">
        <f t="shared" si="8"/>
        <v/>
      </c>
      <c r="F45" s="55" t="str">
        <f t="shared" si="8"/>
        <v/>
      </c>
      <c r="G45" s="58" t="str">
        <f t="shared" si="1"/>
        <v/>
      </c>
      <c r="H45" s="6"/>
      <c r="I45" s="50" t="e">
        <f>VLOOKUP(B45, 'Issues Log'!$B$3:$H$302, 7, FALSE)</f>
        <v>#N/A</v>
      </c>
      <c r="J45" s="13" t="e">
        <f>VLOOKUP(B45, 'Issues Log'!$B$3:$D$302, 3, FALSE)</f>
        <v>#N/A</v>
      </c>
      <c r="K45" s="2" t="e">
        <f>VLOOKUP(B45, 'Issues Log'!$B$3:$I$302, 8, FALSE)</f>
        <v>#N/A</v>
      </c>
      <c r="L45" s="56" t="e">
        <f>VLOOKUP($B45, 'Issues Log'!$B$3:$J$302, 9, FALSE)</f>
        <v>#N/A</v>
      </c>
      <c r="M45" s="57" t="e">
        <f>VLOOKUP($B45, 'Issues Log'!$B$3:$K$302, 10, FALSE)</f>
        <v>#N/A</v>
      </c>
      <c r="N45" s="57"/>
      <c r="O45" s="57">
        <f t="shared" si="2"/>
        <v>-24</v>
      </c>
      <c r="Q45" s="55">
        <f>WORKDAY($D$3,(R45-1),Holidays!$C$5:$C$100)</f>
        <v>42859</v>
      </c>
      <c r="R45" s="7">
        <v>22</v>
      </c>
      <c r="S45" s="7">
        <f t="shared" si="3"/>
        <v>0</v>
      </c>
      <c r="T45" s="7">
        <f t="shared" si="4"/>
        <v>0.39999999999999858</v>
      </c>
      <c r="U45" s="7">
        <f t="shared" si="9"/>
        <v>26</v>
      </c>
      <c r="V45" s="7">
        <f t="shared" si="5"/>
        <v>84</v>
      </c>
      <c r="W45" s="7">
        <f t="shared" si="6"/>
        <v>0.31</v>
      </c>
    </row>
    <row r="46" spans="2:27" ht="15" customHeight="1" x14ac:dyDescent="0.35">
      <c r="B46" s="73"/>
      <c r="C46" s="7" t="str">
        <f t="shared" si="0"/>
        <v/>
      </c>
      <c r="D46" s="31" t="str">
        <f t="shared" si="7"/>
        <v/>
      </c>
      <c r="E46" s="7" t="str">
        <f t="shared" si="8"/>
        <v/>
      </c>
      <c r="F46" s="55" t="str">
        <f t="shared" si="8"/>
        <v/>
      </c>
      <c r="G46" s="58" t="str">
        <f t="shared" si="1"/>
        <v/>
      </c>
      <c r="H46" s="6"/>
      <c r="I46" s="50" t="e">
        <f>VLOOKUP(B46, 'Issues Log'!$B$3:$H$302, 7, FALSE)</f>
        <v>#N/A</v>
      </c>
      <c r="J46" s="13" t="e">
        <f>VLOOKUP(B46, 'Issues Log'!$B$3:$D$302, 3, FALSE)</f>
        <v>#N/A</v>
      </c>
      <c r="K46" s="2" t="e">
        <f>VLOOKUP(B46, 'Issues Log'!$B$3:$I$302, 8, FALSE)</f>
        <v>#N/A</v>
      </c>
      <c r="L46" s="56" t="e">
        <f>VLOOKUP($B46, 'Issues Log'!$B$3:$J$302, 9, FALSE)</f>
        <v>#N/A</v>
      </c>
      <c r="M46" s="57" t="e">
        <f>VLOOKUP($B46, 'Issues Log'!$B$3:$K$302, 10, FALSE)</f>
        <v>#N/A</v>
      </c>
      <c r="N46" s="57"/>
      <c r="O46" s="57">
        <f t="shared" si="2"/>
        <v>-26.4</v>
      </c>
      <c r="Q46" s="55">
        <f>WORKDAY($D$3,(R46-1),Holidays!$C$5:$C$100)</f>
        <v>42863</v>
      </c>
      <c r="R46" s="7">
        <v>23</v>
      </c>
      <c r="S46" s="7">
        <f t="shared" si="3"/>
        <v>0</v>
      </c>
      <c r="T46" s="7">
        <f t="shared" si="4"/>
        <v>0.39999999999999858</v>
      </c>
      <c r="U46" s="7">
        <f t="shared" si="9"/>
        <v>26</v>
      </c>
      <c r="V46" s="7">
        <f t="shared" si="5"/>
        <v>88</v>
      </c>
      <c r="W46" s="7">
        <f t="shared" si="6"/>
        <v>0.3</v>
      </c>
    </row>
    <row r="47" spans="2:27" ht="15" customHeight="1" x14ac:dyDescent="0.35">
      <c r="B47" s="73"/>
      <c r="C47" s="7" t="str">
        <f t="shared" si="0"/>
        <v/>
      </c>
      <c r="D47" s="31" t="str">
        <f t="shared" si="7"/>
        <v/>
      </c>
      <c r="E47" s="7" t="str">
        <f t="shared" si="8"/>
        <v/>
      </c>
      <c r="F47" s="55" t="str">
        <f t="shared" si="8"/>
        <v/>
      </c>
      <c r="G47" s="58" t="str">
        <f t="shared" si="1"/>
        <v/>
      </c>
      <c r="H47" s="6"/>
      <c r="I47" s="50" t="e">
        <f>VLOOKUP(B47, 'Issues Log'!$B$3:$H$302, 7, FALSE)</f>
        <v>#N/A</v>
      </c>
      <c r="J47" s="13" t="e">
        <f>VLOOKUP(B47, 'Issues Log'!$B$3:$D$302, 3, FALSE)</f>
        <v>#N/A</v>
      </c>
      <c r="K47" s="2" t="e">
        <f>VLOOKUP(B47, 'Issues Log'!$B$3:$I$302, 8, FALSE)</f>
        <v>#N/A</v>
      </c>
      <c r="L47" s="56" t="e">
        <f>VLOOKUP($B47, 'Issues Log'!$B$3:$J$302, 9, FALSE)</f>
        <v>#N/A</v>
      </c>
      <c r="M47" s="57" t="e">
        <f>VLOOKUP($B47, 'Issues Log'!$B$3:$K$302, 10, FALSE)</f>
        <v>#N/A</v>
      </c>
      <c r="N47" s="57"/>
      <c r="O47" s="57">
        <f t="shared" si="2"/>
        <v>-28.8</v>
      </c>
      <c r="Q47" s="55">
        <f>WORKDAY($D$3,(R47-1),Holidays!$C$5:$C$100)</f>
        <v>42865</v>
      </c>
      <c r="R47" s="7">
        <v>24</v>
      </c>
      <c r="S47" s="7">
        <f t="shared" si="3"/>
        <v>0</v>
      </c>
      <c r="T47" s="7">
        <f t="shared" si="4"/>
        <v>0.39999999999999858</v>
      </c>
      <c r="U47" s="7">
        <f t="shared" si="9"/>
        <v>26</v>
      </c>
      <c r="V47" s="7">
        <f t="shared" si="5"/>
        <v>92</v>
      </c>
      <c r="W47" s="7">
        <f t="shared" si="6"/>
        <v>0.28000000000000003</v>
      </c>
    </row>
    <row r="48" spans="2:27" ht="15" customHeight="1" x14ac:dyDescent="0.35">
      <c r="B48" s="73"/>
      <c r="C48" s="7" t="str">
        <f t="shared" si="0"/>
        <v/>
      </c>
      <c r="D48" s="31" t="str">
        <f t="shared" si="7"/>
        <v/>
      </c>
      <c r="E48" s="7" t="str">
        <f t="shared" si="8"/>
        <v/>
      </c>
      <c r="F48" s="55" t="str">
        <f t="shared" si="8"/>
        <v/>
      </c>
      <c r="G48" s="58" t="str">
        <f t="shared" si="1"/>
        <v/>
      </c>
      <c r="H48" s="6"/>
      <c r="I48" s="50" t="e">
        <f>VLOOKUP(B48, 'Issues Log'!$B$3:$H$302, 7, FALSE)</f>
        <v>#N/A</v>
      </c>
      <c r="J48" s="13" t="e">
        <f>VLOOKUP(B48, 'Issues Log'!$B$3:$D$302, 3, FALSE)</f>
        <v>#N/A</v>
      </c>
      <c r="K48" s="2" t="e">
        <f>VLOOKUP(B48, 'Issues Log'!$B$3:$I$302, 8, FALSE)</f>
        <v>#N/A</v>
      </c>
      <c r="L48" s="56" t="e">
        <f>VLOOKUP($B48, 'Issues Log'!$B$3:$J$302, 9, FALSE)</f>
        <v>#N/A</v>
      </c>
      <c r="M48" s="57" t="e">
        <f>VLOOKUP($B48, 'Issues Log'!$B$3:$K$302, 10, FALSE)</f>
        <v>#N/A</v>
      </c>
      <c r="N48" s="57"/>
      <c r="O48" s="57">
        <f t="shared" si="2"/>
        <v>-31.2</v>
      </c>
      <c r="Q48" s="55">
        <f>WORKDAY($D$3,(R48-1),Holidays!$C$5:$C$100)</f>
        <v>42866</v>
      </c>
      <c r="R48" s="7">
        <v>25</v>
      </c>
      <c r="S48" s="7">
        <f t="shared" si="3"/>
        <v>0</v>
      </c>
      <c r="T48" s="7">
        <f t="shared" si="4"/>
        <v>0.39999999999999858</v>
      </c>
      <c r="U48" s="7">
        <f t="shared" si="9"/>
        <v>26</v>
      </c>
      <c r="V48" s="7">
        <f t="shared" si="5"/>
        <v>96</v>
      </c>
      <c r="W48" s="7">
        <f t="shared" si="6"/>
        <v>0.27</v>
      </c>
    </row>
    <row r="49" spans="2:23" ht="15" customHeight="1" x14ac:dyDescent="0.35">
      <c r="B49" s="73"/>
      <c r="C49" s="7" t="str">
        <f t="shared" si="0"/>
        <v/>
      </c>
      <c r="D49" s="31" t="str">
        <f t="shared" si="7"/>
        <v/>
      </c>
      <c r="E49" s="7" t="str">
        <f t="shared" si="8"/>
        <v/>
      </c>
      <c r="F49" s="55" t="str">
        <f t="shared" si="8"/>
        <v/>
      </c>
      <c r="G49" s="58" t="str">
        <f t="shared" si="1"/>
        <v/>
      </c>
      <c r="H49" s="6"/>
      <c r="I49" s="50" t="e">
        <f>VLOOKUP(B49, 'Issues Log'!$B$3:$H$302, 7, FALSE)</f>
        <v>#N/A</v>
      </c>
      <c r="J49" s="13" t="e">
        <f>VLOOKUP(B49, 'Issues Log'!$B$3:$D$302, 3, FALSE)</f>
        <v>#N/A</v>
      </c>
      <c r="K49" s="2" t="e">
        <f>VLOOKUP(B49, 'Issues Log'!$B$3:$I$302, 8, FALSE)</f>
        <v>#N/A</v>
      </c>
      <c r="L49" s="56" t="e">
        <f>VLOOKUP($B49, 'Issues Log'!$B$3:$J$302, 9, FALSE)</f>
        <v>#N/A</v>
      </c>
      <c r="M49" s="57" t="e">
        <f>VLOOKUP($B49, 'Issues Log'!$B$3:$K$302, 10, FALSE)</f>
        <v>#N/A</v>
      </c>
      <c r="N49" s="57"/>
      <c r="O49" s="57">
        <f t="shared" si="2"/>
        <v>-33.6</v>
      </c>
      <c r="Q49" s="55">
        <f>WORKDAY($D$3,(R49-1),Holidays!$C$5:$C$100)</f>
        <v>42867</v>
      </c>
      <c r="R49" s="7">
        <v>26</v>
      </c>
      <c r="S49" s="7">
        <f t="shared" si="3"/>
        <v>0</v>
      </c>
      <c r="T49" s="7">
        <f t="shared" si="4"/>
        <v>0.39999999999999858</v>
      </c>
      <c r="U49" s="7">
        <f t="shared" si="9"/>
        <v>26</v>
      </c>
      <c r="V49" s="7">
        <f t="shared" si="5"/>
        <v>100</v>
      </c>
      <c r="W49" s="7">
        <f t="shared" si="6"/>
        <v>0.26</v>
      </c>
    </row>
    <row r="50" spans="2:23" ht="15" customHeight="1" x14ac:dyDescent="0.35">
      <c r="B50" s="73"/>
      <c r="C50" s="7" t="str">
        <f t="shared" si="0"/>
        <v/>
      </c>
      <c r="D50" s="31" t="str">
        <f t="shared" si="7"/>
        <v/>
      </c>
      <c r="E50" s="7" t="str">
        <f t="shared" si="8"/>
        <v/>
      </c>
      <c r="F50" s="55" t="str">
        <f t="shared" si="8"/>
        <v/>
      </c>
      <c r="G50" s="58" t="str">
        <f t="shared" si="1"/>
        <v/>
      </c>
      <c r="H50" s="6"/>
      <c r="I50" s="50" t="e">
        <f>VLOOKUP(B50, 'Issues Log'!$B$3:$H$302, 7, FALSE)</f>
        <v>#N/A</v>
      </c>
      <c r="J50" s="13" t="e">
        <f>VLOOKUP(B50, 'Issues Log'!$B$3:$D$302, 3, FALSE)</f>
        <v>#N/A</v>
      </c>
      <c r="K50" s="2" t="e">
        <f>VLOOKUP(B50, 'Issues Log'!$B$3:$I$302, 8, FALSE)</f>
        <v>#N/A</v>
      </c>
      <c r="L50" s="56" t="e">
        <f>VLOOKUP($B50, 'Issues Log'!$B$3:$J$302, 9, FALSE)</f>
        <v>#N/A</v>
      </c>
      <c r="M50" s="57" t="e">
        <f>VLOOKUP($B50, 'Issues Log'!$B$3:$K$302, 10, FALSE)</f>
        <v>#N/A</v>
      </c>
      <c r="N50" s="57"/>
      <c r="O50" s="57">
        <f t="shared" si="2"/>
        <v>-36</v>
      </c>
      <c r="Q50" s="55">
        <f>WORKDAY($D$3,(R50-1),Holidays!$C$5:$C$100)</f>
        <v>42870</v>
      </c>
      <c r="R50" s="7">
        <v>27</v>
      </c>
      <c r="S50" s="7">
        <f t="shared" si="3"/>
        <v>0</v>
      </c>
      <c r="T50" s="7">
        <f t="shared" si="4"/>
        <v>0.39999999999999858</v>
      </c>
      <c r="U50" s="7">
        <f t="shared" si="9"/>
        <v>26</v>
      </c>
      <c r="V50" s="7">
        <f t="shared" si="5"/>
        <v>104</v>
      </c>
      <c r="W50" s="7">
        <f t="shared" si="6"/>
        <v>0.25</v>
      </c>
    </row>
    <row r="51" spans="2:23" ht="15" customHeight="1" x14ac:dyDescent="0.35">
      <c r="B51" s="73"/>
      <c r="C51" s="7" t="str">
        <f t="shared" si="0"/>
        <v/>
      </c>
      <c r="D51" s="31" t="str">
        <f t="shared" si="7"/>
        <v/>
      </c>
      <c r="E51" s="7" t="str">
        <f t="shared" si="8"/>
        <v/>
      </c>
      <c r="F51" s="55" t="str">
        <f t="shared" si="8"/>
        <v/>
      </c>
      <c r="G51" s="58" t="str">
        <f t="shared" si="1"/>
        <v/>
      </c>
      <c r="H51" s="6"/>
      <c r="I51" s="50" t="e">
        <f>VLOOKUP(B51, 'Issues Log'!$B$3:$H$302, 7, FALSE)</f>
        <v>#N/A</v>
      </c>
      <c r="J51" s="13" t="e">
        <f>VLOOKUP(B51, 'Issues Log'!$B$3:$D$302, 3, FALSE)</f>
        <v>#N/A</v>
      </c>
      <c r="K51" s="2" t="e">
        <f>VLOOKUP(B51, 'Issues Log'!$B$3:$I$302, 8, FALSE)</f>
        <v>#N/A</v>
      </c>
      <c r="L51" s="56" t="e">
        <f>VLOOKUP($B51, 'Issues Log'!$B$3:$J$302, 9, FALSE)</f>
        <v>#N/A</v>
      </c>
      <c r="M51" s="57" t="e">
        <f>VLOOKUP($B51, 'Issues Log'!$B$3:$K$302, 10, FALSE)</f>
        <v>#N/A</v>
      </c>
      <c r="N51" s="57"/>
      <c r="O51" s="57">
        <f t="shared" si="2"/>
        <v>-38.4</v>
      </c>
      <c r="Q51" s="55">
        <f>WORKDAY($D$3,(R51-1),Holidays!$C$5:$C$100)</f>
        <v>42871</v>
      </c>
      <c r="R51" s="7">
        <v>28</v>
      </c>
      <c r="S51" s="7">
        <f t="shared" si="3"/>
        <v>0</v>
      </c>
      <c r="T51" s="7">
        <f t="shared" si="4"/>
        <v>0.39999999999999858</v>
      </c>
      <c r="U51" s="7">
        <f t="shared" si="9"/>
        <v>26</v>
      </c>
      <c r="V51" s="7">
        <f t="shared" si="5"/>
        <v>108</v>
      </c>
      <c r="W51" s="7">
        <f t="shared" si="6"/>
        <v>0.24</v>
      </c>
    </row>
    <row r="52" spans="2:23" ht="15" customHeight="1" x14ac:dyDescent="0.35">
      <c r="B52" s="73"/>
      <c r="C52" s="7" t="str">
        <f t="shared" si="0"/>
        <v/>
      </c>
      <c r="D52" s="31" t="str">
        <f t="shared" si="7"/>
        <v/>
      </c>
      <c r="E52" s="7" t="str">
        <f t="shared" si="8"/>
        <v/>
      </c>
      <c r="F52" s="55" t="str">
        <f t="shared" si="8"/>
        <v/>
      </c>
      <c r="G52" s="58" t="str">
        <f t="shared" si="1"/>
        <v/>
      </c>
      <c r="H52" s="6"/>
      <c r="I52" s="50" t="e">
        <f>VLOOKUP(B52, 'Issues Log'!$B$3:$H$302, 7, FALSE)</f>
        <v>#N/A</v>
      </c>
      <c r="J52" s="13" t="e">
        <f>VLOOKUP(B52, 'Issues Log'!$B$3:$D$302, 3, FALSE)</f>
        <v>#N/A</v>
      </c>
      <c r="K52" s="2" t="e">
        <f>VLOOKUP(B52, 'Issues Log'!$B$3:$I$302, 8, FALSE)</f>
        <v>#N/A</v>
      </c>
      <c r="L52" s="56" t="e">
        <f>VLOOKUP($B52, 'Issues Log'!$B$3:$J$302, 9, FALSE)</f>
        <v>#N/A</v>
      </c>
      <c r="M52" s="57" t="e">
        <f>VLOOKUP($B52, 'Issues Log'!$B$3:$K$302, 10, FALSE)</f>
        <v>#N/A</v>
      </c>
      <c r="N52" s="57"/>
      <c r="O52" s="57">
        <f t="shared" si="2"/>
        <v>-40.799999999999997</v>
      </c>
      <c r="Q52" s="55">
        <f>WORKDAY($D$3,(R52-1),Holidays!$C$5:$C$100)</f>
        <v>42872</v>
      </c>
      <c r="R52" s="7">
        <v>29</v>
      </c>
      <c r="S52" s="7">
        <f t="shared" si="3"/>
        <v>0</v>
      </c>
      <c r="T52" s="7">
        <f t="shared" si="4"/>
        <v>0.39999999999999858</v>
      </c>
      <c r="U52" s="7">
        <f t="shared" si="9"/>
        <v>26</v>
      </c>
      <c r="V52" s="7">
        <f t="shared" si="5"/>
        <v>112</v>
      </c>
      <c r="W52" s="7">
        <f t="shared" si="6"/>
        <v>0.23</v>
      </c>
    </row>
    <row r="53" spans="2:23" ht="15" customHeight="1" x14ac:dyDescent="0.35">
      <c r="B53" s="73"/>
      <c r="C53" s="7" t="str">
        <f t="shared" si="0"/>
        <v/>
      </c>
      <c r="D53" s="31" t="str">
        <f t="shared" si="7"/>
        <v/>
      </c>
      <c r="E53" s="7" t="str">
        <f t="shared" si="8"/>
        <v/>
      </c>
      <c r="F53" s="55" t="str">
        <f t="shared" si="8"/>
        <v/>
      </c>
      <c r="G53" s="58" t="str">
        <f t="shared" si="1"/>
        <v/>
      </c>
      <c r="H53" s="6"/>
      <c r="I53" s="50" t="e">
        <f>VLOOKUP(B53, 'Issues Log'!$B$3:$H$302, 7, FALSE)</f>
        <v>#N/A</v>
      </c>
      <c r="J53" s="13" t="e">
        <f>VLOOKUP(B53, 'Issues Log'!$B$3:$D$302, 3, FALSE)</f>
        <v>#N/A</v>
      </c>
      <c r="K53" s="2" t="e">
        <f>VLOOKUP(B53, 'Issues Log'!$B$3:$I$302, 8, FALSE)</f>
        <v>#N/A</v>
      </c>
      <c r="L53" s="56" t="e">
        <f>VLOOKUP($B53, 'Issues Log'!$B$3:$J$302, 9, FALSE)</f>
        <v>#N/A</v>
      </c>
      <c r="M53" s="57" t="e">
        <f>VLOOKUP($B53, 'Issues Log'!$B$3:$K$302, 10, FALSE)</f>
        <v>#N/A</v>
      </c>
      <c r="N53" s="57"/>
      <c r="O53" s="57">
        <f t="shared" si="2"/>
        <v>-43.2</v>
      </c>
      <c r="Q53" s="55">
        <f>WORKDAY($D$3,(R53-1),Holidays!$C$5:$C$100)</f>
        <v>42873</v>
      </c>
      <c r="R53" s="7">
        <v>30</v>
      </c>
      <c r="S53" s="7">
        <f t="shared" si="3"/>
        <v>0</v>
      </c>
      <c r="T53" s="7">
        <f t="shared" si="4"/>
        <v>0.39999999999999858</v>
      </c>
      <c r="U53" s="7">
        <f t="shared" si="9"/>
        <v>26</v>
      </c>
      <c r="V53" s="7">
        <f t="shared" si="5"/>
        <v>116</v>
      </c>
      <c r="W53" s="7">
        <f t="shared" si="6"/>
        <v>0.22</v>
      </c>
    </row>
    <row r="54" spans="2:23" ht="15" customHeight="1" x14ac:dyDescent="0.35">
      <c r="B54" s="73"/>
      <c r="C54" s="7" t="str">
        <f t="shared" si="0"/>
        <v/>
      </c>
      <c r="D54" s="31" t="str">
        <f t="shared" si="7"/>
        <v/>
      </c>
      <c r="E54" s="7" t="str">
        <f t="shared" si="8"/>
        <v/>
      </c>
      <c r="F54" s="55" t="str">
        <f t="shared" si="8"/>
        <v/>
      </c>
      <c r="G54" s="58" t="str">
        <f t="shared" si="1"/>
        <v/>
      </c>
      <c r="H54" s="6"/>
      <c r="I54" s="50" t="e">
        <f>VLOOKUP(B54, 'Issues Log'!$B$3:$H$302, 7, FALSE)</f>
        <v>#N/A</v>
      </c>
      <c r="J54" s="13" t="e">
        <f>VLOOKUP(B54, 'Issues Log'!$B$3:$D$302, 3, FALSE)</f>
        <v>#N/A</v>
      </c>
      <c r="K54" s="2" t="e">
        <f>VLOOKUP(B54, 'Issues Log'!$B$3:$I$302, 8, FALSE)</f>
        <v>#N/A</v>
      </c>
      <c r="L54" s="56" t="e">
        <f>VLOOKUP($B54, 'Issues Log'!$B$3:$J$302, 9, FALSE)</f>
        <v>#N/A</v>
      </c>
      <c r="M54" s="57" t="e">
        <f>VLOOKUP($B54, 'Issues Log'!$B$3:$K$302, 10, FALSE)</f>
        <v>#N/A</v>
      </c>
      <c r="N54" s="57"/>
      <c r="O54" s="57">
        <f t="shared" si="2"/>
        <v>28.8</v>
      </c>
    </row>
    <row r="55" spans="2:23" ht="15" customHeight="1" x14ac:dyDescent="0.35">
      <c r="B55" s="73"/>
      <c r="C55" s="7" t="str">
        <f t="shared" si="0"/>
        <v/>
      </c>
      <c r="D55" s="31" t="str">
        <f t="shared" si="7"/>
        <v/>
      </c>
      <c r="E55" s="7" t="str">
        <f t="shared" si="8"/>
        <v/>
      </c>
      <c r="F55" s="55" t="str">
        <f t="shared" si="8"/>
        <v/>
      </c>
      <c r="G55" s="58" t="str">
        <f t="shared" si="1"/>
        <v/>
      </c>
      <c r="H55" s="6"/>
      <c r="I55" s="50" t="e">
        <f>VLOOKUP(B55, 'Issues Log'!$B$3:$H$302, 7, FALSE)</f>
        <v>#N/A</v>
      </c>
      <c r="J55" s="13" t="e">
        <f>VLOOKUP(B55, 'Issues Log'!$B$3:$D$302, 3, FALSE)</f>
        <v>#N/A</v>
      </c>
      <c r="K55" s="2" t="e">
        <f>VLOOKUP(B55, 'Issues Log'!$B$3:$I$302, 8, FALSE)</f>
        <v>#N/A</v>
      </c>
      <c r="L55" s="56" t="e">
        <f>VLOOKUP($B55, 'Issues Log'!$B$3:$J$302, 9, FALSE)</f>
        <v>#N/A</v>
      </c>
      <c r="M55" s="57" t="e">
        <f>VLOOKUP($B55, 'Issues Log'!$B$3:$K$302, 10, FALSE)</f>
        <v>#N/A</v>
      </c>
      <c r="N55" s="57"/>
      <c r="O55" s="57">
        <f t="shared" si="2"/>
        <v>28.8</v>
      </c>
    </row>
    <row r="56" spans="2:23" ht="15" customHeight="1" x14ac:dyDescent="0.35">
      <c r="B56" s="73"/>
      <c r="C56" s="7" t="str">
        <f t="shared" si="0"/>
        <v/>
      </c>
      <c r="D56" s="31" t="str">
        <f t="shared" si="7"/>
        <v/>
      </c>
      <c r="E56" s="7" t="str">
        <f t="shared" si="8"/>
        <v/>
      </c>
      <c r="F56" s="55" t="str">
        <f t="shared" si="8"/>
        <v/>
      </c>
      <c r="G56" s="58" t="str">
        <f t="shared" si="1"/>
        <v/>
      </c>
      <c r="H56" s="6"/>
      <c r="I56" s="50" t="e">
        <f>VLOOKUP(B56, 'Issues Log'!$B$3:$H$302, 7, FALSE)</f>
        <v>#N/A</v>
      </c>
      <c r="J56" s="13" t="e">
        <f>VLOOKUP(B56, 'Issues Log'!$B$3:$D$302, 3, FALSE)</f>
        <v>#N/A</v>
      </c>
      <c r="K56" s="2" t="e">
        <f>VLOOKUP(B56, 'Issues Log'!$B$3:$I$302, 8, FALSE)</f>
        <v>#N/A</v>
      </c>
      <c r="L56" s="56" t="e">
        <f>VLOOKUP($B56, 'Issues Log'!$B$3:$J$302, 9, FALSE)</f>
        <v>#N/A</v>
      </c>
      <c r="M56" s="57" t="e">
        <f>VLOOKUP($B56, 'Issues Log'!$B$3:$K$302, 10, FALSE)</f>
        <v>#N/A</v>
      </c>
      <c r="N56" s="57"/>
      <c r="O56" s="57">
        <f t="shared" si="2"/>
        <v>28.8</v>
      </c>
    </row>
    <row r="57" spans="2:23" ht="15" customHeight="1" x14ac:dyDescent="0.35">
      <c r="B57" s="73"/>
      <c r="C57" s="7" t="str">
        <f t="shared" si="0"/>
        <v/>
      </c>
      <c r="D57" s="31" t="str">
        <f t="shared" si="7"/>
        <v/>
      </c>
      <c r="E57" s="7" t="str">
        <f t="shared" si="8"/>
        <v/>
      </c>
      <c r="F57" s="55" t="str">
        <f t="shared" si="8"/>
        <v/>
      </c>
      <c r="G57" s="58" t="str">
        <f t="shared" si="1"/>
        <v/>
      </c>
      <c r="H57" s="6"/>
      <c r="I57" s="50" t="e">
        <f>VLOOKUP(B57, 'Issues Log'!$B$3:$H$302, 7, FALSE)</f>
        <v>#N/A</v>
      </c>
      <c r="J57" s="13" t="e">
        <f>VLOOKUP(B57, 'Issues Log'!$B$3:$D$302, 3, FALSE)</f>
        <v>#N/A</v>
      </c>
      <c r="K57" s="2" t="e">
        <f>VLOOKUP(B57, 'Issues Log'!$B$3:$I$302, 8, FALSE)</f>
        <v>#N/A</v>
      </c>
      <c r="L57" s="56" t="e">
        <f>VLOOKUP($B57, 'Issues Log'!$B$3:$J$302, 9, FALSE)</f>
        <v>#N/A</v>
      </c>
      <c r="M57" s="57" t="e">
        <f>VLOOKUP($B57, 'Issues Log'!$B$3:$K$302, 10, FALSE)</f>
        <v>#N/A</v>
      </c>
      <c r="N57" s="57"/>
      <c r="O57" s="57">
        <f t="shared" si="2"/>
        <v>28.8</v>
      </c>
    </row>
    <row r="58" spans="2:23" ht="15" customHeight="1" x14ac:dyDescent="0.35">
      <c r="B58" s="73"/>
      <c r="C58" s="7" t="str">
        <f t="shared" si="0"/>
        <v/>
      </c>
      <c r="D58" s="31" t="str">
        <f t="shared" si="7"/>
        <v/>
      </c>
      <c r="E58" s="7" t="str">
        <f t="shared" si="8"/>
        <v/>
      </c>
      <c r="F58" s="55" t="str">
        <f t="shared" si="8"/>
        <v/>
      </c>
      <c r="G58" s="58" t="str">
        <f t="shared" si="1"/>
        <v/>
      </c>
      <c r="H58" s="6"/>
      <c r="I58" s="50" t="e">
        <f>VLOOKUP(B58, 'Issues Log'!$B$3:$H$302, 7, FALSE)</f>
        <v>#N/A</v>
      </c>
      <c r="J58" s="13" t="e">
        <f>VLOOKUP(B58, 'Issues Log'!$B$3:$D$302, 3, FALSE)</f>
        <v>#N/A</v>
      </c>
      <c r="K58" s="2" t="e">
        <f>VLOOKUP(B58, 'Issues Log'!$B$3:$I$302, 8, FALSE)</f>
        <v>#N/A</v>
      </c>
      <c r="L58" s="56" t="e">
        <f>VLOOKUP($B58, 'Issues Log'!$B$3:$J$302, 9, FALSE)</f>
        <v>#N/A</v>
      </c>
      <c r="M58" s="57" t="e">
        <f>VLOOKUP($B58, 'Issues Log'!$B$3:$K$302, 10, FALSE)</f>
        <v>#N/A</v>
      </c>
      <c r="N58" s="57"/>
      <c r="O58" s="57">
        <f t="shared" si="2"/>
        <v>28.8</v>
      </c>
    </row>
    <row r="59" spans="2:23" ht="15" customHeight="1" x14ac:dyDescent="0.35">
      <c r="B59" s="73"/>
      <c r="C59" s="7" t="str">
        <f t="shared" si="0"/>
        <v/>
      </c>
      <c r="D59" s="31" t="str">
        <f t="shared" si="7"/>
        <v/>
      </c>
      <c r="E59" s="7" t="str">
        <f t="shared" si="8"/>
        <v/>
      </c>
      <c r="F59" s="55" t="str">
        <f t="shared" si="8"/>
        <v/>
      </c>
      <c r="G59" s="58" t="str">
        <f t="shared" si="1"/>
        <v/>
      </c>
      <c r="H59" s="6"/>
      <c r="I59" s="50" t="e">
        <f>VLOOKUP(B59, 'Issues Log'!$B$3:$H$302, 7, FALSE)</f>
        <v>#N/A</v>
      </c>
      <c r="J59" s="13" t="e">
        <f>VLOOKUP(B59, 'Issues Log'!$B$3:$D$302, 3, FALSE)</f>
        <v>#N/A</v>
      </c>
      <c r="K59" s="2" t="e">
        <f>VLOOKUP(B59, 'Issues Log'!$B$3:$I$302, 8, FALSE)</f>
        <v>#N/A</v>
      </c>
      <c r="L59" s="56" t="e">
        <f>VLOOKUP($B59, 'Issues Log'!$B$3:$J$302, 9, FALSE)</f>
        <v>#N/A</v>
      </c>
      <c r="M59" s="57" t="e">
        <f>VLOOKUP($B59, 'Issues Log'!$B$3:$K$302, 10, FALSE)</f>
        <v>#N/A</v>
      </c>
      <c r="N59" s="57"/>
      <c r="O59" s="57">
        <f t="shared" si="2"/>
        <v>28.8</v>
      </c>
    </row>
    <row r="60" spans="2:23" ht="15" customHeight="1" x14ac:dyDescent="0.35">
      <c r="B60" s="73"/>
      <c r="C60" s="7" t="str">
        <f t="shared" si="0"/>
        <v/>
      </c>
      <c r="D60" s="31" t="str">
        <f t="shared" si="7"/>
        <v/>
      </c>
      <c r="E60" s="7" t="str">
        <f t="shared" si="8"/>
        <v/>
      </c>
      <c r="F60" s="55" t="str">
        <f t="shared" si="8"/>
        <v/>
      </c>
      <c r="G60" s="58" t="str">
        <f t="shared" si="1"/>
        <v/>
      </c>
      <c r="H60" s="6"/>
      <c r="I60" s="50" t="e">
        <f>VLOOKUP(B60, 'Issues Log'!$B$3:$H$302, 7, FALSE)</f>
        <v>#N/A</v>
      </c>
      <c r="J60" s="13" t="e">
        <f>VLOOKUP(B60, 'Issues Log'!$B$3:$D$302, 3, FALSE)</f>
        <v>#N/A</v>
      </c>
      <c r="K60" s="2" t="e">
        <f>VLOOKUP(B60, 'Issues Log'!$B$3:$I$302, 8, FALSE)</f>
        <v>#N/A</v>
      </c>
      <c r="L60" s="56" t="e">
        <f>VLOOKUP($B60, 'Issues Log'!$B$3:$J$302, 9, FALSE)</f>
        <v>#N/A</v>
      </c>
      <c r="M60" s="57" t="e">
        <f>VLOOKUP($B60, 'Issues Log'!$B$3:$K$302, 10, FALSE)</f>
        <v>#N/A</v>
      </c>
      <c r="N60" s="57"/>
      <c r="O60" s="57">
        <f t="shared" si="2"/>
        <v>28.8</v>
      </c>
    </row>
    <row r="61" spans="2:23" ht="15" customHeight="1" x14ac:dyDescent="0.35">
      <c r="B61" s="73"/>
      <c r="C61" s="7" t="str">
        <f t="shared" si="0"/>
        <v/>
      </c>
      <c r="D61" s="31" t="str">
        <f t="shared" si="7"/>
        <v/>
      </c>
      <c r="E61" s="7" t="str">
        <f t="shared" si="8"/>
        <v/>
      </c>
      <c r="F61" s="55" t="str">
        <f t="shared" si="8"/>
        <v/>
      </c>
      <c r="G61" s="58" t="str">
        <f t="shared" si="1"/>
        <v/>
      </c>
      <c r="H61" s="6"/>
      <c r="I61" s="50" t="e">
        <f>VLOOKUP(B61, 'Issues Log'!$B$3:$H$302, 7, FALSE)</f>
        <v>#N/A</v>
      </c>
      <c r="J61" s="13" t="e">
        <f>VLOOKUP(B61, 'Issues Log'!$B$3:$D$302, 3, FALSE)</f>
        <v>#N/A</v>
      </c>
      <c r="K61" s="2" t="e">
        <f>VLOOKUP(B61, 'Issues Log'!$B$3:$I$302, 8, FALSE)</f>
        <v>#N/A</v>
      </c>
      <c r="L61" s="56" t="e">
        <f>VLOOKUP($B61, 'Issues Log'!$B$3:$J$302, 9, FALSE)</f>
        <v>#N/A</v>
      </c>
      <c r="M61" s="57" t="e">
        <f>VLOOKUP($B61, 'Issues Log'!$B$3:$K$302, 10, FALSE)</f>
        <v>#N/A</v>
      </c>
      <c r="N61" s="57"/>
      <c r="O61" s="57">
        <f t="shared" si="2"/>
        <v>28.8</v>
      </c>
    </row>
    <row r="62" spans="2:23" ht="15" customHeight="1" x14ac:dyDescent="0.35">
      <c r="B62" s="73"/>
      <c r="C62" s="7" t="str">
        <f t="shared" si="0"/>
        <v/>
      </c>
      <c r="D62" s="31" t="str">
        <f t="shared" si="7"/>
        <v/>
      </c>
      <c r="E62" s="7" t="str">
        <f t="shared" si="8"/>
        <v/>
      </c>
      <c r="F62" s="55" t="str">
        <f t="shared" si="8"/>
        <v/>
      </c>
      <c r="G62" s="58" t="str">
        <f t="shared" si="1"/>
        <v/>
      </c>
      <c r="H62" s="6"/>
      <c r="I62" s="50" t="e">
        <f>VLOOKUP(B62, 'Issues Log'!$B$3:$H$302, 7, FALSE)</f>
        <v>#N/A</v>
      </c>
      <c r="J62" s="13" t="e">
        <f>VLOOKUP(B62, 'Issues Log'!$B$3:$D$302, 3, FALSE)</f>
        <v>#N/A</v>
      </c>
      <c r="K62" s="2" t="e">
        <f>VLOOKUP(B62, 'Issues Log'!$B$3:$I$302, 8, FALSE)</f>
        <v>#N/A</v>
      </c>
      <c r="L62" s="56" t="e">
        <f>VLOOKUP($B62, 'Issues Log'!$B$3:$J$302, 9, FALSE)</f>
        <v>#N/A</v>
      </c>
      <c r="M62" s="57" t="e">
        <f>VLOOKUP($B62, 'Issues Log'!$B$3:$K$302, 10, FALSE)</f>
        <v>#N/A</v>
      </c>
      <c r="N62" s="57"/>
      <c r="O62" s="57">
        <f t="shared" si="2"/>
        <v>28.8</v>
      </c>
    </row>
    <row r="63" spans="2:23" ht="15" customHeight="1" x14ac:dyDescent="0.35">
      <c r="B63" s="73"/>
      <c r="C63" s="7" t="str">
        <f t="shared" si="0"/>
        <v/>
      </c>
      <c r="D63" s="31" t="str">
        <f t="shared" si="7"/>
        <v/>
      </c>
      <c r="E63" s="7" t="str">
        <f t="shared" si="8"/>
        <v/>
      </c>
      <c r="F63" s="55" t="str">
        <f t="shared" si="8"/>
        <v/>
      </c>
      <c r="G63" s="58" t="str">
        <f t="shared" si="1"/>
        <v/>
      </c>
      <c r="H63" s="6"/>
      <c r="I63" s="50" t="e">
        <f>VLOOKUP(B63, 'Issues Log'!$B$3:$H$302, 7, FALSE)</f>
        <v>#N/A</v>
      </c>
      <c r="J63" s="13" t="e">
        <f>VLOOKUP(B63, 'Issues Log'!$B$3:$D$302, 3, FALSE)</f>
        <v>#N/A</v>
      </c>
      <c r="K63" s="2" t="e">
        <f>VLOOKUP(B63, 'Issues Log'!$B$3:$I$302, 8, FALSE)</f>
        <v>#N/A</v>
      </c>
      <c r="L63" s="56" t="e">
        <f>VLOOKUP($B63, 'Issues Log'!$B$3:$J$302, 9, FALSE)</f>
        <v>#N/A</v>
      </c>
      <c r="M63" s="57" t="e">
        <f>VLOOKUP($B63, 'Issues Log'!$B$3:$K$302, 10, FALSE)</f>
        <v>#N/A</v>
      </c>
      <c r="N63" s="57"/>
      <c r="O63" s="57">
        <f t="shared" si="2"/>
        <v>28.8</v>
      </c>
    </row>
    <row r="64" spans="2:23" ht="15" customHeight="1" x14ac:dyDescent="0.35">
      <c r="B64" s="73"/>
      <c r="C64" s="7" t="str">
        <f t="shared" si="0"/>
        <v/>
      </c>
      <c r="D64" s="31" t="str">
        <f t="shared" si="7"/>
        <v/>
      </c>
      <c r="E64" s="7" t="str">
        <f t="shared" si="8"/>
        <v/>
      </c>
      <c r="F64" s="55" t="str">
        <f t="shared" si="8"/>
        <v/>
      </c>
      <c r="G64" s="58" t="str">
        <f t="shared" si="1"/>
        <v/>
      </c>
      <c r="H64" s="6"/>
      <c r="I64" s="50" t="e">
        <f>VLOOKUP(B64, 'Issues Log'!$B$3:$H$302, 7, FALSE)</f>
        <v>#N/A</v>
      </c>
      <c r="J64" s="13" t="e">
        <f>VLOOKUP(B64, 'Issues Log'!$B$3:$D$302, 3, FALSE)</f>
        <v>#N/A</v>
      </c>
      <c r="K64" s="2" t="e">
        <f>VLOOKUP(B64, 'Issues Log'!$B$3:$I$302, 8, FALSE)</f>
        <v>#N/A</v>
      </c>
      <c r="L64" s="56" t="e">
        <f>VLOOKUP($B64, 'Issues Log'!$B$3:$J$302, 9, FALSE)</f>
        <v>#N/A</v>
      </c>
      <c r="M64" s="57" t="e">
        <f>VLOOKUP($B64, 'Issues Log'!$B$3:$K$302, 10, FALSE)</f>
        <v>#N/A</v>
      </c>
      <c r="N64" s="57"/>
      <c r="O64" s="57">
        <f t="shared" si="2"/>
        <v>28.8</v>
      </c>
    </row>
    <row r="65" spans="2:15" ht="15" customHeight="1" x14ac:dyDescent="0.35">
      <c r="B65" s="73"/>
      <c r="C65" s="7" t="str">
        <f t="shared" si="0"/>
        <v/>
      </c>
      <c r="D65" s="31" t="str">
        <f t="shared" si="7"/>
        <v/>
      </c>
      <c r="E65" s="7" t="str">
        <f t="shared" si="8"/>
        <v/>
      </c>
      <c r="F65" s="55" t="str">
        <f t="shared" si="8"/>
        <v/>
      </c>
      <c r="G65" s="58" t="str">
        <f t="shared" si="1"/>
        <v/>
      </c>
      <c r="H65" s="6"/>
      <c r="I65" s="50" t="e">
        <f>VLOOKUP(B65, 'Issues Log'!$B$3:$H$302, 7, FALSE)</f>
        <v>#N/A</v>
      </c>
      <c r="J65" s="13" t="e">
        <f>VLOOKUP(B65, 'Issues Log'!$B$3:$D$302, 3, FALSE)</f>
        <v>#N/A</v>
      </c>
      <c r="K65" s="2" t="e">
        <f>VLOOKUP(B65, 'Issues Log'!$B$3:$I$302, 8, FALSE)</f>
        <v>#N/A</v>
      </c>
      <c r="L65" s="56" t="e">
        <f>VLOOKUP($B65, 'Issues Log'!$B$3:$J$302, 9, FALSE)</f>
        <v>#N/A</v>
      </c>
      <c r="M65" s="57" t="e">
        <f>VLOOKUP($B65, 'Issues Log'!$B$3:$K$302, 10, FALSE)</f>
        <v>#N/A</v>
      </c>
      <c r="N65" s="57"/>
      <c r="O65" s="57">
        <f t="shared" si="2"/>
        <v>28.8</v>
      </c>
    </row>
    <row r="66" spans="2:15" ht="15" customHeight="1" x14ac:dyDescent="0.35">
      <c r="B66" s="73"/>
      <c r="C66" s="7" t="str">
        <f t="shared" si="0"/>
        <v/>
      </c>
      <c r="D66" s="31" t="str">
        <f t="shared" si="7"/>
        <v/>
      </c>
      <c r="E66" s="7" t="str">
        <f t="shared" si="8"/>
        <v/>
      </c>
      <c r="F66" s="55" t="str">
        <f t="shared" si="8"/>
        <v/>
      </c>
      <c r="G66" s="58" t="str">
        <f t="shared" si="1"/>
        <v/>
      </c>
      <c r="H66" s="6"/>
      <c r="I66" s="50" t="e">
        <f>VLOOKUP(B66, 'Issues Log'!$B$3:$H$302, 7, FALSE)</f>
        <v>#N/A</v>
      </c>
      <c r="J66" s="13" t="e">
        <f>VLOOKUP(B66, 'Issues Log'!$B$3:$D$302, 3, FALSE)</f>
        <v>#N/A</v>
      </c>
      <c r="K66" s="2" t="e">
        <f>VLOOKUP(B66, 'Issues Log'!$B$3:$I$302, 8, FALSE)</f>
        <v>#N/A</v>
      </c>
      <c r="L66" s="56" t="e">
        <f>VLOOKUP($B66, 'Issues Log'!$B$3:$J$302, 9, FALSE)</f>
        <v>#N/A</v>
      </c>
      <c r="M66" s="57" t="e">
        <f>VLOOKUP($B66, 'Issues Log'!$B$3:$K$302, 10, FALSE)</f>
        <v>#N/A</v>
      </c>
      <c r="N66" s="57"/>
      <c r="O66" s="57">
        <f t="shared" si="2"/>
        <v>28.8</v>
      </c>
    </row>
    <row r="67" spans="2:15" ht="15" customHeight="1" x14ac:dyDescent="0.35">
      <c r="B67" s="73"/>
      <c r="C67" s="7" t="str">
        <f t="shared" si="0"/>
        <v/>
      </c>
      <c r="D67" s="31" t="str">
        <f t="shared" si="7"/>
        <v/>
      </c>
      <c r="E67" s="7" t="str">
        <f t="shared" si="8"/>
        <v/>
      </c>
      <c r="F67" s="55" t="str">
        <f t="shared" si="8"/>
        <v/>
      </c>
      <c r="G67" s="58" t="str">
        <f t="shared" si="1"/>
        <v/>
      </c>
      <c r="H67" s="6"/>
      <c r="I67" s="50" t="e">
        <f>VLOOKUP(B67, 'Issues Log'!$B$3:$H$302, 7, FALSE)</f>
        <v>#N/A</v>
      </c>
      <c r="J67" s="13" t="e">
        <f>VLOOKUP(B67, 'Issues Log'!$B$3:$D$302, 3, FALSE)</f>
        <v>#N/A</v>
      </c>
      <c r="K67" s="2" t="e">
        <f>VLOOKUP(B67, 'Issues Log'!$B$3:$I$302, 8, FALSE)</f>
        <v>#N/A</v>
      </c>
      <c r="L67" s="56" t="e">
        <f>VLOOKUP($B67, 'Issues Log'!$B$3:$J$302, 9, FALSE)</f>
        <v>#N/A</v>
      </c>
      <c r="M67" s="57" t="e">
        <f>VLOOKUP($B67, 'Issues Log'!$B$3:$K$302, 10, FALSE)</f>
        <v>#N/A</v>
      </c>
      <c r="N67" s="57"/>
      <c r="O67" s="57">
        <f t="shared" si="2"/>
        <v>28.8</v>
      </c>
    </row>
    <row r="68" spans="2:15" ht="15" customHeight="1" x14ac:dyDescent="0.35">
      <c r="B68" s="73"/>
      <c r="C68" s="7" t="str">
        <f t="shared" si="0"/>
        <v/>
      </c>
      <c r="D68" s="31" t="str">
        <f t="shared" si="7"/>
        <v/>
      </c>
      <c r="E68" s="7" t="str">
        <f t="shared" si="8"/>
        <v/>
      </c>
      <c r="F68" s="55" t="str">
        <f t="shared" si="8"/>
        <v/>
      </c>
      <c r="G68" s="58" t="str">
        <f t="shared" si="1"/>
        <v/>
      </c>
      <c r="H68" s="6"/>
      <c r="I68" s="50" t="e">
        <f>VLOOKUP(B68, 'Issues Log'!$B$3:$H$302, 7, FALSE)</f>
        <v>#N/A</v>
      </c>
      <c r="J68" s="13" t="e">
        <f>VLOOKUP(B68, 'Issues Log'!$B$3:$D$302, 3, FALSE)</f>
        <v>#N/A</v>
      </c>
      <c r="K68" s="2" t="e">
        <f>VLOOKUP(B68, 'Issues Log'!$B$3:$I$302, 8, FALSE)</f>
        <v>#N/A</v>
      </c>
      <c r="L68" s="56" t="e">
        <f>VLOOKUP($B68, 'Issues Log'!$B$3:$J$302, 9, FALSE)</f>
        <v>#N/A</v>
      </c>
      <c r="M68" s="57" t="e">
        <f>VLOOKUP($B68, 'Issues Log'!$B$3:$K$302, 10, FALSE)</f>
        <v>#N/A</v>
      </c>
      <c r="N68" s="57"/>
      <c r="O68" s="57">
        <f t="shared" si="2"/>
        <v>28.8</v>
      </c>
    </row>
    <row r="69" spans="2:15" ht="15" customHeight="1" x14ac:dyDescent="0.35">
      <c r="B69" s="73"/>
      <c r="C69" s="7" t="str">
        <f t="shared" si="0"/>
        <v/>
      </c>
      <c r="D69" s="31" t="str">
        <f t="shared" si="7"/>
        <v/>
      </c>
      <c r="E69" s="7" t="str">
        <f t="shared" si="8"/>
        <v/>
      </c>
      <c r="F69" s="55" t="str">
        <f t="shared" si="8"/>
        <v/>
      </c>
      <c r="G69" s="58" t="str">
        <f t="shared" si="1"/>
        <v/>
      </c>
      <c r="H69" s="6"/>
      <c r="I69" s="50" t="e">
        <f>VLOOKUP(B69, 'Issues Log'!$B$3:$H$302, 7, FALSE)</f>
        <v>#N/A</v>
      </c>
      <c r="J69" s="13" t="e">
        <f>VLOOKUP(B69, 'Issues Log'!$B$3:$D$302, 3, FALSE)</f>
        <v>#N/A</v>
      </c>
      <c r="K69" s="2" t="e">
        <f>VLOOKUP(B69, 'Issues Log'!$B$3:$I$302, 8, FALSE)</f>
        <v>#N/A</v>
      </c>
      <c r="L69" s="56" t="e">
        <f>VLOOKUP($B69, 'Issues Log'!$B$3:$J$302, 9, FALSE)</f>
        <v>#N/A</v>
      </c>
      <c r="M69" s="57" t="e">
        <f>VLOOKUP($B69, 'Issues Log'!$B$3:$K$302, 10, FALSE)</f>
        <v>#N/A</v>
      </c>
      <c r="N69" s="57"/>
      <c r="O69" s="57">
        <f t="shared" si="2"/>
        <v>28.8</v>
      </c>
    </row>
    <row r="70" spans="2:15" ht="15" customHeight="1" x14ac:dyDescent="0.35">
      <c r="B70" s="73"/>
      <c r="C70" s="7" t="str">
        <f t="shared" si="0"/>
        <v/>
      </c>
      <c r="D70" s="31" t="str">
        <f t="shared" si="7"/>
        <v/>
      </c>
      <c r="E70" s="7" t="str">
        <f t="shared" si="8"/>
        <v/>
      </c>
      <c r="F70" s="55" t="str">
        <f t="shared" si="8"/>
        <v/>
      </c>
      <c r="G70" s="58" t="str">
        <f t="shared" si="1"/>
        <v/>
      </c>
      <c r="H70" s="6"/>
      <c r="I70" s="50" t="e">
        <f>VLOOKUP(B70, 'Issues Log'!$B$3:$H$302, 7, FALSE)</f>
        <v>#N/A</v>
      </c>
      <c r="J70" s="13" t="e">
        <f>VLOOKUP(B70, 'Issues Log'!$B$3:$D$302, 3, FALSE)</f>
        <v>#N/A</v>
      </c>
      <c r="K70" s="2" t="e">
        <f>VLOOKUP(B70, 'Issues Log'!$B$3:$I$302, 8, FALSE)</f>
        <v>#N/A</v>
      </c>
      <c r="L70" s="56" t="e">
        <f>VLOOKUP($B70, 'Issues Log'!$B$3:$J$302, 9, FALSE)</f>
        <v>#N/A</v>
      </c>
      <c r="M70" s="57" t="e">
        <f>VLOOKUP($B70, 'Issues Log'!$B$3:$K$302, 10, FALSE)</f>
        <v>#N/A</v>
      </c>
      <c r="N70" s="57"/>
      <c r="O70" s="57">
        <f t="shared" si="2"/>
        <v>28.8</v>
      </c>
    </row>
    <row r="71" spans="2:15" ht="15" customHeight="1" x14ac:dyDescent="0.35">
      <c r="B71" s="73"/>
      <c r="C71" s="7" t="str">
        <f t="shared" si="0"/>
        <v/>
      </c>
      <c r="D71" s="31" t="str">
        <f t="shared" si="7"/>
        <v/>
      </c>
      <c r="E71" s="7" t="str">
        <f t="shared" si="8"/>
        <v/>
      </c>
      <c r="F71" s="55" t="str">
        <f t="shared" si="8"/>
        <v/>
      </c>
      <c r="G71" s="58" t="str">
        <f t="shared" si="1"/>
        <v/>
      </c>
      <c r="H71" s="6"/>
      <c r="I71" s="50" t="e">
        <f>VLOOKUP(B71, 'Issues Log'!$B$3:$H$302, 7, FALSE)</f>
        <v>#N/A</v>
      </c>
      <c r="J71" s="13" t="e">
        <f>VLOOKUP(B71, 'Issues Log'!$B$3:$D$302, 3, FALSE)</f>
        <v>#N/A</v>
      </c>
      <c r="K71" s="2" t="e">
        <f>VLOOKUP(B71, 'Issues Log'!$B$3:$I$302, 8, FALSE)</f>
        <v>#N/A</v>
      </c>
      <c r="L71" s="56" t="e">
        <f>VLOOKUP($B71, 'Issues Log'!$B$3:$J$302, 9, FALSE)</f>
        <v>#N/A</v>
      </c>
      <c r="M71" s="57" t="e">
        <f>VLOOKUP($B71, 'Issues Log'!$B$3:$K$302, 10, FALSE)</f>
        <v>#N/A</v>
      </c>
      <c r="N71" s="57"/>
      <c r="O71" s="57">
        <f t="shared" si="2"/>
        <v>28.8</v>
      </c>
    </row>
    <row r="72" spans="2:15" ht="15" customHeight="1" x14ac:dyDescent="0.35">
      <c r="B72" s="73"/>
      <c r="C72" s="7" t="str">
        <f t="shared" si="0"/>
        <v/>
      </c>
      <c r="D72" s="31" t="str">
        <f t="shared" si="7"/>
        <v/>
      </c>
      <c r="E72" s="7" t="str">
        <f t="shared" si="8"/>
        <v/>
      </c>
      <c r="F72" s="55" t="str">
        <f t="shared" si="8"/>
        <v/>
      </c>
      <c r="G72" s="58" t="str">
        <f t="shared" si="1"/>
        <v/>
      </c>
      <c r="H72" s="6"/>
      <c r="I72" s="50" t="e">
        <f>VLOOKUP(B72, 'Issues Log'!$B$3:$H$302, 7, FALSE)</f>
        <v>#N/A</v>
      </c>
      <c r="J72" s="13" t="e">
        <f>VLOOKUP(B72, 'Issues Log'!$B$3:$D$302, 3, FALSE)</f>
        <v>#N/A</v>
      </c>
      <c r="K72" s="2" t="e">
        <f>VLOOKUP(B72, 'Issues Log'!$B$3:$I$302, 8, FALSE)</f>
        <v>#N/A</v>
      </c>
      <c r="L72" s="56" t="e">
        <f>VLOOKUP($B72, 'Issues Log'!$B$3:$J$302, 9, FALSE)</f>
        <v>#N/A</v>
      </c>
      <c r="M72" s="57" t="e">
        <f>VLOOKUP($B72, 'Issues Log'!$B$3:$K$302, 10, FALSE)</f>
        <v>#N/A</v>
      </c>
      <c r="N72" s="57"/>
      <c r="O72" s="57">
        <f t="shared" si="2"/>
        <v>28.8</v>
      </c>
    </row>
    <row r="73" spans="2:15" ht="15" customHeight="1" x14ac:dyDescent="0.35">
      <c r="B73" s="46"/>
      <c r="C73" s="46"/>
      <c r="D73" s="46"/>
      <c r="E73" s="46"/>
      <c r="F73" s="46"/>
      <c r="G73" s="46"/>
      <c r="I73" s="18"/>
    </row>
    <row r="74" spans="2:15" ht="15" customHeight="1" x14ac:dyDescent="0.35"/>
    <row r="75" spans="2:15" ht="15" customHeight="1" x14ac:dyDescent="0.35"/>
    <row r="76" spans="2:15" ht="15" customHeight="1" x14ac:dyDescent="0.35"/>
    <row r="77" spans="2:15" ht="15" customHeight="1" x14ac:dyDescent="0.35"/>
    <row r="78" spans="2:15" ht="15" customHeight="1" x14ac:dyDescent="0.35"/>
    <row r="79" spans="2:15" ht="15" customHeight="1" x14ac:dyDescent="0.35"/>
    <row r="80" spans="2:15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</sheetData>
  <phoneticPr fontId="3" type="noConversion"/>
  <conditionalFormatting sqref="D21">
    <cfRule type="cellIs" dxfId="11" priority="1" stopIfTrue="1" operator="lessThan">
      <formula>-0.25</formula>
    </cfRule>
    <cfRule type="cellIs" dxfId="10" priority="2" stopIfTrue="1" operator="between">
      <formula>-0.25</formula>
      <formula>0.75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G101"/>
  <sheetViews>
    <sheetView workbookViewId="0">
      <selection activeCell="B29" sqref="B29"/>
    </sheetView>
  </sheetViews>
  <sheetFormatPr defaultColWidth="17.1328125" defaultRowHeight="12.75" customHeight="1" x14ac:dyDescent="0.35"/>
  <cols>
    <col min="1" max="1" width="3.53125" customWidth="1"/>
    <col min="2" max="2" width="5.33203125" customWidth="1"/>
    <col min="3" max="3" width="30.46484375" customWidth="1"/>
    <col min="4" max="4" width="10.6640625" customWidth="1"/>
    <col min="5" max="6" width="12.46484375" customWidth="1"/>
    <col min="7" max="7" width="13.1328125" customWidth="1"/>
    <col min="8" max="8" width="3.86328125" hidden="1" customWidth="1"/>
    <col min="9" max="9" width="18.46484375" hidden="1" customWidth="1"/>
    <col min="10" max="10" width="13.86328125" hidden="1" customWidth="1"/>
    <col min="11" max="11" width="13.6640625" style="20" hidden="1" customWidth="1"/>
    <col min="12" max="13" width="13.53125" style="20" hidden="1" customWidth="1"/>
    <col min="14" max="14" width="5.1328125" style="20" hidden="1" customWidth="1"/>
    <col min="15" max="15" width="7.33203125" style="20" hidden="1" customWidth="1"/>
    <col min="16" max="16" width="3.46484375" customWidth="1"/>
    <col min="17" max="17" width="10.6640625" customWidth="1"/>
    <col min="18" max="18" width="6.6640625" customWidth="1"/>
    <col min="19" max="19" width="11.33203125" customWidth="1"/>
    <col min="20" max="20" width="11.86328125" customWidth="1"/>
    <col min="21" max="21" width="13" customWidth="1"/>
    <col min="22" max="22" width="12.53125" customWidth="1"/>
    <col min="23" max="23" width="13.1328125" customWidth="1"/>
    <col min="24" max="24" width="4" customWidth="1"/>
    <col min="25" max="25" width="11.46484375" customWidth="1"/>
    <col min="26" max="26" width="6.1328125" customWidth="1"/>
    <col min="27" max="27" width="5.6640625" customWidth="1"/>
    <col min="28" max="28" width="4.33203125" customWidth="1"/>
    <col min="29" max="29" width="6.33203125" customWidth="1"/>
    <col min="30" max="30" width="5.46484375" customWidth="1"/>
    <col min="31" max="31" width="3" customWidth="1"/>
    <col min="32" max="32" width="13.33203125" customWidth="1"/>
    <col min="33" max="33" width="23.1328125" customWidth="1"/>
  </cols>
  <sheetData>
    <row r="2" spans="2:33" s="21" customFormat="1" ht="26.45" customHeight="1" x14ac:dyDescent="0.35">
      <c r="B2" s="22"/>
      <c r="C2" s="23" t="s">
        <v>12</v>
      </c>
      <c r="D2" s="23"/>
      <c r="E2" s="24"/>
      <c r="F2" s="47"/>
      <c r="G2" s="47"/>
      <c r="H2" s="25"/>
      <c r="I2" s="25"/>
      <c r="J2" s="25"/>
      <c r="K2" s="26"/>
      <c r="L2" s="26"/>
      <c r="M2" s="26"/>
      <c r="N2" s="26"/>
      <c r="O2" s="26"/>
      <c r="P2" s="47"/>
      <c r="Q2" s="48"/>
      <c r="R2"/>
      <c r="S2"/>
      <c r="T2"/>
      <c r="U2"/>
      <c r="V2"/>
      <c r="W2"/>
      <c r="X2"/>
      <c r="Y2"/>
      <c r="Z2"/>
      <c r="AA2"/>
      <c r="AB2" s="66"/>
      <c r="AC2" s="67"/>
      <c r="AD2" s="67"/>
      <c r="AE2" s="66"/>
      <c r="AF2" s="27"/>
    </row>
    <row r="3" spans="2:33" ht="15" customHeight="1" x14ac:dyDescent="0.35">
      <c r="B3" s="3"/>
      <c r="C3" s="7" t="s">
        <v>10</v>
      </c>
      <c r="D3" s="8">
        <v>42837</v>
      </c>
      <c r="E3" s="6"/>
      <c r="F3" s="46"/>
      <c r="G3" s="46"/>
      <c r="P3" s="46"/>
      <c r="Q3" s="48"/>
      <c r="AB3" s="46"/>
      <c r="AC3" s="48"/>
      <c r="AD3" s="48"/>
      <c r="AE3" s="46"/>
      <c r="AG3" s="2"/>
    </row>
    <row r="4" spans="2:33" ht="15" customHeight="1" x14ac:dyDescent="0.35">
      <c r="B4" s="3"/>
      <c r="C4" s="7" t="s">
        <v>3</v>
      </c>
      <c r="D4" s="8">
        <v>42851</v>
      </c>
      <c r="E4" s="6"/>
      <c r="F4" s="46"/>
      <c r="G4" s="46"/>
      <c r="P4" s="46"/>
      <c r="Q4" s="48"/>
      <c r="AB4" s="46"/>
      <c r="AC4" s="48"/>
      <c r="AD4" s="48"/>
      <c r="AE4" s="46"/>
      <c r="AF4" s="46"/>
    </row>
    <row r="5" spans="2:33" ht="15" customHeight="1" x14ac:dyDescent="0.35">
      <c r="B5" s="3"/>
      <c r="C5" s="7" t="s">
        <v>0</v>
      </c>
      <c r="D5" s="9">
        <v>4</v>
      </c>
      <c r="E5" s="6"/>
      <c r="F5" s="46"/>
      <c r="G5" s="46"/>
      <c r="P5" s="46"/>
      <c r="Q5" s="48"/>
      <c r="AB5" s="46"/>
      <c r="AC5" s="48"/>
      <c r="AD5" s="48"/>
      <c r="AE5" s="46"/>
      <c r="AF5" s="16"/>
    </row>
    <row r="6" spans="2:33" ht="15" customHeight="1" x14ac:dyDescent="0.35">
      <c r="B6" s="3"/>
      <c r="C6" s="7" t="s">
        <v>13</v>
      </c>
      <c r="D6" s="9">
        <v>0.3</v>
      </c>
      <c r="E6" s="6"/>
      <c r="F6" s="46"/>
      <c r="G6" s="46"/>
      <c r="P6" s="46"/>
      <c r="Q6" s="48"/>
      <c r="AB6" s="46"/>
      <c r="AC6" s="48"/>
      <c r="AD6" s="48"/>
      <c r="AE6" s="46"/>
    </row>
    <row r="7" spans="2:33" ht="15" customHeight="1" x14ac:dyDescent="0.35">
      <c r="B7" s="3"/>
      <c r="C7" s="7" t="s">
        <v>24</v>
      </c>
      <c r="D7" s="7">
        <f>NETWORKDAYS($D$3,$D$4,Holidays!$C$5:$C$100)</f>
        <v>6</v>
      </c>
      <c r="E7" s="6"/>
      <c r="F7" s="46"/>
      <c r="G7" s="46"/>
      <c r="P7" s="46"/>
      <c r="Q7" s="48"/>
      <c r="AB7" s="46"/>
      <c r="AC7" s="48"/>
      <c r="AD7" s="48"/>
      <c r="AE7" s="46"/>
    </row>
    <row r="8" spans="2:33" ht="15" customHeight="1" x14ac:dyDescent="0.35">
      <c r="B8" s="3"/>
      <c r="C8" s="7" t="s">
        <v>25</v>
      </c>
      <c r="D8" s="7">
        <f>D5*D7</f>
        <v>24</v>
      </c>
      <c r="E8" s="6"/>
      <c r="F8" s="46"/>
      <c r="G8" s="46"/>
      <c r="P8" s="46"/>
      <c r="Q8" s="48"/>
      <c r="AB8" s="46"/>
      <c r="AC8" s="48"/>
      <c r="AD8" s="48"/>
      <c r="AE8" s="46"/>
    </row>
    <row r="9" spans="2:33" ht="15" customHeight="1" x14ac:dyDescent="0.35">
      <c r="B9" s="3"/>
      <c r="C9" s="7" t="s">
        <v>26</v>
      </c>
      <c r="D9" s="7">
        <f>ROUNDDOWN(D6*D8,1)</f>
        <v>7.2</v>
      </c>
      <c r="E9" s="6"/>
      <c r="F9" s="46"/>
      <c r="G9" s="46"/>
      <c r="P9" s="46"/>
      <c r="Q9" s="48"/>
      <c r="AB9" s="46"/>
      <c r="AC9" s="48"/>
      <c r="AD9" s="48"/>
      <c r="AE9" s="46"/>
    </row>
    <row r="10" spans="2:33" ht="15" customHeight="1" x14ac:dyDescent="0.35">
      <c r="B10" s="3"/>
      <c r="C10" s="7" t="s">
        <v>27</v>
      </c>
      <c r="D10" s="15">
        <f>(-1*D9)/D7</f>
        <v>-1.2</v>
      </c>
      <c r="E10" s="6"/>
      <c r="F10" s="46"/>
      <c r="G10" s="46"/>
      <c r="P10" s="46"/>
      <c r="Q10" s="48"/>
      <c r="AB10" s="46"/>
      <c r="AC10" s="48"/>
      <c r="AD10" s="48"/>
      <c r="AE10" s="46"/>
    </row>
    <row r="11" spans="2:33" ht="15" customHeight="1" x14ac:dyDescent="0.35">
      <c r="B11" s="46"/>
      <c r="C11" s="11"/>
      <c r="D11" s="11"/>
      <c r="E11" s="46"/>
      <c r="F11" s="46"/>
      <c r="G11" s="46"/>
      <c r="P11" s="46"/>
      <c r="Q11" s="48"/>
      <c r="AB11" s="46"/>
      <c r="AC11" s="48"/>
      <c r="AD11" s="48"/>
      <c r="AE11" s="46"/>
    </row>
    <row r="12" spans="2:33" ht="15" customHeight="1" x14ac:dyDescent="0.35">
      <c r="B12" s="46"/>
      <c r="C12" s="46"/>
      <c r="D12" s="46"/>
      <c r="E12" s="46"/>
      <c r="F12" s="46"/>
      <c r="G12" s="46"/>
      <c r="P12" s="46"/>
      <c r="Q12" s="48"/>
      <c r="AB12" s="46"/>
      <c r="AC12" s="48"/>
      <c r="AD12" s="48"/>
      <c r="AE12" s="46"/>
    </row>
    <row r="13" spans="2:33" ht="15" customHeight="1" x14ac:dyDescent="0.35">
      <c r="B13" s="46"/>
      <c r="C13" s="46"/>
      <c r="D13" s="46"/>
      <c r="E13" s="46"/>
      <c r="F13" s="46"/>
      <c r="G13" s="46"/>
      <c r="P13" s="46"/>
      <c r="Q13" s="48"/>
      <c r="AB13" s="46"/>
      <c r="AC13" s="48"/>
      <c r="AD13" s="48"/>
      <c r="AE13" s="46"/>
    </row>
    <row r="14" spans="2:33" ht="15" customHeight="1" x14ac:dyDescent="0.35">
      <c r="B14" s="46"/>
      <c r="C14" s="46"/>
      <c r="D14" s="46"/>
      <c r="E14" s="46"/>
      <c r="F14" s="46"/>
      <c r="G14" s="46"/>
      <c r="P14" s="46"/>
      <c r="Q14" s="48"/>
      <c r="AB14" s="46"/>
      <c r="AC14" s="48"/>
      <c r="AD14" s="48"/>
      <c r="AE14" s="46"/>
    </row>
    <row r="15" spans="2:33" ht="15" customHeight="1" x14ac:dyDescent="0.35">
      <c r="B15" s="46"/>
      <c r="C15" s="46"/>
      <c r="D15" s="46"/>
      <c r="E15" s="46"/>
      <c r="F15" s="46"/>
      <c r="G15" s="46"/>
      <c r="P15" s="46"/>
      <c r="Q15" s="48"/>
      <c r="AB15" s="46"/>
      <c r="AC15" s="48"/>
      <c r="AD15" s="48"/>
      <c r="AE15" s="46"/>
    </row>
    <row r="16" spans="2:33" ht="15" customHeight="1" x14ac:dyDescent="0.35">
      <c r="B16" s="46"/>
      <c r="C16" s="46"/>
      <c r="D16" s="46"/>
      <c r="E16" s="46"/>
      <c r="F16" s="46"/>
      <c r="G16" s="46"/>
      <c r="P16" s="46"/>
      <c r="Q16" s="48"/>
      <c r="AB16" s="46"/>
      <c r="AC16" s="48"/>
      <c r="AD16" s="48"/>
      <c r="AE16" s="46"/>
    </row>
    <row r="17" spans="2:31" ht="15" customHeight="1" x14ac:dyDescent="0.35">
      <c r="B17" s="46"/>
      <c r="C17" s="46"/>
      <c r="D17" s="46"/>
      <c r="E17" s="46"/>
      <c r="F17" s="46"/>
      <c r="G17" s="46"/>
      <c r="P17" s="46"/>
      <c r="Q17" s="48"/>
      <c r="AB17" s="46"/>
      <c r="AC17" s="48"/>
      <c r="AD17" s="48"/>
      <c r="AE17" s="46"/>
    </row>
    <row r="18" spans="2:31" ht="15" customHeight="1" x14ac:dyDescent="0.35">
      <c r="B18" s="46"/>
      <c r="C18" s="46"/>
      <c r="D18" s="46"/>
      <c r="E18" s="46"/>
      <c r="F18" s="46"/>
      <c r="G18" s="46"/>
      <c r="P18" s="46"/>
      <c r="Q18" s="48"/>
      <c r="AB18" s="46"/>
      <c r="AC18" s="48"/>
      <c r="AD18" s="48"/>
      <c r="AE18" s="46"/>
    </row>
    <row r="19" spans="2:31" ht="15" customHeight="1" x14ac:dyDescent="0.35">
      <c r="B19" s="46"/>
      <c r="C19" s="10"/>
      <c r="D19" s="10"/>
      <c r="E19" s="46"/>
      <c r="F19" s="46"/>
      <c r="G19" s="46"/>
      <c r="P19" s="46"/>
      <c r="Q19" s="48"/>
      <c r="AB19" s="46"/>
      <c r="AC19" s="48"/>
      <c r="AD19" s="48"/>
      <c r="AE19" s="46"/>
    </row>
    <row r="20" spans="2:31" ht="15" customHeight="1" x14ac:dyDescent="0.4">
      <c r="B20" s="3"/>
      <c r="C20" s="4" t="s">
        <v>11</v>
      </c>
      <c r="D20" s="4">
        <f>SUM(D24:D72)</f>
        <v>3</v>
      </c>
      <c r="E20" s="46"/>
      <c r="F20" s="46"/>
      <c r="G20" s="46"/>
      <c r="P20" s="46"/>
      <c r="Q20" s="48"/>
      <c r="AB20" s="46"/>
      <c r="AC20" s="48"/>
      <c r="AD20" s="48"/>
      <c r="AE20" s="46"/>
    </row>
    <row r="21" spans="2:31" ht="15" customHeight="1" x14ac:dyDescent="0.4">
      <c r="B21" s="3"/>
      <c r="C21" s="12" t="s">
        <v>22</v>
      </c>
      <c r="D21" s="7">
        <f>$D$9-$D$20</f>
        <v>4.2</v>
      </c>
      <c r="E21" s="46"/>
      <c r="F21" s="46"/>
      <c r="G21" s="46"/>
      <c r="Y21" s="48"/>
      <c r="Z21" s="48"/>
      <c r="AA21" s="48"/>
      <c r="AB21" s="46"/>
      <c r="AC21" s="48"/>
      <c r="AD21" s="48"/>
      <c r="AE21" s="46"/>
    </row>
    <row r="22" spans="2:31" ht="17" customHeight="1" x14ac:dyDescent="0.35">
      <c r="B22" s="46"/>
      <c r="C22" s="11"/>
      <c r="D22" s="11"/>
      <c r="E22" s="46"/>
      <c r="F22" s="46"/>
      <c r="G22" s="46"/>
      <c r="Y22" s="48"/>
      <c r="Z22" s="48"/>
      <c r="AA22" s="48"/>
      <c r="AB22" s="46"/>
      <c r="AC22" s="48"/>
      <c r="AD22" s="48"/>
      <c r="AE22" s="46"/>
    </row>
    <row r="23" spans="2:31" ht="31.25" customHeight="1" x14ac:dyDescent="0.4">
      <c r="B23" s="49" t="s">
        <v>34</v>
      </c>
      <c r="C23" s="4" t="s">
        <v>19</v>
      </c>
      <c r="D23" s="4" t="s">
        <v>18</v>
      </c>
      <c r="E23" s="4" t="s">
        <v>21</v>
      </c>
      <c r="F23" s="4" t="s">
        <v>33</v>
      </c>
      <c r="G23" s="4" t="s">
        <v>36</v>
      </c>
      <c r="H23" s="6"/>
      <c r="I23" s="5" t="s">
        <v>6</v>
      </c>
      <c r="J23" s="5" t="s">
        <v>14</v>
      </c>
      <c r="K23" s="19" t="s">
        <v>5</v>
      </c>
      <c r="L23" s="19" t="s">
        <v>37</v>
      </c>
      <c r="M23" s="19" t="s">
        <v>38</v>
      </c>
      <c r="N23" s="19"/>
      <c r="O23" s="19" t="s">
        <v>39</v>
      </c>
      <c r="Q23" s="23" t="s">
        <v>1</v>
      </c>
      <c r="R23" s="23" t="s">
        <v>7</v>
      </c>
      <c r="S23" s="23" t="s">
        <v>28</v>
      </c>
      <c r="T23" s="23" t="s">
        <v>29</v>
      </c>
      <c r="U23" s="23" t="s">
        <v>17</v>
      </c>
      <c r="V23" s="23" t="s">
        <v>23</v>
      </c>
      <c r="W23" s="23" t="s">
        <v>2</v>
      </c>
      <c r="X23" s="46"/>
      <c r="Y23" s="63" t="s">
        <v>40</v>
      </c>
      <c r="Z23" s="46"/>
      <c r="AA23" s="46"/>
    </row>
    <row r="24" spans="2:31" ht="15" customHeight="1" x14ac:dyDescent="0.35">
      <c r="B24" s="73">
        <v>23</v>
      </c>
      <c r="C24" s="7" t="str">
        <f t="shared" ref="C24:C72" si="0">IF(ISERROR(J24),"",J24)</f>
        <v>제안서 작성</v>
      </c>
      <c r="D24" s="31">
        <f>IF(ISERROR(I24),"",I24)</f>
        <v>1</v>
      </c>
      <c r="E24" s="7" t="str">
        <f>IF(ISERROR(K24),"",K24)</f>
        <v>Complete</v>
      </c>
      <c r="F24" s="55">
        <f>IF(ISERROR(L24),"",L24)</f>
        <v>42837</v>
      </c>
      <c r="G24" s="58">
        <f t="shared" ref="G24:G72" si="1">IF(ISERROR(M24),"",M24)</f>
        <v>1</v>
      </c>
      <c r="H24" s="6"/>
      <c r="I24" s="50">
        <f>VLOOKUP(B24, 'Issues Log'!$B$3:$H$302, 7, FALSE)</f>
        <v>1</v>
      </c>
      <c r="J24" s="13" t="str">
        <f>VLOOKUP(B24, 'Issues Log'!$B$3:$D$302, 3, FALSE)</f>
        <v>제안서 작성</v>
      </c>
      <c r="K24" s="2" t="str">
        <f>VLOOKUP(B24, 'Issues Log'!$B$3:$I$302, 8, FALSE)</f>
        <v>Complete</v>
      </c>
      <c r="L24" s="56">
        <f>VLOOKUP($B24, 'Issues Log'!$B$3:$J$302, 9, FALSE)</f>
        <v>42837</v>
      </c>
      <c r="M24" s="57">
        <f>VLOOKUP($B24, 'Issues Log'!$B$3:$K$302, 10, FALSE)</f>
        <v>1</v>
      </c>
      <c r="N24" s="57"/>
      <c r="O24" s="57">
        <f t="shared" ref="O24:O72" si="2">ROUND($D$9+($R24-1)*$D$10,1)</f>
        <v>7.2</v>
      </c>
      <c r="Q24" s="55">
        <f>WORKDAY($D$3,(R24-1),Holidays!$C$5:$C$100)</f>
        <v>42837</v>
      </c>
      <c r="R24" s="7">
        <v>1</v>
      </c>
      <c r="S24" s="7">
        <f t="shared" ref="S24:S53" si="3">IF(OR(O24&lt;0,0,O24&gt;$D$9),0,O24)</f>
        <v>7.2</v>
      </c>
      <c r="T24" s="7">
        <f t="shared" ref="T24:T53" si="4">$D$9-U24</f>
        <v>7.2</v>
      </c>
      <c r="U24" s="7">
        <f>SUMIF($L$24:$L$72,"&lt;"&amp;Q24,$M$24:$M$72)</f>
        <v>0</v>
      </c>
      <c r="V24" s="7">
        <f t="shared" ref="V24:V53" si="5">$D$5*(R24-1)</f>
        <v>0</v>
      </c>
      <c r="W24" s="7" t="str">
        <f t="shared" ref="W24:W53" si="6">IF(OR((T24=""),(V24=0)),"",ROUND((U24/V24),2))</f>
        <v/>
      </c>
      <c r="X24" s="46"/>
      <c r="Y24" s="64">
        <v>42853</v>
      </c>
      <c r="Z24" s="46"/>
      <c r="AA24" s="46"/>
    </row>
    <row r="25" spans="2:31" ht="15" customHeight="1" x14ac:dyDescent="0.35">
      <c r="B25" s="73">
        <v>24</v>
      </c>
      <c r="C25" s="7" t="str">
        <f t="shared" si="0"/>
        <v>멘토님과 미팅</v>
      </c>
      <c r="D25" s="31">
        <f t="shared" ref="D25:D72" si="7">IF(ISERROR(I25),"",I25)</f>
        <v>2</v>
      </c>
      <c r="E25" s="7" t="str">
        <f t="shared" ref="E25:F72" si="8">IF(ISERROR(K25),"",K25)</f>
        <v>Complete</v>
      </c>
      <c r="F25" s="55">
        <f t="shared" si="8"/>
        <v>42838</v>
      </c>
      <c r="G25" s="58">
        <f t="shared" si="1"/>
        <v>2</v>
      </c>
      <c r="H25" s="6"/>
      <c r="I25" s="50">
        <f>VLOOKUP(B25, 'Issues Log'!$B$3:$H$302, 7, FALSE)</f>
        <v>2</v>
      </c>
      <c r="J25" s="13" t="str">
        <f>VLOOKUP(B25, 'Issues Log'!$B$3:$D$302, 3, FALSE)</f>
        <v>멘토님과 미팅</v>
      </c>
      <c r="K25" s="2" t="str">
        <f>VLOOKUP(B25, 'Issues Log'!$B$3:$I$302, 8, FALSE)</f>
        <v>Complete</v>
      </c>
      <c r="L25" s="56">
        <f>VLOOKUP($B25, 'Issues Log'!$B$3:$J$302, 9, FALSE)</f>
        <v>42838</v>
      </c>
      <c r="M25" s="57">
        <f>VLOOKUP($B25, 'Issues Log'!$B$3:$K$302, 10, FALSE)</f>
        <v>2</v>
      </c>
      <c r="N25" s="57"/>
      <c r="O25" s="57">
        <f t="shared" si="2"/>
        <v>6</v>
      </c>
      <c r="Q25" s="55">
        <f>WORKDAY($D$3,(R25-1),Holidays!$C$5:$C$100)</f>
        <v>42838</v>
      </c>
      <c r="R25" s="7">
        <v>2</v>
      </c>
      <c r="S25" s="7">
        <f t="shared" si="3"/>
        <v>6</v>
      </c>
      <c r="T25" s="7">
        <f t="shared" si="4"/>
        <v>6.2</v>
      </c>
      <c r="U25" s="7">
        <f t="shared" ref="U25:U53" si="9">SUMIF($L$24:$L$72,"&lt;"&amp;Q25,$M$24:$M$72)</f>
        <v>1</v>
      </c>
      <c r="V25" s="7">
        <f t="shared" si="5"/>
        <v>4</v>
      </c>
      <c r="W25" s="7">
        <f t="shared" si="6"/>
        <v>0.25</v>
      </c>
      <c r="X25" s="46"/>
      <c r="Y25" s="7">
        <f>NETWORKDAYS($D$3,$Y$24,Holidays!$C$5:$C$100)</f>
        <v>8</v>
      </c>
      <c r="Z25" s="46"/>
      <c r="AA25" s="46"/>
    </row>
    <row r="26" spans="2:31" ht="15" customHeight="1" x14ac:dyDescent="0.35">
      <c r="B26" s="73"/>
      <c r="C26" s="7" t="str">
        <f t="shared" si="0"/>
        <v/>
      </c>
      <c r="D26" s="31" t="str">
        <f t="shared" si="7"/>
        <v/>
      </c>
      <c r="E26" s="7" t="str">
        <f t="shared" si="8"/>
        <v/>
      </c>
      <c r="F26" s="55" t="str">
        <f t="shared" si="8"/>
        <v/>
      </c>
      <c r="G26" s="58" t="str">
        <f t="shared" si="1"/>
        <v/>
      </c>
      <c r="H26" s="6"/>
      <c r="I26" s="50" t="e">
        <f>VLOOKUP(B26, 'Issues Log'!$B$3:$H$302, 7, FALSE)</f>
        <v>#N/A</v>
      </c>
      <c r="J26" s="13" t="e">
        <f>VLOOKUP(B26, 'Issues Log'!$B$3:$D$302, 3, FALSE)</f>
        <v>#N/A</v>
      </c>
      <c r="K26" s="2" t="e">
        <f>VLOOKUP(B26, 'Issues Log'!$B$3:$I$302, 8, FALSE)</f>
        <v>#N/A</v>
      </c>
      <c r="L26" s="56" t="e">
        <f>VLOOKUP($B26, 'Issues Log'!$B$3:$J$302, 9, FALSE)</f>
        <v>#N/A</v>
      </c>
      <c r="M26" s="57" t="e">
        <f>VLOOKUP($B26, 'Issues Log'!$B$3:$K$302, 10, FALSE)</f>
        <v>#N/A</v>
      </c>
      <c r="N26" s="57"/>
      <c r="O26" s="57">
        <f t="shared" si="2"/>
        <v>4.8</v>
      </c>
      <c r="Q26" s="55">
        <f>WORKDAY($D$3,(R26-1),Holidays!$C$5:$C$100)</f>
        <v>42839</v>
      </c>
      <c r="R26" s="7">
        <v>3</v>
      </c>
      <c r="S26" s="7">
        <f t="shared" si="3"/>
        <v>4.8</v>
      </c>
      <c r="T26" s="7">
        <f t="shared" si="4"/>
        <v>4.2</v>
      </c>
      <c r="U26" s="7">
        <f t="shared" si="9"/>
        <v>3</v>
      </c>
      <c r="V26" s="7">
        <f t="shared" si="5"/>
        <v>8</v>
      </c>
      <c r="W26" s="7">
        <f t="shared" si="6"/>
        <v>0.38</v>
      </c>
      <c r="X26" s="46"/>
      <c r="Y26" s="46"/>
      <c r="Z26" s="46"/>
      <c r="AA26" s="46"/>
    </row>
    <row r="27" spans="2:31" ht="15" customHeight="1" x14ac:dyDescent="0.35">
      <c r="B27" s="73"/>
      <c r="C27" s="7" t="str">
        <f t="shared" si="0"/>
        <v/>
      </c>
      <c r="D27" s="31" t="str">
        <f t="shared" si="7"/>
        <v/>
      </c>
      <c r="E27" s="7" t="str">
        <f t="shared" si="8"/>
        <v/>
      </c>
      <c r="F27" s="55" t="str">
        <f t="shared" si="8"/>
        <v/>
      </c>
      <c r="G27" s="58" t="str">
        <f t="shared" si="1"/>
        <v/>
      </c>
      <c r="H27" s="6"/>
      <c r="I27" s="50" t="e">
        <f>VLOOKUP(B27, 'Issues Log'!$B$3:$H$302, 7, FALSE)</f>
        <v>#N/A</v>
      </c>
      <c r="J27" s="13" t="e">
        <f>VLOOKUP(B27, 'Issues Log'!$B$3:$D$302, 3, FALSE)</f>
        <v>#N/A</v>
      </c>
      <c r="K27" s="2" t="e">
        <f>VLOOKUP(B27, 'Issues Log'!$B$3:$I$302, 8, FALSE)</f>
        <v>#N/A</v>
      </c>
      <c r="L27" s="56" t="e">
        <f>VLOOKUP($B27, 'Issues Log'!$B$3:$J$302, 9, FALSE)</f>
        <v>#N/A</v>
      </c>
      <c r="M27" s="57" t="e">
        <f>VLOOKUP($B27, 'Issues Log'!$B$3:$K$302, 10, FALSE)</f>
        <v>#N/A</v>
      </c>
      <c r="N27" s="57"/>
      <c r="O27" s="57">
        <f t="shared" si="2"/>
        <v>3.6</v>
      </c>
      <c r="Q27" s="55">
        <f>WORKDAY($D$3,(R27-1),Holidays!$C$5:$C$100)</f>
        <v>42842</v>
      </c>
      <c r="R27" s="7">
        <v>4</v>
      </c>
      <c r="S27" s="7">
        <f t="shared" si="3"/>
        <v>3.6</v>
      </c>
      <c r="T27" s="7">
        <f t="shared" si="4"/>
        <v>4.2</v>
      </c>
      <c r="U27" s="7">
        <f t="shared" si="9"/>
        <v>3</v>
      </c>
      <c r="V27" s="7">
        <f t="shared" si="5"/>
        <v>12</v>
      </c>
      <c r="W27" s="7">
        <f t="shared" si="6"/>
        <v>0.25</v>
      </c>
      <c r="X27" s="46"/>
      <c r="Y27" s="46"/>
      <c r="Z27" s="46"/>
      <c r="AA27" s="46"/>
    </row>
    <row r="28" spans="2:31" ht="15" customHeight="1" x14ac:dyDescent="0.35">
      <c r="B28" s="73"/>
      <c r="C28" s="7" t="str">
        <f t="shared" si="0"/>
        <v/>
      </c>
      <c r="D28" s="31" t="str">
        <f t="shared" si="7"/>
        <v/>
      </c>
      <c r="E28" s="7" t="str">
        <f t="shared" si="8"/>
        <v/>
      </c>
      <c r="F28" s="55" t="str">
        <f t="shared" si="8"/>
        <v/>
      </c>
      <c r="G28" s="58" t="str">
        <f t="shared" si="1"/>
        <v/>
      </c>
      <c r="H28" s="6"/>
      <c r="I28" s="50" t="e">
        <f>VLOOKUP(B28, 'Issues Log'!$B$3:$H$302, 7, FALSE)</f>
        <v>#N/A</v>
      </c>
      <c r="J28" s="13" t="e">
        <f>VLOOKUP(B28, 'Issues Log'!$B$3:$D$302, 3, FALSE)</f>
        <v>#N/A</v>
      </c>
      <c r="K28" s="2" t="e">
        <f>VLOOKUP(B28, 'Issues Log'!$B$3:$I$302, 8, FALSE)</f>
        <v>#N/A</v>
      </c>
      <c r="L28" s="56" t="e">
        <f>VLOOKUP($B28, 'Issues Log'!$B$3:$J$302, 9, FALSE)</f>
        <v>#N/A</v>
      </c>
      <c r="M28" s="57" t="e">
        <f>VLOOKUP($B28, 'Issues Log'!$B$3:$K$302, 10, FALSE)</f>
        <v>#N/A</v>
      </c>
      <c r="N28" s="57"/>
      <c r="O28" s="57">
        <f t="shared" si="2"/>
        <v>2.4</v>
      </c>
      <c r="Q28" s="55">
        <f>WORKDAY($D$3,(R28-1),Holidays!$C$5:$C$100)</f>
        <v>42843</v>
      </c>
      <c r="R28" s="7">
        <v>5</v>
      </c>
      <c r="S28" s="7">
        <f t="shared" si="3"/>
        <v>2.4</v>
      </c>
      <c r="T28" s="7">
        <f t="shared" si="4"/>
        <v>4.2</v>
      </c>
      <c r="U28" s="7">
        <f t="shared" si="9"/>
        <v>3</v>
      </c>
      <c r="V28" s="7">
        <f t="shared" si="5"/>
        <v>16</v>
      </c>
      <c r="W28" s="7">
        <f t="shared" si="6"/>
        <v>0.19</v>
      </c>
      <c r="X28" s="46"/>
      <c r="Y28" s="46"/>
      <c r="Z28" s="46"/>
      <c r="AA28" s="46"/>
    </row>
    <row r="29" spans="2:31" ht="15" customHeight="1" x14ac:dyDescent="0.35">
      <c r="B29" s="73"/>
      <c r="C29" s="7" t="str">
        <f t="shared" si="0"/>
        <v/>
      </c>
      <c r="D29" s="31" t="str">
        <f t="shared" si="7"/>
        <v/>
      </c>
      <c r="E29" s="7" t="str">
        <f t="shared" si="8"/>
        <v/>
      </c>
      <c r="F29" s="55" t="str">
        <f t="shared" si="8"/>
        <v/>
      </c>
      <c r="G29" s="58" t="str">
        <f t="shared" si="1"/>
        <v/>
      </c>
      <c r="H29" s="6"/>
      <c r="I29" s="50" t="e">
        <f>VLOOKUP(B29, 'Issues Log'!$B$3:$H$302, 7, FALSE)</f>
        <v>#N/A</v>
      </c>
      <c r="J29" s="13" t="e">
        <f>VLOOKUP(B29, 'Issues Log'!$B$3:$D$302, 3, FALSE)</f>
        <v>#N/A</v>
      </c>
      <c r="K29" s="2" t="e">
        <f>VLOOKUP(B29, 'Issues Log'!$B$3:$I$302, 8, FALSE)</f>
        <v>#N/A</v>
      </c>
      <c r="L29" s="56" t="e">
        <f>VLOOKUP($B29, 'Issues Log'!$B$3:$J$302, 9, FALSE)</f>
        <v>#N/A</v>
      </c>
      <c r="M29" s="57" t="e">
        <f>VLOOKUP($B29, 'Issues Log'!$B$3:$K$302, 10, FALSE)</f>
        <v>#N/A</v>
      </c>
      <c r="N29" s="57"/>
      <c r="O29" s="57">
        <f t="shared" si="2"/>
        <v>1.2</v>
      </c>
      <c r="Q29" s="55">
        <f>WORKDAY($D$3,(R29-1),Holidays!$C$5:$C$100)</f>
        <v>42844</v>
      </c>
      <c r="R29" s="7">
        <v>6</v>
      </c>
      <c r="S29" s="7">
        <f t="shared" si="3"/>
        <v>1.2</v>
      </c>
      <c r="T29" s="7">
        <f t="shared" si="4"/>
        <v>4.2</v>
      </c>
      <c r="U29" s="7">
        <f t="shared" si="9"/>
        <v>3</v>
      </c>
      <c r="V29" s="7">
        <f t="shared" si="5"/>
        <v>20</v>
      </c>
      <c r="W29" s="7">
        <f t="shared" si="6"/>
        <v>0.15</v>
      </c>
      <c r="X29" s="46"/>
      <c r="Y29" s="46"/>
      <c r="Z29" s="46"/>
      <c r="AA29" s="46"/>
    </row>
    <row r="30" spans="2:31" ht="15" customHeight="1" x14ac:dyDescent="0.35">
      <c r="B30" s="73"/>
      <c r="C30" s="7" t="str">
        <f t="shared" si="0"/>
        <v/>
      </c>
      <c r="D30" s="31" t="str">
        <f t="shared" si="7"/>
        <v/>
      </c>
      <c r="E30" s="7" t="str">
        <f t="shared" si="8"/>
        <v/>
      </c>
      <c r="F30" s="55" t="str">
        <f t="shared" si="8"/>
        <v/>
      </c>
      <c r="G30" s="58" t="str">
        <f t="shared" si="1"/>
        <v/>
      </c>
      <c r="H30" s="6"/>
      <c r="I30" s="50" t="e">
        <f>VLOOKUP(B30, 'Issues Log'!$B$3:$H$302, 7, FALSE)</f>
        <v>#N/A</v>
      </c>
      <c r="J30" s="13" t="e">
        <f>VLOOKUP(B30, 'Issues Log'!$B$3:$D$302, 3, FALSE)</f>
        <v>#N/A</v>
      </c>
      <c r="K30" s="2" t="e">
        <f>VLOOKUP(B30, 'Issues Log'!$B$3:$I$302, 8, FALSE)</f>
        <v>#N/A</v>
      </c>
      <c r="L30" s="56" t="e">
        <f>VLOOKUP($B30, 'Issues Log'!$B$3:$J$302, 9, FALSE)</f>
        <v>#N/A</v>
      </c>
      <c r="M30" s="57" t="e">
        <f>VLOOKUP($B30, 'Issues Log'!$B$3:$K$302, 10, FALSE)</f>
        <v>#N/A</v>
      </c>
      <c r="N30" s="57"/>
      <c r="O30" s="57">
        <f t="shared" si="2"/>
        <v>0</v>
      </c>
      <c r="Q30" s="55">
        <f>WORKDAY($D$3,(R30-1),Holidays!$C$5:$C$100)</f>
        <v>42852</v>
      </c>
      <c r="R30" s="7">
        <v>7</v>
      </c>
      <c r="S30" s="7">
        <f t="shared" si="3"/>
        <v>0</v>
      </c>
      <c r="T30" s="7">
        <f t="shared" si="4"/>
        <v>4.2</v>
      </c>
      <c r="U30" s="7">
        <f t="shared" si="9"/>
        <v>3</v>
      </c>
      <c r="V30" s="7">
        <f t="shared" si="5"/>
        <v>24</v>
      </c>
      <c r="W30" s="7">
        <f t="shared" si="6"/>
        <v>0.13</v>
      </c>
      <c r="X30" s="46"/>
      <c r="Y30" s="46"/>
      <c r="Z30" s="46"/>
      <c r="AA30" s="46"/>
    </row>
    <row r="31" spans="2:31" ht="15" customHeight="1" x14ac:dyDescent="0.35">
      <c r="B31" s="73"/>
      <c r="C31" s="7" t="str">
        <f t="shared" si="0"/>
        <v/>
      </c>
      <c r="D31" s="31" t="str">
        <f t="shared" si="7"/>
        <v/>
      </c>
      <c r="E31" s="7" t="str">
        <f t="shared" si="8"/>
        <v/>
      </c>
      <c r="F31" s="55" t="str">
        <f t="shared" si="8"/>
        <v/>
      </c>
      <c r="G31" s="58" t="str">
        <f t="shared" si="1"/>
        <v/>
      </c>
      <c r="H31" s="6"/>
      <c r="I31" s="50" t="e">
        <f>VLOOKUP(B31, 'Issues Log'!$B$3:$H$302, 7, FALSE)</f>
        <v>#N/A</v>
      </c>
      <c r="J31" s="13" t="e">
        <f>VLOOKUP(B31, 'Issues Log'!$B$3:$D$302, 3, FALSE)</f>
        <v>#N/A</v>
      </c>
      <c r="K31" s="2" t="e">
        <f>VLOOKUP(B31, 'Issues Log'!$B$3:$I$302, 8, FALSE)</f>
        <v>#N/A</v>
      </c>
      <c r="L31" s="56" t="e">
        <f>VLOOKUP($B31, 'Issues Log'!$B$3:$J$302, 9, FALSE)</f>
        <v>#N/A</v>
      </c>
      <c r="M31" s="57" t="e">
        <f>VLOOKUP($B31, 'Issues Log'!$B$3:$K$302, 10, FALSE)</f>
        <v>#N/A</v>
      </c>
      <c r="N31" s="57"/>
      <c r="O31" s="57">
        <f t="shared" si="2"/>
        <v>-1.2</v>
      </c>
      <c r="Q31" s="55">
        <f>WORKDAY($D$3,(R31-1),Holidays!$C$5:$C$100)</f>
        <v>42853</v>
      </c>
      <c r="R31" s="7">
        <v>8</v>
      </c>
      <c r="S31" s="7">
        <f t="shared" si="3"/>
        <v>0</v>
      </c>
      <c r="T31" s="7">
        <f t="shared" si="4"/>
        <v>4.2</v>
      </c>
      <c r="U31" s="7">
        <f t="shared" si="9"/>
        <v>3</v>
      </c>
      <c r="V31" s="7">
        <f t="shared" si="5"/>
        <v>28</v>
      </c>
      <c r="W31" s="7">
        <f t="shared" si="6"/>
        <v>0.11</v>
      </c>
      <c r="X31" s="46"/>
      <c r="Y31" s="46"/>
      <c r="Z31" s="46"/>
      <c r="AA31" s="46"/>
    </row>
    <row r="32" spans="2:31" ht="15" customHeight="1" x14ac:dyDescent="0.35">
      <c r="B32" s="73"/>
      <c r="C32" s="7" t="str">
        <f t="shared" si="0"/>
        <v/>
      </c>
      <c r="D32" s="31" t="str">
        <f t="shared" si="7"/>
        <v/>
      </c>
      <c r="E32" s="7" t="str">
        <f t="shared" si="8"/>
        <v/>
      </c>
      <c r="F32" s="55" t="str">
        <f t="shared" si="8"/>
        <v/>
      </c>
      <c r="G32" s="58" t="str">
        <f t="shared" si="1"/>
        <v/>
      </c>
      <c r="H32" s="6"/>
      <c r="I32" s="50" t="e">
        <f>VLOOKUP(B32, 'Issues Log'!$B$3:$H$302, 7, FALSE)</f>
        <v>#N/A</v>
      </c>
      <c r="J32" s="13" t="e">
        <f>VLOOKUP(B32, 'Issues Log'!$B$3:$D$302, 3, FALSE)</f>
        <v>#N/A</v>
      </c>
      <c r="K32" s="2" t="e">
        <f>VLOOKUP(B32, 'Issues Log'!$B$3:$I$302, 8, FALSE)</f>
        <v>#N/A</v>
      </c>
      <c r="L32" s="56" t="e">
        <f>VLOOKUP($B32, 'Issues Log'!$B$3:$J$302, 9, FALSE)</f>
        <v>#N/A</v>
      </c>
      <c r="M32" s="57" t="e">
        <f>VLOOKUP($B32, 'Issues Log'!$B$3:$K$302, 10, FALSE)</f>
        <v>#N/A</v>
      </c>
      <c r="N32" s="57"/>
      <c r="O32" s="57">
        <f t="shared" si="2"/>
        <v>-2.4</v>
      </c>
      <c r="Q32" s="55">
        <f>WORKDAY($D$3,(R32-1),Holidays!$C$5:$C$100)</f>
        <v>42856</v>
      </c>
      <c r="R32" s="7">
        <v>9</v>
      </c>
      <c r="S32" s="7">
        <f t="shared" si="3"/>
        <v>0</v>
      </c>
      <c r="T32" s="7">
        <f t="shared" si="4"/>
        <v>4.2</v>
      </c>
      <c r="U32" s="7">
        <f t="shared" si="9"/>
        <v>3</v>
      </c>
      <c r="V32" s="7">
        <f t="shared" si="5"/>
        <v>32</v>
      </c>
      <c r="W32" s="7">
        <f t="shared" si="6"/>
        <v>0.09</v>
      </c>
      <c r="X32" s="46"/>
      <c r="Y32" s="46"/>
      <c r="Z32" s="46"/>
      <c r="AA32" s="46"/>
    </row>
    <row r="33" spans="2:27" ht="15" customHeight="1" x14ac:dyDescent="0.35">
      <c r="B33" s="73"/>
      <c r="C33" s="7" t="str">
        <f t="shared" si="0"/>
        <v/>
      </c>
      <c r="D33" s="31" t="str">
        <f t="shared" si="7"/>
        <v/>
      </c>
      <c r="E33" s="7" t="str">
        <f t="shared" si="8"/>
        <v/>
      </c>
      <c r="F33" s="55" t="str">
        <f t="shared" si="8"/>
        <v/>
      </c>
      <c r="G33" s="58" t="str">
        <f t="shared" si="1"/>
        <v/>
      </c>
      <c r="H33" s="6"/>
      <c r="I33" s="50" t="e">
        <f>VLOOKUP(B33, 'Issues Log'!$B$3:$H$302, 7, FALSE)</f>
        <v>#N/A</v>
      </c>
      <c r="J33" s="13" t="e">
        <f>VLOOKUP(B33, 'Issues Log'!$B$3:$D$302, 3, FALSE)</f>
        <v>#N/A</v>
      </c>
      <c r="K33" s="2" t="e">
        <f>VLOOKUP(B33, 'Issues Log'!$B$3:$I$302, 8, FALSE)</f>
        <v>#N/A</v>
      </c>
      <c r="L33" s="56" t="e">
        <f>VLOOKUP($B33, 'Issues Log'!$B$3:$J$302, 9, FALSE)</f>
        <v>#N/A</v>
      </c>
      <c r="M33" s="57" t="e">
        <f>VLOOKUP($B33, 'Issues Log'!$B$3:$K$302, 10, FALSE)</f>
        <v>#N/A</v>
      </c>
      <c r="N33" s="57"/>
      <c r="O33" s="57">
        <f t="shared" si="2"/>
        <v>-3.6</v>
      </c>
      <c r="Q33" s="55">
        <f>WORKDAY($D$3,(R33-1),Holidays!$C$5:$C$100)</f>
        <v>42857</v>
      </c>
      <c r="R33" s="7">
        <v>10</v>
      </c>
      <c r="S33" s="7">
        <f t="shared" si="3"/>
        <v>0</v>
      </c>
      <c r="T33" s="7">
        <f t="shared" si="4"/>
        <v>4.2</v>
      </c>
      <c r="U33" s="7">
        <f t="shared" si="9"/>
        <v>3</v>
      </c>
      <c r="V33" s="7">
        <f t="shared" si="5"/>
        <v>36</v>
      </c>
      <c r="W33" s="7">
        <f t="shared" si="6"/>
        <v>0.08</v>
      </c>
      <c r="X33" s="46"/>
      <c r="Y33" s="46"/>
      <c r="Z33" s="46"/>
      <c r="AA33" s="46"/>
    </row>
    <row r="34" spans="2:27" ht="15" customHeight="1" x14ac:dyDescent="0.35">
      <c r="B34" s="73"/>
      <c r="C34" s="7" t="str">
        <f t="shared" si="0"/>
        <v/>
      </c>
      <c r="D34" s="31" t="str">
        <f t="shared" si="7"/>
        <v/>
      </c>
      <c r="E34" s="7" t="str">
        <f t="shared" si="8"/>
        <v/>
      </c>
      <c r="F34" s="55" t="str">
        <f t="shared" si="8"/>
        <v/>
      </c>
      <c r="G34" s="58" t="str">
        <f t="shared" si="1"/>
        <v/>
      </c>
      <c r="H34" s="6"/>
      <c r="I34" s="50" t="e">
        <f>VLOOKUP(B34, 'Issues Log'!$B$3:$H$302, 7, FALSE)</f>
        <v>#N/A</v>
      </c>
      <c r="J34" s="13" t="e">
        <f>VLOOKUP(B34, 'Issues Log'!$B$3:$D$302, 3, FALSE)</f>
        <v>#N/A</v>
      </c>
      <c r="K34" s="2" t="e">
        <f>VLOOKUP(B34, 'Issues Log'!$B$3:$I$302, 8, FALSE)</f>
        <v>#N/A</v>
      </c>
      <c r="L34" s="56" t="e">
        <f>VLOOKUP($B34, 'Issues Log'!$B$3:$J$302, 9, FALSE)</f>
        <v>#N/A</v>
      </c>
      <c r="M34" s="57" t="e">
        <f>VLOOKUP($B34, 'Issues Log'!$B$3:$K$302, 10, FALSE)</f>
        <v>#N/A</v>
      </c>
      <c r="N34" s="57"/>
      <c r="O34" s="57">
        <f t="shared" si="2"/>
        <v>-4.8</v>
      </c>
      <c r="Q34" s="55">
        <f>WORKDAY($D$3,(R34-1),Holidays!$C$5:$C$100)</f>
        <v>42859</v>
      </c>
      <c r="R34" s="7">
        <v>11</v>
      </c>
      <c r="S34" s="7">
        <f t="shared" si="3"/>
        <v>0</v>
      </c>
      <c r="T34" s="7">
        <f t="shared" si="4"/>
        <v>4.2</v>
      </c>
      <c r="U34" s="7">
        <f t="shared" si="9"/>
        <v>3</v>
      </c>
      <c r="V34" s="7">
        <f t="shared" si="5"/>
        <v>40</v>
      </c>
      <c r="W34" s="7">
        <f t="shared" si="6"/>
        <v>0.08</v>
      </c>
      <c r="X34" s="46"/>
      <c r="Y34" s="46"/>
      <c r="Z34" s="46"/>
      <c r="AA34" s="46"/>
    </row>
    <row r="35" spans="2:27" ht="15" customHeight="1" x14ac:dyDescent="0.35">
      <c r="B35" s="73"/>
      <c r="C35" s="7" t="str">
        <f t="shared" si="0"/>
        <v/>
      </c>
      <c r="D35" s="31" t="str">
        <f t="shared" si="7"/>
        <v/>
      </c>
      <c r="E35" s="7" t="str">
        <f t="shared" si="8"/>
        <v/>
      </c>
      <c r="F35" s="55" t="str">
        <f t="shared" si="8"/>
        <v/>
      </c>
      <c r="G35" s="58" t="str">
        <f t="shared" si="1"/>
        <v/>
      </c>
      <c r="H35" s="6"/>
      <c r="I35" s="50" t="e">
        <f>VLOOKUP(B35, 'Issues Log'!$B$3:$H$302, 7, FALSE)</f>
        <v>#N/A</v>
      </c>
      <c r="J35" s="13" t="e">
        <f>VLOOKUP(B35, 'Issues Log'!$B$3:$D$302, 3, FALSE)</f>
        <v>#N/A</v>
      </c>
      <c r="K35" s="2" t="e">
        <f>VLOOKUP(B35, 'Issues Log'!$B$3:$I$302, 8, FALSE)</f>
        <v>#N/A</v>
      </c>
      <c r="L35" s="56" t="e">
        <f>VLOOKUP($B35, 'Issues Log'!$B$3:$J$302, 9, FALSE)</f>
        <v>#N/A</v>
      </c>
      <c r="M35" s="57" t="e">
        <f>VLOOKUP($B35, 'Issues Log'!$B$3:$K$302, 10, FALSE)</f>
        <v>#N/A</v>
      </c>
      <c r="N35" s="57"/>
      <c r="O35" s="57">
        <f t="shared" si="2"/>
        <v>-6</v>
      </c>
      <c r="Q35" s="55">
        <f>WORKDAY($D$3,(R35-1),Holidays!$C$5:$C$100)</f>
        <v>42863</v>
      </c>
      <c r="R35" s="7">
        <v>12</v>
      </c>
      <c r="S35" s="7">
        <f t="shared" si="3"/>
        <v>0</v>
      </c>
      <c r="T35" s="7">
        <f t="shared" si="4"/>
        <v>4.2</v>
      </c>
      <c r="U35" s="7">
        <f t="shared" si="9"/>
        <v>3</v>
      </c>
      <c r="V35" s="7">
        <f t="shared" si="5"/>
        <v>44</v>
      </c>
      <c r="W35" s="7">
        <f t="shared" si="6"/>
        <v>7.0000000000000007E-2</v>
      </c>
      <c r="X35" s="46"/>
      <c r="Y35" s="46"/>
      <c r="Z35" s="46"/>
      <c r="AA35" s="46"/>
    </row>
    <row r="36" spans="2:27" ht="15" customHeight="1" x14ac:dyDescent="0.35">
      <c r="B36" s="73"/>
      <c r="C36" s="7" t="str">
        <f t="shared" si="0"/>
        <v/>
      </c>
      <c r="D36" s="31" t="str">
        <f t="shared" si="7"/>
        <v/>
      </c>
      <c r="E36" s="7" t="str">
        <f t="shared" si="8"/>
        <v/>
      </c>
      <c r="F36" s="55" t="str">
        <f t="shared" si="8"/>
        <v/>
      </c>
      <c r="G36" s="58" t="str">
        <f t="shared" si="1"/>
        <v/>
      </c>
      <c r="H36" s="6"/>
      <c r="I36" s="50" t="e">
        <f>VLOOKUP(B36, 'Issues Log'!$B$3:$H$302, 7, FALSE)</f>
        <v>#N/A</v>
      </c>
      <c r="J36" s="13" t="e">
        <f>VLOOKUP(B36, 'Issues Log'!$B$3:$D$302, 3, FALSE)</f>
        <v>#N/A</v>
      </c>
      <c r="K36" s="2" t="e">
        <f>VLOOKUP(B36, 'Issues Log'!$B$3:$I$302, 8, FALSE)</f>
        <v>#N/A</v>
      </c>
      <c r="L36" s="56" t="e">
        <f>VLOOKUP($B36, 'Issues Log'!$B$3:$J$302, 9, FALSE)</f>
        <v>#N/A</v>
      </c>
      <c r="M36" s="57" t="e">
        <f>VLOOKUP($B36, 'Issues Log'!$B$3:$K$302, 10, FALSE)</f>
        <v>#N/A</v>
      </c>
      <c r="N36" s="57"/>
      <c r="O36" s="57">
        <f t="shared" si="2"/>
        <v>-7.2</v>
      </c>
      <c r="Q36" s="55">
        <f>WORKDAY($D$3,(R36-1),Holidays!$C$5:$C$100)</f>
        <v>42865</v>
      </c>
      <c r="R36" s="7">
        <v>13</v>
      </c>
      <c r="S36" s="7">
        <f t="shared" si="3"/>
        <v>0</v>
      </c>
      <c r="T36" s="7">
        <f t="shared" si="4"/>
        <v>4.2</v>
      </c>
      <c r="U36" s="7">
        <f t="shared" si="9"/>
        <v>3</v>
      </c>
      <c r="V36" s="7">
        <f t="shared" si="5"/>
        <v>48</v>
      </c>
      <c r="W36" s="7">
        <f t="shared" si="6"/>
        <v>0.06</v>
      </c>
      <c r="X36" s="46"/>
      <c r="Y36" s="46"/>
      <c r="Z36" s="46"/>
      <c r="AA36" s="46"/>
    </row>
    <row r="37" spans="2:27" ht="15" customHeight="1" x14ac:dyDescent="0.35">
      <c r="B37" s="73"/>
      <c r="C37" s="7" t="str">
        <f t="shared" si="0"/>
        <v/>
      </c>
      <c r="D37" s="31" t="str">
        <f t="shared" si="7"/>
        <v/>
      </c>
      <c r="E37" s="7" t="str">
        <f t="shared" si="8"/>
        <v/>
      </c>
      <c r="F37" s="55" t="str">
        <f t="shared" si="8"/>
        <v/>
      </c>
      <c r="G37" s="58" t="str">
        <f t="shared" si="1"/>
        <v/>
      </c>
      <c r="H37" s="6"/>
      <c r="I37" s="50" t="e">
        <f>VLOOKUP(B37, 'Issues Log'!$B$3:$H$302, 7, FALSE)</f>
        <v>#N/A</v>
      </c>
      <c r="J37" s="13" t="e">
        <f>VLOOKUP(B37, 'Issues Log'!$B$3:$D$302, 3, FALSE)</f>
        <v>#N/A</v>
      </c>
      <c r="K37" s="2" t="e">
        <f>VLOOKUP(B37, 'Issues Log'!$B$3:$I$302, 8, FALSE)</f>
        <v>#N/A</v>
      </c>
      <c r="L37" s="56" t="e">
        <f>VLOOKUP($B37, 'Issues Log'!$B$3:$J$302, 9, FALSE)</f>
        <v>#N/A</v>
      </c>
      <c r="M37" s="57" t="e">
        <f>VLOOKUP($B37, 'Issues Log'!$B$3:$K$302, 10, FALSE)</f>
        <v>#N/A</v>
      </c>
      <c r="N37" s="57"/>
      <c r="O37" s="57">
        <f t="shared" si="2"/>
        <v>-8.4</v>
      </c>
      <c r="Q37" s="55">
        <f>WORKDAY($D$3,(R37-1),Holidays!$C$5:$C$100)</f>
        <v>42866</v>
      </c>
      <c r="R37" s="7">
        <v>14</v>
      </c>
      <c r="S37" s="7">
        <f t="shared" si="3"/>
        <v>0</v>
      </c>
      <c r="T37" s="7">
        <f t="shared" si="4"/>
        <v>4.2</v>
      </c>
      <c r="U37" s="7">
        <f t="shared" si="9"/>
        <v>3</v>
      </c>
      <c r="V37" s="7">
        <f t="shared" si="5"/>
        <v>52</v>
      </c>
      <c r="W37" s="7">
        <f t="shared" si="6"/>
        <v>0.06</v>
      </c>
      <c r="Y37" s="46"/>
      <c r="Z37" s="46"/>
      <c r="AA37" s="46"/>
    </row>
    <row r="38" spans="2:27" ht="15" customHeight="1" x14ac:dyDescent="0.35">
      <c r="B38" s="73"/>
      <c r="C38" s="7" t="str">
        <f t="shared" si="0"/>
        <v/>
      </c>
      <c r="D38" s="31" t="str">
        <f t="shared" si="7"/>
        <v/>
      </c>
      <c r="E38" s="7" t="str">
        <f t="shared" si="8"/>
        <v/>
      </c>
      <c r="F38" s="55" t="str">
        <f t="shared" si="8"/>
        <v/>
      </c>
      <c r="G38" s="58" t="str">
        <f t="shared" si="1"/>
        <v/>
      </c>
      <c r="H38" s="6"/>
      <c r="I38" s="50" t="e">
        <f>VLOOKUP(B38, 'Issues Log'!$B$3:$H$302, 7, FALSE)</f>
        <v>#N/A</v>
      </c>
      <c r="J38" s="13" t="e">
        <f>VLOOKUP(B38, 'Issues Log'!$B$3:$D$302, 3, FALSE)</f>
        <v>#N/A</v>
      </c>
      <c r="K38" s="2" t="e">
        <f>VLOOKUP(B38, 'Issues Log'!$B$3:$I$302, 8, FALSE)</f>
        <v>#N/A</v>
      </c>
      <c r="L38" s="56" t="e">
        <f>VLOOKUP($B38, 'Issues Log'!$B$3:$J$302, 9, FALSE)</f>
        <v>#N/A</v>
      </c>
      <c r="M38" s="57" t="e">
        <f>VLOOKUP($B38, 'Issues Log'!$B$3:$K$302, 10, FALSE)</f>
        <v>#N/A</v>
      </c>
      <c r="N38" s="57"/>
      <c r="O38" s="57">
        <f t="shared" si="2"/>
        <v>-9.6</v>
      </c>
      <c r="Q38" s="55">
        <f>WORKDAY($D$3,(R38-1),Holidays!$C$5:$C$100)</f>
        <v>42867</v>
      </c>
      <c r="R38" s="7">
        <v>15</v>
      </c>
      <c r="S38" s="7">
        <f t="shared" si="3"/>
        <v>0</v>
      </c>
      <c r="T38" s="7">
        <f t="shared" si="4"/>
        <v>4.2</v>
      </c>
      <c r="U38" s="7">
        <f t="shared" si="9"/>
        <v>3</v>
      </c>
      <c r="V38" s="7">
        <f t="shared" si="5"/>
        <v>56</v>
      </c>
      <c r="W38" s="7">
        <f t="shared" si="6"/>
        <v>0.05</v>
      </c>
      <c r="Y38" s="48"/>
      <c r="Z38" s="48"/>
      <c r="AA38" s="46"/>
    </row>
    <row r="39" spans="2:27" ht="15" customHeight="1" x14ac:dyDescent="0.35">
      <c r="B39" s="73"/>
      <c r="C39" s="7" t="str">
        <f t="shared" si="0"/>
        <v/>
      </c>
      <c r="D39" s="31" t="str">
        <f t="shared" si="7"/>
        <v/>
      </c>
      <c r="E39" s="7" t="str">
        <f t="shared" si="8"/>
        <v/>
      </c>
      <c r="F39" s="55" t="str">
        <f t="shared" si="8"/>
        <v/>
      </c>
      <c r="G39" s="58" t="str">
        <f t="shared" si="1"/>
        <v/>
      </c>
      <c r="H39" s="6"/>
      <c r="I39" s="50" t="e">
        <f>VLOOKUP(B39, 'Issues Log'!$B$3:$H$302, 7, FALSE)</f>
        <v>#N/A</v>
      </c>
      <c r="J39" s="13" t="e">
        <f>VLOOKUP(B39, 'Issues Log'!$B$3:$D$302, 3, FALSE)</f>
        <v>#N/A</v>
      </c>
      <c r="K39" s="2" t="e">
        <f>VLOOKUP(B39, 'Issues Log'!$B$3:$I$302, 8, FALSE)</f>
        <v>#N/A</v>
      </c>
      <c r="L39" s="56" t="e">
        <f>VLOOKUP($B39, 'Issues Log'!$B$3:$J$302, 9, FALSE)</f>
        <v>#N/A</v>
      </c>
      <c r="M39" s="57" t="e">
        <f>VLOOKUP($B39, 'Issues Log'!$B$3:$K$302, 10, FALSE)</f>
        <v>#N/A</v>
      </c>
      <c r="N39" s="57"/>
      <c r="O39" s="57">
        <f t="shared" si="2"/>
        <v>-10.8</v>
      </c>
      <c r="Q39" s="55">
        <f>WORKDAY($D$3,(R39-1),Holidays!$C$5:$C$100)</f>
        <v>42870</v>
      </c>
      <c r="R39" s="7">
        <v>16</v>
      </c>
      <c r="S39" s="7">
        <f t="shared" si="3"/>
        <v>0</v>
      </c>
      <c r="T39" s="7">
        <f t="shared" si="4"/>
        <v>4.2</v>
      </c>
      <c r="U39" s="7">
        <f t="shared" si="9"/>
        <v>3</v>
      </c>
      <c r="V39" s="7">
        <f t="shared" si="5"/>
        <v>60</v>
      </c>
      <c r="W39" s="7">
        <f t="shared" si="6"/>
        <v>0.05</v>
      </c>
    </row>
    <row r="40" spans="2:27" ht="15" customHeight="1" x14ac:dyDescent="0.35">
      <c r="B40" s="73"/>
      <c r="C40" s="7" t="str">
        <f t="shared" si="0"/>
        <v/>
      </c>
      <c r="D40" s="31" t="str">
        <f t="shared" si="7"/>
        <v/>
      </c>
      <c r="E40" s="7" t="str">
        <f t="shared" si="8"/>
        <v/>
      </c>
      <c r="F40" s="55" t="str">
        <f t="shared" si="8"/>
        <v/>
      </c>
      <c r="G40" s="58" t="str">
        <f t="shared" si="1"/>
        <v/>
      </c>
      <c r="H40" s="6"/>
      <c r="I40" s="50" t="e">
        <f>VLOOKUP(B40, 'Issues Log'!$B$3:$H$302, 7, FALSE)</f>
        <v>#N/A</v>
      </c>
      <c r="J40" s="13" t="e">
        <f>VLOOKUP(B40, 'Issues Log'!$B$3:$D$302, 3, FALSE)</f>
        <v>#N/A</v>
      </c>
      <c r="K40" s="2" t="e">
        <f>VLOOKUP(B40, 'Issues Log'!$B$3:$I$302, 8, FALSE)</f>
        <v>#N/A</v>
      </c>
      <c r="L40" s="56" t="e">
        <f>VLOOKUP($B40, 'Issues Log'!$B$3:$J$302, 9, FALSE)</f>
        <v>#N/A</v>
      </c>
      <c r="M40" s="57" t="e">
        <f>VLOOKUP($B40, 'Issues Log'!$B$3:$K$302, 10, FALSE)</f>
        <v>#N/A</v>
      </c>
      <c r="N40" s="57"/>
      <c r="O40" s="57">
        <f t="shared" si="2"/>
        <v>-12</v>
      </c>
      <c r="Q40" s="55">
        <f>WORKDAY($D$3,(R40-1),Holidays!$C$5:$C$100)</f>
        <v>42871</v>
      </c>
      <c r="R40" s="7">
        <v>17</v>
      </c>
      <c r="S40" s="7">
        <f t="shared" si="3"/>
        <v>0</v>
      </c>
      <c r="T40" s="7">
        <f t="shared" si="4"/>
        <v>4.2</v>
      </c>
      <c r="U40" s="7">
        <f t="shared" si="9"/>
        <v>3</v>
      </c>
      <c r="V40" s="7">
        <f t="shared" si="5"/>
        <v>64</v>
      </c>
      <c r="W40" s="7">
        <f t="shared" si="6"/>
        <v>0.05</v>
      </c>
    </row>
    <row r="41" spans="2:27" ht="15" customHeight="1" x14ac:dyDescent="0.35">
      <c r="B41" s="73"/>
      <c r="C41" s="7" t="str">
        <f t="shared" si="0"/>
        <v/>
      </c>
      <c r="D41" s="31" t="str">
        <f t="shared" si="7"/>
        <v/>
      </c>
      <c r="E41" s="7" t="str">
        <f t="shared" si="8"/>
        <v/>
      </c>
      <c r="F41" s="55" t="str">
        <f t="shared" si="8"/>
        <v/>
      </c>
      <c r="G41" s="58" t="str">
        <f t="shared" si="1"/>
        <v/>
      </c>
      <c r="H41" s="6"/>
      <c r="I41" s="50" t="e">
        <f>VLOOKUP(B41, 'Issues Log'!$B$3:$H$302, 7, FALSE)</f>
        <v>#N/A</v>
      </c>
      <c r="J41" s="13" t="e">
        <f>VLOOKUP(B41, 'Issues Log'!$B$3:$D$302, 3, FALSE)</f>
        <v>#N/A</v>
      </c>
      <c r="K41" s="2" t="e">
        <f>VLOOKUP(B41, 'Issues Log'!$B$3:$I$302, 8, FALSE)</f>
        <v>#N/A</v>
      </c>
      <c r="L41" s="56" t="e">
        <f>VLOOKUP($B41, 'Issues Log'!$B$3:$J$302, 9, FALSE)</f>
        <v>#N/A</v>
      </c>
      <c r="M41" s="57" t="e">
        <f>VLOOKUP($B41, 'Issues Log'!$B$3:$K$302, 10, FALSE)</f>
        <v>#N/A</v>
      </c>
      <c r="N41" s="57"/>
      <c r="O41" s="57">
        <f t="shared" si="2"/>
        <v>-13.2</v>
      </c>
      <c r="Q41" s="55">
        <f>WORKDAY($D$3,(R41-1),Holidays!$C$5:$C$100)</f>
        <v>42872</v>
      </c>
      <c r="R41" s="7">
        <v>18</v>
      </c>
      <c r="S41" s="7">
        <f t="shared" si="3"/>
        <v>0</v>
      </c>
      <c r="T41" s="7">
        <f t="shared" si="4"/>
        <v>4.2</v>
      </c>
      <c r="U41" s="7">
        <f t="shared" si="9"/>
        <v>3</v>
      </c>
      <c r="V41" s="7">
        <f t="shared" si="5"/>
        <v>68</v>
      </c>
      <c r="W41" s="7">
        <f t="shared" si="6"/>
        <v>0.04</v>
      </c>
    </row>
    <row r="42" spans="2:27" ht="15" customHeight="1" x14ac:dyDescent="0.35">
      <c r="B42" s="73"/>
      <c r="C42" s="7" t="str">
        <f t="shared" si="0"/>
        <v/>
      </c>
      <c r="D42" s="31" t="str">
        <f t="shared" si="7"/>
        <v/>
      </c>
      <c r="E42" s="7" t="str">
        <f t="shared" si="8"/>
        <v/>
      </c>
      <c r="F42" s="55" t="str">
        <f t="shared" si="8"/>
        <v/>
      </c>
      <c r="G42" s="58" t="str">
        <f t="shared" si="1"/>
        <v/>
      </c>
      <c r="H42" s="6"/>
      <c r="I42" s="50" t="e">
        <f>VLOOKUP(B42, 'Issues Log'!$B$3:$H$302, 7, FALSE)</f>
        <v>#N/A</v>
      </c>
      <c r="J42" s="13" t="e">
        <f>VLOOKUP(B42, 'Issues Log'!$B$3:$D$302, 3, FALSE)</f>
        <v>#N/A</v>
      </c>
      <c r="K42" s="2" t="e">
        <f>VLOOKUP(B42, 'Issues Log'!$B$3:$I$302, 8, FALSE)</f>
        <v>#N/A</v>
      </c>
      <c r="L42" s="56" t="e">
        <f>VLOOKUP($B42, 'Issues Log'!$B$3:$J$302, 9, FALSE)</f>
        <v>#N/A</v>
      </c>
      <c r="M42" s="57" t="e">
        <f>VLOOKUP($B42, 'Issues Log'!$B$3:$K$302, 10, FALSE)</f>
        <v>#N/A</v>
      </c>
      <c r="N42" s="57"/>
      <c r="O42" s="57">
        <f t="shared" si="2"/>
        <v>-14.4</v>
      </c>
      <c r="Q42" s="55">
        <f>WORKDAY($D$3,(R42-1),Holidays!$C$5:$C$100)</f>
        <v>42873</v>
      </c>
      <c r="R42" s="7">
        <v>19</v>
      </c>
      <c r="S42" s="7">
        <f t="shared" si="3"/>
        <v>0</v>
      </c>
      <c r="T42" s="7">
        <f t="shared" si="4"/>
        <v>4.2</v>
      </c>
      <c r="U42" s="7">
        <f t="shared" si="9"/>
        <v>3</v>
      </c>
      <c r="V42" s="7">
        <f t="shared" si="5"/>
        <v>72</v>
      </c>
      <c r="W42" s="7">
        <f t="shared" si="6"/>
        <v>0.04</v>
      </c>
    </row>
    <row r="43" spans="2:27" ht="15" customHeight="1" x14ac:dyDescent="0.35">
      <c r="B43" s="73"/>
      <c r="C43" s="7" t="str">
        <f t="shared" si="0"/>
        <v/>
      </c>
      <c r="D43" s="31" t="str">
        <f t="shared" si="7"/>
        <v/>
      </c>
      <c r="E43" s="7" t="str">
        <f t="shared" si="8"/>
        <v/>
      </c>
      <c r="F43" s="55" t="str">
        <f t="shared" si="8"/>
        <v/>
      </c>
      <c r="G43" s="58" t="str">
        <f t="shared" si="1"/>
        <v/>
      </c>
      <c r="H43" s="6"/>
      <c r="I43" s="50" t="e">
        <f>VLOOKUP(B43, 'Issues Log'!$B$3:$H$302, 7, FALSE)</f>
        <v>#N/A</v>
      </c>
      <c r="J43" s="13" t="e">
        <f>VLOOKUP(B43, 'Issues Log'!$B$3:$D$302, 3, FALSE)</f>
        <v>#N/A</v>
      </c>
      <c r="K43" s="2" t="e">
        <f>VLOOKUP(B43, 'Issues Log'!$B$3:$I$302, 8, FALSE)</f>
        <v>#N/A</v>
      </c>
      <c r="L43" s="56" t="e">
        <f>VLOOKUP($B43, 'Issues Log'!$B$3:$J$302, 9, FALSE)</f>
        <v>#N/A</v>
      </c>
      <c r="M43" s="57" t="e">
        <f>VLOOKUP($B43, 'Issues Log'!$B$3:$K$302, 10, FALSE)</f>
        <v>#N/A</v>
      </c>
      <c r="N43" s="57"/>
      <c r="O43" s="57">
        <f t="shared" si="2"/>
        <v>-15.6</v>
      </c>
      <c r="Q43" s="55">
        <f>WORKDAY($D$3,(R43-1),Holidays!$C$5:$C$100)</f>
        <v>42874</v>
      </c>
      <c r="R43" s="7">
        <v>20</v>
      </c>
      <c r="S43" s="7">
        <f t="shared" si="3"/>
        <v>0</v>
      </c>
      <c r="T43" s="7">
        <f t="shared" si="4"/>
        <v>4.2</v>
      </c>
      <c r="U43" s="7">
        <f t="shared" si="9"/>
        <v>3</v>
      </c>
      <c r="V43" s="7">
        <f t="shared" si="5"/>
        <v>76</v>
      </c>
      <c r="W43" s="7">
        <f t="shared" si="6"/>
        <v>0.04</v>
      </c>
    </row>
    <row r="44" spans="2:27" ht="15" customHeight="1" x14ac:dyDescent="0.35">
      <c r="B44" s="73"/>
      <c r="C44" s="7" t="str">
        <f t="shared" si="0"/>
        <v/>
      </c>
      <c r="D44" s="31" t="str">
        <f t="shared" si="7"/>
        <v/>
      </c>
      <c r="E44" s="7" t="str">
        <f t="shared" si="8"/>
        <v/>
      </c>
      <c r="F44" s="55" t="str">
        <f t="shared" si="8"/>
        <v/>
      </c>
      <c r="G44" s="58" t="str">
        <f t="shared" si="1"/>
        <v/>
      </c>
      <c r="H44" s="6"/>
      <c r="I44" s="50" t="e">
        <f>VLOOKUP(B44, 'Issues Log'!$B$3:$H$302, 7, FALSE)</f>
        <v>#N/A</v>
      </c>
      <c r="J44" s="13" t="e">
        <f>VLOOKUP(B44, 'Issues Log'!$B$3:$D$302, 3, FALSE)</f>
        <v>#N/A</v>
      </c>
      <c r="K44" s="2" t="e">
        <f>VLOOKUP(B44, 'Issues Log'!$B$3:$I$302, 8, FALSE)</f>
        <v>#N/A</v>
      </c>
      <c r="L44" s="56" t="e">
        <f>VLOOKUP($B44, 'Issues Log'!$B$3:$J$302, 9, FALSE)</f>
        <v>#N/A</v>
      </c>
      <c r="M44" s="57" t="e">
        <f>VLOOKUP($B44, 'Issues Log'!$B$3:$K$302, 10, FALSE)</f>
        <v>#N/A</v>
      </c>
      <c r="N44" s="57"/>
      <c r="O44" s="57">
        <f t="shared" si="2"/>
        <v>-16.8</v>
      </c>
      <c r="Q44" s="55">
        <f>WORKDAY($D$3,(R44-1),Holidays!$C$5:$C$100)</f>
        <v>42877</v>
      </c>
      <c r="R44" s="7">
        <v>21</v>
      </c>
      <c r="S44" s="7">
        <f t="shared" si="3"/>
        <v>0</v>
      </c>
      <c r="T44" s="7">
        <f t="shared" si="4"/>
        <v>4.2</v>
      </c>
      <c r="U44" s="7">
        <f t="shared" si="9"/>
        <v>3</v>
      </c>
      <c r="V44" s="7">
        <f t="shared" si="5"/>
        <v>80</v>
      </c>
      <c r="W44" s="7">
        <f t="shared" si="6"/>
        <v>0.04</v>
      </c>
    </row>
    <row r="45" spans="2:27" ht="15" customHeight="1" x14ac:dyDescent="0.35">
      <c r="B45" s="73"/>
      <c r="C45" s="7" t="str">
        <f t="shared" si="0"/>
        <v/>
      </c>
      <c r="D45" s="31" t="str">
        <f t="shared" si="7"/>
        <v/>
      </c>
      <c r="E45" s="7" t="str">
        <f t="shared" si="8"/>
        <v/>
      </c>
      <c r="F45" s="55" t="str">
        <f t="shared" si="8"/>
        <v/>
      </c>
      <c r="G45" s="58" t="str">
        <f t="shared" si="1"/>
        <v/>
      </c>
      <c r="H45" s="6"/>
      <c r="I45" s="50" t="e">
        <f>VLOOKUP(B45, 'Issues Log'!$B$3:$H$302, 7, FALSE)</f>
        <v>#N/A</v>
      </c>
      <c r="J45" s="13" t="e">
        <f>VLOOKUP(B45, 'Issues Log'!$B$3:$D$302, 3, FALSE)</f>
        <v>#N/A</v>
      </c>
      <c r="K45" s="2" t="e">
        <f>VLOOKUP(B45, 'Issues Log'!$B$3:$I$302, 8, FALSE)</f>
        <v>#N/A</v>
      </c>
      <c r="L45" s="56" t="e">
        <f>VLOOKUP($B45, 'Issues Log'!$B$3:$J$302, 9, FALSE)</f>
        <v>#N/A</v>
      </c>
      <c r="M45" s="57" t="e">
        <f>VLOOKUP($B45, 'Issues Log'!$B$3:$K$302, 10, FALSE)</f>
        <v>#N/A</v>
      </c>
      <c r="N45" s="57"/>
      <c r="O45" s="57">
        <f t="shared" si="2"/>
        <v>-18</v>
      </c>
      <c r="Q45" s="55">
        <f>WORKDAY($D$3,(R45-1),Holidays!$C$5:$C$100)</f>
        <v>42878</v>
      </c>
      <c r="R45" s="7">
        <v>22</v>
      </c>
      <c r="S45" s="7">
        <f t="shared" si="3"/>
        <v>0</v>
      </c>
      <c r="T45" s="7">
        <f t="shared" si="4"/>
        <v>4.2</v>
      </c>
      <c r="U45" s="7">
        <f t="shared" si="9"/>
        <v>3</v>
      </c>
      <c r="V45" s="7">
        <f t="shared" si="5"/>
        <v>84</v>
      </c>
      <c r="W45" s="7">
        <f t="shared" si="6"/>
        <v>0.04</v>
      </c>
    </row>
    <row r="46" spans="2:27" ht="15" customHeight="1" x14ac:dyDescent="0.35">
      <c r="B46" s="73"/>
      <c r="C46" s="7" t="str">
        <f t="shared" si="0"/>
        <v/>
      </c>
      <c r="D46" s="31" t="str">
        <f t="shared" si="7"/>
        <v/>
      </c>
      <c r="E46" s="7" t="str">
        <f t="shared" si="8"/>
        <v/>
      </c>
      <c r="F46" s="55" t="str">
        <f t="shared" si="8"/>
        <v/>
      </c>
      <c r="G46" s="58" t="str">
        <f t="shared" si="1"/>
        <v/>
      </c>
      <c r="H46" s="6"/>
      <c r="I46" s="50" t="e">
        <f>VLOOKUP(B46, 'Issues Log'!$B$3:$H$302, 7, FALSE)</f>
        <v>#N/A</v>
      </c>
      <c r="J46" s="13" t="e">
        <f>VLOOKUP(B46, 'Issues Log'!$B$3:$D$302, 3, FALSE)</f>
        <v>#N/A</v>
      </c>
      <c r="K46" s="2" t="e">
        <f>VLOOKUP(B46, 'Issues Log'!$B$3:$I$302, 8, FALSE)</f>
        <v>#N/A</v>
      </c>
      <c r="L46" s="56" t="e">
        <f>VLOOKUP($B46, 'Issues Log'!$B$3:$J$302, 9, FALSE)</f>
        <v>#N/A</v>
      </c>
      <c r="M46" s="57" t="e">
        <f>VLOOKUP($B46, 'Issues Log'!$B$3:$K$302, 10, FALSE)</f>
        <v>#N/A</v>
      </c>
      <c r="N46" s="57"/>
      <c r="O46" s="57">
        <f t="shared" si="2"/>
        <v>-19.2</v>
      </c>
      <c r="Q46" s="55">
        <f>WORKDAY($D$3,(R46-1),Holidays!$C$5:$C$100)</f>
        <v>42879</v>
      </c>
      <c r="R46" s="7">
        <v>23</v>
      </c>
      <c r="S46" s="7">
        <f t="shared" si="3"/>
        <v>0</v>
      </c>
      <c r="T46" s="7">
        <f t="shared" si="4"/>
        <v>4.2</v>
      </c>
      <c r="U46" s="7">
        <f t="shared" si="9"/>
        <v>3</v>
      </c>
      <c r="V46" s="7">
        <f t="shared" si="5"/>
        <v>88</v>
      </c>
      <c r="W46" s="7">
        <f t="shared" si="6"/>
        <v>0.03</v>
      </c>
    </row>
    <row r="47" spans="2:27" ht="15" customHeight="1" x14ac:dyDescent="0.35">
      <c r="B47" s="73"/>
      <c r="C47" s="7" t="str">
        <f t="shared" si="0"/>
        <v/>
      </c>
      <c r="D47" s="31" t="str">
        <f t="shared" si="7"/>
        <v/>
      </c>
      <c r="E47" s="7" t="str">
        <f t="shared" si="8"/>
        <v/>
      </c>
      <c r="F47" s="55" t="str">
        <f t="shared" si="8"/>
        <v/>
      </c>
      <c r="G47" s="58" t="str">
        <f t="shared" si="1"/>
        <v/>
      </c>
      <c r="H47" s="6"/>
      <c r="I47" s="50" t="e">
        <f>VLOOKUP(B47, 'Issues Log'!$B$3:$H$302, 7, FALSE)</f>
        <v>#N/A</v>
      </c>
      <c r="J47" s="13" t="e">
        <f>VLOOKUP(B47, 'Issues Log'!$B$3:$D$302, 3, FALSE)</f>
        <v>#N/A</v>
      </c>
      <c r="K47" s="2" t="e">
        <f>VLOOKUP(B47, 'Issues Log'!$B$3:$I$302, 8, FALSE)</f>
        <v>#N/A</v>
      </c>
      <c r="L47" s="56" t="e">
        <f>VLOOKUP($B47, 'Issues Log'!$B$3:$J$302, 9, FALSE)</f>
        <v>#N/A</v>
      </c>
      <c r="M47" s="57" t="e">
        <f>VLOOKUP($B47, 'Issues Log'!$B$3:$K$302, 10, FALSE)</f>
        <v>#N/A</v>
      </c>
      <c r="N47" s="57"/>
      <c r="O47" s="57">
        <f t="shared" si="2"/>
        <v>-20.399999999999999</v>
      </c>
      <c r="Q47" s="55">
        <f>WORKDAY($D$3,(R47-1),Holidays!$C$5:$C$100)</f>
        <v>42880</v>
      </c>
      <c r="R47" s="7">
        <v>24</v>
      </c>
      <c r="S47" s="7">
        <f t="shared" si="3"/>
        <v>0</v>
      </c>
      <c r="T47" s="7">
        <f t="shared" si="4"/>
        <v>4.2</v>
      </c>
      <c r="U47" s="7">
        <f t="shared" si="9"/>
        <v>3</v>
      </c>
      <c r="V47" s="7">
        <f t="shared" si="5"/>
        <v>92</v>
      </c>
      <c r="W47" s="7">
        <f t="shared" si="6"/>
        <v>0.03</v>
      </c>
    </row>
    <row r="48" spans="2:27" ht="15" customHeight="1" x14ac:dyDescent="0.35">
      <c r="B48" s="73"/>
      <c r="C48" s="7" t="str">
        <f t="shared" si="0"/>
        <v/>
      </c>
      <c r="D48" s="31" t="str">
        <f t="shared" si="7"/>
        <v/>
      </c>
      <c r="E48" s="7" t="str">
        <f t="shared" si="8"/>
        <v/>
      </c>
      <c r="F48" s="55" t="str">
        <f t="shared" si="8"/>
        <v/>
      </c>
      <c r="G48" s="58" t="str">
        <f t="shared" si="1"/>
        <v/>
      </c>
      <c r="H48" s="6"/>
      <c r="I48" s="50" t="e">
        <f>VLOOKUP(B48, 'Issues Log'!$B$3:$H$302, 7, FALSE)</f>
        <v>#N/A</v>
      </c>
      <c r="J48" s="13" t="e">
        <f>VLOOKUP(B48, 'Issues Log'!$B$3:$D$302, 3, FALSE)</f>
        <v>#N/A</v>
      </c>
      <c r="K48" s="2" t="e">
        <f>VLOOKUP(B48, 'Issues Log'!$B$3:$I$302, 8, FALSE)</f>
        <v>#N/A</v>
      </c>
      <c r="L48" s="56" t="e">
        <f>VLOOKUP($B48, 'Issues Log'!$B$3:$J$302, 9, FALSE)</f>
        <v>#N/A</v>
      </c>
      <c r="M48" s="57" t="e">
        <f>VLOOKUP($B48, 'Issues Log'!$B$3:$K$302, 10, FALSE)</f>
        <v>#N/A</v>
      </c>
      <c r="N48" s="57"/>
      <c r="O48" s="57">
        <f t="shared" si="2"/>
        <v>-21.6</v>
      </c>
      <c r="Q48" s="55">
        <f>WORKDAY($D$3,(R48-1),Holidays!$C$5:$C$100)</f>
        <v>42881</v>
      </c>
      <c r="R48" s="7">
        <v>25</v>
      </c>
      <c r="S48" s="7">
        <f t="shared" si="3"/>
        <v>0</v>
      </c>
      <c r="T48" s="7">
        <f t="shared" si="4"/>
        <v>4.2</v>
      </c>
      <c r="U48" s="7">
        <f t="shared" si="9"/>
        <v>3</v>
      </c>
      <c r="V48" s="7">
        <f t="shared" si="5"/>
        <v>96</v>
      </c>
      <c r="W48" s="7">
        <f t="shared" si="6"/>
        <v>0.03</v>
      </c>
    </row>
    <row r="49" spans="2:23" ht="15" customHeight="1" x14ac:dyDescent="0.35">
      <c r="B49" s="73"/>
      <c r="C49" s="7" t="str">
        <f t="shared" si="0"/>
        <v/>
      </c>
      <c r="D49" s="31" t="str">
        <f t="shared" si="7"/>
        <v/>
      </c>
      <c r="E49" s="7" t="str">
        <f t="shared" si="8"/>
        <v/>
      </c>
      <c r="F49" s="55" t="str">
        <f t="shared" si="8"/>
        <v/>
      </c>
      <c r="G49" s="58" t="str">
        <f t="shared" si="1"/>
        <v/>
      </c>
      <c r="H49" s="6"/>
      <c r="I49" s="50" t="e">
        <f>VLOOKUP(B49, 'Issues Log'!$B$3:$H$302, 7, FALSE)</f>
        <v>#N/A</v>
      </c>
      <c r="J49" s="13" t="e">
        <f>VLOOKUP(B49, 'Issues Log'!$B$3:$D$302, 3, FALSE)</f>
        <v>#N/A</v>
      </c>
      <c r="K49" s="2" t="e">
        <f>VLOOKUP(B49, 'Issues Log'!$B$3:$I$302, 8, FALSE)</f>
        <v>#N/A</v>
      </c>
      <c r="L49" s="56" t="e">
        <f>VLOOKUP($B49, 'Issues Log'!$B$3:$J$302, 9, FALSE)</f>
        <v>#N/A</v>
      </c>
      <c r="M49" s="57" t="e">
        <f>VLOOKUP($B49, 'Issues Log'!$B$3:$K$302, 10, FALSE)</f>
        <v>#N/A</v>
      </c>
      <c r="N49" s="57"/>
      <c r="O49" s="57">
        <f t="shared" si="2"/>
        <v>-22.8</v>
      </c>
      <c r="Q49" s="55">
        <f>WORKDAY($D$3,(R49-1),Holidays!$C$5:$C$100)</f>
        <v>42884</v>
      </c>
      <c r="R49" s="7">
        <v>26</v>
      </c>
      <c r="S49" s="7">
        <f t="shared" si="3"/>
        <v>0</v>
      </c>
      <c r="T49" s="7">
        <f t="shared" si="4"/>
        <v>4.2</v>
      </c>
      <c r="U49" s="7">
        <f t="shared" si="9"/>
        <v>3</v>
      </c>
      <c r="V49" s="7">
        <f t="shared" si="5"/>
        <v>100</v>
      </c>
      <c r="W49" s="7">
        <f t="shared" si="6"/>
        <v>0.03</v>
      </c>
    </row>
    <row r="50" spans="2:23" ht="15" customHeight="1" x14ac:dyDescent="0.35">
      <c r="B50" s="73"/>
      <c r="C50" s="7" t="str">
        <f t="shared" si="0"/>
        <v/>
      </c>
      <c r="D50" s="31" t="str">
        <f t="shared" si="7"/>
        <v/>
      </c>
      <c r="E50" s="7" t="str">
        <f t="shared" si="8"/>
        <v/>
      </c>
      <c r="F50" s="55" t="str">
        <f t="shared" si="8"/>
        <v/>
      </c>
      <c r="G50" s="58" t="str">
        <f t="shared" si="1"/>
        <v/>
      </c>
      <c r="H50" s="6"/>
      <c r="I50" s="50" t="e">
        <f>VLOOKUP(B50, 'Issues Log'!$B$3:$H$302, 7, FALSE)</f>
        <v>#N/A</v>
      </c>
      <c r="J50" s="13" t="e">
        <f>VLOOKUP(B50, 'Issues Log'!$B$3:$D$302, 3, FALSE)</f>
        <v>#N/A</v>
      </c>
      <c r="K50" s="2" t="e">
        <f>VLOOKUP(B50, 'Issues Log'!$B$3:$I$302, 8, FALSE)</f>
        <v>#N/A</v>
      </c>
      <c r="L50" s="56" t="e">
        <f>VLOOKUP($B50, 'Issues Log'!$B$3:$J$302, 9, FALSE)</f>
        <v>#N/A</v>
      </c>
      <c r="M50" s="57" t="e">
        <f>VLOOKUP($B50, 'Issues Log'!$B$3:$K$302, 10, FALSE)</f>
        <v>#N/A</v>
      </c>
      <c r="N50" s="57"/>
      <c r="O50" s="57">
        <f t="shared" si="2"/>
        <v>-24</v>
      </c>
      <c r="Q50" s="55">
        <f>WORKDAY($D$3,(R50-1),Holidays!$C$5:$C$100)</f>
        <v>42885</v>
      </c>
      <c r="R50" s="7">
        <v>27</v>
      </c>
      <c r="S50" s="7">
        <f t="shared" si="3"/>
        <v>0</v>
      </c>
      <c r="T50" s="7">
        <f t="shared" si="4"/>
        <v>4.2</v>
      </c>
      <c r="U50" s="7">
        <f t="shared" si="9"/>
        <v>3</v>
      </c>
      <c r="V50" s="7">
        <f t="shared" si="5"/>
        <v>104</v>
      </c>
      <c r="W50" s="7">
        <f t="shared" si="6"/>
        <v>0.03</v>
      </c>
    </row>
    <row r="51" spans="2:23" ht="15" customHeight="1" x14ac:dyDescent="0.35">
      <c r="B51" s="73"/>
      <c r="C51" s="7" t="str">
        <f t="shared" si="0"/>
        <v/>
      </c>
      <c r="D51" s="31" t="str">
        <f t="shared" si="7"/>
        <v/>
      </c>
      <c r="E51" s="7" t="str">
        <f t="shared" si="8"/>
        <v/>
      </c>
      <c r="F51" s="55" t="str">
        <f t="shared" si="8"/>
        <v/>
      </c>
      <c r="G51" s="58" t="str">
        <f t="shared" si="1"/>
        <v/>
      </c>
      <c r="H51" s="6"/>
      <c r="I51" s="50" t="e">
        <f>VLOOKUP(B51, 'Issues Log'!$B$3:$H$302, 7, FALSE)</f>
        <v>#N/A</v>
      </c>
      <c r="J51" s="13" t="e">
        <f>VLOOKUP(B51, 'Issues Log'!$B$3:$D$302, 3, FALSE)</f>
        <v>#N/A</v>
      </c>
      <c r="K51" s="2" t="e">
        <f>VLOOKUP(B51, 'Issues Log'!$B$3:$I$302, 8, FALSE)</f>
        <v>#N/A</v>
      </c>
      <c r="L51" s="56" t="e">
        <f>VLOOKUP($B51, 'Issues Log'!$B$3:$J$302, 9, FALSE)</f>
        <v>#N/A</v>
      </c>
      <c r="M51" s="57" t="e">
        <f>VLOOKUP($B51, 'Issues Log'!$B$3:$K$302, 10, FALSE)</f>
        <v>#N/A</v>
      </c>
      <c r="N51" s="57"/>
      <c r="O51" s="57">
        <f t="shared" si="2"/>
        <v>-25.2</v>
      </c>
      <c r="Q51" s="55">
        <f>WORKDAY($D$3,(R51-1),Holidays!$C$5:$C$100)</f>
        <v>42886</v>
      </c>
      <c r="R51" s="7">
        <v>28</v>
      </c>
      <c r="S51" s="7">
        <f t="shared" si="3"/>
        <v>0</v>
      </c>
      <c r="T51" s="7">
        <f t="shared" si="4"/>
        <v>4.2</v>
      </c>
      <c r="U51" s="7">
        <f t="shared" si="9"/>
        <v>3</v>
      </c>
      <c r="V51" s="7">
        <f t="shared" si="5"/>
        <v>108</v>
      </c>
      <c r="W51" s="7">
        <f t="shared" si="6"/>
        <v>0.03</v>
      </c>
    </row>
    <row r="52" spans="2:23" ht="15" customHeight="1" x14ac:dyDescent="0.35">
      <c r="B52" s="73"/>
      <c r="C52" s="7" t="str">
        <f t="shared" si="0"/>
        <v/>
      </c>
      <c r="D52" s="31" t="str">
        <f t="shared" si="7"/>
        <v/>
      </c>
      <c r="E52" s="7" t="str">
        <f t="shared" si="8"/>
        <v/>
      </c>
      <c r="F52" s="55" t="str">
        <f t="shared" si="8"/>
        <v/>
      </c>
      <c r="G52" s="58" t="str">
        <f t="shared" si="1"/>
        <v/>
      </c>
      <c r="H52" s="6"/>
      <c r="I52" s="50" t="e">
        <f>VLOOKUP(B52, 'Issues Log'!$B$3:$H$302, 7, FALSE)</f>
        <v>#N/A</v>
      </c>
      <c r="J52" s="13" t="e">
        <f>VLOOKUP(B52, 'Issues Log'!$B$3:$D$302, 3, FALSE)</f>
        <v>#N/A</v>
      </c>
      <c r="K52" s="2" t="e">
        <f>VLOOKUP(B52, 'Issues Log'!$B$3:$I$302, 8, FALSE)</f>
        <v>#N/A</v>
      </c>
      <c r="L52" s="56" t="e">
        <f>VLOOKUP($B52, 'Issues Log'!$B$3:$J$302, 9, FALSE)</f>
        <v>#N/A</v>
      </c>
      <c r="M52" s="57" t="e">
        <f>VLOOKUP($B52, 'Issues Log'!$B$3:$K$302, 10, FALSE)</f>
        <v>#N/A</v>
      </c>
      <c r="N52" s="57"/>
      <c r="O52" s="57">
        <f t="shared" si="2"/>
        <v>-26.4</v>
      </c>
      <c r="Q52" s="55">
        <f>WORKDAY($D$3,(R52-1),Holidays!$C$5:$C$100)</f>
        <v>42887</v>
      </c>
      <c r="R52" s="7">
        <v>29</v>
      </c>
      <c r="S52" s="7">
        <f t="shared" si="3"/>
        <v>0</v>
      </c>
      <c r="T52" s="7">
        <f t="shared" si="4"/>
        <v>4.2</v>
      </c>
      <c r="U52" s="7">
        <f t="shared" si="9"/>
        <v>3</v>
      </c>
      <c r="V52" s="7">
        <f t="shared" si="5"/>
        <v>112</v>
      </c>
      <c r="W52" s="7">
        <f t="shared" si="6"/>
        <v>0.03</v>
      </c>
    </row>
    <row r="53" spans="2:23" ht="15" customHeight="1" x14ac:dyDescent="0.35">
      <c r="B53" s="73"/>
      <c r="C53" s="7" t="str">
        <f t="shared" si="0"/>
        <v/>
      </c>
      <c r="D53" s="31" t="str">
        <f t="shared" si="7"/>
        <v/>
      </c>
      <c r="E53" s="7" t="str">
        <f t="shared" si="8"/>
        <v/>
      </c>
      <c r="F53" s="55" t="str">
        <f t="shared" si="8"/>
        <v/>
      </c>
      <c r="G53" s="58" t="str">
        <f t="shared" si="1"/>
        <v/>
      </c>
      <c r="H53" s="6"/>
      <c r="I53" s="50" t="e">
        <f>VLOOKUP(B53, 'Issues Log'!$B$3:$H$302, 7, FALSE)</f>
        <v>#N/A</v>
      </c>
      <c r="J53" s="13" t="e">
        <f>VLOOKUP(B53, 'Issues Log'!$B$3:$D$302, 3, FALSE)</f>
        <v>#N/A</v>
      </c>
      <c r="K53" s="2" t="e">
        <f>VLOOKUP(B53, 'Issues Log'!$B$3:$I$302, 8, FALSE)</f>
        <v>#N/A</v>
      </c>
      <c r="L53" s="56" t="e">
        <f>VLOOKUP($B53, 'Issues Log'!$B$3:$J$302, 9, FALSE)</f>
        <v>#N/A</v>
      </c>
      <c r="M53" s="57" t="e">
        <f>VLOOKUP($B53, 'Issues Log'!$B$3:$K$302, 10, FALSE)</f>
        <v>#N/A</v>
      </c>
      <c r="N53" s="57"/>
      <c r="O53" s="57">
        <f t="shared" si="2"/>
        <v>-27.6</v>
      </c>
      <c r="Q53" s="55">
        <f>WORKDAY($D$3,(R53-1),Holidays!$C$5:$C$100)</f>
        <v>42888</v>
      </c>
      <c r="R53" s="7">
        <v>30</v>
      </c>
      <c r="S53" s="7">
        <f t="shared" si="3"/>
        <v>0</v>
      </c>
      <c r="T53" s="7">
        <f t="shared" si="4"/>
        <v>4.2</v>
      </c>
      <c r="U53" s="7">
        <f t="shared" si="9"/>
        <v>3</v>
      </c>
      <c r="V53" s="7">
        <f t="shared" si="5"/>
        <v>116</v>
      </c>
      <c r="W53" s="7">
        <f t="shared" si="6"/>
        <v>0.03</v>
      </c>
    </row>
    <row r="54" spans="2:23" ht="15" customHeight="1" x14ac:dyDescent="0.35">
      <c r="B54" s="73"/>
      <c r="C54" s="7" t="str">
        <f t="shared" si="0"/>
        <v/>
      </c>
      <c r="D54" s="31" t="str">
        <f t="shared" si="7"/>
        <v/>
      </c>
      <c r="E54" s="7" t="str">
        <f t="shared" si="8"/>
        <v/>
      </c>
      <c r="F54" s="55" t="str">
        <f t="shared" si="8"/>
        <v/>
      </c>
      <c r="G54" s="58" t="str">
        <f t="shared" si="1"/>
        <v/>
      </c>
      <c r="H54" s="6"/>
      <c r="I54" s="50" t="e">
        <f>VLOOKUP(B54, 'Issues Log'!$B$3:$H$302, 7, FALSE)</f>
        <v>#N/A</v>
      </c>
      <c r="J54" s="13" t="e">
        <f>VLOOKUP(B54, 'Issues Log'!$B$3:$D$302, 3, FALSE)</f>
        <v>#N/A</v>
      </c>
      <c r="K54" s="2" t="e">
        <f>VLOOKUP(B54, 'Issues Log'!$B$3:$I$302, 8, FALSE)</f>
        <v>#N/A</v>
      </c>
      <c r="L54" s="56" t="e">
        <f>VLOOKUP($B54, 'Issues Log'!$B$3:$J$302, 9, FALSE)</f>
        <v>#N/A</v>
      </c>
      <c r="M54" s="57" t="e">
        <f>VLOOKUP($B54, 'Issues Log'!$B$3:$K$302, 10, FALSE)</f>
        <v>#N/A</v>
      </c>
      <c r="N54" s="57"/>
      <c r="O54" s="57">
        <f t="shared" si="2"/>
        <v>8.4</v>
      </c>
    </row>
    <row r="55" spans="2:23" ht="15" customHeight="1" x14ac:dyDescent="0.35">
      <c r="B55" s="73"/>
      <c r="C55" s="7" t="str">
        <f t="shared" si="0"/>
        <v/>
      </c>
      <c r="D55" s="31" t="str">
        <f t="shared" si="7"/>
        <v/>
      </c>
      <c r="E55" s="7" t="str">
        <f t="shared" si="8"/>
        <v/>
      </c>
      <c r="F55" s="55" t="str">
        <f t="shared" si="8"/>
        <v/>
      </c>
      <c r="G55" s="58" t="str">
        <f t="shared" si="1"/>
        <v/>
      </c>
      <c r="H55" s="6"/>
      <c r="I55" s="50" t="e">
        <f>VLOOKUP(B55, 'Issues Log'!$B$3:$H$302, 7, FALSE)</f>
        <v>#N/A</v>
      </c>
      <c r="J55" s="13" t="e">
        <f>VLOOKUP(B55, 'Issues Log'!$B$3:$D$302, 3, FALSE)</f>
        <v>#N/A</v>
      </c>
      <c r="K55" s="2" t="e">
        <f>VLOOKUP(B55, 'Issues Log'!$B$3:$I$302, 8, FALSE)</f>
        <v>#N/A</v>
      </c>
      <c r="L55" s="56" t="e">
        <f>VLOOKUP($B55, 'Issues Log'!$B$3:$J$302, 9, FALSE)</f>
        <v>#N/A</v>
      </c>
      <c r="M55" s="57" t="e">
        <f>VLOOKUP($B55, 'Issues Log'!$B$3:$K$302, 10, FALSE)</f>
        <v>#N/A</v>
      </c>
      <c r="N55" s="57"/>
      <c r="O55" s="57">
        <f t="shared" si="2"/>
        <v>8.4</v>
      </c>
    </row>
    <row r="56" spans="2:23" ht="15" customHeight="1" x14ac:dyDescent="0.35">
      <c r="B56" s="73"/>
      <c r="C56" s="7" t="str">
        <f t="shared" si="0"/>
        <v/>
      </c>
      <c r="D56" s="31" t="str">
        <f t="shared" si="7"/>
        <v/>
      </c>
      <c r="E56" s="7" t="str">
        <f t="shared" si="8"/>
        <v/>
      </c>
      <c r="F56" s="55" t="str">
        <f t="shared" si="8"/>
        <v/>
      </c>
      <c r="G56" s="58" t="str">
        <f t="shared" si="1"/>
        <v/>
      </c>
      <c r="H56" s="6"/>
      <c r="I56" s="50" t="e">
        <f>VLOOKUP(B56, 'Issues Log'!$B$3:$H$302, 7, FALSE)</f>
        <v>#N/A</v>
      </c>
      <c r="J56" s="13" t="e">
        <f>VLOOKUP(B56, 'Issues Log'!$B$3:$D$302, 3, FALSE)</f>
        <v>#N/A</v>
      </c>
      <c r="K56" s="2" t="e">
        <f>VLOOKUP(B56, 'Issues Log'!$B$3:$I$302, 8, FALSE)</f>
        <v>#N/A</v>
      </c>
      <c r="L56" s="56" t="e">
        <f>VLOOKUP($B56, 'Issues Log'!$B$3:$J$302, 9, FALSE)</f>
        <v>#N/A</v>
      </c>
      <c r="M56" s="57" t="e">
        <f>VLOOKUP($B56, 'Issues Log'!$B$3:$K$302, 10, FALSE)</f>
        <v>#N/A</v>
      </c>
      <c r="N56" s="57"/>
      <c r="O56" s="57">
        <f t="shared" si="2"/>
        <v>8.4</v>
      </c>
    </row>
    <row r="57" spans="2:23" ht="15" customHeight="1" x14ac:dyDescent="0.35">
      <c r="B57" s="73"/>
      <c r="C57" s="7" t="str">
        <f t="shared" si="0"/>
        <v/>
      </c>
      <c r="D57" s="31" t="str">
        <f t="shared" si="7"/>
        <v/>
      </c>
      <c r="E57" s="7" t="str">
        <f t="shared" si="8"/>
        <v/>
      </c>
      <c r="F57" s="55" t="str">
        <f t="shared" si="8"/>
        <v/>
      </c>
      <c r="G57" s="58" t="str">
        <f t="shared" si="1"/>
        <v/>
      </c>
      <c r="H57" s="6"/>
      <c r="I57" s="50" t="e">
        <f>VLOOKUP(B57, 'Issues Log'!$B$3:$H$302, 7, FALSE)</f>
        <v>#N/A</v>
      </c>
      <c r="J57" s="13" t="e">
        <f>VLOOKUP(B57, 'Issues Log'!$B$3:$D$302, 3, FALSE)</f>
        <v>#N/A</v>
      </c>
      <c r="K57" s="2" t="e">
        <f>VLOOKUP(B57, 'Issues Log'!$B$3:$I$302, 8, FALSE)</f>
        <v>#N/A</v>
      </c>
      <c r="L57" s="56" t="e">
        <f>VLOOKUP($B57, 'Issues Log'!$B$3:$J$302, 9, FALSE)</f>
        <v>#N/A</v>
      </c>
      <c r="M57" s="57" t="e">
        <f>VLOOKUP($B57, 'Issues Log'!$B$3:$K$302, 10, FALSE)</f>
        <v>#N/A</v>
      </c>
      <c r="N57" s="57"/>
      <c r="O57" s="57">
        <f t="shared" si="2"/>
        <v>8.4</v>
      </c>
    </row>
    <row r="58" spans="2:23" ht="15" customHeight="1" x14ac:dyDescent="0.35">
      <c r="B58" s="73"/>
      <c r="C58" s="7" t="str">
        <f t="shared" si="0"/>
        <v/>
      </c>
      <c r="D58" s="31" t="str">
        <f t="shared" si="7"/>
        <v/>
      </c>
      <c r="E58" s="7" t="str">
        <f t="shared" si="8"/>
        <v/>
      </c>
      <c r="F58" s="55" t="str">
        <f t="shared" si="8"/>
        <v/>
      </c>
      <c r="G58" s="58" t="str">
        <f t="shared" si="1"/>
        <v/>
      </c>
      <c r="H58" s="6"/>
      <c r="I58" s="50" t="e">
        <f>VLOOKUP(B58, 'Issues Log'!$B$3:$H$302, 7, FALSE)</f>
        <v>#N/A</v>
      </c>
      <c r="J58" s="13" t="e">
        <f>VLOOKUP(B58, 'Issues Log'!$B$3:$D$302, 3, FALSE)</f>
        <v>#N/A</v>
      </c>
      <c r="K58" s="2" t="e">
        <f>VLOOKUP(B58, 'Issues Log'!$B$3:$I$302, 8, FALSE)</f>
        <v>#N/A</v>
      </c>
      <c r="L58" s="56" t="e">
        <f>VLOOKUP($B58, 'Issues Log'!$B$3:$J$302, 9, FALSE)</f>
        <v>#N/A</v>
      </c>
      <c r="M58" s="57" t="e">
        <f>VLOOKUP($B58, 'Issues Log'!$B$3:$K$302, 10, FALSE)</f>
        <v>#N/A</v>
      </c>
      <c r="N58" s="57"/>
      <c r="O58" s="57">
        <f t="shared" si="2"/>
        <v>8.4</v>
      </c>
    </row>
    <row r="59" spans="2:23" ht="15" customHeight="1" x14ac:dyDescent="0.35">
      <c r="B59" s="73"/>
      <c r="C59" s="7" t="str">
        <f t="shared" si="0"/>
        <v/>
      </c>
      <c r="D59" s="31" t="str">
        <f t="shared" si="7"/>
        <v/>
      </c>
      <c r="E59" s="7" t="str">
        <f t="shared" si="8"/>
        <v/>
      </c>
      <c r="F59" s="55" t="str">
        <f t="shared" si="8"/>
        <v/>
      </c>
      <c r="G59" s="58" t="str">
        <f t="shared" si="1"/>
        <v/>
      </c>
      <c r="H59" s="6"/>
      <c r="I59" s="50" t="e">
        <f>VLOOKUP(B59, 'Issues Log'!$B$3:$H$302, 7, FALSE)</f>
        <v>#N/A</v>
      </c>
      <c r="J59" s="13" t="e">
        <f>VLOOKUP(B59, 'Issues Log'!$B$3:$D$302, 3, FALSE)</f>
        <v>#N/A</v>
      </c>
      <c r="K59" s="2" t="e">
        <f>VLOOKUP(B59, 'Issues Log'!$B$3:$I$302, 8, FALSE)</f>
        <v>#N/A</v>
      </c>
      <c r="L59" s="56" t="e">
        <f>VLOOKUP($B59, 'Issues Log'!$B$3:$J$302, 9, FALSE)</f>
        <v>#N/A</v>
      </c>
      <c r="M59" s="57" t="e">
        <f>VLOOKUP($B59, 'Issues Log'!$B$3:$K$302, 10, FALSE)</f>
        <v>#N/A</v>
      </c>
      <c r="N59" s="57"/>
      <c r="O59" s="57">
        <f t="shared" si="2"/>
        <v>8.4</v>
      </c>
    </row>
    <row r="60" spans="2:23" ht="15" customHeight="1" x14ac:dyDescent="0.35">
      <c r="B60" s="73"/>
      <c r="C60" s="7" t="str">
        <f t="shared" si="0"/>
        <v/>
      </c>
      <c r="D60" s="31" t="str">
        <f t="shared" si="7"/>
        <v/>
      </c>
      <c r="E60" s="7" t="str">
        <f t="shared" si="8"/>
        <v/>
      </c>
      <c r="F60" s="55" t="str">
        <f t="shared" si="8"/>
        <v/>
      </c>
      <c r="G60" s="58" t="str">
        <f t="shared" si="1"/>
        <v/>
      </c>
      <c r="H60" s="6"/>
      <c r="I60" s="50" t="e">
        <f>VLOOKUP(B60, 'Issues Log'!$B$3:$H$302, 7, FALSE)</f>
        <v>#N/A</v>
      </c>
      <c r="J60" s="13" t="e">
        <f>VLOOKUP(B60, 'Issues Log'!$B$3:$D$302, 3, FALSE)</f>
        <v>#N/A</v>
      </c>
      <c r="K60" s="2" t="e">
        <f>VLOOKUP(B60, 'Issues Log'!$B$3:$I$302, 8, FALSE)</f>
        <v>#N/A</v>
      </c>
      <c r="L60" s="56" t="e">
        <f>VLOOKUP($B60, 'Issues Log'!$B$3:$J$302, 9, FALSE)</f>
        <v>#N/A</v>
      </c>
      <c r="M60" s="57" t="e">
        <f>VLOOKUP($B60, 'Issues Log'!$B$3:$K$302, 10, FALSE)</f>
        <v>#N/A</v>
      </c>
      <c r="N60" s="57"/>
      <c r="O60" s="57">
        <f t="shared" si="2"/>
        <v>8.4</v>
      </c>
    </row>
    <row r="61" spans="2:23" ht="15" customHeight="1" x14ac:dyDescent="0.35">
      <c r="B61" s="73"/>
      <c r="C61" s="7" t="str">
        <f t="shared" si="0"/>
        <v/>
      </c>
      <c r="D61" s="31" t="str">
        <f t="shared" si="7"/>
        <v/>
      </c>
      <c r="E61" s="7" t="str">
        <f t="shared" si="8"/>
        <v/>
      </c>
      <c r="F61" s="55" t="str">
        <f t="shared" si="8"/>
        <v/>
      </c>
      <c r="G61" s="58" t="str">
        <f t="shared" si="1"/>
        <v/>
      </c>
      <c r="H61" s="6"/>
      <c r="I61" s="50" t="e">
        <f>VLOOKUP(B61, 'Issues Log'!$B$3:$H$302, 7, FALSE)</f>
        <v>#N/A</v>
      </c>
      <c r="J61" s="13" t="e">
        <f>VLOOKUP(B61, 'Issues Log'!$B$3:$D$302, 3, FALSE)</f>
        <v>#N/A</v>
      </c>
      <c r="K61" s="2" t="e">
        <f>VLOOKUP(B61, 'Issues Log'!$B$3:$I$302, 8, FALSE)</f>
        <v>#N/A</v>
      </c>
      <c r="L61" s="56" t="e">
        <f>VLOOKUP($B61, 'Issues Log'!$B$3:$J$302, 9, FALSE)</f>
        <v>#N/A</v>
      </c>
      <c r="M61" s="57" t="e">
        <f>VLOOKUP($B61, 'Issues Log'!$B$3:$K$302, 10, FALSE)</f>
        <v>#N/A</v>
      </c>
      <c r="N61" s="57"/>
      <c r="O61" s="57">
        <f t="shared" si="2"/>
        <v>8.4</v>
      </c>
    </row>
    <row r="62" spans="2:23" ht="15" customHeight="1" x14ac:dyDescent="0.35">
      <c r="B62" s="73"/>
      <c r="C62" s="7" t="str">
        <f t="shared" si="0"/>
        <v/>
      </c>
      <c r="D62" s="31" t="str">
        <f t="shared" si="7"/>
        <v/>
      </c>
      <c r="E62" s="7" t="str">
        <f t="shared" si="8"/>
        <v/>
      </c>
      <c r="F62" s="55" t="str">
        <f t="shared" si="8"/>
        <v/>
      </c>
      <c r="G62" s="58" t="str">
        <f t="shared" si="1"/>
        <v/>
      </c>
      <c r="H62" s="6"/>
      <c r="I62" s="50" t="e">
        <f>VLOOKUP(B62, 'Issues Log'!$B$3:$H$302, 7, FALSE)</f>
        <v>#N/A</v>
      </c>
      <c r="J62" s="13" t="e">
        <f>VLOOKUP(B62, 'Issues Log'!$B$3:$D$302, 3, FALSE)</f>
        <v>#N/A</v>
      </c>
      <c r="K62" s="2" t="e">
        <f>VLOOKUP(B62, 'Issues Log'!$B$3:$I$302, 8, FALSE)</f>
        <v>#N/A</v>
      </c>
      <c r="L62" s="56" t="e">
        <f>VLOOKUP($B62, 'Issues Log'!$B$3:$J$302, 9, FALSE)</f>
        <v>#N/A</v>
      </c>
      <c r="M62" s="57" t="e">
        <f>VLOOKUP($B62, 'Issues Log'!$B$3:$K$302, 10, FALSE)</f>
        <v>#N/A</v>
      </c>
      <c r="N62" s="57"/>
      <c r="O62" s="57">
        <f t="shared" si="2"/>
        <v>8.4</v>
      </c>
    </row>
    <row r="63" spans="2:23" ht="15" customHeight="1" x14ac:dyDescent="0.35">
      <c r="B63" s="73"/>
      <c r="C63" s="7" t="str">
        <f t="shared" si="0"/>
        <v/>
      </c>
      <c r="D63" s="31" t="str">
        <f t="shared" si="7"/>
        <v/>
      </c>
      <c r="E63" s="7" t="str">
        <f t="shared" si="8"/>
        <v/>
      </c>
      <c r="F63" s="55" t="str">
        <f t="shared" si="8"/>
        <v/>
      </c>
      <c r="G63" s="58" t="str">
        <f t="shared" si="1"/>
        <v/>
      </c>
      <c r="H63" s="6"/>
      <c r="I63" s="50" t="e">
        <f>VLOOKUP(B63, 'Issues Log'!$B$3:$H$302, 7, FALSE)</f>
        <v>#N/A</v>
      </c>
      <c r="J63" s="13" t="e">
        <f>VLOOKUP(B63, 'Issues Log'!$B$3:$D$302, 3, FALSE)</f>
        <v>#N/A</v>
      </c>
      <c r="K63" s="2" t="e">
        <f>VLOOKUP(B63, 'Issues Log'!$B$3:$I$302, 8, FALSE)</f>
        <v>#N/A</v>
      </c>
      <c r="L63" s="56" t="e">
        <f>VLOOKUP($B63, 'Issues Log'!$B$3:$J$302, 9, FALSE)</f>
        <v>#N/A</v>
      </c>
      <c r="M63" s="57" t="e">
        <f>VLOOKUP($B63, 'Issues Log'!$B$3:$K$302, 10, FALSE)</f>
        <v>#N/A</v>
      </c>
      <c r="N63" s="57"/>
      <c r="O63" s="57">
        <f t="shared" si="2"/>
        <v>8.4</v>
      </c>
    </row>
    <row r="64" spans="2:23" ht="15" customHeight="1" x14ac:dyDescent="0.35">
      <c r="B64" s="73"/>
      <c r="C64" s="7" t="str">
        <f t="shared" si="0"/>
        <v/>
      </c>
      <c r="D64" s="31" t="str">
        <f t="shared" si="7"/>
        <v/>
      </c>
      <c r="E64" s="7" t="str">
        <f t="shared" si="8"/>
        <v/>
      </c>
      <c r="F64" s="55" t="str">
        <f t="shared" si="8"/>
        <v/>
      </c>
      <c r="G64" s="58" t="str">
        <f t="shared" si="1"/>
        <v/>
      </c>
      <c r="H64" s="6"/>
      <c r="I64" s="50" t="e">
        <f>VLOOKUP(B64, 'Issues Log'!$B$3:$H$302, 7, FALSE)</f>
        <v>#N/A</v>
      </c>
      <c r="J64" s="13" t="e">
        <f>VLOOKUP(B64, 'Issues Log'!$B$3:$D$302, 3, FALSE)</f>
        <v>#N/A</v>
      </c>
      <c r="K64" s="2" t="e">
        <f>VLOOKUP(B64, 'Issues Log'!$B$3:$I$302, 8, FALSE)</f>
        <v>#N/A</v>
      </c>
      <c r="L64" s="56" t="e">
        <f>VLOOKUP($B64, 'Issues Log'!$B$3:$J$302, 9, FALSE)</f>
        <v>#N/A</v>
      </c>
      <c r="M64" s="57" t="e">
        <f>VLOOKUP($B64, 'Issues Log'!$B$3:$K$302, 10, FALSE)</f>
        <v>#N/A</v>
      </c>
      <c r="N64" s="57"/>
      <c r="O64" s="57">
        <f t="shared" si="2"/>
        <v>8.4</v>
      </c>
    </row>
    <row r="65" spans="2:15" ht="15" customHeight="1" x14ac:dyDescent="0.35">
      <c r="B65" s="73"/>
      <c r="C65" s="7" t="str">
        <f t="shared" si="0"/>
        <v/>
      </c>
      <c r="D65" s="31" t="str">
        <f t="shared" si="7"/>
        <v/>
      </c>
      <c r="E65" s="7" t="str">
        <f t="shared" si="8"/>
        <v/>
      </c>
      <c r="F65" s="55" t="str">
        <f t="shared" si="8"/>
        <v/>
      </c>
      <c r="G65" s="58" t="str">
        <f t="shared" si="1"/>
        <v/>
      </c>
      <c r="H65" s="6"/>
      <c r="I65" s="50" t="e">
        <f>VLOOKUP(B65, 'Issues Log'!$B$3:$H$302, 7, FALSE)</f>
        <v>#N/A</v>
      </c>
      <c r="J65" s="13" t="e">
        <f>VLOOKUP(B65, 'Issues Log'!$B$3:$D$302, 3, FALSE)</f>
        <v>#N/A</v>
      </c>
      <c r="K65" s="2" t="e">
        <f>VLOOKUP(B65, 'Issues Log'!$B$3:$I$302, 8, FALSE)</f>
        <v>#N/A</v>
      </c>
      <c r="L65" s="56" t="e">
        <f>VLOOKUP($B65, 'Issues Log'!$B$3:$J$302, 9, FALSE)</f>
        <v>#N/A</v>
      </c>
      <c r="M65" s="57" t="e">
        <f>VLOOKUP($B65, 'Issues Log'!$B$3:$K$302, 10, FALSE)</f>
        <v>#N/A</v>
      </c>
      <c r="N65" s="57"/>
      <c r="O65" s="57">
        <f t="shared" si="2"/>
        <v>8.4</v>
      </c>
    </row>
    <row r="66" spans="2:15" ht="15" customHeight="1" x14ac:dyDescent="0.35">
      <c r="B66" s="73"/>
      <c r="C66" s="7" t="str">
        <f t="shared" si="0"/>
        <v/>
      </c>
      <c r="D66" s="31" t="str">
        <f t="shared" si="7"/>
        <v/>
      </c>
      <c r="E66" s="7" t="str">
        <f t="shared" si="8"/>
        <v/>
      </c>
      <c r="F66" s="55" t="str">
        <f t="shared" si="8"/>
        <v/>
      </c>
      <c r="G66" s="58" t="str">
        <f t="shared" si="1"/>
        <v/>
      </c>
      <c r="H66" s="6"/>
      <c r="I66" s="50" t="e">
        <f>VLOOKUP(B66, 'Issues Log'!$B$3:$H$302, 7, FALSE)</f>
        <v>#N/A</v>
      </c>
      <c r="J66" s="13" t="e">
        <f>VLOOKUP(B66, 'Issues Log'!$B$3:$D$302, 3, FALSE)</f>
        <v>#N/A</v>
      </c>
      <c r="K66" s="2" t="e">
        <f>VLOOKUP(B66, 'Issues Log'!$B$3:$I$302, 8, FALSE)</f>
        <v>#N/A</v>
      </c>
      <c r="L66" s="56" t="e">
        <f>VLOOKUP($B66, 'Issues Log'!$B$3:$J$302, 9, FALSE)</f>
        <v>#N/A</v>
      </c>
      <c r="M66" s="57" t="e">
        <f>VLOOKUP($B66, 'Issues Log'!$B$3:$K$302, 10, FALSE)</f>
        <v>#N/A</v>
      </c>
      <c r="N66" s="57"/>
      <c r="O66" s="57">
        <f t="shared" si="2"/>
        <v>8.4</v>
      </c>
    </row>
    <row r="67" spans="2:15" ht="15" customHeight="1" x14ac:dyDescent="0.35">
      <c r="B67" s="73"/>
      <c r="C67" s="7" t="str">
        <f t="shared" si="0"/>
        <v/>
      </c>
      <c r="D67" s="31" t="str">
        <f t="shared" si="7"/>
        <v/>
      </c>
      <c r="E67" s="7" t="str">
        <f t="shared" si="8"/>
        <v/>
      </c>
      <c r="F67" s="55" t="str">
        <f t="shared" si="8"/>
        <v/>
      </c>
      <c r="G67" s="58" t="str">
        <f t="shared" si="1"/>
        <v/>
      </c>
      <c r="H67" s="6"/>
      <c r="I67" s="50" t="e">
        <f>VLOOKUP(B67, 'Issues Log'!$B$3:$H$302, 7, FALSE)</f>
        <v>#N/A</v>
      </c>
      <c r="J67" s="13" t="e">
        <f>VLOOKUP(B67, 'Issues Log'!$B$3:$D$302, 3, FALSE)</f>
        <v>#N/A</v>
      </c>
      <c r="K67" s="2" t="e">
        <f>VLOOKUP(B67, 'Issues Log'!$B$3:$I$302, 8, FALSE)</f>
        <v>#N/A</v>
      </c>
      <c r="L67" s="56" t="e">
        <f>VLOOKUP($B67, 'Issues Log'!$B$3:$J$302, 9, FALSE)</f>
        <v>#N/A</v>
      </c>
      <c r="M67" s="57" t="e">
        <f>VLOOKUP($B67, 'Issues Log'!$B$3:$K$302, 10, FALSE)</f>
        <v>#N/A</v>
      </c>
      <c r="N67" s="57"/>
      <c r="O67" s="57">
        <f t="shared" si="2"/>
        <v>8.4</v>
      </c>
    </row>
    <row r="68" spans="2:15" ht="15" customHeight="1" x14ac:dyDescent="0.35">
      <c r="B68" s="73"/>
      <c r="C68" s="7" t="str">
        <f t="shared" si="0"/>
        <v/>
      </c>
      <c r="D68" s="31" t="str">
        <f t="shared" si="7"/>
        <v/>
      </c>
      <c r="E68" s="7" t="str">
        <f t="shared" si="8"/>
        <v/>
      </c>
      <c r="F68" s="55" t="str">
        <f t="shared" si="8"/>
        <v/>
      </c>
      <c r="G68" s="58" t="str">
        <f t="shared" si="1"/>
        <v/>
      </c>
      <c r="H68" s="6"/>
      <c r="I68" s="50" t="e">
        <f>VLOOKUP(B68, 'Issues Log'!$B$3:$H$302, 7, FALSE)</f>
        <v>#N/A</v>
      </c>
      <c r="J68" s="13" t="e">
        <f>VLOOKUP(B68, 'Issues Log'!$B$3:$D$302, 3, FALSE)</f>
        <v>#N/A</v>
      </c>
      <c r="K68" s="2" t="e">
        <f>VLOOKUP(B68, 'Issues Log'!$B$3:$I$302, 8, FALSE)</f>
        <v>#N/A</v>
      </c>
      <c r="L68" s="56" t="e">
        <f>VLOOKUP($B68, 'Issues Log'!$B$3:$J$302, 9, FALSE)</f>
        <v>#N/A</v>
      </c>
      <c r="M68" s="57" t="e">
        <f>VLOOKUP($B68, 'Issues Log'!$B$3:$K$302, 10, FALSE)</f>
        <v>#N/A</v>
      </c>
      <c r="N68" s="57"/>
      <c r="O68" s="57">
        <f t="shared" si="2"/>
        <v>8.4</v>
      </c>
    </row>
    <row r="69" spans="2:15" ht="15" customHeight="1" x14ac:dyDescent="0.35">
      <c r="B69" s="73"/>
      <c r="C69" s="7" t="str">
        <f t="shared" si="0"/>
        <v/>
      </c>
      <c r="D69" s="31" t="str">
        <f t="shared" si="7"/>
        <v/>
      </c>
      <c r="E69" s="7" t="str">
        <f t="shared" si="8"/>
        <v/>
      </c>
      <c r="F69" s="55" t="str">
        <f t="shared" si="8"/>
        <v/>
      </c>
      <c r="G69" s="58" t="str">
        <f t="shared" si="1"/>
        <v/>
      </c>
      <c r="H69" s="6"/>
      <c r="I69" s="50" t="e">
        <f>VLOOKUP(B69, 'Issues Log'!$B$3:$H$302, 7, FALSE)</f>
        <v>#N/A</v>
      </c>
      <c r="J69" s="13" t="e">
        <f>VLOOKUP(B69, 'Issues Log'!$B$3:$D$302, 3, FALSE)</f>
        <v>#N/A</v>
      </c>
      <c r="K69" s="2" t="e">
        <f>VLOOKUP(B69, 'Issues Log'!$B$3:$I$302, 8, FALSE)</f>
        <v>#N/A</v>
      </c>
      <c r="L69" s="56" t="e">
        <f>VLOOKUP($B69, 'Issues Log'!$B$3:$J$302, 9, FALSE)</f>
        <v>#N/A</v>
      </c>
      <c r="M69" s="57" t="e">
        <f>VLOOKUP($B69, 'Issues Log'!$B$3:$K$302, 10, FALSE)</f>
        <v>#N/A</v>
      </c>
      <c r="N69" s="57"/>
      <c r="O69" s="57">
        <f t="shared" si="2"/>
        <v>8.4</v>
      </c>
    </row>
    <row r="70" spans="2:15" ht="15" customHeight="1" x14ac:dyDescent="0.35">
      <c r="B70" s="73"/>
      <c r="C70" s="7" t="str">
        <f t="shared" si="0"/>
        <v/>
      </c>
      <c r="D70" s="31" t="str">
        <f t="shared" si="7"/>
        <v/>
      </c>
      <c r="E70" s="7" t="str">
        <f t="shared" si="8"/>
        <v/>
      </c>
      <c r="F70" s="55" t="str">
        <f t="shared" si="8"/>
        <v/>
      </c>
      <c r="G70" s="58" t="str">
        <f t="shared" si="1"/>
        <v/>
      </c>
      <c r="H70" s="6"/>
      <c r="I70" s="50" t="e">
        <f>VLOOKUP(B70, 'Issues Log'!$B$3:$H$302, 7, FALSE)</f>
        <v>#N/A</v>
      </c>
      <c r="J70" s="13" t="e">
        <f>VLOOKUP(B70, 'Issues Log'!$B$3:$D$302, 3, FALSE)</f>
        <v>#N/A</v>
      </c>
      <c r="K70" s="2" t="e">
        <f>VLOOKUP(B70, 'Issues Log'!$B$3:$I$302, 8, FALSE)</f>
        <v>#N/A</v>
      </c>
      <c r="L70" s="56" t="e">
        <f>VLOOKUP($B70, 'Issues Log'!$B$3:$J$302, 9, FALSE)</f>
        <v>#N/A</v>
      </c>
      <c r="M70" s="57" t="e">
        <f>VLOOKUP($B70, 'Issues Log'!$B$3:$K$302, 10, FALSE)</f>
        <v>#N/A</v>
      </c>
      <c r="N70" s="57"/>
      <c r="O70" s="57">
        <f t="shared" si="2"/>
        <v>8.4</v>
      </c>
    </row>
    <row r="71" spans="2:15" ht="15" customHeight="1" x14ac:dyDescent="0.35">
      <c r="B71" s="73"/>
      <c r="C71" s="7" t="str">
        <f t="shared" si="0"/>
        <v/>
      </c>
      <c r="D71" s="31" t="str">
        <f t="shared" si="7"/>
        <v/>
      </c>
      <c r="E71" s="7" t="str">
        <f t="shared" si="8"/>
        <v/>
      </c>
      <c r="F71" s="55" t="str">
        <f t="shared" si="8"/>
        <v/>
      </c>
      <c r="G71" s="58" t="str">
        <f t="shared" si="1"/>
        <v/>
      </c>
      <c r="H71" s="6"/>
      <c r="I71" s="50" t="e">
        <f>VLOOKUP(B71, 'Issues Log'!$B$3:$H$302, 7, FALSE)</f>
        <v>#N/A</v>
      </c>
      <c r="J71" s="13" t="e">
        <f>VLOOKUP(B71, 'Issues Log'!$B$3:$D$302, 3, FALSE)</f>
        <v>#N/A</v>
      </c>
      <c r="K71" s="2" t="e">
        <f>VLOOKUP(B71, 'Issues Log'!$B$3:$I$302, 8, FALSE)</f>
        <v>#N/A</v>
      </c>
      <c r="L71" s="56" t="e">
        <f>VLOOKUP($B71, 'Issues Log'!$B$3:$J$302, 9, FALSE)</f>
        <v>#N/A</v>
      </c>
      <c r="M71" s="57" t="e">
        <f>VLOOKUP($B71, 'Issues Log'!$B$3:$K$302, 10, FALSE)</f>
        <v>#N/A</v>
      </c>
      <c r="N71" s="57"/>
      <c r="O71" s="57">
        <f t="shared" si="2"/>
        <v>8.4</v>
      </c>
    </row>
    <row r="72" spans="2:15" ht="15" customHeight="1" x14ac:dyDescent="0.35">
      <c r="B72" s="73"/>
      <c r="C72" s="7" t="str">
        <f t="shared" si="0"/>
        <v/>
      </c>
      <c r="D72" s="31" t="str">
        <f t="shared" si="7"/>
        <v/>
      </c>
      <c r="E72" s="7" t="str">
        <f t="shared" si="8"/>
        <v/>
      </c>
      <c r="F72" s="55" t="str">
        <f t="shared" si="8"/>
        <v/>
      </c>
      <c r="G72" s="58" t="str">
        <f t="shared" si="1"/>
        <v/>
      </c>
      <c r="H72" s="6"/>
      <c r="I72" s="50" t="e">
        <f>VLOOKUP(B72, 'Issues Log'!$B$3:$H$302, 7, FALSE)</f>
        <v>#N/A</v>
      </c>
      <c r="J72" s="13" t="e">
        <f>VLOOKUP(B72, 'Issues Log'!$B$3:$D$302, 3, FALSE)</f>
        <v>#N/A</v>
      </c>
      <c r="K72" s="2" t="e">
        <f>VLOOKUP(B72, 'Issues Log'!$B$3:$I$302, 8, FALSE)</f>
        <v>#N/A</v>
      </c>
      <c r="L72" s="56" t="e">
        <f>VLOOKUP($B72, 'Issues Log'!$B$3:$J$302, 9, FALSE)</f>
        <v>#N/A</v>
      </c>
      <c r="M72" s="57" t="e">
        <f>VLOOKUP($B72, 'Issues Log'!$B$3:$K$302, 10, FALSE)</f>
        <v>#N/A</v>
      </c>
      <c r="N72" s="57"/>
      <c r="O72" s="57">
        <f t="shared" si="2"/>
        <v>8.4</v>
      </c>
    </row>
    <row r="73" spans="2:15" ht="15" customHeight="1" x14ac:dyDescent="0.35">
      <c r="B73" s="46"/>
      <c r="C73" s="46"/>
      <c r="D73" s="46"/>
      <c r="E73" s="46"/>
      <c r="F73" s="46"/>
      <c r="G73" s="46"/>
      <c r="I73" s="18"/>
    </row>
    <row r="74" spans="2:15" ht="15" customHeight="1" x14ac:dyDescent="0.35"/>
    <row r="75" spans="2:15" ht="15" customHeight="1" x14ac:dyDescent="0.35"/>
    <row r="76" spans="2:15" ht="15" customHeight="1" x14ac:dyDescent="0.35"/>
    <row r="77" spans="2:15" ht="15" customHeight="1" x14ac:dyDescent="0.35"/>
    <row r="78" spans="2:15" ht="15" customHeight="1" x14ac:dyDescent="0.35"/>
    <row r="79" spans="2:15" ht="15" customHeight="1" x14ac:dyDescent="0.35"/>
    <row r="80" spans="2:15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</sheetData>
  <phoneticPr fontId="3" type="noConversion"/>
  <conditionalFormatting sqref="D21">
    <cfRule type="cellIs" dxfId="9" priority="1" stopIfTrue="1" operator="lessThan">
      <formula>-0.25</formula>
    </cfRule>
    <cfRule type="cellIs" dxfId="8" priority="2" stopIfTrue="1" operator="between">
      <formula>-0.25</formula>
      <formula>0.75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G101"/>
  <sheetViews>
    <sheetView workbookViewId="0">
      <selection activeCell="F14" sqref="F14"/>
    </sheetView>
  </sheetViews>
  <sheetFormatPr defaultColWidth="17.1328125" defaultRowHeight="12.75" customHeight="1" x14ac:dyDescent="0.35"/>
  <cols>
    <col min="1" max="1" width="3.53125" customWidth="1"/>
    <col min="2" max="2" width="5.33203125" customWidth="1"/>
    <col min="3" max="3" width="30.46484375" customWidth="1"/>
    <col min="4" max="4" width="10.6640625" customWidth="1"/>
    <col min="5" max="6" width="12.46484375" customWidth="1"/>
    <col min="7" max="7" width="13.1328125" customWidth="1"/>
    <col min="8" max="8" width="3.86328125" hidden="1" customWidth="1"/>
    <col min="9" max="9" width="18.46484375" hidden="1" customWidth="1"/>
    <col min="10" max="10" width="13.86328125" hidden="1" customWidth="1"/>
    <col min="11" max="11" width="13.6640625" style="20" hidden="1" customWidth="1"/>
    <col min="12" max="13" width="13.53125" style="20" hidden="1" customWidth="1"/>
    <col min="14" max="14" width="5.1328125" style="20" hidden="1" customWidth="1"/>
    <col min="15" max="15" width="7.33203125" style="20" hidden="1" customWidth="1"/>
    <col min="16" max="16" width="3.46484375" customWidth="1"/>
    <col min="17" max="17" width="10.6640625" customWidth="1"/>
    <col min="18" max="18" width="6.6640625" customWidth="1"/>
    <col min="19" max="19" width="11.33203125" customWidth="1"/>
    <col min="20" max="20" width="11.86328125" customWidth="1"/>
    <col min="21" max="21" width="13" customWidth="1"/>
    <col min="22" max="22" width="12.53125" customWidth="1"/>
    <col min="23" max="23" width="13.1328125" customWidth="1"/>
    <col min="24" max="24" width="4" customWidth="1"/>
    <col min="25" max="25" width="11.46484375" customWidth="1"/>
    <col min="26" max="26" width="6.1328125" customWidth="1"/>
    <col min="27" max="27" width="5.6640625" customWidth="1"/>
    <col min="28" max="28" width="4.33203125" customWidth="1"/>
    <col min="29" max="29" width="6.33203125" customWidth="1"/>
    <col min="30" max="30" width="5.46484375" customWidth="1"/>
    <col min="31" max="31" width="3" customWidth="1"/>
    <col min="32" max="32" width="13.33203125" customWidth="1"/>
    <col min="33" max="33" width="23.1328125" customWidth="1"/>
  </cols>
  <sheetData>
    <row r="2" spans="2:33" s="21" customFormat="1" ht="26.45" customHeight="1" x14ac:dyDescent="0.35">
      <c r="B2" s="22"/>
      <c r="C2" s="23" t="s">
        <v>12</v>
      </c>
      <c r="D2" s="23"/>
      <c r="E2" s="24"/>
      <c r="F2" s="47"/>
      <c r="G2" s="47"/>
      <c r="H2" s="25"/>
      <c r="I2" s="25"/>
      <c r="J2" s="25"/>
      <c r="K2" s="26"/>
      <c r="L2" s="26"/>
      <c r="M2" s="26"/>
      <c r="N2" s="26"/>
      <c r="O2" s="26"/>
      <c r="P2" s="47"/>
      <c r="Q2" s="48"/>
      <c r="R2"/>
      <c r="S2"/>
      <c r="T2"/>
      <c r="U2"/>
      <c r="V2"/>
      <c r="W2"/>
      <c r="X2"/>
      <c r="Y2"/>
      <c r="Z2"/>
      <c r="AA2"/>
      <c r="AB2" s="66"/>
      <c r="AC2" s="67"/>
      <c r="AD2" s="67"/>
      <c r="AE2" s="66"/>
      <c r="AF2" s="27"/>
    </row>
    <row r="3" spans="2:33" ht="15" customHeight="1" x14ac:dyDescent="0.35">
      <c r="B3" s="3"/>
      <c r="C3" s="7" t="s">
        <v>10</v>
      </c>
      <c r="D3" s="8">
        <v>42852</v>
      </c>
      <c r="E3" s="6"/>
      <c r="F3" s="46"/>
      <c r="G3" s="46"/>
      <c r="P3" s="46"/>
      <c r="Q3" s="48"/>
      <c r="AB3" s="46"/>
      <c r="AC3" s="48"/>
      <c r="AD3" s="48"/>
      <c r="AE3" s="46"/>
      <c r="AG3" s="2"/>
    </row>
    <row r="4" spans="2:33" ht="15" customHeight="1" x14ac:dyDescent="0.35">
      <c r="B4" s="3"/>
      <c r="C4" s="7" t="s">
        <v>3</v>
      </c>
      <c r="D4" s="8">
        <v>42866</v>
      </c>
      <c r="E4" s="6"/>
      <c r="F4" s="46"/>
      <c r="G4" s="46"/>
      <c r="P4" s="46"/>
      <c r="Q4" s="48"/>
      <c r="AB4" s="46"/>
      <c r="AC4" s="48"/>
      <c r="AD4" s="48"/>
      <c r="AE4" s="46"/>
      <c r="AF4" s="46"/>
    </row>
    <row r="5" spans="2:33" ht="15" customHeight="1" x14ac:dyDescent="0.35">
      <c r="B5" s="3"/>
      <c r="C5" s="7" t="s">
        <v>0</v>
      </c>
      <c r="D5" s="9">
        <v>4</v>
      </c>
      <c r="E5" s="6"/>
      <c r="F5" s="46"/>
      <c r="G5" s="46"/>
      <c r="P5" s="46"/>
      <c r="Q5" s="48"/>
      <c r="AB5" s="46"/>
      <c r="AC5" s="48"/>
      <c r="AD5" s="48"/>
      <c r="AE5" s="46"/>
      <c r="AF5" s="16"/>
    </row>
    <row r="6" spans="2:33" ht="15" customHeight="1" x14ac:dyDescent="0.35">
      <c r="B6" s="3"/>
      <c r="C6" s="7" t="s">
        <v>13</v>
      </c>
      <c r="D6" s="9">
        <v>0.7</v>
      </c>
      <c r="E6" s="6"/>
      <c r="F6" s="46"/>
      <c r="G6" s="46"/>
      <c r="P6" s="46"/>
      <c r="Q6" s="48"/>
      <c r="AB6" s="46"/>
      <c r="AC6" s="48"/>
      <c r="AD6" s="48"/>
      <c r="AE6" s="46"/>
    </row>
    <row r="7" spans="2:33" ht="15" customHeight="1" x14ac:dyDescent="0.35">
      <c r="B7" s="3"/>
      <c r="C7" s="7" t="s">
        <v>24</v>
      </c>
      <c r="D7" s="7">
        <f>NETWORKDAYS($D$3,$D$4,Holidays!$C$5:$C$100)</f>
        <v>8</v>
      </c>
      <c r="E7" s="6"/>
      <c r="F7" s="46"/>
      <c r="G7" s="46"/>
      <c r="P7" s="46"/>
      <c r="Q7" s="48"/>
      <c r="AB7" s="46"/>
      <c r="AC7" s="48"/>
      <c r="AD7" s="48"/>
      <c r="AE7" s="46"/>
    </row>
    <row r="8" spans="2:33" ht="15" customHeight="1" x14ac:dyDescent="0.35">
      <c r="B8" s="3"/>
      <c r="C8" s="7" t="s">
        <v>25</v>
      </c>
      <c r="D8" s="7">
        <f>D5*D7</f>
        <v>32</v>
      </c>
      <c r="E8" s="6"/>
      <c r="F8" s="46"/>
      <c r="G8" s="46"/>
      <c r="P8" s="46"/>
      <c r="Q8" s="48"/>
      <c r="AB8" s="46"/>
      <c r="AC8" s="48"/>
      <c r="AD8" s="48"/>
      <c r="AE8" s="46"/>
    </row>
    <row r="9" spans="2:33" ht="15" customHeight="1" x14ac:dyDescent="0.35">
      <c r="B9" s="3"/>
      <c r="C9" s="7" t="s">
        <v>26</v>
      </c>
      <c r="D9" s="7">
        <f>ROUNDDOWN(D6*D8,1)</f>
        <v>22.4</v>
      </c>
      <c r="E9" s="6"/>
      <c r="F9" s="46"/>
      <c r="G9" s="46"/>
      <c r="P9" s="46"/>
      <c r="Q9" s="48"/>
      <c r="AB9" s="46"/>
      <c r="AC9" s="48"/>
      <c r="AD9" s="48"/>
      <c r="AE9" s="46"/>
    </row>
    <row r="10" spans="2:33" ht="15" customHeight="1" x14ac:dyDescent="0.35">
      <c r="B10" s="3"/>
      <c r="C10" s="7" t="s">
        <v>27</v>
      </c>
      <c r="D10" s="15">
        <f>(-1*D9)/D7</f>
        <v>-2.8</v>
      </c>
      <c r="E10" s="6"/>
      <c r="F10" s="46"/>
      <c r="G10" s="46"/>
      <c r="P10" s="46"/>
      <c r="Q10" s="48"/>
      <c r="AB10" s="46"/>
      <c r="AC10" s="48"/>
      <c r="AD10" s="48"/>
      <c r="AE10" s="46"/>
    </row>
    <row r="11" spans="2:33" ht="15" customHeight="1" x14ac:dyDescent="0.35">
      <c r="B11" s="46"/>
      <c r="C11" s="11"/>
      <c r="D11" s="11"/>
      <c r="E11" s="46"/>
      <c r="F11" s="46"/>
      <c r="G11" s="46"/>
      <c r="P11" s="46"/>
      <c r="Q11" s="48"/>
      <c r="AB11" s="46"/>
      <c r="AC11" s="48"/>
      <c r="AD11" s="48"/>
      <c r="AE11" s="46"/>
    </row>
    <row r="12" spans="2:33" ht="15" customHeight="1" x14ac:dyDescent="0.35">
      <c r="B12" s="46"/>
      <c r="C12" s="46"/>
      <c r="D12" s="46"/>
      <c r="E12" s="46"/>
      <c r="F12" s="46"/>
      <c r="G12" s="46"/>
      <c r="P12" s="46"/>
      <c r="Q12" s="48"/>
      <c r="AB12" s="46"/>
      <c r="AC12" s="48"/>
      <c r="AD12" s="48"/>
      <c r="AE12" s="46"/>
    </row>
    <row r="13" spans="2:33" ht="15" customHeight="1" x14ac:dyDescent="0.35">
      <c r="B13" s="46"/>
      <c r="C13" s="46"/>
      <c r="D13" s="46"/>
      <c r="E13" s="46"/>
      <c r="F13" s="46"/>
      <c r="G13" s="46"/>
      <c r="P13" s="46"/>
      <c r="Q13" s="48"/>
      <c r="AB13" s="46"/>
      <c r="AC13" s="48"/>
      <c r="AD13" s="48"/>
      <c r="AE13" s="46"/>
    </row>
    <row r="14" spans="2:33" ht="15" customHeight="1" x14ac:dyDescent="0.35">
      <c r="B14" s="46"/>
      <c r="C14" s="46"/>
      <c r="D14" s="46"/>
      <c r="E14" s="46"/>
      <c r="F14" s="46"/>
      <c r="G14" s="46"/>
      <c r="P14" s="46"/>
      <c r="Q14" s="48"/>
      <c r="AB14" s="46"/>
      <c r="AC14" s="48"/>
      <c r="AD14" s="48"/>
      <c r="AE14" s="46"/>
    </row>
    <row r="15" spans="2:33" ht="15" customHeight="1" x14ac:dyDescent="0.35">
      <c r="B15" s="46"/>
      <c r="C15" s="46"/>
      <c r="D15" s="46"/>
      <c r="E15" s="46"/>
      <c r="F15" s="46"/>
      <c r="G15" s="46"/>
      <c r="P15" s="46"/>
      <c r="Q15" s="48"/>
      <c r="AB15" s="46"/>
      <c r="AC15" s="48"/>
      <c r="AD15" s="48"/>
      <c r="AE15" s="46"/>
    </row>
    <row r="16" spans="2:33" ht="15" customHeight="1" x14ac:dyDescent="0.35">
      <c r="B16" s="46"/>
      <c r="C16" s="46"/>
      <c r="D16" s="46"/>
      <c r="E16" s="46"/>
      <c r="F16" s="46"/>
      <c r="G16" s="46"/>
      <c r="P16" s="46"/>
      <c r="Q16" s="48"/>
      <c r="AB16" s="46"/>
      <c r="AC16" s="48"/>
      <c r="AD16" s="48"/>
      <c r="AE16" s="46"/>
    </row>
    <row r="17" spans="2:31" ht="15" customHeight="1" x14ac:dyDescent="0.35">
      <c r="B17" s="46"/>
      <c r="C17" s="46"/>
      <c r="D17" s="46"/>
      <c r="E17" s="46"/>
      <c r="F17" s="46"/>
      <c r="G17" s="46"/>
      <c r="P17" s="46"/>
      <c r="Q17" s="48"/>
      <c r="AB17" s="46"/>
      <c r="AC17" s="48"/>
      <c r="AD17" s="48"/>
      <c r="AE17" s="46"/>
    </row>
    <row r="18" spans="2:31" ht="15" customHeight="1" x14ac:dyDescent="0.35">
      <c r="B18" s="46"/>
      <c r="C18" s="46"/>
      <c r="D18" s="46"/>
      <c r="E18" s="46"/>
      <c r="F18" s="46"/>
      <c r="G18" s="46"/>
      <c r="P18" s="46"/>
      <c r="Q18" s="48"/>
      <c r="AB18" s="46"/>
      <c r="AC18" s="48"/>
      <c r="AD18" s="48"/>
      <c r="AE18" s="46"/>
    </row>
    <row r="19" spans="2:31" ht="15" customHeight="1" x14ac:dyDescent="0.35">
      <c r="B19" s="46"/>
      <c r="C19" s="10"/>
      <c r="D19" s="10"/>
      <c r="E19" s="46"/>
      <c r="F19" s="46"/>
      <c r="G19" s="46"/>
      <c r="P19" s="46"/>
      <c r="Q19" s="48"/>
      <c r="AB19" s="46"/>
      <c r="AC19" s="48"/>
      <c r="AD19" s="48"/>
      <c r="AE19" s="46"/>
    </row>
    <row r="20" spans="2:31" ht="15" customHeight="1" x14ac:dyDescent="0.4">
      <c r="B20" s="3"/>
      <c r="C20" s="4" t="s">
        <v>11</v>
      </c>
      <c r="D20" s="4">
        <f>SUM(D24:D72)</f>
        <v>0</v>
      </c>
      <c r="E20" s="46"/>
      <c r="F20" s="46"/>
      <c r="G20" s="46"/>
      <c r="P20" s="46"/>
      <c r="Q20" s="48"/>
      <c r="AB20" s="46"/>
      <c r="AC20" s="48"/>
      <c r="AD20" s="48"/>
      <c r="AE20" s="46"/>
    </row>
    <row r="21" spans="2:31" ht="15" customHeight="1" x14ac:dyDescent="0.4">
      <c r="B21" s="3"/>
      <c r="C21" s="12" t="s">
        <v>22</v>
      </c>
      <c r="D21" s="7">
        <f>$D$9-$D$20</f>
        <v>22.4</v>
      </c>
      <c r="E21" s="46"/>
      <c r="F21" s="46"/>
      <c r="G21" s="46"/>
      <c r="Y21" s="48"/>
      <c r="Z21" s="48"/>
      <c r="AA21" s="48"/>
      <c r="AB21" s="46"/>
      <c r="AC21" s="48"/>
      <c r="AD21" s="48"/>
      <c r="AE21" s="46"/>
    </row>
    <row r="22" spans="2:31" ht="17" customHeight="1" x14ac:dyDescent="0.35">
      <c r="B22" s="46"/>
      <c r="C22" s="11"/>
      <c r="D22" s="11"/>
      <c r="E22" s="46"/>
      <c r="F22" s="46"/>
      <c r="G22" s="46"/>
      <c r="Y22" s="48"/>
      <c r="Z22" s="48"/>
      <c r="AA22" s="48"/>
      <c r="AB22" s="46"/>
      <c r="AC22" s="48"/>
      <c r="AD22" s="48"/>
      <c r="AE22" s="46"/>
    </row>
    <row r="23" spans="2:31" ht="31.25" customHeight="1" x14ac:dyDescent="0.4">
      <c r="B23" s="49" t="s">
        <v>34</v>
      </c>
      <c r="C23" s="4" t="s">
        <v>19</v>
      </c>
      <c r="D23" s="4" t="s">
        <v>18</v>
      </c>
      <c r="E23" s="4" t="s">
        <v>21</v>
      </c>
      <c r="F23" s="4" t="s">
        <v>33</v>
      </c>
      <c r="G23" s="4" t="s">
        <v>36</v>
      </c>
      <c r="H23" s="6"/>
      <c r="I23" s="5" t="s">
        <v>6</v>
      </c>
      <c r="J23" s="5" t="s">
        <v>14</v>
      </c>
      <c r="K23" s="19" t="s">
        <v>5</v>
      </c>
      <c r="L23" s="19" t="s">
        <v>37</v>
      </c>
      <c r="M23" s="19" t="s">
        <v>38</v>
      </c>
      <c r="N23" s="19"/>
      <c r="O23" s="19" t="s">
        <v>39</v>
      </c>
      <c r="Q23" s="23" t="s">
        <v>1</v>
      </c>
      <c r="R23" s="23" t="s">
        <v>7</v>
      </c>
      <c r="S23" s="23" t="s">
        <v>28</v>
      </c>
      <c r="T23" s="23" t="s">
        <v>29</v>
      </c>
      <c r="U23" s="23" t="s">
        <v>17</v>
      </c>
      <c r="V23" s="23" t="s">
        <v>23</v>
      </c>
      <c r="W23" s="23" t="s">
        <v>2</v>
      </c>
      <c r="X23" s="46"/>
      <c r="Y23" s="63" t="s">
        <v>40</v>
      </c>
      <c r="Z23" s="46"/>
      <c r="AA23" s="46"/>
    </row>
    <row r="24" spans="2:31" ht="15" customHeight="1" x14ac:dyDescent="0.35">
      <c r="B24" s="73"/>
      <c r="C24" s="7" t="str">
        <f t="shared" ref="C24:C72" si="0">IF(ISERROR(J24),"",J24)</f>
        <v/>
      </c>
      <c r="D24" s="31" t="str">
        <f>IF(ISERROR(I24),"",I24)</f>
        <v/>
      </c>
      <c r="E24" s="7" t="str">
        <f>IF(ISERROR(K24),"",K24)</f>
        <v/>
      </c>
      <c r="F24" s="55" t="str">
        <f>IF(ISERROR(L24),"",L24)</f>
        <v/>
      </c>
      <c r="G24" s="58" t="str">
        <f t="shared" ref="G24:G72" si="1">IF(ISERROR(M24),"",M24)</f>
        <v/>
      </c>
      <c r="H24" s="6"/>
      <c r="I24" s="50" t="e">
        <f>VLOOKUP(B24, 'Issues Log'!$B$3:$H$302, 7, FALSE)</f>
        <v>#N/A</v>
      </c>
      <c r="J24" s="13" t="e">
        <f>VLOOKUP(B24, 'Issues Log'!$B$3:$D$302, 3, FALSE)</f>
        <v>#N/A</v>
      </c>
      <c r="K24" s="2" t="e">
        <f>VLOOKUP(B24, 'Issues Log'!$B$3:$I$302, 8, FALSE)</f>
        <v>#N/A</v>
      </c>
      <c r="L24" s="56" t="e">
        <f>VLOOKUP($B24, 'Issues Log'!$B$3:$J$302, 9, FALSE)</f>
        <v>#N/A</v>
      </c>
      <c r="M24" s="57" t="e">
        <f>VLOOKUP($B24, 'Issues Log'!$B$3:$K$302, 10, FALSE)</f>
        <v>#N/A</v>
      </c>
      <c r="N24" s="57"/>
      <c r="O24" s="57">
        <f t="shared" ref="O24:O72" si="2">ROUND($D$9+($R24-1)*$D$10,1)</f>
        <v>22.4</v>
      </c>
      <c r="Q24" s="55">
        <f>WORKDAY($D$3,(R24-1),Holidays!$C$5:$C$100)</f>
        <v>42852</v>
      </c>
      <c r="R24" s="7">
        <v>1</v>
      </c>
      <c r="S24" s="7">
        <f t="shared" ref="S24:S53" si="3">IF(OR(O24&lt;0,0,O24&gt;$D$9),0,O24)</f>
        <v>22.4</v>
      </c>
      <c r="T24" s="7">
        <f t="shared" ref="T24:T53" si="4">$D$9-U24</f>
        <v>22.4</v>
      </c>
      <c r="U24" s="7">
        <f>SUMIF($L$24:$L$72,"&lt;"&amp;Q24,$M$24:$M$72)</f>
        <v>0</v>
      </c>
      <c r="V24" s="7">
        <f t="shared" ref="V24:V53" si="5">$D$5*(R24-1)</f>
        <v>0</v>
      </c>
      <c r="W24" s="7" t="str">
        <f t="shared" ref="W24:W53" si="6">IF(OR((T24=""),(V24=0)),"",ROUND((U24/V24),2))</f>
        <v/>
      </c>
      <c r="X24" s="46"/>
      <c r="Y24" s="64">
        <v>42853</v>
      </c>
      <c r="Z24" s="46"/>
      <c r="AA24" s="46"/>
    </row>
    <row r="25" spans="2:31" ht="15" customHeight="1" x14ac:dyDescent="0.35">
      <c r="B25" s="73"/>
      <c r="C25" s="7" t="str">
        <f t="shared" si="0"/>
        <v/>
      </c>
      <c r="D25" s="31" t="str">
        <f t="shared" ref="D25:D72" si="7">IF(ISERROR(I25),"",I25)</f>
        <v/>
      </c>
      <c r="E25" s="7" t="str">
        <f t="shared" ref="E25:F72" si="8">IF(ISERROR(K25),"",K25)</f>
        <v/>
      </c>
      <c r="F25" s="55" t="str">
        <f t="shared" si="8"/>
        <v/>
      </c>
      <c r="G25" s="58" t="str">
        <f t="shared" si="1"/>
        <v/>
      </c>
      <c r="H25" s="6"/>
      <c r="I25" s="50" t="e">
        <f>VLOOKUP(B25, 'Issues Log'!$B$3:$H$302, 7, FALSE)</f>
        <v>#N/A</v>
      </c>
      <c r="J25" s="13" t="e">
        <f>VLOOKUP(B25, 'Issues Log'!$B$3:$D$302, 3, FALSE)</f>
        <v>#N/A</v>
      </c>
      <c r="K25" s="2" t="e">
        <f>VLOOKUP(B25, 'Issues Log'!$B$3:$I$302, 8, FALSE)</f>
        <v>#N/A</v>
      </c>
      <c r="L25" s="56" t="e">
        <f>VLOOKUP($B25, 'Issues Log'!$B$3:$J$302, 9, FALSE)</f>
        <v>#N/A</v>
      </c>
      <c r="M25" s="57" t="e">
        <f>VLOOKUP($B25, 'Issues Log'!$B$3:$K$302, 10, FALSE)</f>
        <v>#N/A</v>
      </c>
      <c r="N25" s="57"/>
      <c r="O25" s="57">
        <f t="shared" si="2"/>
        <v>19.600000000000001</v>
      </c>
      <c r="Q25" s="55">
        <f>WORKDAY($D$3,(R25-1),Holidays!$C$5:$C$100)</f>
        <v>42853</v>
      </c>
      <c r="R25" s="7">
        <v>2</v>
      </c>
      <c r="S25" s="7">
        <f t="shared" si="3"/>
        <v>19.600000000000001</v>
      </c>
      <c r="T25" s="7">
        <f t="shared" si="4"/>
        <v>22.4</v>
      </c>
      <c r="U25" s="7">
        <f t="shared" ref="U25:U53" si="9">SUMIF($L$24:$L$72,"&lt;"&amp;Q25,$M$24:$M$72)</f>
        <v>0</v>
      </c>
      <c r="V25" s="7">
        <f t="shared" si="5"/>
        <v>4</v>
      </c>
      <c r="W25" s="7">
        <f t="shared" si="6"/>
        <v>0</v>
      </c>
      <c r="X25" s="46"/>
      <c r="Y25" s="7">
        <f>NETWORKDAYS($D$3,$Y$24,Holidays!$C$5:$C$100)</f>
        <v>2</v>
      </c>
      <c r="Z25" s="46"/>
      <c r="AA25" s="46"/>
    </row>
    <row r="26" spans="2:31" ht="15" customHeight="1" x14ac:dyDescent="0.35">
      <c r="B26" s="73"/>
      <c r="C26" s="7" t="str">
        <f t="shared" si="0"/>
        <v/>
      </c>
      <c r="D26" s="31" t="str">
        <f t="shared" si="7"/>
        <v/>
      </c>
      <c r="E26" s="7" t="str">
        <f t="shared" si="8"/>
        <v/>
      </c>
      <c r="F26" s="55" t="str">
        <f t="shared" si="8"/>
        <v/>
      </c>
      <c r="G26" s="58" t="str">
        <f t="shared" si="1"/>
        <v/>
      </c>
      <c r="H26" s="6"/>
      <c r="I26" s="50" t="e">
        <f>VLOOKUP(B26, 'Issues Log'!$B$3:$H$302, 7, FALSE)</f>
        <v>#N/A</v>
      </c>
      <c r="J26" s="13" t="e">
        <f>VLOOKUP(B26, 'Issues Log'!$B$3:$D$302, 3, FALSE)</f>
        <v>#N/A</v>
      </c>
      <c r="K26" s="2" t="e">
        <f>VLOOKUP(B26, 'Issues Log'!$B$3:$I$302, 8, FALSE)</f>
        <v>#N/A</v>
      </c>
      <c r="L26" s="56" t="e">
        <f>VLOOKUP($B26, 'Issues Log'!$B$3:$J$302, 9, FALSE)</f>
        <v>#N/A</v>
      </c>
      <c r="M26" s="57" t="e">
        <f>VLOOKUP($B26, 'Issues Log'!$B$3:$K$302, 10, FALSE)</f>
        <v>#N/A</v>
      </c>
      <c r="N26" s="57"/>
      <c r="O26" s="57">
        <f t="shared" si="2"/>
        <v>16.8</v>
      </c>
      <c r="Q26" s="55">
        <f>WORKDAY($D$3,(R26-1),Holidays!$C$5:$C$100)</f>
        <v>42856</v>
      </c>
      <c r="R26" s="7">
        <v>3</v>
      </c>
      <c r="S26" s="7">
        <f t="shared" si="3"/>
        <v>16.8</v>
      </c>
      <c r="T26" s="7">
        <f t="shared" si="4"/>
        <v>22.4</v>
      </c>
      <c r="U26" s="7">
        <f t="shared" si="9"/>
        <v>0</v>
      </c>
      <c r="V26" s="7">
        <f t="shared" si="5"/>
        <v>8</v>
      </c>
      <c r="W26" s="7">
        <f t="shared" si="6"/>
        <v>0</v>
      </c>
      <c r="X26" s="46"/>
      <c r="Y26" s="46"/>
      <c r="Z26" s="46"/>
      <c r="AA26" s="46"/>
    </row>
    <row r="27" spans="2:31" ht="15" customHeight="1" x14ac:dyDescent="0.35">
      <c r="B27" s="73"/>
      <c r="C27" s="7" t="str">
        <f t="shared" si="0"/>
        <v/>
      </c>
      <c r="D27" s="31" t="str">
        <f t="shared" si="7"/>
        <v/>
      </c>
      <c r="E27" s="7" t="str">
        <f t="shared" si="8"/>
        <v/>
      </c>
      <c r="F27" s="55" t="str">
        <f t="shared" si="8"/>
        <v/>
      </c>
      <c r="G27" s="58" t="str">
        <f t="shared" si="1"/>
        <v/>
      </c>
      <c r="H27" s="6"/>
      <c r="I27" s="50" t="e">
        <f>VLOOKUP(B27, 'Issues Log'!$B$3:$H$302, 7, FALSE)</f>
        <v>#N/A</v>
      </c>
      <c r="J27" s="13" t="e">
        <f>VLOOKUP(B27, 'Issues Log'!$B$3:$D$302, 3, FALSE)</f>
        <v>#N/A</v>
      </c>
      <c r="K27" s="2" t="e">
        <f>VLOOKUP(B27, 'Issues Log'!$B$3:$I$302, 8, FALSE)</f>
        <v>#N/A</v>
      </c>
      <c r="L27" s="56" t="e">
        <f>VLOOKUP($B27, 'Issues Log'!$B$3:$J$302, 9, FALSE)</f>
        <v>#N/A</v>
      </c>
      <c r="M27" s="57" t="e">
        <f>VLOOKUP($B27, 'Issues Log'!$B$3:$K$302, 10, FALSE)</f>
        <v>#N/A</v>
      </c>
      <c r="N27" s="57"/>
      <c r="O27" s="57">
        <f t="shared" si="2"/>
        <v>14</v>
      </c>
      <c r="Q27" s="55">
        <f>WORKDAY($D$3,(R27-1),Holidays!$C$5:$C$100)</f>
        <v>42857</v>
      </c>
      <c r="R27" s="7">
        <v>4</v>
      </c>
      <c r="S27" s="7">
        <f t="shared" si="3"/>
        <v>14</v>
      </c>
      <c r="T27" s="7">
        <f t="shared" si="4"/>
        <v>22.4</v>
      </c>
      <c r="U27" s="7">
        <f t="shared" si="9"/>
        <v>0</v>
      </c>
      <c r="V27" s="7">
        <f t="shared" si="5"/>
        <v>12</v>
      </c>
      <c r="W27" s="7">
        <f t="shared" si="6"/>
        <v>0</v>
      </c>
      <c r="X27" s="46"/>
      <c r="Y27" s="46"/>
      <c r="Z27" s="46"/>
      <c r="AA27" s="46"/>
    </row>
    <row r="28" spans="2:31" ht="15" customHeight="1" x14ac:dyDescent="0.35">
      <c r="B28" s="73"/>
      <c r="C28" s="7" t="str">
        <f t="shared" si="0"/>
        <v/>
      </c>
      <c r="D28" s="31" t="str">
        <f t="shared" si="7"/>
        <v/>
      </c>
      <c r="E28" s="7" t="str">
        <f t="shared" si="8"/>
        <v/>
      </c>
      <c r="F28" s="55" t="str">
        <f t="shared" si="8"/>
        <v/>
      </c>
      <c r="G28" s="58" t="str">
        <f t="shared" si="1"/>
        <v/>
      </c>
      <c r="H28" s="6"/>
      <c r="I28" s="50" t="e">
        <f>VLOOKUP(B28, 'Issues Log'!$B$3:$H$302, 7, FALSE)</f>
        <v>#N/A</v>
      </c>
      <c r="J28" s="13" t="e">
        <f>VLOOKUP(B28, 'Issues Log'!$B$3:$D$302, 3, FALSE)</f>
        <v>#N/A</v>
      </c>
      <c r="K28" s="2" t="e">
        <f>VLOOKUP(B28, 'Issues Log'!$B$3:$I$302, 8, FALSE)</f>
        <v>#N/A</v>
      </c>
      <c r="L28" s="56" t="e">
        <f>VLOOKUP($B28, 'Issues Log'!$B$3:$J$302, 9, FALSE)</f>
        <v>#N/A</v>
      </c>
      <c r="M28" s="57" t="e">
        <f>VLOOKUP($B28, 'Issues Log'!$B$3:$K$302, 10, FALSE)</f>
        <v>#N/A</v>
      </c>
      <c r="N28" s="57"/>
      <c r="O28" s="57">
        <f t="shared" si="2"/>
        <v>11.2</v>
      </c>
      <c r="Q28" s="55">
        <f>WORKDAY($D$3,(R28-1),Holidays!$C$5:$C$100)</f>
        <v>42859</v>
      </c>
      <c r="R28" s="7">
        <v>5</v>
      </c>
      <c r="S28" s="7">
        <f t="shared" si="3"/>
        <v>11.2</v>
      </c>
      <c r="T28" s="7">
        <f t="shared" si="4"/>
        <v>22.4</v>
      </c>
      <c r="U28" s="7">
        <f t="shared" si="9"/>
        <v>0</v>
      </c>
      <c r="V28" s="7">
        <f t="shared" si="5"/>
        <v>16</v>
      </c>
      <c r="W28" s="7">
        <f t="shared" si="6"/>
        <v>0</v>
      </c>
      <c r="X28" s="46"/>
      <c r="Y28" s="46"/>
      <c r="Z28" s="46"/>
      <c r="AA28" s="46"/>
    </row>
    <row r="29" spans="2:31" ht="15" customHeight="1" x14ac:dyDescent="0.35">
      <c r="B29" s="73"/>
      <c r="C29" s="7" t="str">
        <f t="shared" si="0"/>
        <v/>
      </c>
      <c r="D29" s="31" t="str">
        <f t="shared" si="7"/>
        <v/>
      </c>
      <c r="E29" s="7" t="str">
        <f t="shared" si="8"/>
        <v/>
      </c>
      <c r="F29" s="55" t="str">
        <f t="shared" si="8"/>
        <v/>
      </c>
      <c r="G29" s="58" t="str">
        <f t="shared" si="1"/>
        <v/>
      </c>
      <c r="H29" s="6"/>
      <c r="I29" s="50" t="e">
        <f>VLOOKUP(B29, 'Issues Log'!$B$3:$H$302, 7, FALSE)</f>
        <v>#N/A</v>
      </c>
      <c r="J29" s="13" t="e">
        <f>VLOOKUP(B29, 'Issues Log'!$B$3:$D$302, 3, FALSE)</f>
        <v>#N/A</v>
      </c>
      <c r="K29" s="2" t="e">
        <f>VLOOKUP(B29, 'Issues Log'!$B$3:$I$302, 8, FALSE)</f>
        <v>#N/A</v>
      </c>
      <c r="L29" s="56" t="e">
        <f>VLOOKUP($B29, 'Issues Log'!$B$3:$J$302, 9, FALSE)</f>
        <v>#N/A</v>
      </c>
      <c r="M29" s="57" t="e">
        <f>VLOOKUP($B29, 'Issues Log'!$B$3:$K$302, 10, FALSE)</f>
        <v>#N/A</v>
      </c>
      <c r="N29" s="57"/>
      <c r="O29" s="57">
        <f t="shared" si="2"/>
        <v>8.4</v>
      </c>
      <c r="Q29" s="55">
        <f>WORKDAY($D$3,(R29-1),Holidays!$C$5:$C$100)</f>
        <v>42863</v>
      </c>
      <c r="R29" s="7">
        <v>6</v>
      </c>
      <c r="S29" s="7">
        <f t="shared" si="3"/>
        <v>8.4</v>
      </c>
      <c r="T29" s="7">
        <f t="shared" si="4"/>
        <v>22.4</v>
      </c>
      <c r="U29" s="7">
        <f t="shared" si="9"/>
        <v>0</v>
      </c>
      <c r="V29" s="7">
        <f t="shared" si="5"/>
        <v>20</v>
      </c>
      <c r="W29" s="7">
        <f t="shared" si="6"/>
        <v>0</v>
      </c>
      <c r="X29" s="46"/>
      <c r="Y29" s="46"/>
      <c r="Z29" s="46"/>
      <c r="AA29" s="46"/>
    </row>
    <row r="30" spans="2:31" ht="15" customHeight="1" x14ac:dyDescent="0.35">
      <c r="B30" s="73"/>
      <c r="C30" s="7" t="str">
        <f t="shared" si="0"/>
        <v/>
      </c>
      <c r="D30" s="31" t="str">
        <f t="shared" si="7"/>
        <v/>
      </c>
      <c r="E30" s="7" t="str">
        <f t="shared" si="8"/>
        <v/>
      </c>
      <c r="F30" s="55" t="str">
        <f t="shared" si="8"/>
        <v/>
      </c>
      <c r="G30" s="58" t="str">
        <f t="shared" si="1"/>
        <v/>
      </c>
      <c r="H30" s="6"/>
      <c r="I30" s="50" t="e">
        <f>VLOOKUP(B30, 'Issues Log'!$B$3:$H$302, 7, FALSE)</f>
        <v>#N/A</v>
      </c>
      <c r="J30" s="13" t="e">
        <f>VLOOKUP(B30, 'Issues Log'!$B$3:$D$302, 3, FALSE)</f>
        <v>#N/A</v>
      </c>
      <c r="K30" s="2" t="e">
        <f>VLOOKUP(B30, 'Issues Log'!$B$3:$I$302, 8, FALSE)</f>
        <v>#N/A</v>
      </c>
      <c r="L30" s="56" t="e">
        <f>VLOOKUP($B30, 'Issues Log'!$B$3:$J$302, 9, FALSE)</f>
        <v>#N/A</v>
      </c>
      <c r="M30" s="57" t="e">
        <f>VLOOKUP($B30, 'Issues Log'!$B$3:$K$302, 10, FALSE)</f>
        <v>#N/A</v>
      </c>
      <c r="N30" s="57"/>
      <c r="O30" s="57">
        <f t="shared" si="2"/>
        <v>5.6</v>
      </c>
      <c r="Q30" s="55">
        <f>WORKDAY($D$3,(R30-1),Holidays!$C$5:$C$100)</f>
        <v>42865</v>
      </c>
      <c r="R30" s="7">
        <v>7</v>
      </c>
      <c r="S30" s="7">
        <f t="shared" si="3"/>
        <v>5.6</v>
      </c>
      <c r="T30" s="7">
        <f t="shared" si="4"/>
        <v>22.4</v>
      </c>
      <c r="U30" s="7">
        <f t="shared" si="9"/>
        <v>0</v>
      </c>
      <c r="V30" s="7">
        <f t="shared" si="5"/>
        <v>24</v>
      </c>
      <c r="W30" s="7">
        <f t="shared" si="6"/>
        <v>0</v>
      </c>
      <c r="X30" s="46"/>
      <c r="Y30" s="46"/>
      <c r="Z30" s="46"/>
      <c r="AA30" s="46"/>
    </row>
    <row r="31" spans="2:31" ht="15" customHeight="1" x14ac:dyDescent="0.35">
      <c r="B31" s="73"/>
      <c r="C31" s="7" t="str">
        <f t="shared" si="0"/>
        <v/>
      </c>
      <c r="D31" s="31" t="str">
        <f t="shared" si="7"/>
        <v/>
      </c>
      <c r="E31" s="7" t="str">
        <f t="shared" si="8"/>
        <v/>
      </c>
      <c r="F31" s="55" t="str">
        <f t="shared" si="8"/>
        <v/>
      </c>
      <c r="G31" s="58" t="str">
        <f t="shared" si="1"/>
        <v/>
      </c>
      <c r="H31" s="6"/>
      <c r="I31" s="50" t="e">
        <f>VLOOKUP(B31, 'Issues Log'!$B$3:$H$302, 7, FALSE)</f>
        <v>#N/A</v>
      </c>
      <c r="J31" s="13" t="e">
        <f>VLOOKUP(B31, 'Issues Log'!$B$3:$D$302, 3, FALSE)</f>
        <v>#N/A</v>
      </c>
      <c r="K31" s="2" t="e">
        <f>VLOOKUP(B31, 'Issues Log'!$B$3:$I$302, 8, FALSE)</f>
        <v>#N/A</v>
      </c>
      <c r="L31" s="56" t="e">
        <f>VLOOKUP($B31, 'Issues Log'!$B$3:$J$302, 9, FALSE)</f>
        <v>#N/A</v>
      </c>
      <c r="M31" s="57" t="e">
        <f>VLOOKUP($B31, 'Issues Log'!$B$3:$K$302, 10, FALSE)</f>
        <v>#N/A</v>
      </c>
      <c r="N31" s="57"/>
      <c r="O31" s="57">
        <f t="shared" si="2"/>
        <v>2.8</v>
      </c>
      <c r="Q31" s="55">
        <f>WORKDAY($D$3,(R31-1),Holidays!$C$5:$C$100)</f>
        <v>42866</v>
      </c>
      <c r="R31" s="7">
        <v>8</v>
      </c>
      <c r="S31" s="7">
        <f t="shared" si="3"/>
        <v>2.8</v>
      </c>
      <c r="T31" s="7">
        <f t="shared" si="4"/>
        <v>22.4</v>
      </c>
      <c r="U31" s="7">
        <f t="shared" si="9"/>
        <v>0</v>
      </c>
      <c r="V31" s="7">
        <f t="shared" si="5"/>
        <v>28</v>
      </c>
      <c r="W31" s="7">
        <f t="shared" si="6"/>
        <v>0</v>
      </c>
      <c r="X31" s="46"/>
      <c r="Y31" s="46"/>
      <c r="Z31" s="46"/>
      <c r="AA31" s="46"/>
    </row>
    <row r="32" spans="2:31" ht="15" customHeight="1" x14ac:dyDescent="0.35">
      <c r="B32" s="73"/>
      <c r="C32" s="7" t="str">
        <f t="shared" si="0"/>
        <v/>
      </c>
      <c r="D32" s="31" t="str">
        <f t="shared" si="7"/>
        <v/>
      </c>
      <c r="E32" s="7" t="str">
        <f t="shared" si="8"/>
        <v/>
      </c>
      <c r="F32" s="55" t="str">
        <f t="shared" si="8"/>
        <v/>
      </c>
      <c r="G32" s="58" t="str">
        <f t="shared" si="1"/>
        <v/>
      </c>
      <c r="H32" s="6"/>
      <c r="I32" s="50" t="e">
        <f>VLOOKUP(B32, 'Issues Log'!$B$3:$H$302, 7, FALSE)</f>
        <v>#N/A</v>
      </c>
      <c r="J32" s="13" t="e">
        <f>VLOOKUP(B32, 'Issues Log'!$B$3:$D$302, 3, FALSE)</f>
        <v>#N/A</v>
      </c>
      <c r="K32" s="2" t="e">
        <f>VLOOKUP(B32, 'Issues Log'!$B$3:$I$302, 8, FALSE)</f>
        <v>#N/A</v>
      </c>
      <c r="L32" s="56" t="e">
        <f>VLOOKUP($B32, 'Issues Log'!$B$3:$J$302, 9, FALSE)</f>
        <v>#N/A</v>
      </c>
      <c r="M32" s="57" t="e">
        <f>VLOOKUP($B32, 'Issues Log'!$B$3:$K$302, 10, FALSE)</f>
        <v>#N/A</v>
      </c>
      <c r="N32" s="57"/>
      <c r="O32" s="57">
        <f t="shared" si="2"/>
        <v>0</v>
      </c>
      <c r="Q32" s="55">
        <f>WORKDAY($D$3,(R32-1),Holidays!$C$5:$C$100)</f>
        <v>42867</v>
      </c>
      <c r="R32" s="7">
        <v>9</v>
      </c>
      <c r="S32" s="7">
        <f t="shared" si="3"/>
        <v>0</v>
      </c>
      <c r="T32" s="7">
        <f t="shared" si="4"/>
        <v>22.4</v>
      </c>
      <c r="U32" s="7">
        <f t="shared" si="9"/>
        <v>0</v>
      </c>
      <c r="V32" s="7">
        <f t="shared" si="5"/>
        <v>32</v>
      </c>
      <c r="W32" s="7">
        <f t="shared" si="6"/>
        <v>0</v>
      </c>
      <c r="X32" s="46"/>
      <c r="Y32" s="46"/>
      <c r="Z32" s="46"/>
      <c r="AA32" s="46"/>
    </row>
    <row r="33" spans="2:27" ht="15" customHeight="1" x14ac:dyDescent="0.35">
      <c r="B33" s="73"/>
      <c r="C33" s="7" t="str">
        <f t="shared" si="0"/>
        <v/>
      </c>
      <c r="D33" s="31" t="str">
        <f t="shared" si="7"/>
        <v/>
      </c>
      <c r="E33" s="7" t="str">
        <f t="shared" si="8"/>
        <v/>
      </c>
      <c r="F33" s="55" t="str">
        <f t="shared" si="8"/>
        <v/>
      </c>
      <c r="G33" s="58" t="str">
        <f t="shared" si="1"/>
        <v/>
      </c>
      <c r="H33" s="6"/>
      <c r="I33" s="50" t="e">
        <f>VLOOKUP(B33, 'Issues Log'!$B$3:$H$302, 7, FALSE)</f>
        <v>#N/A</v>
      </c>
      <c r="J33" s="13" t="e">
        <f>VLOOKUP(B33, 'Issues Log'!$B$3:$D$302, 3, FALSE)</f>
        <v>#N/A</v>
      </c>
      <c r="K33" s="2" t="e">
        <f>VLOOKUP(B33, 'Issues Log'!$B$3:$I$302, 8, FALSE)</f>
        <v>#N/A</v>
      </c>
      <c r="L33" s="56" t="e">
        <f>VLOOKUP($B33, 'Issues Log'!$B$3:$J$302, 9, FALSE)</f>
        <v>#N/A</v>
      </c>
      <c r="M33" s="57" t="e">
        <f>VLOOKUP($B33, 'Issues Log'!$B$3:$K$302, 10, FALSE)</f>
        <v>#N/A</v>
      </c>
      <c r="N33" s="57"/>
      <c r="O33" s="57">
        <f t="shared" si="2"/>
        <v>-2.8</v>
      </c>
      <c r="Q33" s="55">
        <f>WORKDAY($D$3,(R33-1),Holidays!$C$5:$C$100)</f>
        <v>42870</v>
      </c>
      <c r="R33" s="7">
        <v>10</v>
      </c>
      <c r="S33" s="7">
        <f t="shared" si="3"/>
        <v>0</v>
      </c>
      <c r="T33" s="7">
        <f t="shared" si="4"/>
        <v>22.4</v>
      </c>
      <c r="U33" s="7">
        <f t="shared" si="9"/>
        <v>0</v>
      </c>
      <c r="V33" s="7">
        <f t="shared" si="5"/>
        <v>36</v>
      </c>
      <c r="W33" s="7">
        <f t="shared" si="6"/>
        <v>0</v>
      </c>
      <c r="X33" s="46"/>
      <c r="Y33" s="46"/>
      <c r="Z33" s="46"/>
      <c r="AA33" s="46"/>
    </row>
    <row r="34" spans="2:27" ht="15" customHeight="1" x14ac:dyDescent="0.35">
      <c r="B34" s="73"/>
      <c r="C34" s="7" t="str">
        <f t="shared" si="0"/>
        <v/>
      </c>
      <c r="D34" s="31" t="str">
        <f t="shared" si="7"/>
        <v/>
      </c>
      <c r="E34" s="7" t="str">
        <f t="shared" si="8"/>
        <v/>
      </c>
      <c r="F34" s="55" t="str">
        <f t="shared" si="8"/>
        <v/>
      </c>
      <c r="G34" s="58" t="str">
        <f t="shared" si="1"/>
        <v/>
      </c>
      <c r="H34" s="6"/>
      <c r="I34" s="50" t="e">
        <f>VLOOKUP(B34, 'Issues Log'!$B$3:$H$302, 7, FALSE)</f>
        <v>#N/A</v>
      </c>
      <c r="J34" s="13" t="e">
        <f>VLOOKUP(B34, 'Issues Log'!$B$3:$D$302, 3, FALSE)</f>
        <v>#N/A</v>
      </c>
      <c r="K34" s="2" t="e">
        <f>VLOOKUP(B34, 'Issues Log'!$B$3:$I$302, 8, FALSE)</f>
        <v>#N/A</v>
      </c>
      <c r="L34" s="56" t="e">
        <f>VLOOKUP($B34, 'Issues Log'!$B$3:$J$302, 9, FALSE)</f>
        <v>#N/A</v>
      </c>
      <c r="M34" s="57" t="e">
        <f>VLOOKUP($B34, 'Issues Log'!$B$3:$K$302, 10, FALSE)</f>
        <v>#N/A</v>
      </c>
      <c r="N34" s="57"/>
      <c r="O34" s="57">
        <f t="shared" si="2"/>
        <v>-5.6</v>
      </c>
      <c r="Q34" s="55">
        <f>WORKDAY($D$3,(R34-1),Holidays!$C$5:$C$100)</f>
        <v>42871</v>
      </c>
      <c r="R34" s="7">
        <v>11</v>
      </c>
      <c r="S34" s="7">
        <f t="shared" si="3"/>
        <v>0</v>
      </c>
      <c r="T34" s="7">
        <f t="shared" si="4"/>
        <v>22.4</v>
      </c>
      <c r="U34" s="7">
        <f t="shared" si="9"/>
        <v>0</v>
      </c>
      <c r="V34" s="7">
        <f t="shared" si="5"/>
        <v>40</v>
      </c>
      <c r="W34" s="7">
        <f t="shared" si="6"/>
        <v>0</v>
      </c>
      <c r="X34" s="46"/>
      <c r="Y34" s="46"/>
      <c r="Z34" s="46"/>
      <c r="AA34" s="46"/>
    </row>
    <row r="35" spans="2:27" ht="15" customHeight="1" x14ac:dyDescent="0.35">
      <c r="B35" s="73"/>
      <c r="C35" s="7" t="str">
        <f t="shared" si="0"/>
        <v/>
      </c>
      <c r="D35" s="31" t="str">
        <f t="shared" si="7"/>
        <v/>
      </c>
      <c r="E35" s="7" t="str">
        <f t="shared" si="8"/>
        <v/>
      </c>
      <c r="F35" s="55" t="str">
        <f t="shared" si="8"/>
        <v/>
      </c>
      <c r="G35" s="58" t="str">
        <f t="shared" si="1"/>
        <v/>
      </c>
      <c r="H35" s="6"/>
      <c r="I35" s="50" t="e">
        <f>VLOOKUP(B35, 'Issues Log'!$B$3:$H$302, 7, FALSE)</f>
        <v>#N/A</v>
      </c>
      <c r="J35" s="13" t="e">
        <f>VLOOKUP(B35, 'Issues Log'!$B$3:$D$302, 3, FALSE)</f>
        <v>#N/A</v>
      </c>
      <c r="K35" s="2" t="e">
        <f>VLOOKUP(B35, 'Issues Log'!$B$3:$I$302, 8, FALSE)</f>
        <v>#N/A</v>
      </c>
      <c r="L35" s="56" t="e">
        <f>VLOOKUP($B35, 'Issues Log'!$B$3:$J$302, 9, FALSE)</f>
        <v>#N/A</v>
      </c>
      <c r="M35" s="57" t="e">
        <f>VLOOKUP($B35, 'Issues Log'!$B$3:$K$302, 10, FALSE)</f>
        <v>#N/A</v>
      </c>
      <c r="N35" s="57"/>
      <c r="O35" s="57">
        <f t="shared" si="2"/>
        <v>-8.4</v>
      </c>
      <c r="Q35" s="55">
        <f>WORKDAY($D$3,(R35-1),Holidays!$C$5:$C$100)</f>
        <v>42872</v>
      </c>
      <c r="R35" s="7">
        <v>12</v>
      </c>
      <c r="S35" s="7">
        <f t="shared" si="3"/>
        <v>0</v>
      </c>
      <c r="T35" s="7">
        <f t="shared" si="4"/>
        <v>22.4</v>
      </c>
      <c r="U35" s="7">
        <f t="shared" si="9"/>
        <v>0</v>
      </c>
      <c r="V35" s="7">
        <f t="shared" si="5"/>
        <v>44</v>
      </c>
      <c r="W35" s="7">
        <f t="shared" si="6"/>
        <v>0</v>
      </c>
      <c r="X35" s="46"/>
      <c r="Y35" s="46"/>
      <c r="Z35" s="46"/>
      <c r="AA35" s="46"/>
    </row>
    <row r="36" spans="2:27" ht="15" customHeight="1" x14ac:dyDescent="0.35">
      <c r="B36" s="73"/>
      <c r="C36" s="7" t="str">
        <f t="shared" si="0"/>
        <v/>
      </c>
      <c r="D36" s="31" t="str">
        <f t="shared" si="7"/>
        <v/>
      </c>
      <c r="E36" s="7" t="str">
        <f t="shared" si="8"/>
        <v/>
      </c>
      <c r="F36" s="55" t="str">
        <f t="shared" si="8"/>
        <v/>
      </c>
      <c r="G36" s="58" t="str">
        <f t="shared" si="1"/>
        <v/>
      </c>
      <c r="H36" s="6"/>
      <c r="I36" s="50" t="e">
        <f>VLOOKUP(B36, 'Issues Log'!$B$3:$H$302, 7, FALSE)</f>
        <v>#N/A</v>
      </c>
      <c r="J36" s="13" t="e">
        <f>VLOOKUP(B36, 'Issues Log'!$B$3:$D$302, 3, FALSE)</f>
        <v>#N/A</v>
      </c>
      <c r="K36" s="2" t="e">
        <f>VLOOKUP(B36, 'Issues Log'!$B$3:$I$302, 8, FALSE)</f>
        <v>#N/A</v>
      </c>
      <c r="L36" s="56" t="e">
        <f>VLOOKUP($B36, 'Issues Log'!$B$3:$J$302, 9, FALSE)</f>
        <v>#N/A</v>
      </c>
      <c r="M36" s="57" t="e">
        <f>VLOOKUP($B36, 'Issues Log'!$B$3:$K$302, 10, FALSE)</f>
        <v>#N/A</v>
      </c>
      <c r="N36" s="57"/>
      <c r="O36" s="57">
        <f t="shared" si="2"/>
        <v>-11.2</v>
      </c>
      <c r="Q36" s="55">
        <f>WORKDAY($D$3,(R36-1),Holidays!$C$5:$C$100)</f>
        <v>42873</v>
      </c>
      <c r="R36" s="7">
        <v>13</v>
      </c>
      <c r="S36" s="7">
        <f t="shared" si="3"/>
        <v>0</v>
      </c>
      <c r="T36" s="7">
        <f t="shared" si="4"/>
        <v>22.4</v>
      </c>
      <c r="U36" s="7">
        <f t="shared" si="9"/>
        <v>0</v>
      </c>
      <c r="V36" s="7">
        <f t="shared" si="5"/>
        <v>48</v>
      </c>
      <c r="W36" s="7">
        <f t="shared" si="6"/>
        <v>0</v>
      </c>
      <c r="X36" s="46"/>
      <c r="Y36" s="46"/>
      <c r="Z36" s="46"/>
      <c r="AA36" s="46"/>
    </row>
    <row r="37" spans="2:27" ht="15" customHeight="1" x14ac:dyDescent="0.35">
      <c r="B37" s="73"/>
      <c r="C37" s="7" t="str">
        <f t="shared" si="0"/>
        <v/>
      </c>
      <c r="D37" s="31" t="str">
        <f t="shared" si="7"/>
        <v/>
      </c>
      <c r="E37" s="7" t="str">
        <f t="shared" si="8"/>
        <v/>
      </c>
      <c r="F37" s="55" t="str">
        <f t="shared" si="8"/>
        <v/>
      </c>
      <c r="G37" s="58" t="str">
        <f t="shared" si="1"/>
        <v/>
      </c>
      <c r="H37" s="6"/>
      <c r="I37" s="50" t="e">
        <f>VLOOKUP(B37, 'Issues Log'!$B$3:$H$302, 7, FALSE)</f>
        <v>#N/A</v>
      </c>
      <c r="J37" s="13" t="e">
        <f>VLOOKUP(B37, 'Issues Log'!$B$3:$D$302, 3, FALSE)</f>
        <v>#N/A</v>
      </c>
      <c r="K37" s="2" t="e">
        <f>VLOOKUP(B37, 'Issues Log'!$B$3:$I$302, 8, FALSE)</f>
        <v>#N/A</v>
      </c>
      <c r="L37" s="56" t="e">
        <f>VLOOKUP($B37, 'Issues Log'!$B$3:$J$302, 9, FALSE)</f>
        <v>#N/A</v>
      </c>
      <c r="M37" s="57" t="e">
        <f>VLOOKUP($B37, 'Issues Log'!$B$3:$K$302, 10, FALSE)</f>
        <v>#N/A</v>
      </c>
      <c r="N37" s="57"/>
      <c r="O37" s="57">
        <f t="shared" si="2"/>
        <v>-14</v>
      </c>
      <c r="Q37" s="55">
        <f>WORKDAY($D$3,(R37-1),Holidays!$C$5:$C$100)</f>
        <v>42874</v>
      </c>
      <c r="R37" s="7">
        <v>14</v>
      </c>
      <c r="S37" s="7">
        <f t="shared" si="3"/>
        <v>0</v>
      </c>
      <c r="T37" s="7">
        <f t="shared" si="4"/>
        <v>22.4</v>
      </c>
      <c r="U37" s="7">
        <f t="shared" si="9"/>
        <v>0</v>
      </c>
      <c r="V37" s="7">
        <f t="shared" si="5"/>
        <v>52</v>
      </c>
      <c r="W37" s="7">
        <f t="shared" si="6"/>
        <v>0</v>
      </c>
      <c r="Y37" s="46"/>
      <c r="Z37" s="46"/>
      <c r="AA37" s="46"/>
    </row>
    <row r="38" spans="2:27" ht="15" customHeight="1" x14ac:dyDescent="0.35">
      <c r="B38" s="73"/>
      <c r="C38" s="7" t="str">
        <f t="shared" si="0"/>
        <v/>
      </c>
      <c r="D38" s="31" t="str">
        <f t="shared" si="7"/>
        <v/>
      </c>
      <c r="E38" s="7" t="str">
        <f t="shared" si="8"/>
        <v/>
      </c>
      <c r="F38" s="55" t="str">
        <f t="shared" si="8"/>
        <v/>
      </c>
      <c r="G38" s="58" t="str">
        <f t="shared" si="1"/>
        <v/>
      </c>
      <c r="H38" s="6"/>
      <c r="I38" s="50" t="e">
        <f>VLOOKUP(B38, 'Issues Log'!$B$3:$H$302, 7, FALSE)</f>
        <v>#N/A</v>
      </c>
      <c r="J38" s="13" t="e">
        <f>VLOOKUP(B38, 'Issues Log'!$B$3:$D$302, 3, FALSE)</f>
        <v>#N/A</v>
      </c>
      <c r="K38" s="2" t="e">
        <f>VLOOKUP(B38, 'Issues Log'!$B$3:$I$302, 8, FALSE)</f>
        <v>#N/A</v>
      </c>
      <c r="L38" s="56" t="e">
        <f>VLOOKUP($B38, 'Issues Log'!$B$3:$J$302, 9, FALSE)</f>
        <v>#N/A</v>
      </c>
      <c r="M38" s="57" t="e">
        <f>VLOOKUP($B38, 'Issues Log'!$B$3:$K$302, 10, FALSE)</f>
        <v>#N/A</v>
      </c>
      <c r="N38" s="57"/>
      <c r="O38" s="57">
        <f t="shared" si="2"/>
        <v>-16.8</v>
      </c>
      <c r="Q38" s="55">
        <f>WORKDAY($D$3,(R38-1),Holidays!$C$5:$C$100)</f>
        <v>42877</v>
      </c>
      <c r="R38" s="7">
        <v>15</v>
      </c>
      <c r="S38" s="7">
        <f t="shared" si="3"/>
        <v>0</v>
      </c>
      <c r="T38" s="7">
        <f t="shared" si="4"/>
        <v>22.4</v>
      </c>
      <c r="U38" s="7">
        <f t="shared" si="9"/>
        <v>0</v>
      </c>
      <c r="V38" s="7">
        <f t="shared" si="5"/>
        <v>56</v>
      </c>
      <c r="W38" s="7">
        <f t="shared" si="6"/>
        <v>0</v>
      </c>
      <c r="Y38" s="48"/>
      <c r="Z38" s="48"/>
      <c r="AA38" s="46"/>
    </row>
    <row r="39" spans="2:27" ht="15" customHeight="1" x14ac:dyDescent="0.35">
      <c r="B39" s="73"/>
      <c r="C39" s="7" t="str">
        <f t="shared" si="0"/>
        <v/>
      </c>
      <c r="D39" s="31" t="str">
        <f t="shared" si="7"/>
        <v/>
      </c>
      <c r="E39" s="7" t="str">
        <f t="shared" si="8"/>
        <v/>
      </c>
      <c r="F39" s="55" t="str">
        <f t="shared" si="8"/>
        <v/>
      </c>
      <c r="G39" s="58" t="str">
        <f t="shared" si="1"/>
        <v/>
      </c>
      <c r="H39" s="6"/>
      <c r="I39" s="50" t="e">
        <f>VLOOKUP(B39, 'Issues Log'!$B$3:$H$302, 7, FALSE)</f>
        <v>#N/A</v>
      </c>
      <c r="J39" s="13" t="e">
        <f>VLOOKUP(B39, 'Issues Log'!$B$3:$D$302, 3, FALSE)</f>
        <v>#N/A</v>
      </c>
      <c r="K39" s="2" t="e">
        <f>VLOOKUP(B39, 'Issues Log'!$B$3:$I$302, 8, FALSE)</f>
        <v>#N/A</v>
      </c>
      <c r="L39" s="56" t="e">
        <f>VLOOKUP($B39, 'Issues Log'!$B$3:$J$302, 9, FALSE)</f>
        <v>#N/A</v>
      </c>
      <c r="M39" s="57" t="e">
        <f>VLOOKUP($B39, 'Issues Log'!$B$3:$K$302, 10, FALSE)</f>
        <v>#N/A</v>
      </c>
      <c r="N39" s="57"/>
      <c r="O39" s="57">
        <f t="shared" si="2"/>
        <v>-19.600000000000001</v>
      </c>
      <c r="Q39" s="55">
        <f>WORKDAY($D$3,(R39-1),Holidays!$C$5:$C$100)</f>
        <v>42878</v>
      </c>
      <c r="R39" s="7">
        <v>16</v>
      </c>
      <c r="S39" s="7">
        <f t="shared" si="3"/>
        <v>0</v>
      </c>
      <c r="T39" s="7">
        <f t="shared" si="4"/>
        <v>22.4</v>
      </c>
      <c r="U39" s="7">
        <f t="shared" si="9"/>
        <v>0</v>
      </c>
      <c r="V39" s="7">
        <f t="shared" si="5"/>
        <v>60</v>
      </c>
      <c r="W39" s="7">
        <f t="shared" si="6"/>
        <v>0</v>
      </c>
    </row>
    <row r="40" spans="2:27" ht="15" customHeight="1" x14ac:dyDescent="0.35">
      <c r="B40" s="73"/>
      <c r="C40" s="7" t="str">
        <f t="shared" si="0"/>
        <v/>
      </c>
      <c r="D40" s="31" t="str">
        <f t="shared" si="7"/>
        <v/>
      </c>
      <c r="E40" s="7" t="str">
        <f t="shared" si="8"/>
        <v/>
      </c>
      <c r="F40" s="55" t="str">
        <f t="shared" si="8"/>
        <v/>
      </c>
      <c r="G40" s="58" t="str">
        <f t="shared" si="1"/>
        <v/>
      </c>
      <c r="H40" s="6"/>
      <c r="I40" s="50" t="e">
        <f>VLOOKUP(B40, 'Issues Log'!$B$3:$H$302, 7, FALSE)</f>
        <v>#N/A</v>
      </c>
      <c r="J40" s="13" t="e">
        <f>VLOOKUP(B40, 'Issues Log'!$B$3:$D$302, 3, FALSE)</f>
        <v>#N/A</v>
      </c>
      <c r="K40" s="2" t="e">
        <f>VLOOKUP(B40, 'Issues Log'!$B$3:$I$302, 8, FALSE)</f>
        <v>#N/A</v>
      </c>
      <c r="L40" s="56" t="e">
        <f>VLOOKUP($B40, 'Issues Log'!$B$3:$J$302, 9, FALSE)</f>
        <v>#N/A</v>
      </c>
      <c r="M40" s="57" t="e">
        <f>VLOOKUP($B40, 'Issues Log'!$B$3:$K$302, 10, FALSE)</f>
        <v>#N/A</v>
      </c>
      <c r="N40" s="57"/>
      <c r="O40" s="57">
        <f t="shared" si="2"/>
        <v>-22.4</v>
      </c>
      <c r="Q40" s="55">
        <f>WORKDAY($D$3,(R40-1),Holidays!$C$5:$C$100)</f>
        <v>42879</v>
      </c>
      <c r="R40" s="7">
        <v>17</v>
      </c>
      <c r="S40" s="7">
        <f t="shared" si="3"/>
        <v>0</v>
      </c>
      <c r="T40" s="7">
        <f t="shared" si="4"/>
        <v>22.4</v>
      </c>
      <c r="U40" s="7">
        <f t="shared" si="9"/>
        <v>0</v>
      </c>
      <c r="V40" s="7">
        <f t="shared" si="5"/>
        <v>64</v>
      </c>
      <c r="W40" s="7">
        <f t="shared" si="6"/>
        <v>0</v>
      </c>
    </row>
    <row r="41" spans="2:27" ht="15" customHeight="1" x14ac:dyDescent="0.35">
      <c r="B41" s="73"/>
      <c r="C41" s="7" t="str">
        <f t="shared" si="0"/>
        <v/>
      </c>
      <c r="D41" s="31" t="str">
        <f t="shared" si="7"/>
        <v/>
      </c>
      <c r="E41" s="7" t="str">
        <f t="shared" si="8"/>
        <v/>
      </c>
      <c r="F41" s="55" t="str">
        <f t="shared" si="8"/>
        <v/>
      </c>
      <c r="G41" s="58" t="str">
        <f t="shared" si="1"/>
        <v/>
      </c>
      <c r="H41" s="6"/>
      <c r="I41" s="50" t="e">
        <f>VLOOKUP(B41, 'Issues Log'!$B$3:$H$302, 7, FALSE)</f>
        <v>#N/A</v>
      </c>
      <c r="J41" s="13" t="e">
        <f>VLOOKUP(B41, 'Issues Log'!$B$3:$D$302, 3, FALSE)</f>
        <v>#N/A</v>
      </c>
      <c r="K41" s="2" t="e">
        <f>VLOOKUP(B41, 'Issues Log'!$B$3:$I$302, 8, FALSE)</f>
        <v>#N/A</v>
      </c>
      <c r="L41" s="56" t="e">
        <f>VLOOKUP($B41, 'Issues Log'!$B$3:$J$302, 9, FALSE)</f>
        <v>#N/A</v>
      </c>
      <c r="M41" s="57" t="e">
        <f>VLOOKUP($B41, 'Issues Log'!$B$3:$K$302, 10, FALSE)</f>
        <v>#N/A</v>
      </c>
      <c r="N41" s="57"/>
      <c r="O41" s="57">
        <f t="shared" si="2"/>
        <v>-25.2</v>
      </c>
      <c r="Q41" s="55">
        <f>WORKDAY($D$3,(R41-1),Holidays!$C$5:$C$100)</f>
        <v>42880</v>
      </c>
      <c r="R41" s="7">
        <v>18</v>
      </c>
      <c r="S41" s="7">
        <f t="shared" si="3"/>
        <v>0</v>
      </c>
      <c r="T41" s="7">
        <f t="shared" si="4"/>
        <v>22.4</v>
      </c>
      <c r="U41" s="7">
        <f t="shared" si="9"/>
        <v>0</v>
      </c>
      <c r="V41" s="7">
        <f t="shared" si="5"/>
        <v>68</v>
      </c>
      <c r="W41" s="7">
        <f t="shared" si="6"/>
        <v>0</v>
      </c>
    </row>
    <row r="42" spans="2:27" ht="15" customHeight="1" x14ac:dyDescent="0.35">
      <c r="B42" s="73"/>
      <c r="C42" s="7" t="str">
        <f t="shared" si="0"/>
        <v/>
      </c>
      <c r="D42" s="31" t="str">
        <f t="shared" si="7"/>
        <v/>
      </c>
      <c r="E42" s="7" t="str">
        <f t="shared" si="8"/>
        <v/>
      </c>
      <c r="F42" s="55" t="str">
        <f t="shared" si="8"/>
        <v/>
      </c>
      <c r="G42" s="58" t="str">
        <f t="shared" si="1"/>
        <v/>
      </c>
      <c r="H42" s="6"/>
      <c r="I42" s="50" t="e">
        <f>VLOOKUP(B42, 'Issues Log'!$B$3:$H$302, 7, FALSE)</f>
        <v>#N/A</v>
      </c>
      <c r="J42" s="13" t="e">
        <f>VLOOKUP(B42, 'Issues Log'!$B$3:$D$302, 3, FALSE)</f>
        <v>#N/A</v>
      </c>
      <c r="K42" s="2" t="e">
        <f>VLOOKUP(B42, 'Issues Log'!$B$3:$I$302, 8, FALSE)</f>
        <v>#N/A</v>
      </c>
      <c r="L42" s="56" t="e">
        <f>VLOOKUP($B42, 'Issues Log'!$B$3:$J$302, 9, FALSE)</f>
        <v>#N/A</v>
      </c>
      <c r="M42" s="57" t="e">
        <f>VLOOKUP($B42, 'Issues Log'!$B$3:$K$302, 10, FALSE)</f>
        <v>#N/A</v>
      </c>
      <c r="N42" s="57"/>
      <c r="O42" s="57">
        <f t="shared" si="2"/>
        <v>-28</v>
      </c>
      <c r="Q42" s="55">
        <f>WORKDAY($D$3,(R42-1),Holidays!$C$5:$C$100)</f>
        <v>42881</v>
      </c>
      <c r="R42" s="7">
        <v>19</v>
      </c>
      <c r="S42" s="7">
        <f t="shared" si="3"/>
        <v>0</v>
      </c>
      <c r="T42" s="7">
        <f t="shared" si="4"/>
        <v>22.4</v>
      </c>
      <c r="U42" s="7">
        <f t="shared" si="9"/>
        <v>0</v>
      </c>
      <c r="V42" s="7">
        <f t="shared" si="5"/>
        <v>72</v>
      </c>
      <c r="W42" s="7">
        <f t="shared" si="6"/>
        <v>0</v>
      </c>
    </row>
    <row r="43" spans="2:27" ht="15" customHeight="1" x14ac:dyDescent="0.35">
      <c r="B43" s="73"/>
      <c r="C43" s="7" t="str">
        <f t="shared" si="0"/>
        <v/>
      </c>
      <c r="D43" s="31" t="str">
        <f t="shared" si="7"/>
        <v/>
      </c>
      <c r="E43" s="7" t="str">
        <f t="shared" si="8"/>
        <v/>
      </c>
      <c r="F43" s="55" t="str">
        <f t="shared" si="8"/>
        <v/>
      </c>
      <c r="G43" s="58" t="str">
        <f t="shared" si="1"/>
        <v/>
      </c>
      <c r="H43" s="6"/>
      <c r="I43" s="50" t="e">
        <f>VLOOKUP(B43, 'Issues Log'!$B$3:$H$302, 7, FALSE)</f>
        <v>#N/A</v>
      </c>
      <c r="J43" s="13" t="e">
        <f>VLOOKUP(B43, 'Issues Log'!$B$3:$D$302, 3, FALSE)</f>
        <v>#N/A</v>
      </c>
      <c r="K43" s="2" t="e">
        <f>VLOOKUP(B43, 'Issues Log'!$B$3:$I$302, 8, FALSE)</f>
        <v>#N/A</v>
      </c>
      <c r="L43" s="56" t="e">
        <f>VLOOKUP($B43, 'Issues Log'!$B$3:$J$302, 9, FALSE)</f>
        <v>#N/A</v>
      </c>
      <c r="M43" s="57" t="e">
        <f>VLOOKUP($B43, 'Issues Log'!$B$3:$K$302, 10, FALSE)</f>
        <v>#N/A</v>
      </c>
      <c r="N43" s="57"/>
      <c r="O43" s="57">
        <f t="shared" si="2"/>
        <v>-30.8</v>
      </c>
      <c r="Q43" s="55">
        <f>WORKDAY($D$3,(R43-1),Holidays!$C$5:$C$100)</f>
        <v>42884</v>
      </c>
      <c r="R43" s="7">
        <v>20</v>
      </c>
      <c r="S43" s="7">
        <f t="shared" si="3"/>
        <v>0</v>
      </c>
      <c r="T43" s="7">
        <f t="shared" si="4"/>
        <v>22.4</v>
      </c>
      <c r="U43" s="7">
        <f t="shared" si="9"/>
        <v>0</v>
      </c>
      <c r="V43" s="7">
        <f t="shared" si="5"/>
        <v>76</v>
      </c>
      <c r="W43" s="7">
        <f t="shared" si="6"/>
        <v>0</v>
      </c>
    </row>
    <row r="44" spans="2:27" ht="15" customHeight="1" x14ac:dyDescent="0.35">
      <c r="B44" s="73"/>
      <c r="C44" s="7" t="str">
        <f t="shared" si="0"/>
        <v/>
      </c>
      <c r="D44" s="31" t="str">
        <f t="shared" si="7"/>
        <v/>
      </c>
      <c r="E44" s="7" t="str">
        <f t="shared" si="8"/>
        <v/>
      </c>
      <c r="F44" s="55" t="str">
        <f t="shared" si="8"/>
        <v/>
      </c>
      <c r="G44" s="58" t="str">
        <f t="shared" si="1"/>
        <v/>
      </c>
      <c r="H44" s="6"/>
      <c r="I44" s="50" t="e">
        <f>VLOOKUP(B44, 'Issues Log'!$B$3:$H$302, 7, FALSE)</f>
        <v>#N/A</v>
      </c>
      <c r="J44" s="13" t="e">
        <f>VLOOKUP(B44, 'Issues Log'!$B$3:$D$302, 3, FALSE)</f>
        <v>#N/A</v>
      </c>
      <c r="K44" s="2" t="e">
        <f>VLOOKUP(B44, 'Issues Log'!$B$3:$I$302, 8, FALSE)</f>
        <v>#N/A</v>
      </c>
      <c r="L44" s="56" t="e">
        <f>VLOOKUP($B44, 'Issues Log'!$B$3:$J$302, 9, FALSE)</f>
        <v>#N/A</v>
      </c>
      <c r="M44" s="57" t="e">
        <f>VLOOKUP($B44, 'Issues Log'!$B$3:$K$302, 10, FALSE)</f>
        <v>#N/A</v>
      </c>
      <c r="N44" s="57"/>
      <c r="O44" s="57">
        <f t="shared" si="2"/>
        <v>-33.6</v>
      </c>
      <c r="Q44" s="55">
        <f>WORKDAY($D$3,(R44-1),Holidays!$C$5:$C$100)</f>
        <v>42885</v>
      </c>
      <c r="R44" s="7">
        <v>21</v>
      </c>
      <c r="S44" s="7">
        <f t="shared" si="3"/>
        <v>0</v>
      </c>
      <c r="T44" s="7">
        <f t="shared" si="4"/>
        <v>22.4</v>
      </c>
      <c r="U44" s="7">
        <f t="shared" si="9"/>
        <v>0</v>
      </c>
      <c r="V44" s="7">
        <f t="shared" si="5"/>
        <v>80</v>
      </c>
      <c r="W44" s="7">
        <f t="shared" si="6"/>
        <v>0</v>
      </c>
    </row>
    <row r="45" spans="2:27" ht="15" customHeight="1" x14ac:dyDescent="0.35">
      <c r="B45" s="73"/>
      <c r="C45" s="7" t="str">
        <f t="shared" si="0"/>
        <v/>
      </c>
      <c r="D45" s="31" t="str">
        <f t="shared" si="7"/>
        <v/>
      </c>
      <c r="E45" s="7" t="str">
        <f t="shared" si="8"/>
        <v/>
      </c>
      <c r="F45" s="55" t="str">
        <f t="shared" si="8"/>
        <v/>
      </c>
      <c r="G45" s="58" t="str">
        <f t="shared" si="1"/>
        <v/>
      </c>
      <c r="H45" s="6"/>
      <c r="I45" s="50" t="e">
        <f>VLOOKUP(B45, 'Issues Log'!$B$3:$H$302, 7, FALSE)</f>
        <v>#N/A</v>
      </c>
      <c r="J45" s="13" t="e">
        <f>VLOOKUP(B45, 'Issues Log'!$B$3:$D$302, 3, FALSE)</f>
        <v>#N/A</v>
      </c>
      <c r="K45" s="2" t="e">
        <f>VLOOKUP(B45, 'Issues Log'!$B$3:$I$302, 8, FALSE)</f>
        <v>#N/A</v>
      </c>
      <c r="L45" s="56" t="e">
        <f>VLOOKUP($B45, 'Issues Log'!$B$3:$J$302, 9, FALSE)</f>
        <v>#N/A</v>
      </c>
      <c r="M45" s="57" t="e">
        <f>VLOOKUP($B45, 'Issues Log'!$B$3:$K$302, 10, FALSE)</f>
        <v>#N/A</v>
      </c>
      <c r="N45" s="57"/>
      <c r="O45" s="57">
        <f t="shared" si="2"/>
        <v>-36.4</v>
      </c>
      <c r="Q45" s="55">
        <f>WORKDAY($D$3,(R45-1),Holidays!$C$5:$C$100)</f>
        <v>42886</v>
      </c>
      <c r="R45" s="7">
        <v>22</v>
      </c>
      <c r="S45" s="7">
        <f t="shared" si="3"/>
        <v>0</v>
      </c>
      <c r="T45" s="7">
        <f t="shared" si="4"/>
        <v>22.4</v>
      </c>
      <c r="U45" s="7">
        <f t="shared" si="9"/>
        <v>0</v>
      </c>
      <c r="V45" s="7">
        <f t="shared" si="5"/>
        <v>84</v>
      </c>
      <c r="W45" s="7">
        <f t="shared" si="6"/>
        <v>0</v>
      </c>
    </row>
    <row r="46" spans="2:27" ht="15" customHeight="1" x14ac:dyDescent="0.35">
      <c r="B46" s="73"/>
      <c r="C46" s="7" t="str">
        <f t="shared" si="0"/>
        <v/>
      </c>
      <c r="D46" s="31" t="str">
        <f t="shared" si="7"/>
        <v/>
      </c>
      <c r="E46" s="7" t="str">
        <f t="shared" si="8"/>
        <v/>
      </c>
      <c r="F46" s="55" t="str">
        <f t="shared" si="8"/>
        <v/>
      </c>
      <c r="G46" s="58" t="str">
        <f t="shared" si="1"/>
        <v/>
      </c>
      <c r="H46" s="6"/>
      <c r="I46" s="50" t="e">
        <f>VLOOKUP(B46, 'Issues Log'!$B$3:$H$302, 7, FALSE)</f>
        <v>#N/A</v>
      </c>
      <c r="J46" s="13" t="e">
        <f>VLOOKUP(B46, 'Issues Log'!$B$3:$D$302, 3, FALSE)</f>
        <v>#N/A</v>
      </c>
      <c r="K46" s="2" t="e">
        <f>VLOOKUP(B46, 'Issues Log'!$B$3:$I$302, 8, FALSE)</f>
        <v>#N/A</v>
      </c>
      <c r="L46" s="56" t="e">
        <f>VLOOKUP($B46, 'Issues Log'!$B$3:$J$302, 9, FALSE)</f>
        <v>#N/A</v>
      </c>
      <c r="M46" s="57" t="e">
        <f>VLOOKUP($B46, 'Issues Log'!$B$3:$K$302, 10, FALSE)</f>
        <v>#N/A</v>
      </c>
      <c r="N46" s="57"/>
      <c r="O46" s="57">
        <f t="shared" si="2"/>
        <v>-39.200000000000003</v>
      </c>
      <c r="Q46" s="55">
        <f>WORKDAY($D$3,(R46-1),Holidays!$C$5:$C$100)</f>
        <v>42887</v>
      </c>
      <c r="R46" s="7">
        <v>23</v>
      </c>
      <c r="S46" s="7">
        <f t="shared" si="3"/>
        <v>0</v>
      </c>
      <c r="T46" s="7">
        <f t="shared" si="4"/>
        <v>22.4</v>
      </c>
      <c r="U46" s="7">
        <f t="shared" si="9"/>
        <v>0</v>
      </c>
      <c r="V46" s="7">
        <f t="shared" si="5"/>
        <v>88</v>
      </c>
      <c r="W46" s="7">
        <f t="shared" si="6"/>
        <v>0</v>
      </c>
    </row>
    <row r="47" spans="2:27" ht="15" customHeight="1" x14ac:dyDescent="0.35">
      <c r="B47" s="73"/>
      <c r="C47" s="7" t="str">
        <f t="shared" si="0"/>
        <v/>
      </c>
      <c r="D47" s="31" t="str">
        <f t="shared" si="7"/>
        <v/>
      </c>
      <c r="E47" s="7" t="str">
        <f t="shared" si="8"/>
        <v/>
      </c>
      <c r="F47" s="55" t="str">
        <f t="shared" si="8"/>
        <v/>
      </c>
      <c r="G47" s="58" t="str">
        <f t="shared" si="1"/>
        <v/>
      </c>
      <c r="H47" s="6"/>
      <c r="I47" s="50" t="e">
        <f>VLOOKUP(B47, 'Issues Log'!$B$3:$H$302, 7, FALSE)</f>
        <v>#N/A</v>
      </c>
      <c r="J47" s="13" t="e">
        <f>VLOOKUP(B47, 'Issues Log'!$B$3:$D$302, 3, FALSE)</f>
        <v>#N/A</v>
      </c>
      <c r="K47" s="2" t="e">
        <f>VLOOKUP(B47, 'Issues Log'!$B$3:$I$302, 8, FALSE)</f>
        <v>#N/A</v>
      </c>
      <c r="L47" s="56" t="e">
        <f>VLOOKUP($B47, 'Issues Log'!$B$3:$J$302, 9, FALSE)</f>
        <v>#N/A</v>
      </c>
      <c r="M47" s="57" t="e">
        <f>VLOOKUP($B47, 'Issues Log'!$B$3:$K$302, 10, FALSE)</f>
        <v>#N/A</v>
      </c>
      <c r="N47" s="57"/>
      <c r="O47" s="57">
        <f t="shared" si="2"/>
        <v>-42</v>
      </c>
      <c r="Q47" s="55">
        <f>WORKDAY($D$3,(R47-1),Holidays!$C$5:$C$100)</f>
        <v>42888</v>
      </c>
      <c r="R47" s="7">
        <v>24</v>
      </c>
      <c r="S47" s="7">
        <f t="shared" si="3"/>
        <v>0</v>
      </c>
      <c r="T47" s="7">
        <f t="shared" si="4"/>
        <v>22.4</v>
      </c>
      <c r="U47" s="7">
        <f t="shared" si="9"/>
        <v>0</v>
      </c>
      <c r="V47" s="7">
        <f t="shared" si="5"/>
        <v>92</v>
      </c>
      <c r="W47" s="7">
        <f t="shared" si="6"/>
        <v>0</v>
      </c>
    </row>
    <row r="48" spans="2:27" ht="15" customHeight="1" x14ac:dyDescent="0.35">
      <c r="B48" s="73"/>
      <c r="C48" s="7" t="str">
        <f t="shared" si="0"/>
        <v/>
      </c>
      <c r="D48" s="31" t="str">
        <f t="shared" si="7"/>
        <v/>
      </c>
      <c r="E48" s="7" t="str">
        <f t="shared" si="8"/>
        <v/>
      </c>
      <c r="F48" s="55" t="str">
        <f t="shared" si="8"/>
        <v/>
      </c>
      <c r="G48" s="58" t="str">
        <f t="shared" si="1"/>
        <v/>
      </c>
      <c r="H48" s="6"/>
      <c r="I48" s="50" t="e">
        <f>VLOOKUP(B48, 'Issues Log'!$B$3:$H$302, 7, FALSE)</f>
        <v>#N/A</v>
      </c>
      <c r="J48" s="13" t="e">
        <f>VLOOKUP(B48, 'Issues Log'!$B$3:$D$302, 3, FALSE)</f>
        <v>#N/A</v>
      </c>
      <c r="K48" s="2" t="e">
        <f>VLOOKUP(B48, 'Issues Log'!$B$3:$I$302, 8, FALSE)</f>
        <v>#N/A</v>
      </c>
      <c r="L48" s="56" t="e">
        <f>VLOOKUP($B48, 'Issues Log'!$B$3:$J$302, 9, FALSE)</f>
        <v>#N/A</v>
      </c>
      <c r="M48" s="57" t="e">
        <f>VLOOKUP($B48, 'Issues Log'!$B$3:$K$302, 10, FALSE)</f>
        <v>#N/A</v>
      </c>
      <c r="N48" s="57"/>
      <c r="O48" s="57">
        <f t="shared" si="2"/>
        <v>-44.8</v>
      </c>
      <c r="Q48" s="55">
        <f>WORKDAY($D$3,(R48-1),Holidays!$C$5:$C$100)</f>
        <v>42891</v>
      </c>
      <c r="R48" s="7">
        <v>25</v>
      </c>
      <c r="S48" s="7">
        <f t="shared" si="3"/>
        <v>0</v>
      </c>
      <c r="T48" s="7">
        <f t="shared" si="4"/>
        <v>22.4</v>
      </c>
      <c r="U48" s="7">
        <f t="shared" si="9"/>
        <v>0</v>
      </c>
      <c r="V48" s="7">
        <f t="shared" si="5"/>
        <v>96</v>
      </c>
      <c r="W48" s="7">
        <f t="shared" si="6"/>
        <v>0</v>
      </c>
    </row>
    <row r="49" spans="2:23" ht="15" customHeight="1" x14ac:dyDescent="0.35">
      <c r="B49" s="73"/>
      <c r="C49" s="7" t="str">
        <f t="shared" si="0"/>
        <v/>
      </c>
      <c r="D49" s="31" t="str">
        <f t="shared" si="7"/>
        <v/>
      </c>
      <c r="E49" s="7" t="str">
        <f t="shared" si="8"/>
        <v/>
      </c>
      <c r="F49" s="55" t="str">
        <f t="shared" si="8"/>
        <v/>
      </c>
      <c r="G49" s="58" t="str">
        <f t="shared" si="1"/>
        <v/>
      </c>
      <c r="H49" s="6"/>
      <c r="I49" s="50" t="e">
        <f>VLOOKUP(B49, 'Issues Log'!$B$3:$H$302, 7, FALSE)</f>
        <v>#N/A</v>
      </c>
      <c r="J49" s="13" t="e">
        <f>VLOOKUP(B49, 'Issues Log'!$B$3:$D$302, 3, FALSE)</f>
        <v>#N/A</v>
      </c>
      <c r="K49" s="2" t="e">
        <f>VLOOKUP(B49, 'Issues Log'!$B$3:$I$302, 8, FALSE)</f>
        <v>#N/A</v>
      </c>
      <c r="L49" s="56" t="e">
        <f>VLOOKUP($B49, 'Issues Log'!$B$3:$J$302, 9, FALSE)</f>
        <v>#N/A</v>
      </c>
      <c r="M49" s="57" t="e">
        <f>VLOOKUP($B49, 'Issues Log'!$B$3:$K$302, 10, FALSE)</f>
        <v>#N/A</v>
      </c>
      <c r="N49" s="57"/>
      <c r="O49" s="57">
        <f t="shared" si="2"/>
        <v>-47.6</v>
      </c>
      <c r="Q49" s="55">
        <f>WORKDAY($D$3,(R49-1),Holidays!$C$5:$C$100)</f>
        <v>42893</v>
      </c>
      <c r="R49" s="7">
        <v>26</v>
      </c>
      <c r="S49" s="7">
        <f t="shared" si="3"/>
        <v>0</v>
      </c>
      <c r="T49" s="7">
        <f t="shared" si="4"/>
        <v>22.4</v>
      </c>
      <c r="U49" s="7">
        <f t="shared" si="9"/>
        <v>0</v>
      </c>
      <c r="V49" s="7">
        <f t="shared" si="5"/>
        <v>100</v>
      </c>
      <c r="W49" s="7">
        <f t="shared" si="6"/>
        <v>0</v>
      </c>
    </row>
    <row r="50" spans="2:23" ht="15" customHeight="1" x14ac:dyDescent="0.35">
      <c r="B50" s="73"/>
      <c r="C50" s="7" t="str">
        <f t="shared" si="0"/>
        <v/>
      </c>
      <c r="D50" s="31" t="str">
        <f t="shared" si="7"/>
        <v/>
      </c>
      <c r="E50" s="7" t="str">
        <f t="shared" si="8"/>
        <v/>
      </c>
      <c r="F50" s="55" t="str">
        <f t="shared" si="8"/>
        <v/>
      </c>
      <c r="G50" s="58" t="str">
        <f t="shared" si="1"/>
        <v/>
      </c>
      <c r="H50" s="6"/>
      <c r="I50" s="50" t="e">
        <f>VLOOKUP(B50, 'Issues Log'!$B$3:$H$302, 7, FALSE)</f>
        <v>#N/A</v>
      </c>
      <c r="J50" s="13" t="e">
        <f>VLOOKUP(B50, 'Issues Log'!$B$3:$D$302, 3, FALSE)</f>
        <v>#N/A</v>
      </c>
      <c r="K50" s="2" t="e">
        <f>VLOOKUP(B50, 'Issues Log'!$B$3:$I$302, 8, FALSE)</f>
        <v>#N/A</v>
      </c>
      <c r="L50" s="56" t="e">
        <f>VLOOKUP($B50, 'Issues Log'!$B$3:$J$302, 9, FALSE)</f>
        <v>#N/A</v>
      </c>
      <c r="M50" s="57" t="e">
        <f>VLOOKUP($B50, 'Issues Log'!$B$3:$K$302, 10, FALSE)</f>
        <v>#N/A</v>
      </c>
      <c r="N50" s="57"/>
      <c r="O50" s="57">
        <f t="shared" si="2"/>
        <v>-50.4</v>
      </c>
      <c r="Q50" s="55">
        <f>WORKDAY($D$3,(R50-1),Holidays!$C$5:$C$100)</f>
        <v>42894</v>
      </c>
      <c r="R50" s="7">
        <v>27</v>
      </c>
      <c r="S50" s="7">
        <f t="shared" si="3"/>
        <v>0</v>
      </c>
      <c r="T50" s="7">
        <f t="shared" si="4"/>
        <v>22.4</v>
      </c>
      <c r="U50" s="7">
        <f t="shared" si="9"/>
        <v>0</v>
      </c>
      <c r="V50" s="7">
        <f t="shared" si="5"/>
        <v>104</v>
      </c>
      <c r="W50" s="7">
        <f t="shared" si="6"/>
        <v>0</v>
      </c>
    </row>
    <row r="51" spans="2:23" ht="15" customHeight="1" x14ac:dyDescent="0.35">
      <c r="B51" s="73"/>
      <c r="C51" s="7" t="str">
        <f t="shared" si="0"/>
        <v/>
      </c>
      <c r="D51" s="31" t="str">
        <f t="shared" si="7"/>
        <v/>
      </c>
      <c r="E51" s="7" t="str">
        <f t="shared" si="8"/>
        <v/>
      </c>
      <c r="F51" s="55" t="str">
        <f t="shared" si="8"/>
        <v/>
      </c>
      <c r="G51" s="58" t="str">
        <f t="shared" si="1"/>
        <v/>
      </c>
      <c r="H51" s="6"/>
      <c r="I51" s="50" t="e">
        <f>VLOOKUP(B51, 'Issues Log'!$B$3:$H$302, 7, FALSE)</f>
        <v>#N/A</v>
      </c>
      <c r="J51" s="13" t="e">
        <f>VLOOKUP(B51, 'Issues Log'!$B$3:$D$302, 3, FALSE)</f>
        <v>#N/A</v>
      </c>
      <c r="K51" s="2" t="e">
        <f>VLOOKUP(B51, 'Issues Log'!$B$3:$I$302, 8, FALSE)</f>
        <v>#N/A</v>
      </c>
      <c r="L51" s="56" t="e">
        <f>VLOOKUP($B51, 'Issues Log'!$B$3:$J$302, 9, FALSE)</f>
        <v>#N/A</v>
      </c>
      <c r="M51" s="57" t="e">
        <f>VLOOKUP($B51, 'Issues Log'!$B$3:$K$302, 10, FALSE)</f>
        <v>#N/A</v>
      </c>
      <c r="N51" s="57"/>
      <c r="O51" s="57">
        <f t="shared" si="2"/>
        <v>-53.2</v>
      </c>
      <c r="Q51" s="55">
        <f>WORKDAY($D$3,(R51-1),Holidays!$C$5:$C$100)</f>
        <v>42895</v>
      </c>
      <c r="R51" s="7">
        <v>28</v>
      </c>
      <c r="S51" s="7">
        <f t="shared" si="3"/>
        <v>0</v>
      </c>
      <c r="T51" s="7">
        <f t="shared" si="4"/>
        <v>22.4</v>
      </c>
      <c r="U51" s="7">
        <f t="shared" si="9"/>
        <v>0</v>
      </c>
      <c r="V51" s="7">
        <f t="shared" si="5"/>
        <v>108</v>
      </c>
      <c r="W51" s="7">
        <f t="shared" si="6"/>
        <v>0</v>
      </c>
    </row>
    <row r="52" spans="2:23" ht="15" customHeight="1" x14ac:dyDescent="0.35">
      <c r="B52" s="73"/>
      <c r="C52" s="7" t="str">
        <f t="shared" si="0"/>
        <v/>
      </c>
      <c r="D52" s="31" t="str">
        <f t="shared" si="7"/>
        <v/>
      </c>
      <c r="E52" s="7" t="str">
        <f t="shared" si="8"/>
        <v/>
      </c>
      <c r="F52" s="55" t="str">
        <f t="shared" si="8"/>
        <v/>
      </c>
      <c r="G52" s="58" t="str">
        <f t="shared" si="1"/>
        <v/>
      </c>
      <c r="H52" s="6"/>
      <c r="I52" s="50" t="e">
        <f>VLOOKUP(B52, 'Issues Log'!$B$3:$H$302, 7, FALSE)</f>
        <v>#N/A</v>
      </c>
      <c r="J52" s="13" t="e">
        <f>VLOOKUP(B52, 'Issues Log'!$B$3:$D$302, 3, FALSE)</f>
        <v>#N/A</v>
      </c>
      <c r="K52" s="2" t="e">
        <f>VLOOKUP(B52, 'Issues Log'!$B$3:$I$302, 8, FALSE)</f>
        <v>#N/A</v>
      </c>
      <c r="L52" s="56" t="e">
        <f>VLOOKUP($B52, 'Issues Log'!$B$3:$J$302, 9, FALSE)</f>
        <v>#N/A</v>
      </c>
      <c r="M52" s="57" t="e">
        <f>VLOOKUP($B52, 'Issues Log'!$B$3:$K$302, 10, FALSE)</f>
        <v>#N/A</v>
      </c>
      <c r="N52" s="57"/>
      <c r="O52" s="57">
        <f t="shared" si="2"/>
        <v>-56</v>
      </c>
      <c r="Q52" s="55">
        <f>WORKDAY($D$3,(R52-1),Holidays!$C$5:$C$100)</f>
        <v>42898</v>
      </c>
      <c r="R52" s="7">
        <v>29</v>
      </c>
      <c r="S52" s="7">
        <f t="shared" si="3"/>
        <v>0</v>
      </c>
      <c r="T52" s="7">
        <f t="shared" si="4"/>
        <v>22.4</v>
      </c>
      <c r="U52" s="7">
        <f t="shared" si="9"/>
        <v>0</v>
      </c>
      <c r="V52" s="7">
        <f t="shared" si="5"/>
        <v>112</v>
      </c>
      <c r="W52" s="7">
        <f t="shared" si="6"/>
        <v>0</v>
      </c>
    </row>
    <row r="53" spans="2:23" ht="15" customHeight="1" x14ac:dyDescent="0.35">
      <c r="B53" s="73"/>
      <c r="C53" s="7" t="str">
        <f t="shared" si="0"/>
        <v/>
      </c>
      <c r="D53" s="31" t="str">
        <f t="shared" si="7"/>
        <v/>
      </c>
      <c r="E53" s="7" t="str">
        <f t="shared" si="8"/>
        <v/>
      </c>
      <c r="F53" s="55" t="str">
        <f t="shared" si="8"/>
        <v/>
      </c>
      <c r="G53" s="58" t="str">
        <f t="shared" si="1"/>
        <v/>
      </c>
      <c r="H53" s="6"/>
      <c r="I53" s="50" t="e">
        <f>VLOOKUP(B53, 'Issues Log'!$B$3:$H$302, 7, FALSE)</f>
        <v>#N/A</v>
      </c>
      <c r="J53" s="13" t="e">
        <f>VLOOKUP(B53, 'Issues Log'!$B$3:$D$302, 3, FALSE)</f>
        <v>#N/A</v>
      </c>
      <c r="K53" s="2" t="e">
        <f>VLOOKUP(B53, 'Issues Log'!$B$3:$I$302, 8, FALSE)</f>
        <v>#N/A</v>
      </c>
      <c r="L53" s="56" t="e">
        <f>VLOOKUP($B53, 'Issues Log'!$B$3:$J$302, 9, FALSE)</f>
        <v>#N/A</v>
      </c>
      <c r="M53" s="57" t="e">
        <f>VLOOKUP($B53, 'Issues Log'!$B$3:$K$302, 10, FALSE)</f>
        <v>#N/A</v>
      </c>
      <c r="N53" s="57"/>
      <c r="O53" s="57">
        <f t="shared" si="2"/>
        <v>-58.8</v>
      </c>
      <c r="Q53" s="55">
        <f>WORKDAY($D$3,(R53-1),Holidays!$C$5:$C$100)</f>
        <v>42899</v>
      </c>
      <c r="R53" s="7">
        <v>30</v>
      </c>
      <c r="S53" s="7">
        <f t="shared" si="3"/>
        <v>0</v>
      </c>
      <c r="T53" s="7">
        <f t="shared" si="4"/>
        <v>22.4</v>
      </c>
      <c r="U53" s="7">
        <f t="shared" si="9"/>
        <v>0</v>
      </c>
      <c r="V53" s="7">
        <f t="shared" si="5"/>
        <v>116</v>
      </c>
      <c r="W53" s="7">
        <f t="shared" si="6"/>
        <v>0</v>
      </c>
    </row>
    <row r="54" spans="2:23" ht="15" customHeight="1" x14ac:dyDescent="0.35">
      <c r="B54" s="73"/>
      <c r="C54" s="7" t="str">
        <f t="shared" si="0"/>
        <v/>
      </c>
      <c r="D54" s="31" t="str">
        <f t="shared" si="7"/>
        <v/>
      </c>
      <c r="E54" s="7" t="str">
        <f t="shared" si="8"/>
        <v/>
      </c>
      <c r="F54" s="55" t="str">
        <f t="shared" si="8"/>
        <v/>
      </c>
      <c r="G54" s="58" t="str">
        <f t="shared" si="1"/>
        <v/>
      </c>
      <c r="H54" s="6"/>
      <c r="I54" s="50" t="e">
        <f>VLOOKUP(B54, 'Issues Log'!$B$3:$H$302, 7, FALSE)</f>
        <v>#N/A</v>
      </c>
      <c r="J54" s="13" t="e">
        <f>VLOOKUP(B54, 'Issues Log'!$B$3:$D$302, 3, FALSE)</f>
        <v>#N/A</v>
      </c>
      <c r="K54" s="2" t="e">
        <f>VLOOKUP(B54, 'Issues Log'!$B$3:$I$302, 8, FALSE)</f>
        <v>#N/A</v>
      </c>
      <c r="L54" s="56" t="e">
        <f>VLOOKUP($B54, 'Issues Log'!$B$3:$J$302, 9, FALSE)</f>
        <v>#N/A</v>
      </c>
      <c r="M54" s="57" t="e">
        <f>VLOOKUP($B54, 'Issues Log'!$B$3:$K$302, 10, FALSE)</f>
        <v>#N/A</v>
      </c>
      <c r="N54" s="57"/>
      <c r="O54" s="57">
        <f t="shared" si="2"/>
        <v>25.2</v>
      </c>
    </row>
    <row r="55" spans="2:23" ht="15" customHeight="1" x14ac:dyDescent="0.35">
      <c r="B55" s="73"/>
      <c r="C55" s="7" t="str">
        <f t="shared" si="0"/>
        <v/>
      </c>
      <c r="D55" s="31" t="str">
        <f t="shared" si="7"/>
        <v/>
      </c>
      <c r="E55" s="7" t="str">
        <f t="shared" si="8"/>
        <v/>
      </c>
      <c r="F55" s="55" t="str">
        <f t="shared" si="8"/>
        <v/>
      </c>
      <c r="G55" s="58" t="str">
        <f t="shared" si="1"/>
        <v/>
      </c>
      <c r="H55" s="6"/>
      <c r="I55" s="50" t="e">
        <f>VLOOKUP(B55, 'Issues Log'!$B$3:$H$302, 7, FALSE)</f>
        <v>#N/A</v>
      </c>
      <c r="J55" s="13" t="e">
        <f>VLOOKUP(B55, 'Issues Log'!$B$3:$D$302, 3, FALSE)</f>
        <v>#N/A</v>
      </c>
      <c r="K55" s="2" t="e">
        <f>VLOOKUP(B55, 'Issues Log'!$B$3:$I$302, 8, FALSE)</f>
        <v>#N/A</v>
      </c>
      <c r="L55" s="56" t="e">
        <f>VLOOKUP($B55, 'Issues Log'!$B$3:$J$302, 9, FALSE)</f>
        <v>#N/A</v>
      </c>
      <c r="M55" s="57" t="e">
        <f>VLOOKUP($B55, 'Issues Log'!$B$3:$K$302, 10, FALSE)</f>
        <v>#N/A</v>
      </c>
      <c r="N55" s="57"/>
      <c r="O55" s="57">
        <f t="shared" si="2"/>
        <v>25.2</v>
      </c>
    </row>
    <row r="56" spans="2:23" ht="15" customHeight="1" x14ac:dyDescent="0.35">
      <c r="B56" s="73"/>
      <c r="C56" s="7" t="str">
        <f t="shared" si="0"/>
        <v/>
      </c>
      <c r="D56" s="31" t="str">
        <f t="shared" si="7"/>
        <v/>
      </c>
      <c r="E56" s="7" t="str">
        <f t="shared" si="8"/>
        <v/>
      </c>
      <c r="F56" s="55" t="str">
        <f t="shared" si="8"/>
        <v/>
      </c>
      <c r="G56" s="58" t="str">
        <f t="shared" si="1"/>
        <v/>
      </c>
      <c r="H56" s="6"/>
      <c r="I56" s="50" t="e">
        <f>VLOOKUP(B56, 'Issues Log'!$B$3:$H$302, 7, FALSE)</f>
        <v>#N/A</v>
      </c>
      <c r="J56" s="13" t="e">
        <f>VLOOKUP(B56, 'Issues Log'!$B$3:$D$302, 3, FALSE)</f>
        <v>#N/A</v>
      </c>
      <c r="K56" s="2" t="e">
        <f>VLOOKUP(B56, 'Issues Log'!$B$3:$I$302, 8, FALSE)</f>
        <v>#N/A</v>
      </c>
      <c r="L56" s="56" t="e">
        <f>VLOOKUP($B56, 'Issues Log'!$B$3:$J$302, 9, FALSE)</f>
        <v>#N/A</v>
      </c>
      <c r="M56" s="57" t="e">
        <f>VLOOKUP($B56, 'Issues Log'!$B$3:$K$302, 10, FALSE)</f>
        <v>#N/A</v>
      </c>
      <c r="N56" s="57"/>
      <c r="O56" s="57">
        <f t="shared" si="2"/>
        <v>25.2</v>
      </c>
    </row>
    <row r="57" spans="2:23" ht="15" customHeight="1" x14ac:dyDescent="0.35">
      <c r="B57" s="73"/>
      <c r="C57" s="7" t="str">
        <f t="shared" si="0"/>
        <v/>
      </c>
      <c r="D57" s="31" t="str">
        <f t="shared" si="7"/>
        <v/>
      </c>
      <c r="E57" s="7" t="str">
        <f t="shared" si="8"/>
        <v/>
      </c>
      <c r="F57" s="55" t="str">
        <f t="shared" si="8"/>
        <v/>
      </c>
      <c r="G57" s="58" t="str">
        <f t="shared" si="1"/>
        <v/>
      </c>
      <c r="H57" s="6"/>
      <c r="I57" s="50" t="e">
        <f>VLOOKUP(B57, 'Issues Log'!$B$3:$H$302, 7, FALSE)</f>
        <v>#N/A</v>
      </c>
      <c r="J57" s="13" t="e">
        <f>VLOOKUP(B57, 'Issues Log'!$B$3:$D$302, 3, FALSE)</f>
        <v>#N/A</v>
      </c>
      <c r="K57" s="2" t="e">
        <f>VLOOKUP(B57, 'Issues Log'!$B$3:$I$302, 8, FALSE)</f>
        <v>#N/A</v>
      </c>
      <c r="L57" s="56" t="e">
        <f>VLOOKUP($B57, 'Issues Log'!$B$3:$J$302, 9, FALSE)</f>
        <v>#N/A</v>
      </c>
      <c r="M57" s="57" t="e">
        <f>VLOOKUP($B57, 'Issues Log'!$B$3:$K$302, 10, FALSE)</f>
        <v>#N/A</v>
      </c>
      <c r="N57" s="57"/>
      <c r="O57" s="57">
        <f t="shared" si="2"/>
        <v>25.2</v>
      </c>
    </row>
    <row r="58" spans="2:23" ht="15" customHeight="1" x14ac:dyDescent="0.35">
      <c r="B58" s="73"/>
      <c r="C58" s="7" t="str">
        <f t="shared" si="0"/>
        <v/>
      </c>
      <c r="D58" s="31" t="str">
        <f t="shared" si="7"/>
        <v/>
      </c>
      <c r="E58" s="7" t="str">
        <f t="shared" si="8"/>
        <v/>
      </c>
      <c r="F58" s="55" t="str">
        <f t="shared" si="8"/>
        <v/>
      </c>
      <c r="G58" s="58" t="str">
        <f t="shared" si="1"/>
        <v/>
      </c>
      <c r="H58" s="6"/>
      <c r="I58" s="50" t="e">
        <f>VLOOKUP(B58, 'Issues Log'!$B$3:$H$302, 7, FALSE)</f>
        <v>#N/A</v>
      </c>
      <c r="J58" s="13" t="e">
        <f>VLOOKUP(B58, 'Issues Log'!$B$3:$D$302, 3, FALSE)</f>
        <v>#N/A</v>
      </c>
      <c r="K58" s="2" t="e">
        <f>VLOOKUP(B58, 'Issues Log'!$B$3:$I$302, 8, FALSE)</f>
        <v>#N/A</v>
      </c>
      <c r="L58" s="56" t="e">
        <f>VLOOKUP($B58, 'Issues Log'!$B$3:$J$302, 9, FALSE)</f>
        <v>#N/A</v>
      </c>
      <c r="M58" s="57" t="e">
        <f>VLOOKUP($B58, 'Issues Log'!$B$3:$K$302, 10, FALSE)</f>
        <v>#N/A</v>
      </c>
      <c r="N58" s="57"/>
      <c r="O58" s="57">
        <f t="shared" si="2"/>
        <v>25.2</v>
      </c>
    </row>
    <row r="59" spans="2:23" ht="15" customHeight="1" x14ac:dyDescent="0.35">
      <c r="B59" s="73"/>
      <c r="C59" s="7" t="str">
        <f t="shared" si="0"/>
        <v/>
      </c>
      <c r="D59" s="31" t="str">
        <f t="shared" si="7"/>
        <v/>
      </c>
      <c r="E59" s="7" t="str">
        <f t="shared" si="8"/>
        <v/>
      </c>
      <c r="F59" s="55" t="str">
        <f t="shared" si="8"/>
        <v/>
      </c>
      <c r="G59" s="58" t="str">
        <f t="shared" si="1"/>
        <v/>
      </c>
      <c r="H59" s="6"/>
      <c r="I59" s="50" t="e">
        <f>VLOOKUP(B59, 'Issues Log'!$B$3:$H$302, 7, FALSE)</f>
        <v>#N/A</v>
      </c>
      <c r="J59" s="13" t="e">
        <f>VLOOKUP(B59, 'Issues Log'!$B$3:$D$302, 3, FALSE)</f>
        <v>#N/A</v>
      </c>
      <c r="K59" s="2" t="e">
        <f>VLOOKUP(B59, 'Issues Log'!$B$3:$I$302, 8, FALSE)</f>
        <v>#N/A</v>
      </c>
      <c r="L59" s="56" t="e">
        <f>VLOOKUP($B59, 'Issues Log'!$B$3:$J$302, 9, FALSE)</f>
        <v>#N/A</v>
      </c>
      <c r="M59" s="57" t="e">
        <f>VLOOKUP($B59, 'Issues Log'!$B$3:$K$302, 10, FALSE)</f>
        <v>#N/A</v>
      </c>
      <c r="N59" s="57"/>
      <c r="O59" s="57">
        <f t="shared" si="2"/>
        <v>25.2</v>
      </c>
    </row>
    <row r="60" spans="2:23" ht="15" customHeight="1" x14ac:dyDescent="0.35">
      <c r="B60" s="73"/>
      <c r="C60" s="7" t="str">
        <f t="shared" si="0"/>
        <v/>
      </c>
      <c r="D60" s="31" t="str">
        <f t="shared" si="7"/>
        <v/>
      </c>
      <c r="E60" s="7" t="str">
        <f t="shared" si="8"/>
        <v/>
      </c>
      <c r="F60" s="55" t="str">
        <f t="shared" si="8"/>
        <v/>
      </c>
      <c r="G60" s="58" t="str">
        <f t="shared" si="1"/>
        <v/>
      </c>
      <c r="H60" s="6"/>
      <c r="I60" s="50" t="e">
        <f>VLOOKUP(B60, 'Issues Log'!$B$3:$H$302, 7, FALSE)</f>
        <v>#N/A</v>
      </c>
      <c r="J60" s="13" t="e">
        <f>VLOOKUP(B60, 'Issues Log'!$B$3:$D$302, 3, FALSE)</f>
        <v>#N/A</v>
      </c>
      <c r="K60" s="2" t="e">
        <f>VLOOKUP(B60, 'Issues Log'!$B$3:$I$302, 8, FALSE)</f>
        <v>#N/A</v>
      </c>
      <c r="L60" s="56" t="e">
        <f>VLOOKUP($B60, 'Issues Log'!$B$3:$J$302, 9, FALSE)</f>
        <v>#N/A</v>
      </c>
      <c r="M60" s="57" t="e">
        <f>VLOOKUP($B60, 'Issues Log'!$B$3:$K$302, 10, FALSE)</f>
        <v>#N/A</v>
      </c>
      <c r="N60" s="57"/>
      <c r="O60" s="57">
        <f t="shared" si="2"/>
        <v>25.2</v>
      </c>
    </row>
    <row r="61" spans="2:23" ht="15" customHeight="1" x14ac:dyDescent="0.35">
      <c r="B61" s="73"/>
      <c r="C61" s="7" t="str">
        <f t="shared" si="0"/>
        <v/>
      </c>
      <c r="D61" s="31" t="str">
        <f t="shared" si="7"/>
        <v/>
      </c>
      <c r="E61" s="7" t="str">
        <f t="shared" si="8"/>
        <v/>
      </c>
      <c r="F61" s="55" t="str">
        <f t="shared" si="8"/>
        <v/>
      </c>
      <c r="G61" s="58" t="str">
        <f t="shared" si="1"/>
        <v/>
      </c>
      <c r="H61" s="6"/>
      <c r="I61" s="50" t="e">
        <f>VLOOKUP(B61, 'Issues Log'!$B$3:$H$302, 7, FALSE)</f>
        <v>#N/A</v>
      </c>
      <c r="J61" s="13" t="e">
        <f>VLOOKUP(B61, 'Issues Log'!$B$3:$D$302, 3, FALSE)</f>
        <v>#N/A</v>
      </c>
      <c r="K61" s="2" t="e">
        <f>VLOOKUP(B61, 'Issues Log'!$B$3:$I$302, 8, FALSE)</f>
        <v>#N/A</v>
      </c>
      <c r="L61" s="56" t="e">
        <f>VLOOKUP($B61, 'Issues Log'!$B$3:$J$302, 9, FALSE)</f>
        <v>#N/A</v>
      </c>
      <c r="M61" s="57" t="e">
        <f>VLOOKUP($B61, 'Issues Log'!$B$3:$K$302, 10, FALSE)</f>
        <v>#N/A</v>
      </c>
      <c r="N61" s="57"/>
      <c r="O61" s="57">
        <f t="shared" si="2"/>
        <v>25.2</v>
      </c>
    </row>
    <row r="62" spans="2:23" ht="15" customHeight="1" x14ac:dyDescent="0.35">
      <c r="B62" s="73"/>
      <c r="C62" s="7" t="str">
        <f t="shared" si="0"/>
        <v/>
      </c>
      <c r="D62" s="31" t="str">
        <f t="shared" si="7"/>
        <v/>
      </c>
      <c r="E62" s="7" t="str">
        <f t="shared" si="8"/>
        <v/>
      </c>
      <c r="F62" s="55" t="str">
        <f t="shared" si="8"/>
        <v/>
      </c>
      <c r="G62" s="58" t="str">
        <f t="shared" si="1"/>
        <v/>
      </c>
      <c r="H62" s="6"/>
      <c r="I62" s="50" t="e">
        <f>VLOOKUP(B62, 'Issues Log'!$B$3:$H$302, 7, FALSE)</f>
        <v>#N/A</v>
      </c>
      <c r="J62" s="13" t="e">
        <f>VLOOKUP(B62, 'Issues Log'!$B$3:$D$302, 3, FALSE)</f>
        <v>#N/A</v>
      </c>
      <c r="K62" s="2" t="e">
        <f>VLOOKUP(B62, 'Issues Log'!$B$3:$I$302, 8, FALSE)</f>
        <v>#N/A</v>
      </c>
      <c r="L62" s="56" t="e">
        <f>VLOOKUP($B62, 'Issues Log'!$B$3:$J$302, 9, FALSE)</f>
        <v>#N/A</v>
      </c>
      <c r="M62" s="57" t="e">
        <f>VLOOKUP($B62, 'Issues Log'!$B$3:$K$302, 10, FALSE)</f>
        <v>#N/A</v>
      </c>
      <c r="N62" s="57"/>
      <c r="O62" s="57">
        <f t="shared" si="2"/>
        <v>25.2</v>
      </c>
    </row>
    <row r="63" spans="2:23" ht="15" customHeight="1" x14ac:dyDescent="0.35">
      <c r="B63" s="73"/>
      <c r="C63" s="7" t="str">
        <f t="shared" si="0"/>
        <v/>
      </c>
      <c r="D63" s="31" t="str">
        <f t="shared" si="7"/>
        <v/>
      </c>
      <c r="E63" s="7" t="str">
        <f t="shared" si="8"/>
        <v/>
      </c>
      <c r="F63" s="55" t="str">
        <f t="shared" si="8"/>
        <v/>
      </c>
      <c r="G63" s="58" t="str">
        <f t="shared" si="1"/>
        <v/>
      </c>
      <c r="H63" s="6"/>
      <c r="I63" s="50" t="e">
        <f>VLOOKUP(B63, 'Issues Log'!$B$3:$H$302, 7, FALSE)</f>
        <v>#N/A</v>
      </c>
      <c r="J63" s="13" t="e">
        <f>VLOOKUP(B63, 'Issues Log'!$B$3:$D$302, 3, FALSE)</f>
        <v>#N/A</v>
      </c>
      <c r="K63" s="2" t="e">
        <f>VLOOKUP(B63, 'Issues Log'!$B$3:$I$302, 8, FALSE)</f>
        <v>#N/A</v>
      </c>
      <c r="L63" s="56" t="e">
        <f>VLOOKUP($B63, 'Issues Log'!$B$3:$J$302, 9, FALSE)</f>
        <v>#N/A</v>
      </c>
      <c r="M63" s="57" t="e">
        <f>VLOOKUP($B63, 'Issues Log'!$B$3:$K$302, 10, FALSE)</f>
        <v>#N/A</v>
      </c>
      <c r="N63" s="57"/>
      <c r="O63" s="57">
        <f t="shared" si="2"/>
        <v>25.2</v>
      </c>
    </row>
    <row r="64" spans="2:23" ht="15" customHeight="1" x14ac:dyDescent="0.35">
      <c r="B64" s="73"/>
      <c r="C64" s="7" t="str">
        <f t="shared" si="0"/>
        <v/>
      </c>
      <c r="D64" s="31" t="str">
        <f t="shared" si="7"/>
        <v/>
      </c>
      <c r="E64" s="7" t="str">
        <f t="shared" si="8"/>
        <v/>
      </c>
      <c r="F64" s="55" t="str">
        <f t="shared" si="8"/>
        <v/>
      </c>
      <c r="G64" s="58" t="str">
        <f t="shared" si="1"/>
        <v/>
      </c>
      <c r="H64" s="6"/>
      <c r="I64" s="50" t="e">
        <f>VLOOKUP(B64, 'Issues Log'!$B$3:$H$302, 7, FALSE)</f>
        <v>#N/A</v>
      </c>
      <c r="J64" s="13" t="e">
        <f>VLOOKUP(B64, 'Issues Log'!$B$3:$D$302, 3, FALSE)</f>
        <v>#N/A</v>
      </c>
      <c r="K64" s="2" t="e">
        <f>VLOOKUP(B64, 'Issues Log'!$B$3:$I$302, 8, FALSE)</f>
        <v>#N/A</v>
      </c>
      <c r="L64" s="56" t="e">
        <f>VLOOKUP($B64, 'Issues Log'!$B$3:$J$302, 9, FALSE)</f>
        <v>#N/A</v>
      </c>
      <c r="M64" s="57" t="e">
        <f>VLOOKUP($B64, 'Issues Log'!$B$3:$K$302, 10, FALSE)</f>
        <v>#N/A</v>
      </c>
      <c r="N64" s="57"/>
      <c r="O64" s="57">
        <f t="shared" si="2"/>
        <v>25.2</v>
      </c>
    </row>
    <row r="65" spans="2:15" ht="15" customHeight="1" x14ac:dyDescent="0.35">
      <c r="B65" s="73"/>
      <c r="C65" s="7" t="str">
        <f t="shared" si="0"/>
        <v/>
      </c>
      <c r="D65" s="31" t="str">
        <f t="shared" si="7"/>
        <v/>
      </c>
      <c r="E65" s="7" t="str">
        <f t="shared" si="8"/>
        <v/>
      </c>
      <c r="F65" s="55" t="str">
        <f t="shared" si="8"/>
        <v/>
      </c>
      <c r="G65" s="58" t="str">
        <f t="shared" si="1"/>
        <v/>
      </c>
      <c r="H65" s="6"/>
      <c r="I65" s="50" t="e">
        <f>VLOOKUP(B65, 'Issues Log'!$B$3:$H$302, 7, FALSE)</f>
        <v>#N/A</v>
      </c>
      <c r="J65" s="13" t="e">
        <f>VLOOKUP(B65, 'Issues Log'!$B$3:$D$302, 3, FALSE)</f>
        <v>#N/A</v>
      </c>
      <c r="K65" s="2" t="e">
        <f>VLOOKUP(B65, 'Issues Log'!$B$3:$I$302, 8, FALSE)</f>
        <v>#N/A</v>
      </c>
      <c r="L65" s="56" t="e">
        <f>VLOOKUP($B65, 'Issues Log'!$B$3:$J$302, 9, FALSE)</f>
        <v>#N/A</v>
      </c>
      <c r="M65" s="57" t="e">
        <f>VLOOKUP($B65, 'Issues Log'!$B$3:$K$302, 10, FALSE)</f>
        <v>#N/A</v>
      </c>
      <c r="N65" s="57"/>
      <c r="O65" s="57">
        <f t="shared" si="2"/>
        <v>25.2</v>
      </c>
    </row>
    <row r="66" spans="2:15" ht="15" customHeight="1" x14ac:dyDescent="0.35">
      <c r="B66" s="73"/>
      <c r="C66" s="7" t="str">
        <f t="shared" si="0"/>
        <v/>
      </c>
      <c r="D66" s="31" t="str">
        <f t="shared" si="7"/>
        <v/>
      </c>
      <c r="E66" s="7" t="str">
        <f t="shared" si="8"/>
        <v/>
      </c>
      <c r="F66" s="55" t="str">
        <f t="shared" si="8"/>
        <v/>
      </c>
      <c r="G66" s="58" t="str">
        <f t="shared" si="1"/>
        <v/>
      </c>
      <c r="H66" s="6"/>
      <c r="I66" s="50" t="e">
        <f>VLOOKUP(B66, 'Issues Log'!$B$3:$H$302, 7, FALSE)</f>
        <v>#N/A</v>
      </c>
      <c r="J66" s="13" t="e">
        <f>VLOOKUP(B66, 'Issues Log'!$B$3:$D$302, 3, FALSE)</f>
        <v>#N/A</v>
      </c>
      <c r="K66" s="2" t="e">
        <f>VLOOKUP(B66, 'Issues Log'!$B$3:$I$302, 8, FALSE)</f>
        <v>#N/A</v>
      </c>
      <c r="L66" s="56" t="e">
        <f>VLOOKUP($B66, 'Issues Log'!$B$3:$J$302, 9, FALSE)</f>
        <v>#N/A</v>
      </c>
      <c r="M66" s="57" t="e">
        <f>VLOOKUP($B66, 'Issues Log'!$B$3:$K$302, 10, FALSE)</f>
        <v>#N/A</v>
      </c>
      <c r="N66" s="57"/>
      <c r="O66" s="57">
        <f t="shared" si="2"/>
        <v>25.2</v>
      </c>
    </row>
    <row r="67" spans="2:15" ht="15" customHeight="1" x14ac:dyDescent="0.35">
      <c r="B67" s="73"/>
      <c r="C67" s="7" t="str">
        <f t="shared" si="0"/>
        <v/>
      </c>
      <c r="D67" s="31" t="str">
        <f t="shared" si="7"/>
        <v/>
      </c>
      <c r="E67" s="7" t="str">
        <f t="shared" si="8"/>
        <v/>
      </c>
      <c r="F67" s="55" t="str">
        <f t="shared" si="8"/>
        <v/>
      </c>
      <c r="G67" s="58" t="str">
        <f t="shared" si="1"/>
        <v/>
      </c>
      <c r="H67" s="6"/>
      <c r="I67" s="50" t="e">
        <f>VLOOKUP(B67, 'Issues Log'!$B$3:$H$302, 7, FALSE)</f>
        <v>#N/A</v>
      </c>
      <c r="J67" s="13" t="e">
        <f>VLOOKUP(B67, 'Issues Log'!$B$3:$D$302, 3, FALSE)</f>
        <v>#N/A</v>
      </c>
      <c r="K67" s="2" t="e">
        <f>VLOOKUP(B67, 'Issues Log'!$B$3:$I$302, 8, FALSE)</f>
        <v>#N/A</v>
      </c>
      <c r="L67" s="56" t="e">
        <f>VLOOKUP($B67, 'Issues Log'!$B$3:$J$302, 9, FALSE)</f>
        <v>#N/A</v>
      </c>
      <c r="M67" s="57" t="e">
        <f>VLOOKUP($B67, 'Issues Log'!$B$3:$K$302, 10, FALSE)</f>
        <v>#N/A</v>
      </c>
      <c r="N67" s="57"/>
      <c r="O67" s="57">
        <f t="shared" si="2"/>
        <v>25.2</v>
      </c>
    </row>
    <row r="68" spans="2:15" ht="15" customHeight="1" x14ac:dyDescent="0.35">
      <c r="B68" s="73"/>
      <c r="C68" s="7" t="str">
        <f t="shared" si="0"/>
        <v/>
      </c>
      <c r="D68" s="31" t="str">
        <f t="shared" si="7"/>
        <v/>
      </c>
      <c r="E68" s="7" t="str">
        <f t="shared" si="8"/>
        <v/>
      </c>
      <c r="F68" s="55" t="str">
        <f t="shared" si="8"/>
        <v/>
      </c>
      <c r="G68" s="58" t="str">
        <f t="shared" si="1"/>
        <v/>
      </c>
      <c r="H68" s="6"/>
      <c r="I68" s="50" t="e">
        <f>VLOOKUP(B68, 'Issues Log'!$B$3:$H$302, 7, FALSE)</f>
        <v>#N/A</v>
      </c>
      <c r="J68" s="13" t="e">
        <f>VLOOKUP(B68, 'Issues Log'!$B$3:$D$302, 3, FALSE)</f>
        <v>#N/A</v>
      </c>
      <c r="K68" s="2" t="e">
        <f>VLOOKUP(B68, 'Issues Log'!$B$3:$I$302, 8, FALSE)</f>
        <v>#N/A</v>
      </c>
      <c r="L68" s="56" t="e">
        <f>VLOOKUP($B68, 'Issues Log'!$B$3:$J$302, 9, FALSE)</f>
        <v>#N/A</v>
      </c>
      <c r="M68" s="57" t="e">
        <f>VLOOKUP($B68, 'Issues Log'!$B$3:$K$302, 10, FALSE)</f>
        <v>#N/A</v>
      </c>
      <c r="N68" s="57"/>
      <c r="O68" s="57">
        <f t="shared" si="2"/>
        <v>25.2</v>
      </c>
    </row>
    <row r="69" spans="2:15" ht="15" customHeight="1" x14ac:dyDescent="0.35">
      <c r="B69" s="73"/>
      <c r="C69" s="7" t="str">
        <f t="shared" si="0"/>
        <v/>
      </c>
      <c r="D69" s="31" t="str">
        <f t="shared" si="7"/>
        <v/>
      </c>
      <c r="E69" s="7" t="str">
        <f t="shared" si="8"/>
        <v/>
      </c>
      <c r="F69" s="55" t="str">
        <f t="shared" si="8"/>
        <v/>
      </c>
      <c r="G69" s="58" t="str">
        <f t="shared" si="1"/>
        <v/>
      </c>
      <c r="H69" s="6"/>
      <c r="I69" s="50" t="e">
        <f>VLOOKUP(B69, 'Issues Log'!$B$3:$H$302, 7, FALSE)</f>
        <v>#N/A</v>
      </c>
      <c r="J69" s="13" t="e">
        <f>VLOOKUP(B69, 'Issues Log'!$B$3:$D$302, 3, FALSE)</f>
        <v>#N/A</v>
      </c>
      <c r="K69" s="2" t="e">
        <f>VLOOKUP(B69, 'Issues Log'!$B$3:$I$302, 8, FALSE)</f>
        <v>#N/A</v>
      </c>
      <c r="L69" s="56" t="e">
        <f>VLOOKUP($B69, 'Issues Log'!$B$3:$J$302, 9, FALSE)</f>
        <v>#N/A</v>
      </c>
      <c r="M69" s="57" t="e">
        <f>VLOOKUP($B69, 'Issues Log'!$B$3:$K$302, 10, FALSE)</f>
        <v>#N/A</v>
      </c>
      <c r="N69" s="57"/>
      <c r="O69" s="57">
        <f t="shared" si="2"/>
        <v>25.2</v>
      </c>
    </row>
    <row r="70" spans="2:15" ht="15" customHeight="1" x14ac:dyDescent="0.35">
      <c r="B70" s="73"/>
      <c r="C70" s="7" t="str">
        <f t="shared" si="0"/>
        <v/>
      </c>
      <c r="D70" s="31" t="str">
        <f t="shared" si="7"/>
        <v/>
      </c>
      <c r="E70" s="7" t="str">
        <f t="shared" si="8"/>
        <v/>
      </c>
      <c r="F70" s="55" t="str">
        <f t="shared" si="8"/>
        <v/>
      </c>
      <c r="G70" s="58" t="str">
        <f t="shared" si="1"/>
        <v/>
      </c>
      <c r="H70" s="6"/>
      <c r="I70" s="50" t="e">
        <f>VLOOKUP(B70, 'Issues Log'!$B$3:$H$302, 7, FALSE)</f>
        <v>#N/A</v>
      </c>
      <c r="J70" s="13" t="e">
        <f>VLOOKUP(B70, 'Issues Log'!$B$3:$D$302, 3, FALSE)</f>
        <v>#N/A</v>
      </c>
      <c r="K70" s="2" t="e">
        <f>VLOOKUP(B70, 'Issues Log'!$B$3:$I$302, 8, FALSE)</f>
        <v>#N/A</v>
      </c>
      <c r="L70" s="56" t="e">
        <f>VLOOKUP($B70, 'Issues Log'!$B$3:$J$302, 9, FALSE)</f>
        <v>#N/A</v>
      </c>
      <c r="M70" s="57" t="e">
        <f>VLOOKUP($B70, 'Issues Log'!$B$3:$K$302, 10, FALSE)</f>
        <v>#N/A</v>
      </c>
      <c r="N70" s="57"/>
      <c r="O70" s="57">
        <f t="shared" si="2"/>
        <v>25.2</v>
      </c>
    </row>
    <row r="71" spans="2:15" ht="15" customHeight="1" x14ac:dyDescent="0.35">
      <c r="B71" s="73"/>
      <c r="C71" s="7" t="str">
        <f t="shared" si="0"/>
        <v/>
      </c>
      <c r="D71" s="31" t="str">
        <f t="shared" si="7"/>
        <v/>
      </c>
      <c r="E71" s="7" t="str">
        <f t="shared" si="8"/>
        <v/>
      </c>
      <c r="F71" s="55" t="str">
        <f t="shared" si="8"/>
        <v/>
      </c>
      <c r="G71" s="58" t="str">
        <f t="shared" si="1"/>
        <v/>
      </c>
      <c r="H71" s="6"/>
      <c r="I71" s="50" t="e">
        <f>VLOOKUP(B71, 'Issues Log'!$B$3:$H$302, 7, FALSE)</f>
        <v>#N/A</v>
      </c>
      <c r="J71" s="13" t="e">
        <f>VLOOKUP(B71, 'Issues Log'!$B$3:$D$302, 3, FALSE)</f>
        <v>#N/A</v>
      </c>
      <c r="K71" s="2" t="e">
        <f>VLOOKUP(B71, 'Issues Log'!$B$3:$I$302, 8, FALSE)</f>
        <v>#N/A</v>
      </c>
      <c r="L71" s="56" t="e">
        <f>VLOOKUP($B71, 'Issues Log'!$B$3:$J$302, 9, FALSE)</f>
        <v>#N/A</v>
      </c>
      <c r="M71" s="57" t="e">
        <f>VLOOKUP($B71, 'Issues Log'!$B$3:$K$302, 10, FALSE)</f>
        <v>#N/A</v>
      </c>
      <c r="N71" s="57"/>
      <c r="O71" s="57">
        <f t="shared" si="2"/>
        <v>25.2</v>
      </c>
    </row>
    <row r="72" spans="2:15" ht="15" customHeight="1" x14ac:dyDescent="0.35">
      <c r="B72" s="73"/>
      <c r="C72" s="7" t="str">
        <f t="shared" si="0"/>
        <v/>
      </c>
      <c r="D72" s="31" t="str">
        <f t="shared" si="7"/>
        <v/>
      </c>
      <c r="E72" s="7" t="str">
        <f t="shared" si="8"/>
        <v/>
      </c>
      <c r="F72" s="55" t="str">
        <f t="shared" si="8"/>
        <v/>
      </c>
      <c r="G72" s="58" t="str">
        <f t="shared" si="1"/>
        <v/>
      </c>
      <c r="H72" s="6"/>
      <c r="I72" s="50" t="e">
        <f>VLOOKUP(B72, 'Issues Log'!$B$3:$H$302, 7, FALSE)</f>
        <v>#N/A</v>
      </c>
      <c r="J72" s="13" t="e">
        <f>VLOOKUP(B72, 'Issues Log'!$B$3:$D$302, 3, FALSE)</f>
        <v>#N/A</v>
      </c>
      <c r="K72" s="2" t="e">
        <f>VLOOKUP(B72, 'Issues Log'!$B$3:$I$302, 8, FALSE)</f>
        <v>#N/A</v>
      </c>
      <c r="L72" s="56" t="e">
        <f>VLOOKUP($B72, 'Issues Log'!$B$3:$J$302, 9, FALSE)</f>
        <v>#N/A</v>
      </c>
      <c r="M72" s="57" t="e">
        <f>VLOOKUP($B72, 'Issues Log'!$B$3:$K$302, 10, FALSE)</f>
        <v>#N/A</v>
      </c>
      <c r="N72" s="57"/>
      <c r="O72" s="57">
        <f t="shared" si="2"/>
        <v>25.2</v>
      </c>
    </row>
    <row r="73" spans="2:15" ht="15" customHeight="1" x14ac:dyDescent="0.35">
      <c r="B73" s="46"/>
      <c r="C73" s="46"/>
      <c r="D73" s="46"/>
      <c r="E73" s="46"/>
      <c r="F73" s="46"/>
      <c r="G73" s="46"/>
      <c r="I73" s="18"/>
    </row>
    <row r="74" spans="2:15" ht="15" customHeight="1" x14ac:dyDescent="0.35"/>
    <row r="75" spans="2:15" ht="15" customHeight="1" x14ac:dyDescent="0.35"/>
    <row r="76" spans="2:15" ht="15" customHeight="1" x14ac:dyDescent="0.35"/>
    <row r="77" spans="2:15" ht="15" customHeight="1" x14ac:dyDescent="0.35"/>
    <row r="78" spans="2:15" ht="15" customHeight="1" x14ac:dyDescent="0.35"/>
    <row r="79" spans="2:15" ht="15" customHeight="1" x14ac:dyDescent="0.35"/>
    <row r="80" spans="2:15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</sheetData>
  <phoneticPr fontId="3" type="noConversion"/>
  <conditionalFormatting sqref="D21">
    <cfRule type="cellIs" dxfId="7" priority="1" stopIfTrue="1" operator="lessThan">
      <formula>-0.25</formula>
    </cfRule>
    <cfRule type="cellIs" dxfId="6" priority="2" stopIfTrue="1" operator="between">
      <formula>-0.25</formula>
      <formula>0.75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G101"/>
  <sheetViews>
    <sheetView workbookViewId="0">
      <selection activeCell="E4" sqref="E4"/>
    </sheetView>
  </sheetViews>
  <sheetFormatPr defaultColWidth="17.1328125" defaultRowHeight="12.75" customHeight="1" x14ac:dyDescent="0.35"/>
  <cols>
    <col min="1" max="1" width="3.53125" customWidth="1"/>
    <col min="2" max="2" width="5.33203125" customWidth="1"/>
    <col min="3" max="3" width="30.46484375" customWidth="1"/>
    <col min="4" max="4" width="10.6640625" customWidth="1"/>
    <col min="5" max="6" width="12.46484375" customWidth="1"/>
    <col min="7" max="7" width="13.1328125" customWidth="1"/>
    <col min="8" max="8" width="3.86328125" hidden="1" customWidth="1"/>
    <col min="9" max="9" width="18.46484375" hidden="1" customWidth="1"/>
    <col min="10" max="10" width="13.86328125" hidden="1" customWidth="1"/>
    <col min="11" max="11" width="13.6640625" style="20" hidden="1" customWidth="1"/>
    <col min="12" max="13" width="13.53125" style="20" hidden="1" customWidth="1"/>
    <col min="14" max="14" width="5.1328125" style="20" hidden="1" customWidth="1"/>
    <col min="15" max="15" width="7.33203125" style="20" hidden="1" customWidth="1"/>
    <col min="16" max="16" width="3.46484375" customWidth="1"/>
    <col min="17" max="17" width="10.6640625" customWidth="1"/>
    <col min="18" max="18" width="6.6640625" customWidth="1"/>
    <col min="19" max="19" width="11.33203125" customWidth="1"/>
    <col min="20" max="20" width="11.86328125" customWidth="1"/>
    <col min="21" max="21" width="13" customWidth="1"/>
    <col min="22" max="22" width="12.53125" customWidth="1"/>
    <col min="23" max="23" width="13.1328125" customWidth="1"/>
    <col min="24" max="24" width="4" customWidth="1"/>
    <col min="25" max="25" width="11.46484375" customWidth="1"/>
    <col min="26" max="26" width="6.1328125" customWidth="1"/>
    <col min="27" max="27" width="5.6640625" customWidth="1"/>
    <col min="28" max="28" width="4.33203125" customWidth="1"/>
    <col min="29" max="29" width="6.33203125" customWidth="1"/>
    <col min="30" max="30" width="5.46484375" customWidth="1"/>
    <col min="31" max="31" width="3" customWidth="1"/>
    <col min="32" max="32" width="13.33203125" customWidth="1"/>
    <col min="33" max="33" width="23.1328125" customWidth="1"/>
  </cols>
  <sheetData>
    <row r="2" spans="2:33" s="21" customFormat="1" ht="26.45" customHeight="1" x14ac:dyDescent="0.35">
      <c r="B2" s="22"/>
      <c r="C2" s="23" t="s">
        <v>12</v>
      </c>
      <c r="D2" s="23"/>
      <c r="E2" s="24"/>
      <c r="F2" s="47"/>
      <c r="G2" s="47"/>
      <c r="H2" s="25"/>
      <c r="I2" s="25"/>
      <c r="J2" s="25"/>
      <c r="K2" s="26"/>
      <c r="L2" s="26"/>
      <c r="M2" s="26"/>
      <c r="N2" s="26"/>
      <c r="O2" s="26"/>
      <c r="P2" s="47"/>
      <c r="Q2" s="48"/>
      <c r="R2"/>
      <c r="S2"/>
      <c r="T2"/>
      <c r="U2"/>
      <c r="V2"/>
      <c r="W2"/>
      <c r="X2"/>
      <c r="Y2"/>
      <c r="Z2"/>
      <c r="AA2"/>
      <c r="AB2" s="66"/>
      <c r="AC2" s="67"/>
      <c r="AD2" s="67"/>
      <c r="AE2" s="66"/>
      <c r="AF2" s="27"/>
    </row>
    <row r="3" spans="2:33" ht="15" customHeight="1" x14ac:dyDescent="0.35">
      <c r="B3" s="3"/>
      <c r="C3" s="7" t="s">
        <v>10</v>
      </c>
      <c r="D3" s="8">
        <v>42867</v>
      </c>
      <c r="E3" s="6"/>
      <c r="F3" s="46"/>
      <c r="G3" s="46"/>
      <c r="P3" s="46"/>
      <c r="Q3" s="48"/>
      <c r="AB3" s="46"/>
      <c r="AC3" s="48"/>
      <c r="AD3" s="48"/>
      <c r="AE3" s="46"/>
      <c r="AG3" s="2"/>
    </row>
    <row r="4" spans="2:33" ht="15" customHeight="1" x14ac:dyDescent="0.35">
      <c r="B4" s="3"/>
      <c r="C4" s="7" t="s">
        <v>3</v>
      </c>
      <c r="D4" s="8">
        <v>42881</v>
      </c>
      <c r="E4" s="6"/>
      <c r="F4" s="46"/>
      <c r="G4" s="46"/>
      <c r="P4" s="46"/>
      <c r="Q4" s="48"/>
      <c r="AB4" s="46"/>
      <c r="AC4" s="48"/>
      <c r="AD4" s="48"/>
      <c r="AE4" s="46"/>
      <c r="AF4" s="46"/>
    </row>
    <row r="5" spans="2:33" ht="15" customHeight="1" x14ac:dyDescent="0.35">
      <c r="B5" s="3"/>
      <c r="C5" s="7" t="s">
        <v>0</v>
      </c>
      <c r="D5" s="9">
        <v>4</v>
      </c>
      <c r="E5" s="6"/>
      <c r="F5" s="46"/>
      <c r="G5" s="46"/>
      <c r="P5" s="46"/>
      <c r="Q5" s="48"/>
      <c r="AB5" s="46"/>
      <c r="AC5" s="48"/>
      <c r="AD5" s="48"/>
      <c r="AE5" s="46"/>
      <c r="AF5" s="16"/>
    </row>
    <row r="6" spans="2:33" ht="15" customHeight="1" x14ac:dyDescent="0.35">
      <c r="B6" s="3"/>
      <c r="C6" s="7" t="s">
        <v>13</v>
      </c>
      <c r="D6" s="9">
        <v>0.7</v>
      </c>
      <c r="E6" s="6"/>
      <c r="F6" s="46"/>
      <c r="G6" s="46"/>
      <c r="P6" s="46"/>
      <c r="Q6" s="48"/>
      <c r="AB6" s="46"/>
      <c r="AC6" s="48"/>
      <c r="AD6" s="48"/>
      <c r="AE6" s="46"/>
    </row>
    <row r="7" spans="2:33" ht="15" customHeight="1" x14ac:dyDescent="0.35">
      <c r="B7" s="3"/>
      <c r="C7" s="7" t="s">
        <v>24</v>
      </c>
      <c r="D7" s="7">
        <f>NETWORKDAYS($D$3,$D$4,Holidays!$C$5:$C$100)</f>
        <v>11</v>
      </c>
      <c r="E7" s="6"/>
      <c r="F7" s="46"/>
      <c r="G7" s="46"/>
      <c r="P7" s="46"/>
      <c r="Q7" s="48"/>
      <c r="AB7" s="46"/>
      <c r="AC7" s="48"/>
      <c r="AD7" s="48"/>
      <c r="AE7" s="46"/>
    </row>
    <row r="8" spans="2:33" ht="15" customHeight="1" x14ac:dyDescent="0.35">
      <c r="B8" s="3"/>
      <c r="C8" s="7" t="s">
        <v>25</v>
      </c>
      <c r="D8" s="7">
        <f>D5*D7</f>
        <v>44</v>
      </c>
      <c r="E8" s="6"/>
      <c r="F8" s="46"/>
      <c r="G8" s="46"/>
      <c r="P8" s="46"/>
      <c r="Q8" s="48"/>
      <c r="AB8" s="46"/>
      <c r="AC8" s="48"/>
      <c r="AD8" s="48"/>
      <c r="AE8" s="46"/>
    </row>
    <row r="9" spans="2:33" ht="15" customHeight="1" x14ac:dyDescent="0.35">
      <c r="B9" s="3"/>
      <c r="C9" s="7" t="s">
        <v>26</v>
      </c>
      <c r="D9" s="7">
        <f>ROUNDDOWN(D6*D8,1)</f>
        <v>30.8</v>
      </c>
      <c r="E9" s="6"/>
      <c r="F9" s="46"/>
      <c r="G9" s="46"/>
      <c r="P9" s="46"/>
      <c r="Q9" s="48"/>
      <c r="AB9" s="46"/>
      <c r="AC9" s="48"/>
      <c r="AD9" s="48"/>
      <c r="AE9" s="46"/>
    </row>
    <row r="10" spans="2:33" ht="15" customHeight="1" x14ac:dyDescent="0.35">
      <c r="B10" s="3"/>
      <c r="C10" s="7" t="s">
        <v>27</v>
      </c>
      <c r="D10" s="15">
        <f>(-1*D9)/D7</f>
        <v>-2.8000000000000003</v>
      </c>
      <c r="E10" s="6"/>
      <c r="F10" s="46"/>
      <c r="G10" s="46"/>
      <c r="P10" s="46"/>
      <c r="Q10" s="48"/>
      <c r="AB10" s="46"/>
      <c r="AC10" s="48"/>
      <c r="AD10" s="48"/>
      <c r="AE10" s="46"/>
    </row>
    <row r="11" spans="2:33" ht="15" customHeight="1" x14ac:dyDescent="0.35">
      <c r="B11" s="46"/>
      <c r="C11" s="11"/>
      <c r="D11" s="11"/>
      <c r="E11" s="46"/>
      <c r="F11" s="46"/>
      <c r="G11" s="46"/>
      <c r="P11" s="46"/>
      <c r="Q11" s="48"/>
      <c r="AB11" s="46"/>
      <c r="AC11" s="48"/>
      <c r="AD11" s="48"/>
      <c r="AE11" s="46"/>
    </row>
    <row r="12" spans="2:33" ht="15" customHeight="1" x14ac:dyDescent="0.35">
      <c r="B12" s="46"/>
      <c r="C12" s="46"/>
      <c r="D12" s="46"/>
      <c r="E12" s="46"/>
      <c r="F12" s="46"/>
      <c r="G12" s="46"/>
      <c r="P12" s="46"/>
      <c r="Q12" s="48"/>
      <c r="AB12" s="46"/>
      <c r="AC12" s="48"/>
      <c r="AD12" s="48"/>
      <c r="AE12" s="46"/>
    </row>
    <row r="13" spans="2:33" ht="15" customHeight="1" x14ac:dyDescent="0.35">
      <c r="B13" s="46"/>
      <c r="C13" s="46"/>
      <c r="D13" s="46"/>
      <c r="E13" s="46"/>
      <c r="F13" s="46"/>
      <c r="G13" s="46"/>
      <c r="P13" s="46"/>
      <c r="Q13" s="48"/>
      <c r="AB13" s="46"/>
      <c r="AC13" s="48"/>
      <c r="AD13" s="48"/>
      <c r="AE13" s="46"/>
    </row>
    <row r="14" spans="2:33" ht="15" customHeight="1" x14ac:dyDescent="0.35">
      <c r="B14" s="46"/>
      <c r="C14" s="46"/>
      <c r="D14" s="46"/>
      <c r="E14" s="46"/>
      <c r="F14" s="46"/>
      <c r="G14" s="46"/>
      <c r="P14" s="46"/>
      <c r="Q14" s="48"/>
      <c r="AB14" s="46"/>
      <c r="AC14" s="48"/>
      <c r="AD14" s="48"/>
      <c r="AE14" s="46"/>
    </row>
    <row r="15" spans="2:33" ht="15" customHeight="1" x14ac:dyDescent="0.35">
      <c r="B15" s="46"/>
      <c r="C15" s="46"/>
      <c r="D15" s="46"/>
      <c r="E15" s="46"/>
      <c r="F15" s="46"/>
      <c r="G15" s="46"/>
      <c r="P15" s="46"/>
      <c r="Q15" s="48"/>
      <c r="AB15" s="46"/>
      <c r="AC15" s="48"/>
      <c r="AD15" s="48"/>
      <c r="AE15" s="46"/>
    </row>
    <row r="16" spans="2:33" ht="15" customHeight="1" x14ac:dyDescent="0.35">
      <c r="B16" s="46"/>
      <c r="C16" s="46"/>
      <c r="D16" s="46"/>
      <c r="E16" s="46"/>
      <c r="F16" s="46"/>
      <c r="G16" s="46"/>
      <c r="P16" s="46"/>
      <c r="Q16" s="48"/>
      <c r="AB16" s="46"/>
      <c r="AC16" s="48"/>
      <c r="AD16" s="48"/>
      <c r="AE16" s="46"/>
    </row>
    <row r="17" spans="2:31" ht="15" customHeight="1" x14ac:dyDescent="0.35">
      <c r="B17" s="46"/>
      <c r="C17" s="46"/>
      <c r="D17" s="46"/>
      <c r="E17" s="46"/>
      <c r="F17" s="46"/>
      <c r="G17" s="46"/>
      <c r="P17" s="46"/>
      <c r="Q17" s="48"/>
      <c r="AB17" s="46"/>
      <c r="AC17" s="48"/>
      <c r="AD17" s="48"/>
      <c r="AE17" s="46"/>
    </row>
    <row r="18" spans="2:31" ht="15" customHeight="1" x14ac:dyDescent="0.35">
      <c r="B18" s="46"/>
      <c r="C18" s="46"/>
      <c r="D18" s="46"/>
      <c r="E18" s="46"/>
      <c r="F18" s="46"/>
      <c r="G18" s="46"/>
      <c r="P18" s="46"/>
      <c r="Q18" s="48"/>
      <c r="AB18" s="46"/>
      <c r="AC18" s="48"/>
      <c r="AD18" s="48"/>
      <c r="AE18" s="46"/>
    </row>
    <row r="19" spans="2:31" ht="15" customHeight="1" x14ac:dyDescent="0.35">
      <c r="B19" s="46"/>
      <c r="C19" s="10"/>
      <c r="D19" s="10"/>
      <c r="E19" s="46"/>
      <c r="F19" s="46"/>
      <c r="G19" s="46"/>
      <c r="P19" s="46"/>
      <c r="Q19" s="48"/>
      <c r="AB19" s="46"/>
      <c r="AC19" s="48"/>
      <c r="AD19" s="48"/>
      <c r="AE19" s="46"/>
    </row>
    <row r="20" spans="2:31" ht="15" customHeight="1" x14ac:dyDescent="0.4">
      <c r="B20" s="3"/>
      <c r="C20" s="4" t="s">
        <v>11</v>
      </c>
      <c r="D20" s="4">
        <f>SUM(D24:D72)</f>
        <v>0</v>
      </c>
      <c r="E20" s="46"/>
      <c r="F20" s="46"/>
      <c r="G20" s="46"/>
      <c r="P20" s="46"/>
      <c r="Q20" s="48"/>
      <c r="AB20" s="46"/>
      <c r="AC20" s="48"/>
      <c r="AD20" s="48"/>
      <c r="AE20" s="46"/>
    </row>
    <row r="21" spans="2:31" ht="15" customHeight="1" x14ac:dyDescent="0.4">
      <c r="B21" s="3"/>
      <c r="C21" s="12" t="s">
        <v>22</v>
      </c>
      <c r="D21" s="7">
        <f>$D$9-$D$20</f>
        <v>30.8</v>
      </c>
      <c r="E21" s="46"/>
      <c r="F21" s="46"/>
      <c r="G21" s="46"/>
      <c r="Y21" s="48"/>
      <c r="Z21" s="48"/>
      <c r="AA21" s="48"/>
      <c r="AB21" s="46"/>
      <c r="AC21" s="48"/>
      <c r="AD21" s="48"/>
      <c r="AE21" s="46"/>
    </row>
    <row r="22" spans="2:31" ht="17" customHeight="1" x14ac:dyDescent="0.35">
      <c r="B22" s="46"/>
      <c r="C22" s="11"/>
      <c r="D22" s="11"/>
      <c r="E22" s="46"/>
      <c r="F22" s="46"/>
      <c r="G22" s="46"/>
      <c r="Y22" s="48"/>
      <c r="Z22" s="48"/>
      <c r="AA22" s="48"/>
      <c r="AB22" s="46"/>
      <c r="AC22" s="48"/>
      <c r="AD22" s="48"/>
      <c r="AE22" s="46"/>
    </row>
    <row r="23" spans="2:31" ht="31.25" customHeight="1" x14ac:dyDescent="0.4">
      <c r="B23" s="49" t="s">
        <v>34</v>
      </c>
      <c r="C23" s="4" t="s">
        <v>19</v>
      </c>
      <c r="D23" s="4" t="s">
        <v>18</v>
      </c>
      <c r="E23" s="4" t="s">
        <v>21</v>
      </c>
      <c r="F23" s="4" t="s">
        <v>33</v>
      </c>
      <c r="G23" s="4" t="s">
        <v>36</v>
      </c>
      <c r="H23" s="6"/>
      <c r="I23" s="5" t="s">
        <v>6</v>
      </c>
      <c r="J23" s="5" t="s">
        <v>14</v>
      </c>
      <c r="K23" s="19" t="s">
        <v>5</v>
      </c>
      <c r="L23" s="19" t="s">
        <v>37</v>
      </c>
      <c r="M23" s="19" t="s">
        <v>38</v>
      </c>
      <c r="N23" s="19"/>
      <c r="O23" s="19" t="s">
        <v>39</v>
      </c>
      <c r="Q23" s="23" t="s">
        <v>1</v>
      </c>
      <c r="R23" s="23" t="s">
        <v>7</v>
      </c>
      <c r="S23" s="23" t="s">
        <v>28</v>
      </c>
      <c r="T23" s="23" t="s">
        <v>29</v>
      </c>
      <c r="U23" s="23" t="s">
        <v>17</v>
      </c>
      <c r="V23" s="23" t="s">
        <v>23</v>
      </c>
      <c r="W23" s="23" t="s">
        <v>2</v>
      </c>
      <c r="X23" s="46"/>
      <c r="Y23" s="63" t="s">
        <v>40</v>
      </c>
      <c r="Z23" s="46"/>
      <c r="AA23" s="46"/>
    </row>
    <row r="24" spans="2:31" ht="15" customHeight="1" x14ac:dyDescent="0.35">
      <c r="B24" s="73"/>
      <c r="C24" s="7" t="str">
        <f t="shared" ref="C24:C72" si="0">IF(ISERROR(J24),"",J24)</f>
        <v/>
      </c>
      <c r="D24" s="31" t="str">
        <f>IF(ISERROR(I24),"",I24)</f>
        <v/>
      </c>
      <c r="E24" s="7" t="str">
        <f>IF(ISERROR(K24),"",K24)</f>
        <v/>
      </c>
      <c r="F24" s="55" t="str">
        <f>IF(ISERROR(L24),"",L24)</f>
        <v/>
      </c>
      <c r="G24" s="58" t="str">
        <f t="shared" ref="G24:G72" si="1">IF(ISERROR(M24),"",M24)</f>
        <v/>
      </c>
      <c r="H24" s="6"/>
      <c r="I24" s="50" t="e">
        <f>VLOOKUP(B24, 'Issues Log'!$B$3:$H$302, 7, FALSE)</f>
        <v>#N/A</v>
      </c>
      <c r="J24" s="13" t="e">
        <f>VLOOKUP(B24, 'Issues Log'!$B$3:$D$302, 3, FALSE)</f>
        <v>#N/A</v>
      </c>
      <c r="K24" s="2" t="e">
        <f>VLOOKUP(B24, 'Issues Log'!$B$3:$I$302, 8, FALSE)</f>
        <v>#N/A</v>
      </c>
      <c r="L24" s="56" t="e">
        <f>VLOOKUP($B24, 'Issues Log'!$B$3:$J$302, 9, FALSE)</f>
        <v>#N/A</v>
      </c>
      <c r="M24" s="57" t="e">
        <f>VLOOKUP($B24, 'Issues Log'!$B$3:$K$302, 10, FALSE)</f>
        <v>#N/A</v>
      </c>
      <c r="N24" s="57"/>
      <c r="O24" s="57">
        <f t="shared" ref="O24:O72" si="2">ROUND($D$9+($R24-1)*$D$10,1)</f>
        <v>30.8</v>
      </c>
      <c r="Q24" s="55">
        <f>WORKDAY($D$3,(R24-1),Holidays!$C$5:$C$100)</f>
        <v>42867</v>
      </c>
      <c r="R24" s="7">
        <v>1</v>
      </c>
      <c r="S24" s="7">
        <f t="shared" ref="S24:S53" si="3">IF(OR(O24&lt;0,0,O24&gt;$D$9),0,O24)</f>
        <v>30.8</v>
      </c>
      <c r="T24" s="7">
        <f t="shared" ref="T24:T53" si="4">$D$9-U24</f>
        <v>30.8</v>
      </c>
      <c r="U24" s="7">
        <f>SUMIF($L$24:$L$72,"&lt;"&amp;Q24,$M$24:$M$72)</f>
        <v>0</v>
      </c>
      <c r="V24" s="7">
        <f t="shared" ref="V24:V53" si="5">$D$5*(R24-1)</f>
        <v>0</v>
      </c>
      <c r="W24" s="7" t="str">
        <f t="shared" ref="W24:W53" si="6">IF(OR((T24=""),(V24=0)),"",ROUND((U24/V24),2))</f>
        <v/>
      </c>
      <c r="X24" s="46"/>
      <c r="Y24" s="64">
        <v>42853</v>
      </c>
      <c r="Z24" s="46"/>
      <c r="AA24" s="46"/>
    </row>
    <row r="25" spans="2:31" ht="15" customHeight="1" x14ac:dyDescent="0.35">
      <c r="B25" s="73"/>
      <c r="C25" s="7" t="str">
        <f t="shared" si="0"/>
        <v/>
      </c>
      <c r="D25" s="31" t="str">
        <f t="shared" ref="D25:D72" si="7">IF(ISERROR(I25),"",I25)</f>
        <v/>
      </c>
      <c r="E25" s="7" t="str">
        <f t="shared" ref="E25:F72" si="8">IF(ISERROR(K25),"",K25)</f>
        <v/>
      </c>
      <c r="F25" s="55" t="str">
        <f t="shared" si="8"/>
        <v/>
      </c>
      <c r="G25" s="58" t="str">
        <f t="shared" si="1"/>
        <v/>
      </c>
      <c r="H25" s="6"/>
      <c r="I25" s="50" t="e">
        <f>VLOOKUP(B25, 'Issues Log'!$B$3:$H$302, 7, FALSE)</f>
        <v>#N/A</v>
      </c>
      <c r="J25" s="13" t="e">
        <f>VLOOKUP(B25, 'Issues Log'!$B$3:$D$302, 3, FALSE)</f>
        <v>#N/A</v>
      </c>
      <c r="K25" s="2" t="e">
        <f>VLOOKUP(B25, 'Issues Log'!$B$3:$I$302, 8, FALSE)</f>
        <v>#N/A</v>
      </c>
      <c r="L25" s="56" t="e">
        <f>VLOOKUP($B25, 'Issues Log'!$B$3:$J$302, 9, FALSE)</f>
        <v>#N/A</v>
      </c>
      <c r="M25" s="57" t="e">
        <f>VLOOKUP($B25, 'Issues Log'!$B$3:$K$302, 10, FALSE)</f>
        <v>#N/A</v>
      </c>
      <c r="N25" s="57"/>
      <c r="O25" s="57">
        <f t="shared" si="2"/>
        <v>28</v>
      </c>
      <c r="Q25" s="55">
        <f>WORKDAY($D$3,(R25-1),Holidays!$C$5:$C$100)</f>
        <v>42870</v>
      </c>
      <c r="R25" s="7">
        <v>2</v>
      </c>
      <c r="S25" s="7">
        <f t="shared" si="3"/>
        <v>28</v>
      </c>
      <c r="T25" s="7">
        <f t="shared" si="4"/>
        <v>30.8</v>
      </c>
      <c r="U25" s="7">
        <f t="shared" ref="U25:U53" si="9">SUMIF($L$24:$L$72,"&lt;"&amp;Q25,$M$24:$M$72)</f>
        <v>0</v>
      </c>
      <c r="V25" s="7">
        <f t="shared" si="5"/>
        <v>4</v>
      </c>
      <c r="W25" s="7">
        <f t="shared" si="6"/>
        <v>0</v>
      </c>
      <c r="X25" s="46"/>
      <c r="Y25" s="7">
        <f>NETWORKDAYS($D$3,$Y$24,Holidays!$C$5:$C$100)</f>
        <v>-8</v>
      </c>
      <c r="Z25" s="46"/>
      <c r="AA25" s="46"/>
    </row>
    <row r="26" spans="2:31" ht="15" customHeight="1" x14ac:dyDescent="0.35">
      <c r="B26" s="73"/>
      <c r="C26" s="7" t="str">
        <f t="shared" si="0"/>
        <v/>
      </c>
      <c r="D26" s="31" t="str">
        <f t="shared" si="7"/>
        <v/>
      </c>
      <c r="E26" s="7" t="str">
        <f t="shared" si="8"/>
        <v/>
      </c>
      <c r="F26" s="55" t="str">
        <f t="shared" si="8"/>
        <v/>
      </c>
      <c r="G26" s="58" t="str">
        <f t="shared" si="1"/>
        <v/>
      </c>
      <c r="H26" s="6"/>
      <c r="I26" s="50" t="e">
        <f>VLOOKUP(B26, 'Issues Log'!$B$3:$H$302, 7, FALSE)</f>
        <v>#N/A</v>
      </c>
      <c r="J26" s="13" t="e">
        <f>VLOOKUP(B26, 'Issues Log'!$B$3:$D$302, 3, FALSE)</f>
        <v>#N/A</v>
      </c>
      <c r="K26" s="2" t="e">
        <f>VLOOKUP(B26, 'Issues Log'!$B$3:$I$302, 8, FALSE)</f>
        <v>#N/A</v>
      </c>
      <c r="L26" s="56" t="e">
        <f>VLOOKUP($B26, 'Issues Log'!$B$3:$J$302, 9, FALSE)</f>
        <v>#N/A</v>
      </c>
      <c r="M26" s="57" t="e">
        <f>VLOOKUP($B26, 'Issues Log'!$B$3:$K$302, 10, FALSE)</f>
        <v>#N/A</v>
      </c>
      <c r="N26" s="57"/>
      <c r="O26" s="57">
        <f t="shared" si="2"/>
        <v>25.2</v>
      </c>
      <c r="Q26" s="55">
        <f>WORKDAY($D$3,(R26-1),Holidays!$C$5:$C$100)</f>
        <v>42871</v>
      </c>
      <c r="R26" s="7">
        <v>3</v>
      </c>
      <c r="S26" s="7">
        <f t="shared" si="3"/>
        <v>25.2</v>
      </c>
      <c r="T26" s="7">
        <f t="shared" si="4"/>
        <v>30.8</v>
      </c>
      <c r="U26" s="7">
        <f t="shared" si="9"/>
        <v>0</v>
      </c>
      <c r="V26" s="7">
        <f t="shared" si="5"/>
        <v>8</v>
      </c>
      <c r="W26" s="7">
        <f t="shared" si="6"/>
        <v>0</v>
      </c>
      <c r="X26" s="46"/>
      <c r="Y26" s="46"/>
      <c r="Z26" s="46"/>
      <c r="AA26" s="46"/>
    </row>
    <row r="27" spans="2:31" ht="15" customHeight="1" x14ac:dyDescent="0.35">
      <c r="B27" s="73"/>
      <c r="C27" s="7" t="str">
        <f t="shared" si="0"/>
        <v/>
      </c>
      <c r="D27" s="31" t="str">
        <f t="shared" si="7"/>
        <v/>
      </c>
      <c r="E27" s="7" t="str">
        <f t="shared" si="8"/>
        <v/>
      </c>
      <c r="F27" s="55" t="str">
        <f t="shared" si="8"/>
        <v/>
      </c>
      <c r="G27" s="58" t="str">
        <f t="shared" si="1"/>
        <v/>
      </c>
      <c r="H27" s="6"/>
      <c r="I27" s="50" t="e">
        <f>VLOOKUP(B27, 'Issues Log'!$B$3:$H$302, 7, FALSE)</f>
        <v>#N/A</v>
      </c>
      <c r="J27" s="13" t="e">
        <f>VLOOKUP(B27, 'Issues Log'!$B$3:$D$302, 3, FALSE)</f>
        <v>#N/A</v>
      </c>
      <c r="K27" s="2" t="e">
        <f>VLOOKUP(B27, 'Issues Log'!$B$3:$I$302, 8, FALSE)</f>
        <v>#N/A</v>
      </c>
      <c r="L27" s="56" t="e">
        <f>VLOOKUP($B27, 'Issues Log'!$B$3:$J$302, 9, FALSE)</f>
        <v>#N/A</v>
      </c>
      <c r="M27" s="57" t="e">
        <f>VLOOKUP($B27, 'Issues Log'!$B$3:$K$302, 10, FALSE)</f>
        <v>#N/A</v>
      </c>
      <c r="N27" s="57"/>
      <c r="O27" s="57">
        <f t="shared" si="2"/>
        <v>22.4</v>
      </c>
      <c r="Q27" s="55">
        <f>WORKDAY($D$3,(R27-1),Holidays!$C$5:$C$100)</f>
        <v>42872</v>
      </c>
      <c r="R27" s="7">
        <v>4</v>
      </c>
      <c r="S27" s="7">
        <f t="shared" si="3"/>
        <v>22.4</v>
      </c>
      <c r="T27" s="7">
        <f t="shared" si="4"/>
        <v>30.8</v>
      </c>
      <c r="U27" s="7">
        <f t="shared" si="9"/>
        <v>0</v>
      </c>
      <c r="V27" s="7">
        <f t="shared" si="5"/>
        <v>12</v>
      </c>
      <c r="W27" s="7">
        <f t="shared" si="6"/>
        <v>0</v>
      </c>
      <c r="X27" s="46"/>
      <c r="Y27" s="46"/>
      <c r="Z27" s="46"/>
      <c r="AA27" s="46"/>
    </row>
    <row r="28" spans="2:31" ht="15" customHeight="1" x14ac:dyDescent="0.35">
      <c r="B28" s="73"/>
      <c r="C28" s="7" t="str">
        <f t="shared" si="0"/>
        <v/>
      </c>
      <c r="D28" s="31" t="str">
        <f t="shared" si="7"/>
        <v/>
      </c>
      <c r="E28" s="7" t="str">
        <f t="shared" si="8"/>
        <v/>
      </c>
      <c r="F28" s="55" t="str">
        <f t="shared" si="8"/>
        <v/>
      </c>
      <c r="G28" s="58" t="str">
        <f t="shared" si="1"/>
        <v/>
      </c>
      <c r="H28" s="6"/>
      <c r="I28" s="50" t="e">
        <f>VLOOKUP(B28, 'Issues Log'!$B$3:$H$302, 7, FALSE)</f>
        <v>#N/A</v>
      </c>
      <c r="J28" s="13" t="e">
        <f>VLOOKUP(B28, 'Issues Log'!$B$3:$D$302, 3, FALSE)</f>
        <v>#N/A</v>
      </c>
      <c r="K28" s="2" t="e">
        <f>VLOOKUP(B28, 'Issues Log'!$B$3:$I$302, 8, FALSE)</f>
        <v>#N/A</v>
      </c>
      <c r="L28" s="56" t="e">
        <f>VLOOKUP($B28, 'Issues Log'!$B$3:$J$302, 9, FALSE)</f>
        <v>#N/A</v>
      </c>
      <c r="M28" s="57" t="e">
        <f>VLOOKUP($B28, 'Issues Log'!$B$3:$K$302, 10, FALSE)</f>
        <v>#N/A</v>
      </c>
      <c r="N28" s="57"/>
      <c r="O28" s="57">
        <f t="shared" si="2"/>
        <v>19.600000000000001</v>
      </c>
      <c r="Q28" s="55">
        <f>WORKDAY($D$3,(R28-1),Holidays!$C$5:$C$100)</f>
        <v>42873</v>
      </c>
      <c r="R28" s="7">
        <v>5</v>
      </c>
      <c r="S28" s="7">
        <f t="shared" si="3"/>
        <v>19.600000000000001</v>
      </c>
      <c r="T28" s="7">
        <f t="shared" si="4"/>
        <v>30.8</v>
      </c>
      <c r="U28" s="7">
        <f t="shared" si="9"/>
        <v>0</v>
      </c>
      <c r="V28" s="7">
        <f t="shared" si="5"/>
        <v>16</v>
      </c>
      <c r="W28" s="7">
        <f t="shared" si="6"/>
        <v>0</v>
      </c>
      <c r="X28" s="46"/>
      <c r="Y28" s="46"/>
      <c r="Z28" s="46"/>
      <c r="AA28" s="46"/>
    </row>
    <row r="29" spans="2:31" ht="15" customHeight="1" x14ac:dyDescent="0.35">
      <c r="B29" s="73"/>
      <c r="C29" s="7" t="str">
        <f t="shared" si="0"/>
        <v/>
      </c>
      <c r="D29" s="31" t="str">
        <f t="shared" si="7"/>
        <v/>
      </c>
      <c r="E29" s="7" t="str">
        <f t="shared" si="8"/>
        <v/>
      </c>
      <c r="F29" s="55" t="str">
        <f t="shared" si="8"/>
        <v/>
      </c>
      <c r="G29" s="58" t="str">
        <f t="shared" si="1"/>
        <v/>
      </c>
      <c r="H29" s="6"/>
      <c r="I29" s="50" t="e">
        <f>VLOOKUP(B29, 'Issues Log'!$B$3:$H$302, 7, FALSE)</f>
        <v>#N/A</v>
      </c>
      <c r="J29" s="13" t="e">
        <f>VLOOKUP(B29, 'Issues Log'!$B$3:$D$302, 3, FALSE)</f>
        <v>#N/A</v>
      </c>
      <c r="K29" s="2" t="e">
        <f>VLOOKUP(B29, 'Issues Log'!$B$3:$I$302, 8, FALSE)</f>
        <v>#N/A</v>
      </c>
      <c r="L29" s="56" t="e">
        <f>VLOOKUP($B29, 'Issues Log'!$B$3:$J$302, 9, FALSE)</f>
        <v>#N/A</v>
      </c>
      <c r="M29" s="57" t="e">
        <f>VLOOKUP($B29, 'Issues Log'!$B$3:$K$302, 10, FALSE)</f>
        <v>#N/A</v>
      </c>
      <c r="N29" s="57"/>
      <c r="O29" s="57">
        <f t="shared" si="2"/>
        <v>16.8</v>
      </c>
      <c r="Q29" s="55">
        <f>WORKDAY($D$3,(R29-1),Holidays!$C$5:$C$100)</f>
        <v>42874</v>
      </c>
      <c r="R29" s="7">
        <v>6</v>
      </c>
      <c r="S29" s="7">
        <f t="shared" si="3"/>
        <v>16.8</v>
      </c>
      <c r="T29" s="7">
        <f t="shared" si="4"/>
        <v>30.8</v>
      </c>
      <c r="U29" s="7">
        <f t="shared" si="9"/>
        <v>0</v>
      </c>
      <c r="V29" s="7">
        <f t="shared" si="5"/>
        <v>20</v>
      </c>
      <c r="W29" s="7">
        <f t="shared" si="6"/>
        <v>0</v>
      </c>
      <c r="X29" s="46"/>
      <c r="Y29" s="46"/>
      <c r="Z29" s="46"/>
      <c r="AA29" s="46"/>
    </row>
    <row r="30" spans="2:31" ht="15" customHeight="1" x14ac:dyDescent="0.35">
      <c r="B30" s="73"/>
      <c r="C30" s="7" t="str">
        <f t="shared" si="0"/>
        <v/>
      </c>
      <c r="D30" s="31" t="str">
        <f t="shared" si="7"/>
        <v/>
      </c>
      <c r="E30" s="7" t="str">
        <f t="shared" si="8"/>
        <v/>
      </c>
      <c r="F30" s="55" t="str">
        <f t="shared" si="8"/>
        <v/>
      </c>
      <c r="G30" s="58" t="str">
        <f t="shared" si="1"/>
        <v/>
      </c>
      <c r="H30" s="6"/>
      <c r="I30" s="50" t="e">
        <f>VLOOKUP(B30, 'Issues Log'!$B$3:$H$302, 7, FALSE)</f>
        <v>#N/A</v>
      </c>
      <c r="J30" s="13" t="e">
        <f>VLOOKUP(B30, 'Issues Log'!$B$3:$D$302, 3, FALSE)</f>
        <v>#N/A</v>
      </c>
      <c r="K30" s="2" t="e">
        <f>VLOOKUP(B30, 'Issues Log'!$B$3:$I$302, 8, FALSE)</f>
        <v>#N/A</v>
      </c>
      <c r="L30" s="56" t="e">
        <f>VLOOKUP($B30, 'Issues Log'!$B$3:$J$302, 9, FALSE)</f>
        <v>#N/A</v>
      </c>
      <c r="M30" s="57" t="e">
        <f>VLOOKUP($B30, 'Issues Log'!$B$3:$K$302, 10, FALSE)</f>
        <v>#N/A</v>
      </c>
      <c r="N30" s="57"/>
      <c r="O30" s="57">
        <f t="shared" si="2"/>
        <v>14</v>
      </c>
      <c r="Q30" s="55">
        <f>WORKDAY($D$3,(R30-1),Holidays!$C$5:$C$100)</f>
        <v>42877</v>
      </c>
      <c r="R30" s="7">
        <v>7</v>
      </c>
      <c r="S30" s="7">
        <f t="shared" si="3"/>
        <v>14</v>
      </c>
      <c r="T30" s="7">
        <f t="shared" si="4"/>
        <v>30.8</v>
      </c>
      <c r="U30" s="7">
        <f t="shared" si="9"/>
        <v>0</v>
      </c>
      <c r="V30" s="7">
        <f t="shared" si="5"/>
        <v>24</v>
      </c>
      <c r="W30" s="7">
        <f t="shared" si="6"/>
        <v>0</v>
      </c>
      <c r="X30" s="46"/>
      <c r="Y30" s="46"/>
      <c r="Z30" s="46"/>
      <c r="AA30" s="46"/>
    </row>
    <row r="31" spans="2:31" ht="15" customHeight="1" x14ac:dyDescent="0.35">
      <c r="B31" s="73"/>
      <c r="C31" s="7" t="str">
        <f t="shared" si="0"/>
        <v/>
      </c>
      <c r="D31" s="31" t="str">
        <f t="shared" si="7"/>
        <v/>
      </c>
      <c r="E31" s="7" t="str">
        <f t="shared" si="8"/>
        <v/>
      </c>
      <c r="F31" s="55" t="str">
        <f t="shared" si="8"/>
        <v/>
      </c>
      <c r="G31" s="58" t="str">
        <f t="shared" si="1"/>
        <v/>
      </c>
      <c r="H31" s="6"/>
      <c r="I31" s="50" t="e">
        <f>VLOOKUP(B31, 'Issues Log'!$B$3:$H$302, 7, FALSE)</f>
        <v>#N/A</v>
      </c>
      <c r="J31" s="13" t="e">
        <f>VLOOKUP(B31, 'Issues Log'!$B$3:$D$302, 3, FALSE)</f>
        <v>#N/A</v>
      </c>
      <c r="K31" s="2" t="e">
        <f>VLOOKUP(B31, 'Issues Log'!$B$3:$I$302, 8, FALSE)</f>
        <v>#N/A</v>
      </c>
      <c r="L31" s="56" t="e">
        <f>VLOOKUP($B31, 'Issues Log'!$B$3:$J$302, 9, FALSE)</f>
        <v>#N/A</v>
      </c>
      <c r="M31" s="57" t="e">
        <f>VLOOKUP($B31, 'Issues Log'!$B$3:$K$302, 10, FALSE)</f>
        <v>#N/A</v>
      </c>
      <c r="N31" s="57"/>
      <c r="O31" s="57">
        <f t="shared" si="2"/>
        <v>11.2</v>
      </c>
      <c r="Q31" s="55">
        <f>WORKDAY($D$3,(R31-1),Holidays!$C$5:$C$100)</f>
        <v>42878</v>
      </c>
      <c r="R31" s="7">
        <v>8</v>
      </c>
      <c r="S31" s="7">
        <f t="shared" si="3"/>
        <v>11.2</v>
      </c>
      <c r="T31" s="7">
        <f t="shared" si="4"/>
        <v>30.8</v>
      </c>
      <c r="U31" s="7">
        <f t="shared" si="9"/>
        <v>0</v>
      </c>
      <c r="V31" s="7">
        <f t="shared" si="5"/>
        <v>28</v>
      </c>
      <c r="W31" s="7">
        <f t="shared" si="6"/>
        <v>0</v>
      </c>
      <c r="X31" s="46"/>
      <c r="Y31" s="46"/>
      <c r="Z31" s="46"/>
      <c r="AA31" s="46"/>
    </row>
    <row r="32" spans="2:31" ht="15" customHeight="1" x14ac:dyDescent="0.35">
      <c r="B32" s="73"/>
      <c r="C32" s="7" t="str">
        <f t="shared" si="0"/>
        <v/>
      </c>
      <c r="D32" s="31" t="str">
        <f t="shared" si="7"/>
        <v/>
      </c>
      <c r="E32" s="7" t="str">
        <f t="shared" si="8"/>
        <v/>
      </c>
      <c r="F32" s="55" t="str">
        <f t="shared" si="8"/>
        <v/>
      </c>
      <c r="G32" s="58" t="str">
        <f t="shared" si="1"/>
        <v/>
      </c>
      <c r="H32" s="6"/>
      <c r="I32" s="50" t="e">
        <f>VLOOKUP(B32, 'Issues Log'!$B$3:$H$302, 7, FALSE)</f>
        <v>#N/A</v>
      </c>
      <c r="J32" s="13" t="e">
        <f>VLOOKUP(B32, 'Issues Log'!$B$3:$D$302, 3, FALSE)</f>
        <v>#N/A</v>
      </c>
      <c r="K32" s="2" t="e">
        <f>VLOOKUP(B32, 'Issues Log'!$B$3:$I$302, 8, FALSE)</f>
        <v>#N/A</v>
      </c>
      <c r="L32" s="56" t="e">
        <f>VLOOKUP($B32, 'Issues Log'!$B$3:$J$302, 9, FALSE)</f>
        <v>#N/A</v>
      </c>
      <c r="M32" s="57" t="e">
        <f>VLOOKUP($B32, 'Issues Log'!$B$3:$K$302, 10, FALSE)</f>
        <v>#N/A</v>
      </c>
      <c r="N32" s="57"/>
      <c r="O32" s="57">
        <f t="shared" si="2"/>
        <v>8.4</v>
      </c>
      <c r="Q32" s="55">
        <f>WORKDAY($D$3,(R32-1),Holidays!$C$5:$C$100)</f>
        <v>42879</v>
      </c>
      <c r="R32" s="7">
        <v>9</v>
      </c>
      <c r="S32" s="7">
        <f t="shared" si="3"/>
        <v>8.4</v>
      </c>
      <c r="T32" s="7">
        <f t="shared" si="4"/>
        <v>30.8</v>
      </c>
      <c r="U32" s="7">
        <f t="shared" si="9"/>
        <v>0</v>
      </c>
      <c r="V32" s="7">
        <f t="shared" si="5"/>
        <v>32</v>
      </c>
      <c r="W32" s="7">
        <f t="shared" si="6"/>
        <v>0</v>
      </c>
      <c r="X32" s="46"/>
      <c r="Y32" s="46"/>
      <c r="Z32" s="46"/>
      <c r="AA32" s="46"/>
    </row>
    <row r="33" spans="2:27" ht="15" customHeight="1" x14ac:dyDescent="0.35">
      <c r="B33" s="73"/>
      <c r="C33" s="7" t="str">
        <f t="shared" si="0"/>
        <v/>
      </c>
      <c r="D33" s="31" t="str">
        <f t="shared" si="7"/>
        <v/>
      </c>
      <c r="E33" s="7" t="str">
        <f t="shared" si="8"/>
        <v/>
      </c>
      <c r="F33" s="55" t="str">
        <f t="shared" si="8"/>
        <v/>
      </c>
      <c r="G33" s="58" t="str">
        <f t="shared" si="1"/>
        <v/>
      </c>
      <c r="H33" s="6"/>
      <c r="I33" s="50" t="e">
        <f>VLOOKUP(B33, 'Issues Log'!$B$3:$H$302, 7, FALSE)</f>
        <v>#N/A</v>
      </c>
      <c r="J33" s="13" t="e">
        <f>VLOOKUP(B33, 'Issues Log'!$B$3:$D$302, 3, FALSE)</f>
        <v>#N/A</v>
      </c>
      <c r="K33" s="2" t="e">
        <f>VLOOKUP(B33, 'Issues Log'!$B$3:$I$302, 8, FALSE)</f>
        <v>#N/A</v>
      </c>
      <c r="L33" s="56" t="e">
        <f>VLOOKUP($B33, 'Issues Log'!$B$3:$J$302, 9, FALSE)</f>
        <v>#N/A</v>
      </c>
      <c r="M33" s="57" t="e">
        <f>VLOOKUP($B33, 'Issues Log'!$B$3:$K$302, 10, FALSE)</f>
        <v>#N/A</v>
      </c>
      <c r="N33" s="57"/>
      <c r="O33" s="57">
        <f t="shared" si="2"/>
        <v>5.6</v>
      </c>
      <c r="Q33" s="55">
        <f>WORKDAY($D$3,(R33-1),Holidays!$C$5:$C$100)</f>
        <v>42880</v>
      </c>
      <c r="R33" s="7">
        <v>10</v>
      </c>
      <c r="S33" s="7">
        <f t="shared" si="3"/>
        <v>5.6</v>
      </c>
      <c r="T33" s="7">
        <f t="shared" si="4"/>
        <v>30.8</v>
      </c>
      <c r="U33" s="7">
        <f t="shared" si="9"/>
        <v>0</v>
      </c>
      <c r="V33" s="7">
        <f t="shared" si="5"/>
        <v>36</v>
      </c>
      <c r="W33" s="7">
        <f t="shared" si="6"/>
        <v>0</v>
      </c>
      <c r="X33" s="46"/>
      <c r="Y33" s="46"/>
      <c r="Z33" s="46"/>
      <c r="AA33" s="46"/>
    </row>
    <row r="34" spans="2:27" ht="15" customHeight="1" x14ac:dyDescent="0.35">
      <c r="B34" s="73"/>
      <c r="C34" s="7" t="str">
        <f t="shared" si="0"/>
        <v/>
      </c>
      <c r="D34" s="31" t="str">
        <f t="shared" si="7"/>
        <v/>
      </c>
      <c r="E34" s="7" t="str">
        <f t="shared" si="8"/>
        <v/>
      </c>
      <c r="F34" s="55" t="str">
        <f t="shared" si="8"/>
        <v/>
      </c>
      <c r="G34" s="58" t="str">
        <f t="shared" si="1"/>
        <v/>
      </c>
      <c r="H34" s="6"/>
      <c r="I34" s="50" t="e">
        <f>VLOOKUP(B34, 'Issues Log'!$B$3:$H$302, 7, FALSE)</f>
        <v>#N/A</v>
      </c>
      <c r="J34" s="13" t="e">
        <f>VLOOKUP(B34, 'Issues Log'!$B$3:$D$302, 3, FALSE)</f>
        <v>#N/A</v>
      </c>
      <c r="K34" s="2" t="e">
        <f>VLOOKUP(B34, 'Issues Log'!$B$3:$I$302, 8, FALSE)</f>
        <v>#N/A</v>
      </c>
      <c r="L34" s="56" t="e">
        <f>VLOOKUP($B34, 'Issues Log'!$B$3:$J$302, 9, FALSE)</f>
        <v>#N/A</v>
      </c>
      <c r="M34" s="57" t="e">
        <f>VLOOKUP($B34, 'Issues Log'!$B$3:$K$302, 10, FALSE)</f>
        <v>#N/A</v>
      </c>
      <c r="N34" s="57"/>
      <c r="O34" s="57">
        <f t="shared" si="2"/>
        <v>2.8</v>
      </c>
      <c r="Q34" s="55">
        <f>WORKDAY($D$3,(R34-1),Holidays!$C$5:$C$100)</f>
        <v>42881</v>
      </c>
      <c r="R34" s="7">
        <v>11</v>
      </c>
      <c r="S34" s="7">
        <f t="shared" si="3"/>
        <v>2.8</v>
      </c>
      <c r="T34" s="7">
        <f t="shared" si="4"/>
        <v>30.8</v>
      </c>
      <c r="U34" s="7">
        <f t="shared" si="9"/>
        <v>0</v>
      </c>
      <c r="V34" s="7">
        <f t="shared" si="5"/>
        <v>40</v>
      </c>
      <c r="W34" s="7">
        <f t="shared" si="6"/>
        <v>0</v>
      </c>
      <c r="X34" s="46"/>
      <c r="Y34" s="46"/>
      <c r="Z34" s="46"/>
      <c r="AA34" s="46"/>
    </row>
    <row r="35" spans="2:27" ht="15" customHeight="1" x14ac:dyDescent="0.35">
      <c r="B35" s="73"/>
      <c r="C35" s="7" t="str">
        <f t="shared" si="0"/>
        <v/>
      </c>
      <c r="D35" s="31" t="str">
        <f t="shared" si="7"/>
        <v/>
      </c>
      <c r="E35" s="7" t="str">
        <f t="shared" si="8"/>
        <v/>
      </c>
      <c r="F35" s="55" t="str">
        <f t="shared" si="8"/>
        <v/>
      </c>
      <c r="G35" s="58" t="str">
        <f t="shared" si="1"/>
        <v/>
      </c>
      <c r="H35" s="6"/>
      <c r="I35" s="50" t="e">
        <f>VLOOKUP(B35, 'Issues Log'!$B$3:$H$302, 7, FALSE)</f>
        <v>#N/A</v>
      </c>
      <c r="J35" s="13" t="e">
        <f>VLOOKUP(B35, 'Issues Log'!$B$3:$D$302, 3, FALSE)</f>
        <v>#N/A</v>
      </c>
      <c r="K35" s="2" t="e">
        <f>VLOOKUP(B35, 'Issues Log'!$B$3:$I$302, 8, FALSE)</f>
        <v>#N/A</v>
      </c>
      <c r="L35" s="56" t="e">
        <f>VLOOKUP($B35, 'Issues Log'!$B$3:$J$302, 9, FALSE)</f>
        <v>#N/A</v>
      </c>
      <c r="M35" s="57" t="e">
        <f>VLOOKUP($B35, 'Issues Log'!$B$3:$K$302, 10, FALSE)</f>
        <v>#N/A</v>
      </c>
      <c r="N35" s="57"/>
      <c r="O35" s="57">
        <f t="shared" si="2"/>
        <v>0</v>
      </c>
      <c r="Q35" s="55">
        <f>WORKDAY($D$3,(R35-1),Holidays!$C$5:$C$100)</f>
        <v>42884</v>
      </c>
      <c r="R35" s="7">
        <v>12</v>
      </c>
      <c r="S35" s="7">
        <f t="shared" si="3"/>
        <v>0</v>
      </c>
      <c r="T35" s="7">
        <f t="shared" si="4"/>
        <v>30.8</v>
      </c>
      <c r="U35" s="7">
        <f t="shared" si="9"/>
        <v>0</v>
      </c>
      <c r="V35" s="7">
        <f t="shared" si="5"/>
        <v>44</v>
      </c>
      <c r="W35" s="7">
        <f t="shared" si="6"/>
        <v>0</v>
      </c>
      <c r="X35" s="46"/>
      <c r="Y35" s="46"/>
      <c r="Z35" s="46"/>
      <c r="AA35" s="46"/>
    </row>
    <row r="36" spans="2:27" ht="15" customHeight="1" x14ac:dyDescent="0.35">
      <c r="B36" s="73"/>
      <c r="C36" s="7" t="str">
        <f t="shared" si="0"/>
        <v/>
      </c>
      <c r="D36" s="31" t="str">
        <f t="shared" si="7"/>
        <v/>
      </c>
      <c r="E36" s="7" t="str">
        <f t="shared" si="8"/>
        <v/>
      </c>
      <c r="F36" s="55" t="str">
        <f t="shared" si="8"/>
        <v/>
      </c>
      <c r="G36" s="58" t="str">
        <f t="shared" si="1"/>
        <v/>
      </c>
      <c r="H36" s="6"/>
      <c r="I36" s="50" t="e">
        <f>VLOOKUP(B36, 'Issues Log'!$B$3:$H$302, 7, FALSE)</f>
        <v>#N/A</v>
      </c>
      <c r="J36" s="13" t="e">
        <f>VLOOKUP(B36, 'Issues Log'!$B$3:$D$302, 3, FALSE)</f>
        <v>#N/A</v>
      </c>
      <c r="K36" s="2" t="e">
        <f>VLOOKUP(B36, 'Issues Log'!$B$3:$I$302, 8, FALSE)</f>
        <v>#N/A</v>
      </c>
      <c r="L36" s="56" t="e">
        <f>VLOOKUP($B36, 'Issues Log'!$B$3:$J$302, 9, FALSE)</f>
        <v>#N/A</v>
      </c>
      <c r="M36" s="57" t="e">
        <f>VLOOKUP($B36, 'Issues Log'!$B$3:$K$302, 10, FALSE)</f>
        <v>#N/A</v>
      </c>
      <c r="N36" s="57"/>
      <c r="O36" s="57">
        <f t="shared" si="2"/>
        <v>-2.8</v>
      </c>
      <c r="Q36" s="55">
        <f>WORKDAY($D$3,(R36-1),Holidays!$C$5:$C$100)</f>
        <v>42885</v>
      </c>
      <c r="R36" s="7">
        <v>13</v>
      </c>
      <c r="S36" s="7">
        <f t="shared" si="3"/>
        <v>0</v>
      </c>
      <c r="T36" s="7">
        <f t="shared" si="4"/>
        <v>30.8</v>
      </c>
      <c r="U36" s="7">
        <f t="shared" si="9"/>
        <v>0</v>
      </c>
      <c r="V36" s="7">
        <f t="shared" si="5"/>
        <v>48</v>
      </c>
      <c r="W36" s="7">
        <f t="shared" si="6"/>
        <v>0</v>
      </c>
      <c r="X36" s="46"/>
      <c r="Y36" s="46"/>
      <c r="Z36" s="46"/>
      <c r="AA36" s="46"/>
    </row>
    <row r="37" spans="2:27" ht="15" customHeight="1" x14ac:dyDescent="0.35">
      <c r="B37" s="73"/>
      <c r="C37" s="7" t="str">
        <f t="shared" si="0"/>
        <v/>
      </c>
      <c r="D37" s="31" t="str">
        <f t="shared" si="7"/>
        <v/>
      </c>
      <c r="E37" s="7" t="str">
        <f t="shared" si="8"/>
        <v/>
      </c>
      <c r="F37" s="55" t="str">
        <f t="shared" si="8"/>
        <v/>
      </c>
      <c r="G37" s="58" t="str">
        <f t="shared" si="1"/>
        <v/>
      </c>
      <c r="H37" s="6"/>
      <c r="I37" s="50" t="e">
        <f>VLOOKUP(B37, 'Issues Log'!$B$3:$H$302, 7, FALSE)</f>
        <v>#N/A</v>
      </c>
      <c r="J37" s="13" t="e">
        <f>VLOOKUP(B37, 'Issues Log'!$B$3:$D$302, 3, FALSE)</f>
        <v>#N/A</v>
      </c>
      <c r="K37" s="2" t="e">
        <f>VLOOKUP(B37, 'Issues Log'!$B$3:$I$302, 8, FALSE)</f>
        <v>#N/A</v>
      </c>
      <c r="L37" s="56" t="e">
        <f>VLOOKUP($B37, 'Issues Log'!$B$3:$J$302, 9, FALSE)</f>
        <v>#N/A</v>
      </c>
      <c r="M37" s="57" t="e">
        <f>VLOOKUP($B37, 'Issues Log'!$B$3:$K$302, 10, FALSE)</f>
        <v>#N/A</v>
      </c>
      <c r="N37" s="57"/>
      <c r="O37" s="57">
        <f t="shared" si="2"/>
        <v>-5.6</v>
      </c>
      <c r="Q37" s="55">
        <f>WORKDAY($D$3,(R37-1),Holidays!$C$5:$C$100)</f>
        <v>42886</v>
      </c>
      <c r="R37" s="7">
        <v>14</v>
      </c>
      <c r="S37" s="7">
        <f t="shared" si="3"/>
        <v>0</v>
      </c>
      <c r="T37" s="7">
        <f t="shared" si="4"/>
        <v>30.8</v>
      </c>
      <c r="U37" s="7">
        <f t="shared" si="9"/>
        <v>0</v>
      </c>
      <c r="V37" s="7">
        <f t="shared" si="5"/>
        <v>52</v>
      </c>
      <c r="W37" s="7">
        <f t="shared" si="6"/>
        <v>0</v>
      </c>
      <c r="Y37" s="46"/>
      <c r="Z37" s="46"/>
      <c r="AA37" s="46"/>
    </row>
    <row r="38" spans="2:27" ht="15" customHeight="1" x14ac:dyDescent="0.35">
      <c r="B38" s="73"/>
      <c r="C38" s="7" t="str">
        <f t="shared" si="0"/>
        <v/>
      </c>
      <c r="D38" s="31" t="str">
        <f t="shared" si="7"/>
        <v/>
      </c>
      <c r="E38" s="7" t="str">
        <f t="shared" si="8"/>
        <v/>
      </c>
      <c r="F38" s="55" t="str">
        <f t="shared" si="8"/>
        <v/>
      </c>
      <c r="G38" s="58" t="str">
        <f t="shared" si="1"/>
        <v/>
      </c>
      <c r="H38" s="6"/>
      <c r="I38" s="50" t="e">
        <f>VLOOKUP(B38, 'Issues Log'!$B$3:$H$302, 7, FALSE)</f>
        <v>#N/A</v>
      </c>
      <c r="J38" s="13" t="e">
        <f>VLOOKUP(B38, 'Issues Log'!$B$3:$D$302, 3, FALSE)</f>
        <v>#N/A</v>
      </c>
      <c r="K38" s="2" t="e">
        <f>VLOOKUP(B38, 'Issues Log'!$B$3:$I$302, 8, FALSE)</f>
        <v>#N/A</v>
      </c>
      <c r="L38" s="56" t="e">
        <f>VLOOKUP($B38, 'Issues Log'!$B$3:$J$302, 9, FALSE)</f>
        <v>#N/A</v>
      </c>
      <c r="M38" s="57" t="e">
        <f>VLOOKUP($B38, 'Issues Log'!$B$3:$K$302, 10, FALSE)</f>
        <v>#N/A</v>
      </c>
      <c r="N38" s="57"/>
      <c r="O38" s="57">
        <f t="shared" si="2"/>
        <v>-8.4</v>
      </c>
      <c r="Q38" s="55">
        <f>WORKDAY($D$3,(R38-1),Holidays!$C$5:$C$100)</f>
        <v>42887</v>
      </c>
      <c r="R38" s="7">
        <v>15</v>
      </c>
      <c r="S38" s="7">
        <f t="shared" si="3"/>
        <v>0</v>
      </c>
      <c r="T38" s="7">
        <f t="shared" si="4"/>
        <v>30.8</v>
      </c>
      <c r="U38" s="7">
        <f t="shared" si="9"/>
        <v>0</v>
      </c>
      <c r="V38" s="7">
        <f t="shared" si="5"/>
        <v>56</v>
      </c>
      <c r="W38" s="7">
        <f t="shared" si="6"/>
        <v>0</v>
      </c>
      <c r="Y38" s="48"/>
      <c r="Z38" s="48"/>
      <c r="AA38" s="46"/>
    </row>
    <row r="39" spans="2:27" ht="15" customHeight="1" x14ac:dyDescent="0.35">
      <c r="B39" s="73"/>
      <c r="C39" s="7" t="str">
        <f t="shared" si="0"/>
        <v/>
      </c>
      <c r="D39" s="31" t="str">
        <f t="shared" si="7"/>
        <v/>
      </c>
      <c r="E39" s="7" t="str">
        <f t="shared" si="8"/>
        <v/>
      </c>
      <c r="F39" s="55" t="str">
        <f t="shared" si="8"/>
        <v/>
      </c>
      <c r="G39" s="58" t="str">
        <f t="shared" si="1"/>
        <v/>
      </c>
      <c r="H39" s="6"/>
      <c r="I39" s="50" t="e">
        <f>VLOOKUP(B39, 'Issues Log'!$B$3:$H$302, 7, FALSE)</f>
        <v>#N/A</v>
      </c>
      <c r="J39" s="13" t="e">
        <f>VLOOKUP(B39, 'Issues Log'!$B$3:$D$302, 3, FALSE)</f>
        <v>#N/A</v>
      </c>
      <c r="K39" s="2" t="e">
        <f>VLOOKUP(B39, 'Issues Log'!$B$3:$I$302, 8, FALSE)</f>
        <v>#N/A</v>
      </c>
      <c r="L39" s="56" t="e">
        <f>VLOOKUP($B39, 'Issues Log'!$B$3:$J$302, 9, FALSE)</f>
        <v>#N/A</v>
      </c>
      <c r="M39" s="57" t="e">
        <f>VLOOKUP($B39, 'Issues Log'!$B$3:$K$302, 10, FALSE)</f>
        <v>#N/A</v>
      </c>
      <c r="N39" s="57"/>
      <c r="O39" s="57">
        <f t="shared" si="2"/>
        <v>-11.2</v>
      </c>
      <c r="Q39" s="55">
        <f>WORKDAY($D$3,(R39-1),Holidays!$C$5:$C$100)</f>
        <v>42888</v>
      </c>
      <c r="R39" s="7">
        <v>16</v>
      </c>
      <c r="S39" s="7">
        <f t="shared" si="3"/>
        <v>0</v>
      </c>
      <c r="T39" s="7">
        <f t="shared" si="4"/>
        <v>30.8</v>
      </c>
      <c r="U39" s="7">
        <f t="shared" si="9"/>
        <v>0</v>
      </c>
      <c r="V39" s="7">
        <f t="shared" si="5"/>
        <v>60</v>
      </c>
      <c r="W39" s="7">
        <f t="shared" si="6"/>
        <v>0</v>
      </c>
    </row>
    <row r="40" spans="2:27" ht="15" customHeight="1" x14ac:dyDescent="0.35">
      <c r="B40" s="73"/>
      <c r="C40" s="7" t="str">
        <f t="shared" si="0"/>
        <v/>
      </c>
      <c r="D40" s="31" t="str">
        <f t="shared" si="7"/>
        <v/>
      </c>
      <c r="E40" s="7" t="str">
        <f t="shared" si="8"/>
        <v/>
      </c>
      <c r="F40" s="55" t="str">
        <f t="shared" si="8"/>
        <v/>
      </c>
      <c r="G40" s="58" t="str">
        <f t="shared" si="1"/>
        <v/>
      </c>
      <c r="H40" s="6"/>
      <c r="I40" s="50" t="e">
        <f>VLOOKUP(B40, 'Issues Log'!$B$3:$H$302, 7, FALSE)</f>
        <v>#N/A</v>
      </c>
      <c r="J40" s="13" t="e">
        <f>VLOOKUP(B40, 'Issues Log'!$B$3:$D$302, 3, FALSE)</f>
        <v>#N/A</v>
      </c>
      <c r="K40" s="2" t="e">
        <f>VLOOKUP(B40, 'Issues Log'!$B$3:$I$302, 8, FALSE)</f>
        <v>#N/A</v>
      </c>
      <c r="L40" s="56" t="e">
        <f>VLOOKUP($B40, 'Issues Log'!$B$3:$J$302, 9, FALSE)</f>
        <v>#N/A</v>
      </c>
      <c r="M40" s="57" t="e">
        <f>VLOOKUP($B40, 'Issues Log'!$B$3:$K$302, 10, FALSE)</f>
        <v>#N/A</v>
      </c>
      <c r="N40" s="57"/>
      <c r="O40" s="57">
        <f t="shared" si="2"/>
        <v>-14</v>
      </c>
      <c r="Q40" s="55">
        <f>WORKDAY($D$3,(R40-1),Holidays!$C$5:$C$100)</f>
        <v>42891</v>
      </c>
      <c r="R40" s="7">
        <v>17</v>
      </c>
      <c r="S40" s="7">
        <f t="shared" si="3"/>
        <v>0</v>
      </c>
      <c r="T40" s="7">
        <f t="shared" si="4"/>
        <v>30.8</v>
      </c>
      <c r="U40" s="7">
        <f t="shared" si="9"/>
        <v>0</v>
      </c>
      <c r="V40" s="7">
        <f t="shared" si="5"/>
        <v>64</v>
      </c>
      <c r="W40" s="7">
        <f t="shared" si="6"/>
        <v>0</v>
      </c>
    </row>
    <row r="41" spans="2:27" ht="15" customHeight="1" x14ac:dyDescent="0.35">
      <c r="B41" s="73"/>
      <c r="C41" s="7" t="str">
        <f t="shared" si="0"/>
        <v/>
      </c>
      <c r="D41" s="31" t="str">
        <f t="shared" si="7"/>
        <v/>
      </c>
      <c r="E41" s="7" t="str">
        <f t="shared" si="8"/>
        <v/>
      </c>
      <c r="F41" s="55" t="str">
        <f t="shared" si="8"/>
        <v/>
      </c>
      <c r="G41" s="58" t="str">
        <f t="shared" si="1"/>
        <v/>
      </c>
      <c r="H41" s="6"/>
      <c r="I41" s="50" t="e">
        <f>VLOOKUP(B41, 'Issues Log'!$B$3:$H$302, 7, FALSE)</f>
        <v>#N/A</v>
      </c>
      <c r="J41" s="13" t="e">
        <f>VLOOKUP(B41, 'Issues Log'!$B$3:$D$302, 3, FALSE)</f>
        <v>#N/A</v>
      </c>
      <c r="K41" s="2" t="e">
        <f>VLOOKUP(B41, 'Issues Log'!$B$3:$I$302, 8, FALSE)</f>
        <v>#N/A</v>
      </c>
      <c r="L41" s="56" t="e">
        <f>VLOOKUP($B41, 'Issues Log'!$B$3:$J$302, 9, FALSE)</f>
        <v>#N/A</v>
      </c>
      <c r="M41" s="57" t="e">
        <f>VLOOKUP($B41, 'Issues Log'!$B$3:$K$302, 10, FALSE)</f>
        <v>#N/A</v>
      </c>
      <c r="N41" s="57"/>
      <c r="O41" s="57">
        <f t="shared" si="2"/>
        <v>-16.8</v>
      </c>
      <c r="Q41" s="55">
        <f>WORKDAY($D$3,(R41-1),Holidays!$C$5:$C$100)</f>
        <v>42893</v>
      </c>
      <c r="R41" s="7">
        <v>18</v>
      </c>
      <c r="S41" s="7">
        <f t="shared" si="3"/>
        <v>0</v>
      </c>
      <c r="T41" s="7">
        <f t="shared" si="4"/>
        <v>30.8</v>
      </c>
      <c r="U41" s="7">
        <f t="shared" si="9"/>
        <v>0</v>
      </c>
      <c r="V41" s="7">
        <f t="shared" si="5"/>
        <v>68</v>
      </c>
      <c r="W41" s="7">
        <f t="shared" si="6"/>
        <v>0</v>
      </c>
    </row>
    <row r="42" spans="2:27" ht="15" customHeight="1" x14ac:dyDescent="0.35">
      <c r="B42" s="73"/>
      <c r="C42" s="7" t="str">
        <f t="shared" si="0"/>
        <v/>
      </c>
      <c r="D42" s="31" t="str">
        <f t="shared" si="7"/>
        <v/>
      </c>
      <c r="E42" s="7" t="str">
        <f t="shared" si="8"/>
        <v/>
      </c>
      <c r="F42" s="55" t="str">
        <f t="shared" si="8"/>
        <v/>
      </c>
      <c r="G42" s="58" t="str">
        <f t="shared" si="1"/>
        <v/>
      </c>
      <c r="H42" s="6"/>
      <c r="I42" s="50" t="e">
        <f>VLOOKUP(B42, 'Issues Log'!$B$3:$H$302, 7, FALSE)</f>
        <v>#N/A</v>
      </c>
      <c r="J42" s="13" t="e">
        <f>VLOOKUP(B42, 'Issues Log'!$B$3:$D$302, 3, FALSE)</f>
        <v>#N/A</v>
      </c>
      <c r="K42" s="2" t="e">
        <f>VLOOKUP(B42, 'Issues Log'!$B$3:$I$302, 8, FALSE)</f>
        <v>#N/A</v>
      </c>
      <c r="L42" s="56" t="e">
        <f>VLOOKUP($B42, 'Issues Log'!$B$3:$J$302, 9, FALSE)</f>
        <v>#N/A</v>
      </c>
      <c r="M42" s="57" t="e">
        <f>VLOOKUP($B42, 'Issues Log'!$B$3:$K$302, 10, FALSE)</f>
        <v>#N/A</v>
      </c>
      <c r="N42" s="57"/>
      <c r="O42" s="57">
        <f t="shared" si="2"/>
        <v>-19.600000000000001</v>
      </c>
      <c r="Q42" s="55">
        <f>WORKDAY($D$3,(R42-1),Holidays!$C$5:$C$100)</f>
        <v>42894</v>
      </c>
      <c r="R42" s="7">
        <v>19</v>
      </c>
      <c r="S42" s="7">
        <f t="shared" si="3"/>
        <v>0</v>
      </c>
      <c r="T42" s="7">
        <f t="shared" si="4"/>
        <v>30.8</v>
      </c>
      <c r="U42" s="7">
        <f t="shared" si="9"/>
        <v>0</v>
      </c>
      <c r="V42" s="7">
        <f t="shared" si="5"/>
        <v>72</v>
      </c>
      <c r="W42" s="7">
        <f t="shared" si="6"/>
        <v>0</v>
      </c>
    </row>
    <row r="43" spans="2:27" ht="15" customHeight="1" x14ac:dyDescent="0.35">
      <c r="B43" s="73"/>
      <c r="C43" s="7" t="str">
        <f t="shared" si="0"/>
        <v/>
      </c>
      <c r="D43" s="31" t="str">
        <f t="shared" si="7"/>
        <v/>
      </c>
      <c r="E43" s="7" t="str">
        <f t="shared" si="8"/>
        <v/>
      </c>
      <c r="F43" s="55" t="str">
        <f t="shared" si="8"/>
        <v/>
      </c>
      <c r="G43" s="58" t="str">
        <f t="shared" si="1"/>
        <v/>
      </c>
      <c r="H43" s="6"/>
      <c r="I43" s="50" t="e">
        <f>VLOOKUP(B43, 'Issues Log'!$B$3:$H$302, 7, FALSE)</f>
        <v>#N/A</v>
      </c>
      <c r="J43" s="13" t="e">
        <f>VLOOKUP(B43, 'Issues Log'!$B$3:$D$302, 3, FALSE)</f>
        <v>#N/A</v>
      </c>
      <c r="K43" s="2" t="e">
        <f>VLOOKUP(B43, 'Issues Log'!$B$3:$I$302, 8, FALSE)</f>
        <v>#N/A</v>
      </c>
      <c r="L43" s="56" t="e">
        <f>VLOOKUP($B43, 'Issues Log'!$B$3:$J$302, 9, FALSE)</f>
        <v>#N/A</v>
      </c>
      <c r="M43" s="57" t="e">
        <f>VLOOKUP($B43, 'Issues Log'!$B$3:$K$302, 10, FALSE)</f>
        <v>#N/A</v>
      </c>
      <c r="N43" s="57"/>
      <c r="O43" s="57">
        <f t="shared" si="2"/>
        <v>-22.4</v>
      </c>
      <c r="Q43" s="55">
        <f>WORKDAY($D$3,(R43-1),Holidays!$C$5:$C$100)</f>
        <v>42895</v>
      </c>
      <c r="R43" s="7">
        <v>20</v>
      </c>
      <c r="S43" s="7">
        <f t="shared" si="3"/>
        <v>0</v>
      </c>
      <c r="T43" s="7">
        <f t="shared" si="4"/>
        <v>30.8</v>
      </c>
      <c r="U43" s="7">
        <f t="shared" si="9"/>
        <v>0</v>
      </c>
      <c r="V43" s="7">
        <f t="shared" si="5"/>
        <v>76</v>
      </c>
      <c r="W43" s="7">
        <f t="shared" si="6"/>
        <v>0</v>
      </c>
    </row>
    <row r="44" spans="2:27" ht="15" customHeight="1" x14ac:dyDescent="0.35">
      <c r="B44" s="73"/>
      <c r="C44" s="7" t="str">
        <f t="shared" si="0"/>
        <v/>
      </c>
      <c r="D44" s="31" t="str">
        <f t="shared" si="7"/>
        <v/>
      </c>
      <c r="E44" s="7" t="str">
        <f t="shared" si="8"/>
        <v/>
      </c>
      <c r="F44" s="55" t="str">
        <f t="shared" si="8"/>
        <v/>
      </c>
      <c r="G44" s="58" t="str">
        <f t="shared" si="1"/>
        <v/>
      </c>
      <c r="H44" s="6"/>
      <c r="I44" s="50" t="e">
        <f>VLOOKUP(B44, 'Issues Log'!$B$3:$H$302, 7, FALSE)</f>
        <v>#N/A</v>
      </c>
      <c r="J44" s="13" t="e">
        <f>VLOOKUP(B44, 'Issues Log'!$B$3:$D$302, 3, FALSE)</f>
        <v>#N/A</v>
      </c>
      <c r="K44" s="2" t="e">
        <f>VLOOKUP(B44, 'Issues Log'!$B$3:$I$302, 8, FALSE)</f>
        <v>#N/A</v>
      </c>
      <c r="L44" s="56" t="e">
        <f>VLOOKUP($B44, 'Issues Log'!$B$3:$J$302, 9, FALSE)</f>
        <v>#N/A</v>
      </c>
      <c r="M44" s="57" t="e">
        <f>VLOOKUP($B44, 'Issues Log'!$B$3:$K$302, 10, FALSE)</f>
        <v>#N/A</v>
      </c>
      <c r="N44" s="57"/>
      <c r="O44" s="57">
        <f t="shared" si="2"/>
        <v>-25.2</v>
      </c>
      <c r="Q44" s="55">
        <f>WORKDAY($D$3,(R44-1),Holidays!$C$5:$C$100)</f>
        <v>42898</v>
      </c>
      <c r="R44" s="7">
        <v>21</v>
      </c>
      <c r="S44" s="7">
        <f t="shared" si="3"/>
        <v>0</v>
      </c>
      <c r="T44" s="7">
        <f t="shared" si="4"/>
        <v>30.8</v>
      </c>
      <c r="U44" s="7">
        <f t="shared" si="9"/>
        <v>0</v>
      </c>
      <c r="V44" s="7">
        <f t="shared" si="5"/>
        <v>80</v>
      </c>
      <c r="W44" s="7">
        <f t="shared" si="6"/>
        <v>0</v>
      </c>
    </row>
    <row r="45" spans="2:27" ht="15" customHeight="1" x14ac:dyDescent="0.35">
      <c r="B45" s="73"/>
      <c r="C45" s="7" t="str">
        <f t="shared" si="0"/>
        <v/>
      </c>
      <c r="D45" s="31" t="str">
        <f t="shared" si="7"/>
        <v/>
      </c>
      <c r="E45" s="7" t="str">
        <f t="shared" si="8"/>
        <v/>
      </c>
      <c r="F45" s="55" t="str">
        <f t="shared" si="8"/>
        <v/>
      </c>
      <c r="G45" s="58" t="str">
        <f t="shared" si="1"/>
        <v/>
      </c>
      <c r="H45" s="6"/>
      <c r="I45" s="50" t="e">
        <f>VLOOKUP(B45, 'Issues Log'!$B$3:$H$302, 7, FALSE)</f>
        <v>#N/A</v>
      </c>
      <c r="J45" s="13" t="e">
        <f>VLOOKUP(B45, 'Issues Log'!$B$3:$D$302, 3, FALSE)</f>
        <v>#N/A</v>
      </c>
      <c r="K45" s="2" t="e">
        <f>VLOOKUP(B45, 'Issues Log'!$B$3:$I$302, 8, FALSE)</f>
        <v>#N/A</v>
      </c>
      <c r="L45" s="56" t="e">
        <f>VLOOKUP($B45, 'Issues Log'!$B$3:$J$302, 9, FALSE)</f>
        <v>#N/A</v>
      </c>
      <c r="M45" s="57" t="e">
        <f>VLOOKUP($B45, 'Issues Log'!$B$3:$K$302, 10, FALSE)</f>
        <v>#N/A</v>
      </c>
      <c r="N45" s="57"/>
      <c r="O45" s="57">
        <f t="shared" si="2"/>
        <v>-28</v>
      </c>
      <c r="Q45" s="55">
        <f>WORKDAY($D$3,(R45-1),Holidays!$C$5:$C$100)</f>
        <v>42899</v>
      </c>
      <c r="R45" s="7">
        <v>22</v>
      </c>
      <c r="S45" s="7">
        <f t="shared" si="3"/>
        <v>0</v>
      </c>
      <c r="T45" s="7">
        <f t="shared" si="4"/>
        <v>30.8</v>
      </c>
      <c r="U45" s="7">
        <f t="shared" si="9"/>
        <v>0</v>
      </c>
      <c r="V45" s="7">
        <f t="shared" si="5"/>
        <v>84</v>
      </c>
      <c r="W45" s="7">
        <f t="shared" si="6"/>
        <v>0</v>
      </c>
    </row>
    <row r="46" spans="2:27" ht="15" customHeight="1" x14ac:dyDescent="0.35">
      <c r="B46" s="73"/>
      <c r="C46" s="7" t="str">
        <f t="shared" si="0"/>
        <v/>
      </c>
      <c r="D46" s="31" t="str">
        <f t="shared" si="7"/>
        <v/>
      </c>
      <c r="E46" s="7" t="str">
        <f t="shared" si="8"/>
        <v/>
      </c>
      <c r="F46" s="55" t="str">
        <f t="shared" si="8"/>
        <v/>
      </c>
      <c r="G46" s="58" t="str">
        <f t="shared" si="1"/>
        <v/>
      </c>
      <c r="H46" s="6"/>
      <c r="I46" s="50" t="e">
        <f>VLOOKUP(B46, 'Issues Log'!$B$3:$H$302, 7, FALSE)</f>
        <v>#N/A</v>
      </c>
      <c r="J46" s="13" t="e">
        <f>VLOOKUP(B46, 'Issues Log'!$B$3:$D$302, 3, FALSE)</f>
        <v>#N/A</v>
      </c>
      <c r="K46" s="2" t="e">
        <f>VLOOKUP(B46, 'Issues Log'!$B$3:$I$302, 8, FALSE)</f>
        <v>#N/A</v>
      </c>
      <c r="L46" s="56" t="e">
        <f>VLOOKUP($B46, 'Issues Log'!$B$3:$J$302, 9, FALSE)</f>
        <v>#N/A</v>
      </c>
      <c r="M46" s="57" t="e">
        <f>VLOOKUP($B46, 'Issues Log'!$B$3:$K$302, 10, FALSE)</f>
        <v>#N/A</v>
      </c>
      <c r="N46" s="57"/>
      <c r="O46" s="57">
        <f t="shared" si="2"/>
        <v>-30.8</v>
      </c>
      <c r="Q46" s="55">
        <f>WORKDAY($D$3,(R46-1),Holidays!$C$5:$C$100)</f>
        <v>42900</v>
      </c>
      <c r="R46" s="7">
        <v>23</v>
      </c>
      <c r="S46" s="7">
        <f t="shared" si="3"/>
        <v>0</v>
      </c>
      <c r="T46" s="7">
        <f t="shared" si="4"/>
        <v>30.8</v>
      </c>
      <c r="U46" s="7">
        <f t="shared" si="9"/>
        <v>0</v>
      </c>
      <c r="V46" s="7">
        <f t="shared" si="5"/>
        <v>88</v>
      </c>
      <c r="W46" s="7">
        <f t="shared" si="6"/>
        <v>0</v>
      </c>
    </row>
    <row r="47" spans="2:27" ht="15" customHeight="1" x14ac:dyDescent="0.35">
      <c r="B47" s="73"/>
      <c r="C47" s="7" t="str">
        <f t="shared" si="0"/>
        <v/>
      </c>
      <c r="D47" s="31" t="str">
        <f t="shared" si="7"/>
        <v/>
      </c>
      <c r="E47" s="7" t="str">
        <f t="shared" si="8"/>
        <v/>
      </c>
      <c r="F47" s="55" t="str">
        <f t="shared" si="8"/>
        <v/>
      </c>
      <c r="G47" s="58" t="str">
        <f t="shared" si="1"/>
        <v/>
      </c>
      <c r="H47" s="6"/>
      <c r="I47" s="50" t="e">
        <f>VLOOKUP(B47, 'Issues Log'!$B$3:$H$302, 7, FALSE)</f>
        <v>#N/A</v>
      </c>
      <c r="J47" s="13" t="e">
        <f>VLOOKUP(B47, 'Issues Log'!$B$3:$D$302, 3, FALSE)</f>
        <v>#N/A</v>
      </c>
      <c r="K47" s="2" t="e">
        <f>VLOOKUP(B47, 'Issues Log'!$B$3:$I$302, 8, FALSE)</f>
        <v>#N/A</v>
      </c>
      <c r="L47" s="56" t="e">
        <f>VLOOKUP($B47, 'Issues Log'!$B$3:$J$302, 9, FALSE)</f>
        <v>#N/A</v>
      </c>
      <c r="M47" s="57" t="e">
        <f>VLOOKUP($B47, 'Issues Log'!$B$3:$K$302, 10, FALSE)</f>
        <v>#N/A</v>
      </c>
      <c r="N47" s="57"/>
      <c r="O47" s="57">
        <f t="shared" si="2"/>
        <v>-33.6</v>
      </c>
      <c r="Q47" s="55">
        <f>WORKDAY($D$3,(R47-1),Holidays!$C$5:$C$100)</f>
        <v>42901</v>
      </c>
      <c r="R47" s="7">
        <v>24</v>
      </c>
      <c r="S47" s="7">
        <f t="shared" si="3"/>
        <v>0</v>
      </c>
      <c r="T47" s="7">
        <f t="shared" si="4"/>
        <v>30.8</v>
      </c>
      <c r="U47" s="7">
        <f t="shared" si="9"/>
        <v>0</v>
      </c>
      <c r="V47" s="7">
        <f t="shared" si="5"/>
        <v>92</v>
      </c>
      <c r="W47" s="7">
        <f t="shared" si="6"/>
        <v>0</v>
      </c>
    </row>
    <row r="48" spans="2:27" ht="15" customHeight="1" x14ac:dyDescent="0.35">
      <c r="B48" s="73"/>
      <c r="C48" s="7" t="str">
        <f t="shared" si="0"/>
        <v/>
      </c>
      <c r="D48" s="31" t="str">
        <f t="shared" si="7"/>
        <v/>
      </c>
      <c r="E48" s="7" t="str">
        <f t="shared" si="8"/>
        <v/>
      </c>
      <c r="F48" s="55" t="str">
        <f t="shared" si="8"/>
        <v/>
      </c>
      <c r="G48" s="58" t="str">
        <f t="shared" si="1"/>
        <v/>
      </c>
      <c r="H48" s="6"/>
      <c r="I48" s="50" t="e">
        <f>VLOOKUP(B48, 'Issues Log'!$B$3:$H$302, 7, FALSE)</f>
        <v>#N/A</v>
      </c>
      <c r="J48" s="13" t="e">
        <f>VLOOKUP(B48, 'Issues Log'!$B$3:$D$302, 3, FALSE)</f>
        <v>#N/A</v>
      </c>
      <c r="K48" s="2" t="e">
        <f>VLOOKUP(B48, 'Issues Log'!$B$3:$I$302, 8, FALSE)</f>
        <v>#N/A</v>
      </c>
      <c r="L48" s="56" t="e">
        <f>VLOOKUP($B48, 'Issues Log'!$B$3:$J$302, 9, FALSE)</f>
        <v>#N/A</v>
      </c>
      <c r="M48" s="57" t="e">
        <f>VLOOKUP($B48, 'Issues Log'!$B$3:$K$302, 10, FALSE)</f>
        <v>#N/A</v>
      </c>
      <c r="N48" s="57"/>
      <c r="O48" s="57">
        <f t="shared" si="2"/>
        <v>-36.4</v>
      </c>
      <c r="Q48" s="55">
        <f>WORKDAY($D$3,(R48-1),Holidays!$C$5:$C$100)</f>
        <v>42902</v>
      </c>
      <c r="R48" s="7">
        <v>25</v>
      </c>
      <c r="S48" s="7">
        <f t="shared" si="3"/>
        <v>0</v>
      </c>
      <c r="T48" s="7">
        <f t="shared" si="4"/>
        <v>30.8</v>
      </c>
      <c r="U48" s="7">
        <f t="shared" si="9"/>
        <v>0</v>
      </c>
      <c r="V48" s="7">
        <f t="shared" si="5"/>
        <v>96</v>
      </c>
      <c r="W48" s="7">
        <f t="shared" si="6"/>
        <v>0</v>
      </c>
    </row>
    <row r="49" spans="2:23" ht="15" customHeight="1" x14ac:dyDescent="0.35">
      <c r="B49" s="73"/>
      <c r="C49" s="7" t="str">
        <f t="shared" si="0"/>
        <v/>
      </c>
      <c r="D49" s="31" t="str">
        <f t="shared" si="7"/>
        <v/>
      </c>
      <c r="E49" s="7" t="str">
        <f t="shared" si="8"/>
        <v/>
      </c>
      <c r="F49" s="55" t="str">
        <f t="shared" si="8"/>
        <v/>
      </c>
      <c r="G49" s="58" t="str">
        <f t="shared" si="1"/>
        <v/>
      </c>
      <c r="H49" s="6"/>
      <c r="I49" s="50" t="e">
        <f>VLOOKUP(B49, 'Issues Log'!$B$3:$H$302, 7, FALSE)</f>
        <v>#N/A</v>
      </c>
      <c r="J49" s="13" t="e">
        <f>VLOOKUP(B49, 'Issues Log'!$B$3:$D$302, 3, FALSE)</f>
        <v>#N/A</v>
      </c>
      <c r="K49" s="2" t="e">
        <f>VLOOKUP(B49, 'Issues Log'!$B$3:$I$302, 8, FALSE)</f>
        <v>#N/A</v>
      </c>
      <c r="L49" s="56" t="e">
        <f>VLOOKUP($B49, 'Issues Log'!$B$3:$J$302, 9, FALSE)</f>
        <v>#N/A</v>
      </c>
      <c r="M49" s="57" t="e">
        <f>VLOOKUP($B49, 'Issues Log'!$B$3:$K$302, 10, FALSE)</f>
        <v>#N/A</v>
      </c>
      <c r="N49" s="57"/>
      <c r="O49" s="57">
        <f t="shared" si="2"/>
        <v>-39.200000000000003</v>
      </c>
      <c r="Q49" s="55">
        <f>WORKDAY($D$3,(R49-1),Holidays!$C$5:$C$100)</f>
        <v>42912</v>
      </c>
      <c r="R49" s="7">
        <v>26</v>
      </c>
      <c r="S49" s="7">
        <f t="shared" si="3"/>
        <v>0</v>
      </c>
      <c r="T49" s="7">
        <f t="shared" si="4"/>
        <v>30.8</v>
      </c>
      <c r="U49" s="7">
        <f t="shared" si="9"/>
        <v>0</v>
      </c>
      <c r="V49" s="7">
        <f t="shared" si="5"/>
        <v>100</v>
      </c>
      <c r="W49" s="7">
        <f t="shared" si="6"/>
        <v>0</v>
      </c>
    </row>
    <row r="50" spans="2:23" ht="15" customHeight="1" x14ac:dyDescent="0.35">
      <c r="B50" s="73"/>
      <c r="C50" s="7" t="str">
        <f t="shared" si="0"/>
        <v/>
      </c>
      <c r="D50" s="31" t="str">
        <f t="shared" si="7"/>
        <v/>
      </c>
      <c r="E50" s="7" t="str">
        <f t="shared" si="8"/>
        <v/>
      </c>
      <c r="F50" s="55" t="str">
        <f t="shared" si="8"/>
        <v/>
      </c>
      <c r="G50" s="58" t="str">
        <f t="shared" si="1"/>
        <v/>
      </c>
      <c r="H50" s="6"/>
      <c r="I50" s="50" t="e">
        <f>VLOOKUP(B50, 'Issues Log'!$B$3:$H$302, 7, FALSE)</f>
        <v>#N/A</v>
      </c>
      <c r="J50" s="13" t="e">
        <f>VLOOKUP(B50, 'Issues Log'!$B$3:$D$302, 3, FALSE)</f>
        <v>#N/A</v>
      </c>
      <c r="K50" s="2" t="e">
        <f>VLOOKUP(B50, 'Issues Log'!$B$3:$I$302, 8, FALSE)</f>
        <v>#N/A</v>
      </c>
      <c r="L50" s="56" t="e">
        <f>VLOOKUP($B50, 'Issues Log'!$B$3:$J$302, 9, FALSE)</f>
        <v>#N/A</v>
      </c>
      <c r="M50" s="57" t="e">
        <f>VLOOKUP($B50, 'Issues Log'!$B$3:$K$302, 10, FALSE)</f>
        <v>#N/A</v>
      </c>
      <c r="N50" s="57"/>
      <c r="O50" s="57">
        <f t="shared" si="2"/>
        <v>-42</v>
      </c>
      <c r="Q50" s="55">
        <f>WORKDAY($D$3,(R50-1),Holidays!$C$5:$C$100)</f>
        <v>42913</v>
      </c>
      <c r="R50" s="7">
        <v>27</v>
      </c>
      <c r="S50" s="7">
        <f t="shared" si="3"/>
        <v>0</v>
      </c>
      <c r="T50" s="7">
        <f t="shared" si="4"/>
        <v>30.8</v>
      </c>
      <c r="U50" s="7">
        <f t="shared" si="9"/>
        <v>0</v>
      </c>
      <c r="V50" s="7">
        <f t="shared" si="5"/>
        <v>104</v>
      </c>
      <c r="W50" s="7">
        <f t="shared" si="6"/>
        <v>0</v>
      </c>
    </row>
    <row r="51" spans="2:23" ht="15" customHeight="1" x14ac:dyDescent="0.35">
      <c r="B51" s="73"/>
      <c r="C51" s="7" t="str">
        <f t="shared" si="0"/>
        <v/>
      </c>
      <c r="D51" s="31" t="str">
        <f t="shared" si="7"/>
        <v/>
      </c>
      <c r="E51" s="7" t="str">
        <f t="shared" si="8"/>
        <v/>
      </c>
      <c r="F51" s="55" t="str">
        <f t="shared" si="8"/>
        <v/>
      </c>
      <c r="G51" s="58" t="str">
        <f t="shared" si="1"/>
        <v/>
      </c>
      <c r="H51" s="6"/>
      <c r="I51" s="50" t="e">
        <f>VLOOKUP(B51, 'Issues Log'!$B$3:$H$302, 7, FALSE)</f>
        <v>#N/A</v>
      </c>
      <c r="J51" s="13" t="e">
        <f>VLOOKUP(B51, 'Issues Log'!$B$3:$D$302, 3, FALSE)</f>
        <v>#N/A</v>
      </c>
      <c r="K51" s="2" t="e">
        <f>VLOOKUP(B51, 'Issues Log'!$B$3:$I$302, 8, FALSE)</f>
        <v>#N/A</v>
      </c>
      <c r="L51" s="56" t="e">
        <f>VLOOKUP($B51, 'Issues Log'!$B$3:$J$302, 9, FALSE)</f>
        <v>#N/A</v>
      </c>
      <c r="M51" s="57" t="e">
        <f>VLOOKUP($B51, 'Issues Log'!$B$3:$K$302, 10, FALSE)</f>
        <v>#N/A</v>
      </c>
      <c r="N51" s="57"/>
      <c r="O51" s="57">
        <f t="shared" si="2"/>
        <v>-44.8</v>
      </c>
      <c r="Q51" s="55">
        <f>WORKDAY($D$3,(R51-1),Holidays!$C$5:$C$100)</f>
        <v>42914</v>
      </c>
      <c r="R51" s="7">
        <v>28</v>
      </c>
      <c r="S51" s="7">
        <f t="shared" si="3"/>
        <v>0</v>
      </c>
      <c r="T51" s="7">
        <f t="shared" si="4"/>
        <v>30.8</v>
      </c>
      <c r="U51" s="7">
        <f t="shared" si="9"/>
        <v>0</v>
      </c>
      <c r="V51" s="7">
        <f t="shared" si="5"/>
        <v>108</v>
      </c>
      <c r="W51" s="7">
        <f t="shared" si="6"/>
        <v>0</v>
      </c>
    </row>
    <row r="52" spans="2:23" ht="15" customHeight="1" x14ac:dyDescent="0.35">
      <c r="B52" s="73"/>
      <c r="C52" s="7" t="str">
        <f t="shared" si="0"/>
        <v/>
      </c>
      <c r="D52" s="31" t="str">
        <f t="shared" si="7"/>
        <v/>
      </c>
      <c r="E52" s="7" t="str">
        <f t="shared" si="8"/>
        <v/>
      </c>
      <c r="F52" s="55" t="str">
        <f t="shared" si="8"/>
        <v/>
      </c>
      <c r="G52" s="58" t="str">
        <f t="shared" si="1"/>
        <v/>
      </c>
      <c r="H52" s="6"/>
      <c r="I52" s="50" t="e">
        <f>VLOOKUP(B52, 'Issues Log'!$B$3:$H$302, 7, FALSE)</f>
        <v>#N/A</v>
      </c>
      <c r="J52" s="13" t="e">
        <f>VLOOKUP(B52, 'Issues Log'!$B$3:$D$302, 3, FALSE)</f>
        <v>#N/A</v>
      </c>
      <c r="K52" s="2" t="e">
        <f>VLOOKUP(B52, 'Issues Log'!$B$3:$I$302, 8, FALSE)</f>
        <v>#N/A</v>
      </c>
      <c r="L52" s="56" t="e">
        <f>VLOOKUP($B52, 'Issues Log'!$B$3:$J$302, 9, FALSE)</f>
        <v>#N/A</v>
      </c>
      <c r="M52" s="57" t="e">
        <f>VLOOKUP($B52, 'Issues Log'!$B$3:$K$302, 10, FALSE)</f>
        <v>#N/A</v>
      </c>
      <c r="N52" s="57"/>
      <c r="O52" s="57">
        <f t="shared" si="2"/>
        <v>-47.6</v>
      </c>
      <c r="Q52" s="55">
        <f>WORKDAY($D$3,(R52-1),Holidays!$C$5:$C$100)</f>
        <v>42915</v>
      </c>
      <c r="R52" s="7">
        <v>29</v>
      </c>
      <c r="S52" s="7">
        <f t="shared" si="3"/>
        <v>0</v>
      </c>
      <c r="T52" s="7">
        <f t="shared" si="4"/>
        <v>30.8</v>
      </c>
      <c r="U52" s="7">
        <f t="shared" si="9"/>
        <v>0</v>
      </c>
      <c r="V52" s="7">
        <f t="shared" si="5"/>
        <v>112</v>
      </c>
      <c r="W52" s="7">
        <f t="shared" si="6"/>
        <v>0</v>
      </c>
    </row>
    <row r="53" spans="2:23" ht="15" customHeight="1" x14ac:dyDescent="0.35">
      <c r="B53" s="73"/>
      <c r="C53" s="7" t="str">
        <f t="shared" si="0"/>
        <v/>
      </c>
      <c r="D53" s="31" t="str">
        <f t="shared" si="7"/>
        <v/>
      </c>
      <c r="E53" s="7" t="str">
        <f t="shared" si="8"/>
        <v/>
      </c>
      <c r="F53" s="55" t="str">
        <f t="shared" si="8"/>
        <v/>
      </c>
      <c r="G53" s="58" t="str">
        <f t="shared" si="1"/>
        <v/>
      </c>
      <c r="H53" s="6"/>
      <c r="I53" s="50" t="e">
        <f>VLOOKUP(B53, 'Issues Log'!$B$3:$H$302, 7, FALSE)</f>
        <v>#N/A</v>
      </c>
      <c r="J53" s="13" t="e">
        <f>VLOOKUP(B53, 'Issues Log'!$B$3:$D$302, 3, FALSE)</f>
        <v>#N/A</v>
      </c>
      <c r="K53" s="2" t="e">
        <f>VLOOKUP(B53, 'Issues Log'!$B$3:$I$302, 8, FALSE)</f>
        <v>#N/A</v>
      </c>
      <c r="L53" s="56" t="e">
        <f>VLOOKUP($B53, 'Issues Log'!$B$3:$J$302, 9, FALSE)</f>
        <v>#N/A</v>
      </c>
      <c r="M53" s="57" t="e">
        <f>VLOOKUP($B53, 'Issues Log'!$B$3:$K$302, 10, FALSE)</f>
        <v>#N/A</v>
      </c>
      <c r="N53" s="57"/>
      <c r="O53" s="57">
        <f t="shared" si="2"/>
        <v>-50.4</v>
      </c>
      <c r="Q53" s="55">
        <f>WORKDAY($D$3,(R53-1),Holidays!$C$5:$C$100)</f>
        <v>42916</v>
      </c>
      <c r="R53" s="7">
        <v>30</v>
      </c>
      <c r="S53" s="7">
        <f t="shared" si="3"/>
        <v>0</v>
      </c>
      <c r="T53" s="7">
        <f t="shared" si="4"/>
        <v>30.8</v>
      </c>
      <c r="U53" s="7">
        <f t="shared" si="9"/>
        <v>0</v>
      </c>
      <c r="V53" s="7">
        <f t="shared" si="5"/>
        <v>116</v>
      </c>
      <c r="W53" s="7">
        <f t="shared" si="6"/>
        <v>0</v>
      </c>
    </row>
    <row r="54" spans="2:23" ht="15" customHeight="1" x14ac:dyDescent="0.35">
      <c r="B54" s="73"/>
      <c r="C54" s="7" t="str">
        <f t="shared" si="0"/>
        <v/>
      </c>
      <c r="D54" s="31" t="str">
        <f t="shared" si="7"/>
        <v/>
      </c>
      <c r="E54" s="7" t="str">
        <f t="shared" si="8"/>
        <v/>
      </c>
      <c r="F54" s="55" t="str">
        <f t="shared" si="8"/>
        <v/>
      </c>
      <c r="G54" s="58" t="str">
        <f t="shared" si="1"/>
        <v/>
      </c>
      <c r="H54" s="6"/>
      <c r="I54" s="50" t="e">
        <f>VLOOKUP(B54, 'Issues Log'!$B$3:$H$302, 7, FALSE)</f>
        <v>#N/A</v>
      </c>
      <c r="J54" s="13" t="e">
        <f>VLOOKUP(B54, 'Issues Log'!$B$3:$D$302, 3, FALSE)</f>
        <v>#N/A</v>
      </c>
      <c r="K54" s="2" t="e">
        <f>VLOOKUP(B54, 'Issues Log'!$B$3:$I$302, 8, FALSE)</f>
        <v>#N/A</v>
      </c>
      <c r="L54" s="56" t="e">
        <f>VLOOKUP($B54, 'Issues Log'!$B$3:$J$302, 9, FALSE)</f>
        <v>#N/A</v>
      </c>
      <c r="M54" s="57" t="e">
        <f>VLOOKUP($B54, 'Issues Log'!$B$3:$K$302, 10, FALSE)</f>
        <v>#N/A</v>
      </c>
      <c r="N54" s="57"/>
      <c r="O54" s="57">
        <f t="shared" si="2"/>
        <v>33.6</v>
      </c>
    </row>
    <row r="55" spans="2:23" ht="15" customHeight="1" x14ac:dyDescent="0.35">
      <c r="B55" s="73"/>
      <c r="C55" s="7" t="str">
        <f t="shared" si="0"/>
        <v/>
      </c>
      <c r="D55" s="31" t="str">
        <f t="shared" si="7"/>
        <v/>
      </c>
      <c r="E55" s="7" t="str">
        <f t="shared" si="8"/>
        <v/>
      </c>
      <c r="F55" s="55" t="str">
        <f t="shared" si="8"/>
        <v/>
      </c>
      <c r="G55" s="58" t="str">
        <f t="shared" si="1"/>
        <v/>
      </c>
      <c r="H55" s="6"/>
      <c r="I55" s="50" t="e">
        <f>VLOOKUP(B55, 'Issues Log'!$B$3:$H$302, 7, FALSE)</f>
        <v>#N/A</v>
      </c>
      <c r="J55" s="13" t="e">
        <f>VLOOKUP(B55, 'Issues Log'!$B$3:$D$302, 3, FALSE)</f>
        <v>#N/A</v>
      </c>
      <c r="K55" s="2" t="e">
        <f>VLOOKUP(B55, 'Issues Log'!$B$3:$I$302, 8, FALSE)</f>
        <v>#N/A</v>
      </c>
      <c r="L55" s="56" t="e">
        <f>VLOOKUP($B55, 'Issues Log'!$B$3:$J$302, 9, FALSE)</f>
        <v>#N/A</v>
      </c>
      <c r="M55" s="57" t="e">
        <f>VLOOKUP($B55, 'Issues Log'!$B$3:$K$302, 10, FALSE)</f>
        <v>#N/A</v>
      </c>
      <c r="N55" s="57"/>
      <c r="O55" s="57">
        <f t="shared" si="2"/>
        <v>33.6</v>
      </c>
    </row>
    <row r="56" spans="2:23" ht="15" customHeight="1" x14ac:dyDescent="0.35">
      <c r="B56" s="73"/>
      <c r="C56" s="7" t="str">
        <f t="shared" si="0"/>
        <v/>
      </c>
      <c r="D56" s="31" t="str">
        <f t="shared" si="7"/>
        <v/>
      </c>
      <c r="E56" s="7" t="str">
        <f t="shared" si="8"/>
        <v/>
      </c>
      <c r="F56" s="55" t="str">
        <f t="shared" si="8"/>
        <v/>
      </c>
      <c r="G56" s="58" t="str">
        <f t="shared" si="1"/>
        <v/>
      </c>
      <c r="H56" s="6"/>
      <c r="I56" s="50" t="e">
        <f>VLOOKUP(B56, 'Issues Log'!$B$3:$H$302, 7, FALSE)</f>
        <v>#N/A</v>
      </c>
      <c r="J56" s="13" t="e">
        <f>VLOOKUP(B56, 'Issues Log'!$B$3:$D$302, 3, FALSE)</f>
        <v>#N/A</v>
      </c>
      <c r="K56" s="2" t="e">
        <f>VLOOKUP(B56, 'Issues Log'!$B$3:$I$302, 8, FALSE)</f>
        <v>#N/A</v>
      </c>
      <c r="L56" s="56" t="e">
        <f>VLOOKUP($B56, 'Issues Log'!$B$3:$J$302, 9, FALSE)</f>
        <v>#N/A</v>
      </c>
      <c r="M56" s="57" t="e">
        <f>VLOOKUP($B56, 'Issues Log'!$B$3:$K$302, 10, FALSE)</f>
        <v>#N/A</v>
      </c>
      <c r="N56" s="57"/>
      <c r="O56" s="57">
        <f t="shared" si="2"/>
        <v>33.6</v>
      </c>
    </row>
    <row r="57" spans="2:23" ht="15" customHeight="1" x14ac:dyDescent="0.35">
      <c r="B57" s="73"/>
      <c r="C57" s="7" t="str">
        <f t="shared" si="0"/>
        <v/>
      </c>
      <c r="D57" s="31" t="str">
        <f t="shared" si="7"/>
        <v/>
      </c>
      <c r="E57" s="7" t="str">
        <f t="shared" si="8"/>
        <v/>
      </c>
      <c r="F57" s="55" t="str">
        <f t="shared" si="8"/>
        <v/>
      </c>
      <c r="G57" s="58" t="str">
        <f t="shared" si="1"/>
        <v/>
      </c>
      <c r="H57" s="6"/>
      <c r="I57" s="50" t="e">
        <f>VLOOKUP(B57, 'Issues Log'!$B$3:$H$302, 7, FALSE)</f>
        <v>#N/A</v>
      </c>
      <c r="J57" s="13" t="e">
        <f>VLOOKUP(B57, 'Issues Log'!$B$3:$D$302, 3, FALSE)</f>
        <v>#N/A</v>
      </c>
      <c r="K57" s="2" t="e">
        <f>VLOOKUP(B57, 'Issues Log'!$B$3:$I$302, 8, FALSE)</f>
        <v>#N/A</v>
      </c>
      <c r="L57" s="56" t="e">
        <f>VLOOKUP($B57, 'Issues Log'!$B$3:$J$302, 9, FALSE)</f>
        <v>#N/A</v>
      </c>
      <c r="M57" s="57" t="e">
        <f>VLOOKUP($B57, 'Issues Log'!$B$3:$K$302, 10, FALSE)</f>
        <v>#N/A</v>
      </c>
      <c r="N57" s="57"/>
      <c r="O57" s="57">
        <f t="shared" si="2"/>
        <v>33.6</v>
      </c>
    </row>
    <row r="58" spans="2:23" ht="15" customHeight="1" x14ac:dyDescent="0.35">
      <c r="B58" s="73"/>
      <c r="C58" s="7" t="str">
        <f t="shared" si="0"/>
        <v/>
      </c>
      <c r="D58" s="31" t="str">
        <f t="shared" si="7"/>
        <v/>
      </c>
      <c r="E58" s="7" t="str">
        <f t="shared" si="8"/>
        <v/>
      </c>
      <c r="F58" s="55" t="str">
        <f t="shared" si="8"/>
        <v/>
      </c>
      <c r="G58" s="58" t="str">
        <f t="shared" si="1"/>
        <v/>
      </c>
      <c r="H58" s="6"/>
      <c r="I58" s="50" t="e">
        <f>VLOOKUP(B58, 'Issues Log'!$B$3:$H$302, 7, FALSE)</f>
        <v>#N/A</v>
      </c>
      <c r="J58" s="13" t="e">
        <f>VLOOKUP(B58, 'Issues Log'!$B$3:$D$302, 3, FALSE)</f>
        <v>#N/A</v>
      </c>
      <c r="K58" s="2" t="e">
        <f>VLOOKUP(B58, 'Issues Log'!$B$3:$I$302, 8, FALSE)</f>
        <v>#N/A</v>
      </c>
      <c r="L58" s="56" t="e">
        <f>VLOOKUP($B58, 'Issues Log'!$B$3:$J$302, 9, FALSE)</f>
        <v>#N/A</v>
      </c>
      <c r="M58" s="57" t="e">
        <f>VLOOKUP($B58, 'Issues Log'!$B$3:$K$302, 10, FALSE)</f>
        <v>#N/A</v>
      </c>
      <c r="N58" s="57"/>
      <c r="O58" s="57">
        <f t="shared" si="2"/>
        <v>33.6</v>
      </c>
    </row>
    <row r="59" spans="2:23" ht="15" customHeight="1" x14ac:dyDescent="0.35">
      <c r="B59" s="73"/>
      <c r="C59" s="7" t="str">
        <f t="shared" si="0"/>
        <v/>
      </c>
      <c r="D59" s="31" t="str">
        <f t="shared" si="7"/>
        <v/>
      </c>
      <c r="E59" s="7" t="str">
        <f t="shared" si="8"/>
        <v/>
      </c>
      <c r="F59" s="55" t="str">
        <f t="shared" si="8"/>
        <v/>
      </c>
      <c r="G59" s="58" t="str">
        <f t="shared" si="1"/>
        <v/>
      </c>
      <c r="H59" s="6"/>
      <c r="I59" s="50" t="e">
        <f>VLOOKUP(B59, 'Issues Log'!$B$3:$H$302, 7, FALSE)</f>
        <v>#N/A</v>
      </c>
      <c r="J59" s="13" t="e">
        <f>VLOOKUP(B59, 'Issues Log'!$B$3:$D$302, 3, FALSE)</f>
        <v>#N/A</v>
      </c>
      <c r="K59" s="2" t="e">
        <f>VLOOKUP(B59, 'Issues Log'!$B$3:$I$302, 8, FALSE)</f>
        <v>#N/A</v>
      </c>
      <c r="L59" s="56" t="e">
        <f>VLOOKUP($B59, 'Issues Log'!$B$3:$J$302, 9, FALSE)</f>
        <v>#N/A</v>
      </c>
      <c r="M59" s="57" t="e">
        <f>VLOOKUP($B59, 'Issues Log'!$B$3:$K$302, 10, FALSE)</f>
        <v>#N/A</v>
      </c>
      <c r="N59" s="57"/>
      <c r="O59" s="57">
        <f t="shared" si="2"/>
        <v>33.6</v>
      </c>
    </row>
    <row r="60" spans="2:23" ht="15" customHeight="1" x14ac:dyDescent="0.35">
      <c r="B60" s="73"/>
      <c r="C60" s="7" t="str">
        <f t="shared" si="0"/>
        <v/>
      </c>
      <c r="D60" s="31" t="str">
        <f t="shared" si="7"/>
        <v/>
      </c>
      <c r="E60" s="7" t="str">
        <f t="shared" si="8"/>
        <v/>
      </c>
      <c r="F60" s="55" t="str">
        <f t="shared" si="8"/>
        <v/>
      </c>
      <c r="G60" s="58" t="str">
        <f t="shared" si="1"/>
        <v/>
      </c>
      <c r="H60" s="6"/>
      <c r="I60" s="50" t="e">
        <f>VLOOKUP(B60, 'Issues Log'!$B$3:$H$302, 7, FALSE)</f>
        <v>#N/A</v>
      </c>
      <c r="J60" s="13" t="e">
        <f>VLOOKUP(B60, 'Issues Log'!$B$3:$D$302, 3, FALSE)</f>
        <v>#N/A</v>
      </c>
      <c r="K60" s="2" t="e">
        <f>VLOOKUP(B60, 'Issues Log'!$B$3:$I$302, 8, FALSE)</f>
        <v>#N/A</v>
      </c>
      <c r="L60" s="56" t="e">
        <f>VLOOKUP($B60, 'Issues Log'!$B$3:$J$302, 9, FALSE)</f>
        <v>#N/A</v>
      </c>
      <c r="M60" s="57" t="e">
        <f>VLOOKUP($B60, 'Issues Log'!$B$3:$K$302, 10, FALSE)</f>
        <v>#N/A</v>
      </c>
      <c r="N60" s="57"/>
      <c r="O60" s="57">
        <f t="shared" si="2"/>
        <v>33.6</v>
      </c>
    </row>
    <row r="61" spans="2:23" ht="15" customHeight="1" x14ac:dyDescent="0.35">
      <c r="B61" s="73"/>
      <c r="C61" s="7" t="str">
        <f t="shared" si="0"/>
        <v/>
      </c>
      <c r="D61" s="31" t="str">
        <f t="shared" si="7"/>
        <v/>
      </c>
      <c r="E61" s="7" t="str">
        <f t="shared" si="8"/>
        <v/>
      </c>
      <c r="F61" s="55" t="str">
        <f t="shared" si="8"/>
        <v/>
      </c>
      <c r="G61" s="58" t="str">
        <f t="shared" si="1"/>
        <v/>
      </c>
      <c r="H61" s="6"/>
      <c r="I61" s="50" t="e">
        <f>VLOOKUP(B61, 'Issues Log'!$B$3:$H$302, 7, FALSE)</f>
        <v>#N/A</v>
      </c>
      <c r="J61" s="13" t="e">
        <f>VLOOKUP(B61, 'Issues Log'!$B$3:$D$302, 3, FALSE)</f>
        <v>#N/A</v>
      </c>
      <c r="K61" s="2" t="e">
        <f>VLOOKUP(B61, 'Issues Log'!$B$3:$I$302, 8, FALSE)</f>
        <v>#N/A</v>
      </c>
      <c r="L61" s="56" t="e">
        <f>VLOOKUP($B61, 'Issues Log'!$B$3:$J$302, 9, FALSE)</f>
        <v>#N/A</v>
      </c>
      <c r="M61" s="57" t="e">
        <f>VLOOKUP($B61, 'Issues Log'!$B$3:$K$302, 10, FALSE)</f>
        <v>#N/A</v>
      </c>
      <c r="N61" s="57"/>
      <c r="O61" s="57">
        <f t="shared" si="2"/>
        <v>33.6</v>
      </c>
    </row>
    <row r="62" spans="2:23" ht="15" customHeight="1" x14ac:dyDescent="0.35">
      <c r="B62" s="73"/>
      <c r="C62" s="7" t="str">
        <f t="shared" si="0"/>
        <v/>
      </c>
      <c r="D62" s="31" t="str">
        <f t="shared" si="7"/>
        <v/>
      </c>
      <c r="E62" s="7" t="str">
        <f t="shared" si="8"/>
        <v/>
      </c>
      <c r="F62" s="55" t="str">
        <f t="shared" si="8"/>
        <v/>
      </c>
      <c r="G62" s="58" t="str">
        <f t="shared" si="1"/>
        <v/>
      </c>
      <c r="H62" s="6"/>
      <c r="I62" s="50" t="e">
        <f>VLOOKUP(B62, 'Issues Log'!$B$3:$H$302, 7, FALSE)</f>
        <v>#N/A</v>
      </c>
      <c r="J62" s="13" t="e">
        <f>VLOOKUP(B62, 'Issues Log'!$B$3:$D$302, 3, FALSE)</f>
        <v>#N/A</v>
      </c>
      <c r="K62" s="2" t="e">
        <f>VLOOKUP(B62, 'Issues Log'!$B$3:$I$302, 8, FALSE)</f>
        <v>#N/A</v>
      </c>
      <c r="L62" s="56" t="e">
        <f>VLOOKUP($B62, 'Issues Log'!$B$3:$J$302, 9, FALSE)</f>
        <v>#N/A</v>
      </c>
      <c r="M62" s="57" t="e">
        <f>VLOOKUP($B62, 'Issues Log'!$B$3:$K$302, 10, FALSE)</f>
        <v>#N/A</v>
      </c>
      <c r="N62" s="57"/>
      <c r="O62" s="57">
        <f t="shared" si="2"/>
        <v>33.6</v>
      </c>
    </row>
    <row r="63" spans="2:23" ht="15" customHeight="1" x14ac:dyDescent="0.35">
      <c r="B63" s="73"/>
      <c r="C63" s="7" t="str">
        <f t="shared" si="0"/>
        <v/>
      </c>
      <c r="D63" s="31" t="str">
        <f t="shared" si="7"/>
        <v/>
      </c>
      <c r="E63" s="7" t="str">
        <f t="shared" si="8"/>
        <v/>
      </c>
      <c r="F63" s="55" t="str">
        <f t="shared" si="8"/>
        <v/>
      </c>
      <c r="G63" s="58" t="str">
        <f t="shared" si="1"/>
        <v/>
      </c>
      <c r="H63" s="6"/>
      <c r="I63" s="50" t="e">
        <f>VLOOKUP(B63, 'Issues Log'!$B$3:$H$302, 7, FALSE)</f>
        <v>#N/A</v>
      </c>
      <c r="J63" s="13" t="e">
        <f>VLOOKUP(B63, 'Issues Log'!$B$3:$D$302, 3, FALSE)</f>
        <v>#N/A</v>
      </c>
      <c r="K63" s="2" t="e">
        <f>VLOOKUP(B63, 'Issues Log'!$B$3:$I$302, 8, FALSE)</f>
        <v>#N/A</v>
      </c>
      <c r="L63" s="56" t="e">
        <f>VLOOKUP($B63, 'Issues Log'!$B$3:$J$302, 9, FALSE)</f>
        <v>#N/A</v>
      </c>
      <c r="M63" s="57" t="e">
        <f>VLOOKUP($B63, 'Issues Log'!$B$3:$K$302, 10, FALSE)</f>
        <v>#N/A</v>
      </c>
      <c r="N63" s="57"/>
      <c r="O63" s="57">
        <f t="shared" si="2"/>
        <v>33.6</v>
      </c>
    </row>
    <row r="64" spans="2:23" ht="15" customHeight="1" x14ac:dyDescent="0.35">
      <c r="B64" s="73"/>
      <c r="C64" s="7" t="str">
        <f t="shared" si="0"/>
        <v/>
      </c>
      <c r="D64" s="31" t="str">
        <f t="shared" si="7"/>
        <v/>
      </c>
      <c r="E64" s="7" t="str">
        <f t="shared" si="8"/>
        <v/>
      </c>
      <c r="F64" s="55" t="str">
        <f t="shared" si="8"/>
        <v/>
      </c>
      <c r="G64" s="58" t="str">
        <f t="shared" si="1"/>
        <v/>
      </c>
      <c r="H64" s="6"/>
      <c r="I64" s="50" t="e">
        <f>VLOOKUP(B64, 'Issues Log'!$B$3:$H$302, 7, FALSE)</f>
        <v>#N/A</v>
      </c>
      <c r="J64" s="13" t="e">
        <f>VLOOKUP(B64, 'Issues Log'!$B$3:$D$302, 3, FALSE)</f>
        <v>#N/A</v>
      </c>
      <c r="K64" s="2" t="e">
        <f>VLOOKUP(B64, 'Issues Log'!$B$3:$I$302, 8, FALSE)</f>
        <v>#N/A</v>
      </c>
      <c r="L64" s="56" t="e">
        <f>VLOOKUP($B64, 'Issues Log'!$B$3:$J$302, 9, FALSE)</f>
        <v>#N/A</v>
      </c>
      <c r="M64" s="57" t="e">
        <f>VLOOKUP($B64, 'Issues Log'!$B$3:$K$302, 10, FALSE)</f>
        <v>#N/A</v>
      </c>
      <c r="N64" s="57"/>
      <c r="O64" s="57">
        <f t="shared" si="2"/>
        <v>33.6</v>
      </c>
    </row>
    <row r="65" spans="2:15" ht="15" customHeight="1" x14ac:dyDescent="0.35">
      <c r="B65" s="73"/>
      <c r="C65" s="7" t="str">
        <f t="shared" si="0"/>
        <v/>
      </c>
      <c r="D65" s="31" t="str">
        <f t="shared" si="7"/>
        <v/>
      </c>
      <c r="E65" s="7" t="str">
        <f t="shared" si="8"/>
        <v/>
      </c>
      <c r="F65" s="55" t="str">
        <f t="shared" si="8"/>
        <v/>
      </c>
      <c r="G65" s="58" t="str">
        <f t="shared" si="1"/>
        <v/>
      </c>
      <c r="H65" s="6"/>
      <c r="I65" s="50" t="e">
        <f>VLOOKUP(B65, 'Issues Log'!$B$3:$H$302, 7, FALSE)</f>
        <v>#N/A</v>
      </c>
      <c r="J65" s="13" t="e">
        <f>VLOOKUP(B65, 'Issues Log'!$B$3:$D$302, 3, FALSE)</f>
        <v>#N/A</v>
      </c>
      <c r="K65" s="2" t="e">
        <f>VLOOKUP(B65, 'Issues Log'!$B$3:$I$302, 8, FALSE)</f>
        <v>#N/A</v>
      </c>
      <c r="L65" s="56" t="e">
        <f>VLOOKUP($B65, 'Issues Log'!$B$3:$J$302, 9, FALSE)</f>
        <v>#N/A</v>
      </c>
      <c r="M65" s="57" t="e">
        <f>VLOOKUP($B65, 'Issues Log'!$B$3:$K$302, 10, FALSE)</f>
        <v>#N/A</v>
      </c>
      <c r="N65" s="57"/>
      <c r="O65" s="57">
        <f t="shared" si="2"/>
        <v>33.6</v>
      </c>
    </row>
    <row r="66" spans="2:15" ht="15" customHeight="1" x14ac:dyDescent="0.35">
      <c r="B66" s="73"/>
      <c r="C66" s="7" t="str">
        <f t="shared" si="0"/>
        <v/>
      </c>
      <c r="D66" s="31" t="str">
        <f t="shared" si="7"/>
        <v/>
      </c>
      <c r="E66" s="7" t="str">
        <f t="shared" si="8"/>
        <v/>
      </c>
      <c r="F66" s="55" t="str">
        <f t="shared" si="8"/>
        <v/>
      </c>
      <c r="G66" s="58" t="str">
        <f t="shared" si="1"/>
        <v/>
      </c>
      <c r="H66" s="6"/>
      <c r="I66" s="50" t="e">
        <f>VLOOKUP(B66, 'Issues Log'!$B$3:$H$302, 7, FALSE)</f>
        <v>#N/A</v>
      </c>
      <c r="J66" s="13" t="e">
        <f>VLOOKUP(B66, 'Issues Log'!$B$3:$D$302, 3, FALSE)</f>
        <v>#N/A</v>
      </c>
      <c r="K66" s="2" t="e">
        <f>VLOOKUP(B66, 'Issues Log'!$B$3:$I$302, 8, FALSE)</f>
        <v>#N/A</v>
      </c>
      <c r="L66" s="56" t="e">
        <f>VLOOKUP($B66, 'Issues Log'!$B$3:$J$302, 9, FALSE)</f>
        <v>#N/A</v>
      </c>
      <c r="M66" s="57" t="e">
        <f>VLOOKUP($B66, 'Issues Log'!$B$3:$K$302, 10, FALSE)</f>
        <v>#N/A</v>
      </c>
      <c r="N66" s="57"/>
      <c r="O66" s="57">
        <f t="shared" si="2"/>
        <v>33.6</v>
      </c>
    </row>
    <row r="67" spans="2:15" ht="15" customHeight="1" x14ac:dyDescent="0.35">
      <c r="B67" s="73"/>
      <c r="C67" s="7" t="str">
        <f t="shared" si="0"/>
        <v/>
      </c>
      <c r="D67" s="31" t="str">
        <f t="shared" si="7"/>
        <v/>
      </c>
      <c r="E67" s="7" t="str">
        <f t="shared" si="8"/>
        <v/>
      </c>
      <c r="F67" s="55" t="str">
        <f t="shared" si="8"/>
        <v/>
      </c>
      <c r="G67" s="58" t="str">
        <f t="shared" si="1"/>
        <v/>
      </c>
      <c r="H67" s="6"/>
      <c r="I67" s="50" t="e">
        <f>VLOOKUP(B67, 'Issues Log'!$B$3:$H$302, 7, FALSE)</f>
        <v>#N/A</v>
      </c>
      <c r="J67" s="13" t="e">
        <f>VLOOKUP(B67, 'Issues Log'!$B$3:$D$302, 3, FALSE)</f>
        <v>#N/A</v>
      </c>
      <c r="K67" s="2" t="e">
        <f>VLOOKUP(B67, 'Issues Log'!$B$3:$I$302, 8, FALSE)</f>
        <v>#N/A</v>
      </c>
      <c r="L67" s="56" t="e">
        <f>VLOOKUP($B67, 'Issues Log'!$B$3:$J$302, 9, FALSE)</f>
        <v>#N/A</v>
      </c>
      <c r="M67" s="57" t="e">
        <f>VLOOKUP($B67, 'Issues Log'!$B$3:$K$302, 10, FALSE)</f>
        <v>#N/A</v>
      </c>
      <c r="N67" s="57"/>
      <c r="O67" s="57">
        <f t="shared" si="2"/>
        <v>33.6</v>
      </c>
    </row>
    <row r="68" spans="2:15" ht="15" customHeight="1" x14ac:dyDescent="0.35">
      <c r="B68" s="73"/>
      <c r="C68" s="7" t="str">
        <f t="shared" si="0"/>
        <v/>
      </c>
      <c r="D68" s="31" t="str">
        <f t="shared" si="7"/>
        <v/>
      </c>
      <c r="E68" s="7" t="str">
        <f t="shared" si="8"/>
        <v/>
      </c>
      <c r="F68" s="55" t="str">
        <f t="shared" si="8"/>
        <v/>
      </c>
      <c r="G68" s="58" t="str">
        <f t="shared" si="1"/>
        <v/>
      </c>
      <c r="H68" s="6"/>
      <c r="I68" s="50" t="e">
        <f>VLOOKUP(B68, 'Issues Log'!$B$3:$H$302, 7, FALSE)</f>
        <v>#N/A</v>
      </c>
      <c r="J68" s="13" t="e">
        <f>VLOOKUP(B68, 'Issues Log'!$B$3:$D$302, 3, FALSE)</f>
        <v>#N/A</v>
      </c>
      <c r="K68" s="2" t="e">
        <f>VLOOKUP(B68, 'Issues Log'!$B$3:$I$302, 8, FALSE)</f>
        <v>#N/A</v>
      </c>
      <c r="L68" s="56" t="e">
        <f>VLOOKUP($B68, 'Issues Log'!$B$3:$J$302, 9, FALSE)</f>
        <v>#N/A</v>
      </c>
      <c r="M68" s="57" t="e">
        <f>VLOOKUP($B68, 'Issues Log'!$B$3:$K$302, 10, FALSE)</f>
        <v>#N/A</v>
      </c>
      <c r="N68" s="57"/>
      <c r="O68" s="57">
        <f t="shared" si="2"/>
        <v>33.6</v>
      </c>
    </row>
    <row r="69" spans="2:15" ht="15" customHeight="1" x14ac:dyDescent="0.35">
      <c r="B69" s="73"/>
      <c r="C69" s="7" t="str">
        <f t="shared" si="0"/>
        <v/>
      </c>
      <c r="D69" s="31" t="str">
        <f t="shared" si="7"/>
        <v/>
      </c>
      <c r="E69" s="7" t="str">
        <f t="shared" si="8"/>
        <v/>
      </c>
      <c r="F69" s="55" t="str">
        <f t="shared" si="8"/>
        <v/>
      </c>
      <c r="G69" s="58" t="str">
        <f t="shared" si="1"/>
        <v/>
      </c>
      <c r="H69" s="6"/>
      <c r="I69" s="50" t="e">
        <f>VLOOKUP(B69, 'Issues Log'!$B$3:$H$302, 7, FALSE)</f>
        <v>#N/A</v>
      </c>
      <c r="J69" s="13" t="e">
        <f>VLOOKUP(B69, 'Issues Log'!$B$3:$D$302, 3, FALSE)</f>
        <v>#N/A</v>
      </c>
      <c r="K69" s="2" t="e">
        <f>VLOOKUP(B69, 'Issues Log'!$B$3:$I$302, 8, FALSE)</f>
        <v>#N/A</v>
      </c>
      <c r="L69" s="56" t="e">
        <f>VLOOKUP($B69, 'Issues Log'!$B$3:$J$302, 9, FALSE)</f>
        <v>#N/A</v>
      </c>
      <c r="M69" s="57" t="e">
        <f>VLOOKUP($B69, 'Issues Log'!$B$3:$K$302, 10, FALSE)</f>
        <v>#N/A</v>
      </c>
      <c r="N69" s="57"/>
      <c r="O69" s="57">
        <f t="shared" si="2"/>
        <v>33.6</v>
      </c>
    </row>
    <row r="70" spans="2:15" ht="15" customHeight="1" x14ac:dyDescent="0.35">
      <c r="B70" s="73"/>
      <c r="C70" s="7" t="str">
        <f t="shared" si="0"/>
        <v/>
      </c>
      <c r="D70" s="31" t="str">
        <f t="shared" si="7"/>
        <v/>
      </c>
      <c r="E70" s="7" t="str">
        <f t="shared" si="8"/>
        <v/>
      </c>
      <c r="F70" s="55" t="str">
        <f t="shared" si="8"/>
        <v/>
      </c>
      <c r="G70" s="58" t="str">
        <f t="shared" si="1"/>
        <v/>
      </c>
      <c r="H70" s="6"/>
      <c r="I70" s="50" t="e">
        <f>VLOOKUP(B70, 'Issues Log'!$B$3:$H$302, 7, FALSE)</f>
        <v>#N/A</v>
      </c>
      <c r="J70" s="13" t="e">
        <f>VLOOKUP(B70, 'Issues Log'!$B$3:$D$302, 3, FALSE)</f>
        <v>#N/A</v>
      </c>
      <c r="K70" s="2" t="e">
        <f>VLOOKUP(B70, 'Issues Log'!$B$3:$I$302, 8, FALSE)</f>
        <v>#N/A</v>
      </c>
      <c r="L70" s="56" t="e">
        <f>VLOOKUP($B70, 'Issues Log'!$B$3:$J$302, 9, FALSE)</f>
        <v>#N/A</v>
      </c>
      <c r="M70" s="57" t="e">
        <f>VLOOKUP($B70, 'Issues Log'!$B$3:$K$302, 10, FALSE)</f>
        <v>#N/A</v>
      </c>
      <c r="N70" s="57"/>
      <c r="O70" s="57">
        <f t="shared" si="2"/>
        <v>33.6</v>
      </c>
    </row>
    <row r="71" spans="2:15" ht="15" customHeight="1" x14ac:dyDescent="0.35">
      <c r="B71" s="73"/>
      <c r="C71" s="7" t="str">
        <f t="shared" si="0"/>
        <v/>
      </c>
      <c r="D71" s="31" t="str">
        <f t="shared" si="7"/>
        <v/>
      </c>
      <c r="E71" s="7" t="str">
        <f t="shared" si="8"/>
        <v/>
      </c>
      <c r="F71" s="55" t="str">
        <f t="shared" si="8"/>
        <v/>
      </c>
      <c r="G71" s="58" t="str">
        <f t="shared" si="1"/>
        <v/>
      </c>
      <c r="H71" s="6"/>
      <c r="I71" s="50" t="e">
        <f>VLOOKUP(B71, 'Issues Log'!$B$3:$H$302, 7, FALSE)</f>
        <v>#N/A</v>
      </c>
      <c r="J71" s="13" t="e">
        <f>VLOOKUP(B71, 'Issues Log'!$B$3:$D$302, 3, FALSE)</f>
        <v>#N/A</v>
      </c>
      <c r="K71" s="2" t="e">
        <f>VLOOKUP(B71, 'Issues Log'!$B$3:$I$302, 8, FALSE)</f>
        <v>#N/A</v>
      </c>
      <c r="L71" s="56" t="e">
        <f>VLOOKUP($B71, 'Issues Log'!$B$3:$J$302, 9, FALSE)</f>
        <v>#N/A</v>
      </c>
      <c r="M71" s="57" t="e">
        <f>VLOOKUP($B71, 'Issues Log'!$B$3:$K$302, 10, FALSE)</f>
        <v>#N/A</v>
      </c>
      <c r="N71" s="57"/>
      <c r="O71" s="57">
        <f t="shared" si="2"/>
        <v>33.6</v>
      </c>
    </row>
    <row r="72" spans="2:15" ht="15" customHeight="1" x14ac:dyDescent="0.35">
      <c r="B72" s="73"/>
      <c r="C72" s="7" t="str">
        <f t="shared" si="0"/>
        <v/>
      </c>
      <c r="D72" s="31" t="str">
        <f t="shared" si="7"/>
        <v/>
      </c>
      <c r="E72" s="7" t="str">
        <f t="shared" si="8"/>
        <v/>
      </c>
      <c r="F72" s="55" t="str">
        <f t="shared" si="8"/>
        <v/>
      </c>
      <c r="G72" s="58" t="str">
        <f t="shared" si="1"/>
        <v/>
      </c>
      <c r="H72" s="6"/>
      <c r="I72" s="50" t="e">
        <f>VLOOKUP(B72, 'Issues Log'!$B$3:$H$302, 7, FALSE)</f>
        <v>#N/A</v>
      </c>
      <c r="J72" s="13" t="e">
        <f>VLOOKUP(B72, 'Issues Log'!$B$3:$D$302, 3, FALSE)</f>
        <v>#N/A</v>
      </c>
      <c r="K72" s="2" t="e">
        <f>VLOOKUP(B72, 'Issues Log'!$B$3:$I$302, 8, FALSE)</f>
        <v>#N/A</v>
      </c>
      <c r="L72" s="56" t="e">
        <f>VLOOKUP($B72, 'Issues Log'!$B$3:$J$302, 9, FALSE)</f>
        <v>#N/A</v>
      </c>
      <c r="M72" s="57" t="e">
        <f>VLOOKUP($B72, 'Issues Log'!$B$3:$K$302, 10, FALSE)</f>
        <v>#N/A</v>
      </c>
      <c r="N72" s="57"/>
      <c r="O72" s="57">
        <f t="shared" si="2"/>
        <v>33.6</v>
      </c>
    </row>
    <row r="73" spans="2:15" ht="15" customHeight="1" x14ac:dyDescent="0.35">
      <c r="B73" s="46"/>
      <c r="C73" s="46"/>
      <c r="D73" s="46"/>
      <c r="E73" s="46"/>
      <c r="F73" s="46"/>
      <c r="G73" s="46"/>
      <c r="I73" s="18"/>
    </row>
    <row r="74" spans="2:15" ht="15" customHeight="1" x14ac:dyDescent="0.35"/>
    <row r="75" spans="2:15" ht="15" customHeight="1" x14ac:dyDescent="0.35"/>
    <row r="76" spans="2:15" ht="15" customHeight="1" x14ac:dyDescent="0.35"/>
    <row r="77" spans="2:15" ht="15" customHeight="1" x14ac:dyDescent="0.35"/>
    <row r="78" spans="2:15" ht="15" customHeight="1" x14ac:dyDescent="0.35"/>
    <row r="79" spans="2:15" ht="15" customHeight="1" x14ac:dyDescent="0.35"/>
    <row r="80" spans="2:15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</sheetData>
  <phoneticPr fontId="3" type="noConversion"/>
  <conditionalFormatting sqref="D21">
    <cfRule type="cellIs" dxfId="5" priority="1" stopIfTrue="1" operator="lessThan">
      <formula>-0.25</formula>
    </cfRule>
    <cfRule type="cellIs" dxfId="4" priority="2" stopIfTrue="1" operator="between">
      <formula>-0.25</formula>
      <formula>0.75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G101"/>
  <sheetViews>
    <sheetView workbookViewId="0">
      <selection activeCell="F13" sqref="A1:XFD1048576"/>
    </sheetView>
  </sheetViews>
  <sheetFormatPr defaultColWidth="17.1328125" defaultRowHeight="12.75" customHeight="1" x14ac:dyDescent="0.35"/>
  <cols>
    <col min="1" max="1" width="3.53125" customWidth="1"/>
    <col min="2" max="2" width="5.33203125" customWidth="1"/>
    <col min="3" max="3" width="30.46484375" customWidth="1"/>
    <col min="4" max="4" width="10.6640625" customWidth="1"/>
    <col min="5" max="6" width="12.46484375" customWidth="1"/>
    <col min="7" max="7" width="13.1328125" customWidth="1"/>
    <col min="8" max="8" width="3.86328125" hidden="1" customWidth="1"/>
    <col min="9" max="9" width="18.46484375" hidden="1" customWidth="1"/>
    <col min="10" max="10" width="13.86328125" hidden="1" customWidth="1"/>
    <col min="11" max="11" width="13.6640625" style="20" hidden="1" customWidth="1"/>
    <col min="12" max="13" width="13.53125" style="20" hidden="1" customWidth="1"/>
    <col min="14" max="14" width="5.1328125" style="20" hidden="1" customWidth="1"/>
    <col min="15" max="15" width="7.33203125" style="20" hidden="1" customWidth="1"/>
    <col min="16" max="16" width="3.46484375" customWidth="1"/>
    <col min="17" max="17" width="10.6640625" customWidth="1"/>
    <col min="18" max="18" width="6.6640625" customWidth="1"/>
    <col min="19" max="19" width="11.33203125" customWidth="1"/>
    <col min="20" max="20" width="11.86328125" customWidth="1"/>
    <col min="21" max="21" width="13" customWidth="1"/>
    <col min="22" max="22" width="12.53125" customWidth="1"/>
    <col min="23" max="23" width="13.1328125" customWidth="1"/>
    <col min="24" max="24" width="4" customWidth="1"/>
    <col min="25" max="25" width="11.46484375" customWidth="1"/>
    <col min="26" max="26" width="6.1328125" customWidth="1"/>
    <col min="27" max="27" width="5.6640625" customWidth="1"/>
    <col min="28" max="28" width="4.33203125" customWidth="1"/>
    <col min="29" max="29" width="6.33203125" customWidth="1"/>
    <col min="30" max="30" width="5.46484375" customWidth="1"/>
    <col min="31" max="31" width="3" customWidth="1"/>
    <col min="32" max="32" width="13.33203125" customWidth="1"/>
    <col min="33" max="33" width="23.1328125" customWidth="1"/>
  </cols>
  <sheetData>
    <row r="2" spans="2:33" s="21" customFormat="1" ht="26.45" customHeight="1" x14ac:dyDescent="0.35">
      <c r="B2" s="22"/>
      <c r="C2" s="23" t="s">
        <v>12</v>
      </c>
      <c r="D2" s="23"/>
      <c r="E2" s="24"/>
      <c r="F2" s="47"/>
      <c r="G2" s="47"/>
      <c r="H2" s="25"/>
      <c r="I2" s="25"/>
      <c r="J2" s="25"/>
      <c r="K2" s="26"/>
      <c r="L2" s="26"/>
      <c r="M2" s="26"/>
      <c r="N2" s="26"/>
      <c r="O2" s="26"/>
      <c r="P2" s="47"/>
      <c r="Q2" s="48"/>
      <c r="R2"/>
      <c r="S2"/>
      <c r="T2"/>
      <c r="U2"/>
      <c r="V2"/>
      <c r="W2"/>
      <c r="X2"/>
      <c r="Y2"/>
      <c r="Z2"/>
      <c r="AA2"/>
      <c r="AB2" s="66"/>
      <c r="AC2" s="67"/>
      <c r="AD2" s="67"/>
      <c r="AE2" s="66"/>
      <c r="AF2" s="27"/>
    </row>
    <row r="3" spans="2:33" ht="15" customHeight="1" x14ac:dyDescent="0.35">
      <c r="B3" s="3"/>
      <c r="C3" s="7" t="s">
        <v>10</v>
      </c>
      <c r="D3" s="8">
        <v>42882</v>
      </c>
      <c r="E3" s="6"/>
      <c r="F3" s="46"/>
      <c r="G3" s="46"/>
      <c r="P3" s="46"/>
      <c r="Q3" s="48"/>
      <c r="AB3" s="46"/>
      <c r="AC3" s="48"/>
      <c r="AD3" s="48"/>
      <c r="AE3" s="46"/>
      <c r="AG3" s="2"/>
    </row>
    <row r="4" spans="2:33" ht="15" customHeight="1" x14ac:dyDescent="0.35">
      <c r="B4" s="3"/>
      <c r="C4" s="7" t="s">
        <v>3</v>
      </c>
      <c r="D4" s="8">
        <v>42897</v>
      </c>
      <c r="E4" s="6"/>
      <c r="F4" s="46"/>
      <c r="G4" s="46"/>
      <c r="P4" s="46"/>
      <c r="Q4" s="48"/>
      <c r="AB4" s="46"/>
      <c r="AC4" s="48"/>
      <c r="AD4" s="48"/>
      <c r="AE4" s="46"/>
      <c r="AF4" s="46"/>
    </row>
    <row r="5" spans="2:33" ht="15" customHeight="1" x14ac:dyDescent="0.35">
      <c r="B5" s="3"/>
      <c r="C5" s="7" t="s">
        <v>0</v>
      </c>
      <c r="D5" s="9">
        <v>4</v>
      </c>
      <c r="E5" s="6"/>
      <c r="F5" s="46"/>
      <c r="G5" s="46"/>
      <c r="P5" s="46"/>
      <c r="Q5" s="48"/>
      <c r="AB5" s="46"/>
      <c r="AC5" s="48"/>
      <c r="AD5" s="48"/>
      <c r="AE5" s="46"/>
      <c r="AF5" s="16"/>
    </row>
    <row r="6" spans="2:33" ht="15" customHeight="1" x14ac:dyDescent="0.35">
      <c r="B6" s="3"/>
      <c r="C6" s="7" t="s">
        <v>13</v>
      </c>
      <c r="D6" s="9">
        <v>0.7</v>
      </c>
      <c r="E6" s="6"/>
      <c r="F6" s="46"/>
      <c r="G6" s="46"/>
      <c r="P6" s="46"/>
      <c r="Q6" s="48"/>
      <c r="AB6" s="46"/>
      <c r="AC6" s="48"/>
      <c r="AD6" s="48"/>
      <c r="AE6" s="46"/>
    </row>
    <row r="7" spans="2:33" ht="15" customHeight="1" x14ac:dyDescent="0.35">
      <c r="B7" s="3"/>
      <c r="C7" s="7" t="s">
        <v>24</v>
      </c>
      <c r="D7" s="7">
        <f>NETWORKDAYS($D$3,$D$4,Holidays!$C$5:$C$100)</f>
        <v>9</v>
      </c>
      <c r="E7" s="6"/>
      <c r="F7" s="46"/>
      <c r="G7" s="46"/>
      <c r="P7" s="46"/>
      <c r="Q7" s="48"/>
      <c r="AB7" s="46"/>
      <c r="AC7" s="48"/>
      <c r="AD7" s="48"/>
      <c r="AE7" s="46"/>
    </row>
    <row r="8" spans="2:33" ht="15" customHeight="1" x14ac:dyDescent="0.35">
      <c r="B8" s="3"/>
      <c r="C8" s="7" t="s">
        <v>25</v>
      </c>
      <c r="D8" s="7">
        <f>D5*D7</f>
        <v>36</v>
      </c>
      <c r="E8" s="6"/>
      <c r="F8" s="46"/>
      <c r="G8" s="46"/>
      <c r="P8" s="46"/>
      <c r="Q8" s="48"/>
      <c r="AB8" s="46"/>
      <c r="AC8" s="48"/>
      <c r="AD8" s="48"/>
      <c r="AE8" s="46"/>
    </row>
    <row r="9" spans="2:33" ht="15" customHeight="1" x14ac:dyDescent="0.35">
      <c r="B9" s="3"/>
      <c r="C9" s="7" t="s">
        <v>26</v>
      </c>
      <c r="D9" s="7">
        <f>ROUNDDOWN(D6*D8,1)</f>
        <v>25.2</v>
      </c>
      <c r="E9" s="6"/>
      <c r="F9" s="46"/>
      <c r="G9" s="46"/>
      <c r="P9" s="46"/>
      <c r="Q9" s="48"/>
      <c r="AB9" s="46"/>
      <c r="AC9" s="48"/>
      <c r="AD9" s="48"/>
      <c r="AE9" s="46"/>
    </row>
    <row r="10" spans="2:33" ht="15" customHeight="1" x14ac:dyDescent="0.35">
      <c r="B10" s="3"/>
      <c r="C10" s="7" t="s">
        <v>27</v>
      </c>
      <c r="D10" s="15">
        <f>(-1*D9)/D7</f>
        <v>-2.8</v>
      </c>
      <c r="E10" s="6"/>
      <c r="F10" s="46"/>
      <c r="G10" s="46"/>
      <c r="P10" s="46"/>
      <c r="Q10" s="48"/>
      <c r="AB10" s="46"/>
      <c r="AC10" s="48"/>
      <c r="AD10" s="48"/>
      <c r="AE10" s="46"/>
    </row>
    <row r="11" spans="2:33" ht="15" customHeight="1" x14ac:dyDescent="0.35">
      <c r="B11" s="46"/>
      <c r="C11" s="11"/>
      <c r="D11" s="11"/>
      <c r="E11" s="46"/>
      <c r="F11" s="46"/>
      <c r="G11" s="46"/>
      <c r="P11" s="46"/>
      <c r="Q11" s="48"/>
      <c r="AB11" s="46"/>
      <c r="AC11" s="48"/>
      <c r="AD11" s="48"/>
      <c r="AE11" s="46"/>
    </row>
    <row r="12" spans="2:33" ht="15" customHeight="1" x14ac:dyDescent="0.35">
      <c r="B12" s="46"/>
      <c r="C12" s="46"/>
      <c r="D12" s="46"/>
      <c r="E12" s="46"/>
      <c r="F12" s="46"/>
      <c r="G12" s="46"/>
      <c r="P12" s="46"/>
      <c r="Q12" s="48"/>
      <c r="AB12" s="46"/>
      <c r="AC12" s="48"/>
      <c r="AD12" s="48"/>
      <c r="AE12" s="46"/>
    </row>
    <row r="13" spans="2:33" ht="15" customHeight="1" x14ac:dyDescent="0.35">
      <c r="B13" s="46"/>
      <c r="C13" s="46"/>
      <c r="D13" s="46"/>
      <c r="E13" s="46"/>
      <c r="F13" s="46"/>
      <c r="G13" s="46"/>
      <c r="P13" s="46"/>
      <c r="Q13" s="48"/>
      <c r="AB13" s="46"/>
      <c r="AC13" s="48"/>
      <c r="AD13" s="48"/>
      <c r="AE13" s="46"/>
    </row>
    <row r="14" spans="2:33" ht="15" customHeight="1" x14ac:dyDescent="0.35">
      <c r="B14" s="46"/>
      <c r="C14" s="46"/>
      <c r="D14" s="46"/>
      <c r="E14" s="46"/>
      <c r="F14" s="46"/>
      <c r="G14" s="46"/>
      <c r="P14" s="46"/>
      <c r="Q14" s="48"/>
      <c r="AB14" s="46"/>
      <c r="AC14" s="48"/>
      <c r="AD14" s="48"/>
      <c r="AE14" s="46"/>
    </row>
    <row r="15" spans="2:33" ht="15" customHeight="1" x14ac:dyDescent="0.35">
      <c r="B15" s="46"/>
      <c r="C15" s="46"/>
      <c r="D15" s="46"/>
      <c r="E15" s="46"/>
      <c r="F15" s="46"/>
      <c r="G15" s="46"/>
      <c r="P15" s="46"/>
      <c r="Q15" s="48"/>
      <c r="AB15" s="46"/>
      <c r="AC15" s="48"/>
      <c r="AD15" s="48"/>
      <c r="AE15" s="46"/>
    </row>
    <row r="16" spans="2:33" ht="15" customHeight="1" x14ac:dyDescent="0.35">
      <c r="B16" s="46"/>
      <c r="C16" s="46"/>
      <c r="D16" s="46"/>
      <c r="E16" s="46"/>
      <c r="F16" s="46"/>
      <c r="G16" s="46"/>
      <c r="P16" s="46"/>
      <c r="Q16" s="48"/>
      <c r="AB16" s="46"/>
      <c r="AC16" s="48"/>
      <c r="AD16" s="48"/>
      <c r="AE16" s="46"/>
    </row>
    <row r="17" spans="2:31" ht="15" customHeight="1" x14ac:dyDescent="0.35">
      <c r="B17" s="46"/>
      <c r="C17" s="46"/>
      <c r="D17" s="46"/>
      <c r="E17" s="46"/>
      <c r="F17" s="46"/>
      <c r="G17" s="46"/>
      <c r="P17" s="46"/>
      <c r="Q17" s="48"/>
      <c r="AB17" s="46"/>
      <c r="AC17" s="48"/>
      <c r="AD17" s="48"/>
      <c r="AE17" s="46"/>
    </row>
    <row r="18" spans="2:31" ht="15" customHeight="1" x14ac:dyDescent="0.35">
      <c r="B18" s="46"/>
      <c r="C18" s="46"/>
      <c r="D18" s="46"/>
      <c r="E18" s="46"/>
      <c r="F18" s="46"/>
      <c r="G18" s="46"/>
      <c r="P18" s="46"/>
      <c r="Q18" s="48"/>
      <c r="AB18" s="46"/>
      <c r="AC18" s="48"/>
      <c r="AD18" s="48"/>
      <c r="AE18" s="46"/>
    </row>
    <row r="19" spans="2:31" ht="15" customHeight="1" x14ac:dyDescent="0.35">
      <c r="B19" s="46"/>
      <c r="C19" s="10"/>
      <c r="D19" s="10"/>
      <c r="E19" s="46"/>
      <c r="F19" s="46"/>
      <c r="G19" s="46"/>
      <c r="P19" s="46"/>
      <c r="Q19" s="48"/>
      <c r="AB19" s="46"/>
      <c r="AC19" s="48"/>
      <c r="AD19" s="48"/>
      <c r="AE19" s="46"/>
    </row>
    <row r="20" spans="2:31" ht="15" customHeight="1" x14ac:dyDescent="0.4">
      <c r="B20" s="3"/>
      <c r="C20" s="4" t="s">
        <v>11</v>
      </c>
      <c r="D20" s="4">
        <f>SUM(D24:D72)</f>
        <v>0</v>
      </c>
      <c r="E20" s="46"/>
      <c r="F20" s="46"/>
      <c r="G20" s="46"/>
      <c r="P20" s="46"/>
      <c r="Q20" s="48"/>
      <c r="AB20" s="46"/>
      <c r="AC20" s="48"/>
      <c r="AD20" s="48"/>
      <c r="AE20" s="46"/>
    </row>
    <row r="21" spans="2:31" ht="15" customHeight="1" x14ac:dyDescent="0.4">
      <c r="B21" s="3"/>
      <c r="C21" s="12" t="s">
        <v>22</v>
      </c>
      <c r="D21" s="7">
        <f>$D$9-$D$20</f>
        <v>25.2</v>
      </c>
      <c r="E21" s="46"/>
      <c r="F21" s="46"/>
      <c r="G21" s="46"/>
      <c r="Y21" s="48"/>
      <c r="Z21" s="48"/>
      <c r="AA21" s="48"/>
      <c r="AB21" s="46"/>
      <c r="AC21" s="48"/>
      <c r="AD21" s="48"/>
      <c r="AE21" s="46"/>
    </row>
    <row r="22" spans="2:31" ht="17" customHeight="1" x14ac:dyDescent="0.35">
      <c r="B22" s="46"/>
      <c r="C22" s="11"/>
      <c r="D22" s="11"/>
      <c r="E22" s="46"/>
      <c r="F22" s="46"/>
      <c r="G22" s="46"/>
      <c r="Y22" s="48"/>
      <c r="Z22" s="48"/>
      <c r="AA22" s="48"/>
      <c r="AB22" s="46"/>
      <c r="AC22" s="48"/>
      <c r="AD22" s="48"/>
      <c r="AE22" s="46"/>
    </row>
    <row r="23" spans="2:31" ht="31.25" customHeight="1" x14ac:dyDescent="0.4">
      <c r="B23" s="49" t="s">
        <v>34</v>
      </c>
      <c r="C23" s="4" t="s">
        <v>19</v>
      </c>
      <c r="D23" s="4" t="s">
        <v>18</v>
      </c>
      <c r="E23" s="4" t="s">
        <v>21</v>
      </c>
      <c r="F23" s="4" t="s">
        <v>33</v>
      </c>
      <c r="G23" s="4" t="s">
        <v>36</v>
      </c>
      <c r="H23" s="6"/>
      <c r="I23" s="5" t="s">
        <v>6</v>
      </c>
      <c r="J23" s="5" t="s">
        <v>14</v>
      </c>
      <c r="K23" s="19" t="s">
        <v>5</v>
      </c>
      <c r="L23" s="19" t="s">
        <v>37</v>
      </c>
      <c r="M23" s="19" t="s">
        <v>38</v>
      </c>
      <c r="N23" s="19"/>
      <c r="O23" s="19" t="s">
        <v>39</v>
      </c>
      <c r="Q23" s="23" t="s">
        <v>1</v>
      </c>
      <c r="R23" s="23" t="s">
        <v>7</v>
      </c>
      <c r="S23" s="23" t="s">
        <v>28</v>
      </c>
      <c r="T23" s="23" t="s">
        <v>29</v>
      </c>
      <c r="U23" s="23" t="s">
        <v>17</v>
      </c>
      <c r="V23" s="23" t="s">
        <v>23</v>
      </c>
      <c r="W23" s="23" t="s">
        <v>2</v>
      </c>
      <c r="X23" s="46"/>
      <c r="Y23" s="63" t="s">
        <v>40</v>
      </c>
      <c r="Z23" s="46"/>
      <c r="AA23" s="46"/>
    </row>
    <row r="24" spans="2:31" ht="15" customHeight="1" x14ac:dyDescent="0.35">
      <c r="B24" s="73"/>
      <c r="C24" s="7" t="str">
        <f t="shared" ref="C24:C72" si="0">IF(ISERROR(J24),"",J24)</f>
        <v/>
      </c>
      <c r="D24" s="31" t="str">
        <f>IF(ISERROR(I24),"",I24)</f>
        <v/>
      </c>
      <c r="E24" s="7" t="str">
        <f>IF(ISERROR(K24),"",K24)</f>
        <v/>
      </c>
      <c r="F24" s="55" t="str">
        <f>IF(ISERROR(L24),"",L24)</f>
        <v/>
      </c>
      <c r="G24" s="58" t="str">
        <f t="shared" ref="G24:G72" si="1">IF(ISERROR(M24),"",M24)</f>
        <v/>
      </c>
      <c r="H24" s="6"/>
      <c r="I24" s="50" t="e">
        <f>VLOOKUP(B24, 'Issues Log'!$B$3:$H$302, 7, FALSE)</f>
        <v>#N/A</v>
      </c>
      <c r="J24" s="13" t="e">
        <f>VLOOKUP(B24, 'Issues Log'!$B$3:$D$302, 3, FALSE)</f>
        <v>#N/A</v>
      </c>
      <c r="K24" s="2" t="e">
        <f>VLOOKUP(B24, 'Issues Log'!$B$3:$I$302, 8, FALSE)</f>
        <v>#N/A</v>
      </c>
      <c r="L24" s="56" t="e">
        <f>VLOOKUP($B24, 'Issues Log'!$B$3:$J$302, 9, FALSE)</f>
        <v>#N/A</v>
      </c>
      <c r="M24" s="57" t="e">
        <f>VLOOKUP($B24, 'Issues Log'!$B$3:$K$302, 10, FALSE)</f>
        <v>#N/A</v>
      </c>
      <c r="N24" s="57"/>
      <c r="O24" s="57">
        <f t="shared" ref="O24:O72" si="2">ROUND($D$9+($R24-1)*$D$10,1)</f>
        <v>25.2</v>
      </c>
      <c r="Q24" s="55">
        <f>WORKDAY($D$3,(R24-1),Holidays!$C$5:$C$100)</f>
        <v>42882</v>
      </c>
      <c r="R24" s="7">
        <v>1</v>
      </c>
      <c r="S24" s="7">
        <f t="shared" ref="S24:S53" si="3">IF(OR(O24&lt;0,0,O24&gt;$D$9),0,O24)</f>
        <v>25.2</v>
      </c>
      <c r="T24" s="7">
        <f t="shared" ref="T24:T53" si="4">$D$9-U24</f>
        <v>25.2</v>
      </c>
      <c r="U24" s="7">
        <f>SUMIF($L$24:$L$72,"&lt;"&amp;Q24,$M$24:$M$72)</f>
        <v>0</v>
      </c>
      <c r="V24" s="7">
        <f t="shared" ref="V24:V53" si="5">$D$5*(R24-1)</f>
        <v>0</v>
      </c>
      <c r="W24" s="7" t="str">
        <f t="shared" ref="W24:W53" si="6">IF(OR((T24=""),(V24=0)),"",ROUND((U24/V24),2))</f>
        <v/>
      </c>
      <c r="X24" s="46"/>
      <c r="Y24" s="64">
        <v>42853</v>
      </c>
      <c r="Z24" s="46"/>
      <c r="AA24" s="46"/>
    </row>
    <row r="25" spans="2:31" ht="15" customHeight="1" x14ac:dyDescent="0.35">
      <c r="B25" s="73"/>
      <c r="C25" s="7" t="str">
        <f t="shared" si="0"/>
        <v/>
      </c>
      <c r="D25" s="31" t="str">
        <f t="shared" ref="D25:D72" si="7">IF(ISERROR(I25),"",I25)</f>
        <v/>
      </c>
      <c r="E25" s="7" t="str">
        <f t="shared" ref="E25:F72" si="8">IF(ISERROR(K25),"",K25)</f>
        <v/>
      </c>
      <c r="F25" s="55" t="str">
        <f t="shared" si="8"/>
        <v/>
      </c>
      <c r="G25" s="58" t="str">
        <f t="shared" si="1"/>
        <v/>
      </c>
      <c r="H25" s="6"/>
      <c r="I25" s="50" t="e">
        <f>VLOOKUP(B25, 'Issues Log'!$B$3:$H$302, 7, FALSE)</f>
        <v>#N/A</v>
      </c>
      <c r="J25" s="13" t="e">
        <f>VLOOKUP(B25, 'Issues Log'!$B$3:$D$302, 3, FALSE)</f>
        <v>#N/A</v>
      </c>
      <c r="K25" s="2" t="e">
        <f>VLOOKUP(B25, 'Issues Log'!$B$3:$I$302, 8, FALSE)</f>
        <v>#N/A</v>
      </c>
      <c r="L25" s="56" t="e">
        <f>VLOOKUP($B25, 'Issues Log'!$B$3:$J$302, 9, FALSE)</f>
        <v>#N/A</v>
      </c>
      <c r="M25" s="57" t="e">
        <f>VLOOKUP($B25, 'Issues Log'!$B$3:$K$302, 10, FALSE)</f>
        <v>#N/A</v>
      </c>
      <c r="N25" s="57"/>
      <c r="O25" s="57">
        <f t="shared" si="2"/>
        <v>22.4</v>
      </c>
      <c r="Q25" s="55">
        <f>WORKDAY($D$3,(R25-1),Holidays!$C$5:$C$100)</f>
        <v>42884</v>
      </c>
      <c r="R25" s="7">
        <v>2</v>
      </c>
      <c r="S25" s="7">
        <f t="shared" si="3"/>
        <v>22.4</v>
      </c>
      <c r="T25" s="7">
        <f t="shared" si="4"/>
        <v>25.2</v>
      </c>
      <c r="U25" s="7">
        <f t="shared" ref="U25:U53" si="9">SUMIF($L$24:$L$72,"&lt;"&amp;Q25,$M$24:$M$72)</f>
        <v>0</v>
      </c>
      <c r="V25" s="7">
        <f t="shared" si="5"/>
        <v>4</v>
      </c>
      <c r="W25" s="7">
        <f t="shared" si="6"/>
        <v>0</v>
      </c>
      <c r="X25" s="46"/>
      <c r="Y25" s="7">
        <f>NETWORKDAYS($D$3,$Y$24,Holidays!$C$5:$C$100)</f>
        <v>-18</v>
      </c>
      <c r="Z25" s="46"/>
      <c r="AA25" s="46"/>
    </row>
    <row r="26" spans="2:31" ht="15" customHeight="1" x14ac:dyDescent="0.35">
      <c r="B26" s="73"/>
      <c r="C26" s="7" t="str">
        <f t="shared" si="0"/>
        <v/>
      </c>
      <c r="D26" s="31" t="str">
        <f t="shared" si="7"/>
        <v/>
      </c>
      <c r="E26" s="7" t="str">
        <f t="shared" si="8"/>
        <v/>
      </c>
      <c r="F26" s="55" t="str">
        <f t="shared" si="8"/>
        <v/>
      </c>
      <c r="G26" s="58" t="str">
        <f t="shared" si="1"/>
        <v/>
      </c>
      <c r="H26" s="6"/>
      <c r="I26" s="50" t="e">
        <f>VLOOKUP(B26, 'Issues Log'!$B$3:$H$302, 7, FALSE)</f>
        <v>#N/A</v>
      </c>
      <c r="J26" s="13" t="e">
        <f>VLOOKUP(B26, 'Issues Log'!$B$3:$D$302, 3, FALSE)</f>
        <v>#N/A</v>
      </c>
      <c r="K26" s="2" t="e">
        <f>VLOOKUP(B26, 'Issues Log'!$B$3:$I$302, 8, FALSE)</f>
        <v>#N/A</v>
      </c>
      <c r="L26" s="56" t="e">
        <f>VLOOKUP($B26, 'Issues Log'!$B$3:$J$302, 9, FALSE)</f>
        <v>#N/A</v>
      </c>
      <c r="M26" s="57" t="e">
        <f>VLOOKUP($B26, 'Issues Log'!$B$3:$K$302, 10, FALSE)</f>
        <v>#N/A</v>
      </c>
      <c r="N26" s="57"/>
      <c r="O26" s="57">
        <f t="shared" si="2"/>
        <v>19.600000000000001</v>
      </c>
      <c r="Q26" s="55">
        <f>WORKDAY($D$3,(R26-1),Holidays!$C$5:$C$100)</f>
        <v>42885</v>
      </c>
      <c r="R26" s="7">
        <v>3</v>
      </c>
      <c r="S26" s="7">
        <f t="shared" si="3"/>
        <v>19.600000000000001</v>
      </c>
      <c r="T26" s="7">
        <f t="shared" si="4"/>
        <v>25.2</v>
      </c>
      <c r="U26" s="7">
        <f t="shared" si="9"/>
        <v>0</v>
      </c>
      <c r="V26" s="7">
        <f t="shared" si="5"/>
        <v>8</v>
      </c>
      <c r="W26" s="7">
        <f t="shared" si="6"/>
        <v>0</v>
      </c>
      <c r="X26" s="46"/>
      <c r="Y26" s="46"/>
      <c r="Z26" s="46"/>
      <c r="AA26" s="46"/>
    </row>
    <row r="27" spans="2:31" ht="15" customHeight="1" x14ac:dyDescent="0.35">
      <c r="B27" s="73"/>
      <c r="C27" s="7" t="str">
        <f t="shared" si="0"/>
        <v/>
      </c>
      <c r="D27" s="31" t="str">
        <f t="shared" si="7"/>
        <v/>
      </c>
      <c r="E27" s="7" t="str">
        <f t="shared" si="8"/>
        <v/>
      </c>
      <c r="F27" s="55" t="str">
        <f t="shared" si="8"/>
        <v/>
      </c>
      <c r="G27" s="58" t="str">
        <f t="shared" si="1"/>
        <v/>
      </c>
      <c r="H27" s="6"/>
      <c r="I27" s="50" t="e">
        <f>VLOOKUP(B27, 'Issues Log'!$B$3:$H$302, 7, FALSE)</f>
        <v>#N/A</v>
      </c>
      <c r="J27" s="13" t="e">
        <f>VLOOKUP(B27, 'Issues Log'!$B$3:$D$302, 3, FALSE)</f>
        <v>#N/A</v>
      </c>
      <c r="K27" s="2" t="e">
        <f>VLOOKUP(B27, 'Issues Log'!$B$3:$I$302, 8, FALSE)</f>
        <v>#N/A</v>
      </c>
      <c r="L27" s="56" t="e">
        <f>VLOOKUP($B27, 'Issues Log'!$B$3:$J$302, 9, FALSE)</f>
        <v>#N/A</v>
      </c>
      <c r="M27" s="57" t="e">
        <f>VLOOKUP($B27, 'Issues Log'!$B$3:$K$302, 10, FALSE)</f>
        <v>#N/A</v>
      </c>
      <c r="N27" s="57"/>
      <c r="O27" s="57">
        <f t="shared" si="2"/>
        <v>16.8</v>
      </c>
      <c r="Q27" s="55">
        <f>WORKDAY($D$3,(R27-1),Holidays!$C$5:$C$100)</f>
        <v>42886</v>
      </c>
      <c r="R27" s="7">
        <v>4</v>
      </c>
      <c r="S27" s="7">
        <f t="shared" si="3"/>
        <v>16.8</v>
      </c>
      <c r="T27" s="7">
        <f t="shared" si="4"/>
        <v>25.2</v>
      </c>
      <c r="U27" s="7">
        <f t="shared" si="9"/>
        <v>0</v>
      </c>
      <c r="V27" s="7">
        <f t="shared" si="5"/>
        <v>12</v>
      </c>
      <c r="W27" s="7">
        <f t="shared" si="6"/>
        <v>0</v>
      </c>
      <c r="X27" s="46"/>
      <c r="Y27" s="46"/>
      <c r="Z27" s="46"/>
      <c r="AA27" s="46"/>
    </row>
    <row r="28" spans="2:31" ht="15" customHeight="1" x14ac:dyDescent="0.35">
      <c r="B28" s="73"/>
      <c r="C28" s="7" t="str">
        <f t="shared" si="0"/>
        <v/>
      </c>
      <c r="D28" s="31" t="str">
        <f t="shared" si="7"/>
        <v/>
      </c>
      <c r="E28" s="7" t="str">
        <f t="shared" si="8"/>
        <v/>
      </c>
      <c r="F28" s="55" t="str">
        <f t="shared" si="8"/>
        <v/>
      </c>
      <c r="G28" s="58" t="str">
        <f t="shared" si="1"/>
        <v/>
      </c>
      <c r="H28" s="6"/>
      <c r="I28" s="50" t="e">
        <f>VLOOKUP(B28, 'Issues Log'!$B$3:$H$302, 7, FALSE)</f>
        <v>#N/A</v>
      </c>
      <c r="J28" s="13" t="e">
        <f>VLOOKUP(B28, 'Issues Log'!$B$3:$D$302, 3, FALSE)</f>
        <v>#N/A</v>
      </c>
      <c r="K28" s="2" t="e">
        <f>VLOOKUP(B28, 'Issues Log'!$B$3:$I$302, 8, FALSE)</f>
        <v>#N/A</v>
      </c>
      <c r="L28" s="56" t="e">
        <f>VLOOKUP($B28, 'Issues Log'!$B$3:$J$302, 9, FALSE)</f>
        <v>#N/A</v>
      </c>
      <c r="M28" s="57" t="e">
        <f>VLOOKUP($B28, 'Issues Log'!$B$3:$K$302, 10, FALSE)</f>
        <v>#N/A</v>
      </c>
      <c r="N28" s="57"/>
      <c r="O28" s="57">
        <f t="shared" si="2"/>
        <v>14</v>
      </c>
      <c r="Q28" s="55">
        <f>WORKDAY($D$3,(R28-1),Holidays!$C$5:$C$100)</f>
        <v>42887</v>
      </c>
      <c r="R28" s="7">
        <v>5</v>
      </c>
      <c r="S28" s="7">
        <f t="shared" si="3"/>
        <v>14</v>
      </c>
      <c r="T28" s="7">
        <f t="shared" si="4"/>
        <v>25.2</v>
      </c>
      <c r="U28" s="7">
        <f t="shared" si="9"/>
        <v>0</v>
      </c>
      <c r="V28" s="7">
        <f t="shared" si="5"/>
        <v>16</v>
      </c>
      <c r="W28" s="7">
        <f t="shared" si="6"/>
        <v>0</v>
      </c>
      <c r="X28" s="46"/>
      <c r="Y28" s="46"/>
      <c r="Z28" s="46"/>
      <c r="AA28" s="46"/>
    </row>
    <row r="29" spans="2:31" ht="15" customHeight="1" x14ac:dyDescent="0.35">
      <c r="B29" s="73"/>
      <c r="C29" s="7" t="str">
        <f t="shared" si="0"/>
        <v/>
      </c>
      <c r="D29" s="31" t="str">
        <f t="shared" si="7"/>
        <v/>
      </c>
      <c r="E29" s="7" t="str">
        <f t="shared" si="8"/>
        <v/>
      </c>
      <c r="F29" s="55" t="str">
        <f t="shared" si="8"/>
        <v/>
      </c>
      <c r="G29" s="58" t="str">
        <f t="shared" si="1"/>
        <v/>
      </c>
      <c r="H29" s="6"/>
      <c r="I29" s="50" t="e">
        <f>VLOOKUP(B29, 'Issues Log'!$B$3:$H$302, 7, FALSE)</f>
        <v>#N/A</v>
      </c>
      <c r="J29" s="13" t="e">
        <f>VLOOKUP(B29, 'Issues Log'!$B$3:$D$302, 3, FALSE)</f>
        <v>#N/A</v>
      </c>
      <c r="K29" s="2" t="e">
        <f>VLOOKUP(B29, 'Issues Log'!$B$3:$I$302, 8, FALSE)</f>
        <v>#N/A</v>
      </c>
      <c r="L29" s="56" t="e">
        <f>VLOOKUP($B29, 'Issues Log'!$B$3:$J$302, 9, FALSE)</f>
        <v>#N/A</v>
      </c>
      <c r="M29" s="57" t="e">
        <f>VLOOKUP($B29, 'Issues Log'!$B$3:$K$302, 10, FALSE)</f>
        <v>#N/A</v>
      </c>
      <c r="N29" s="57"/>
      <c r="O29" s="57">
        <f t="shared" si="2"/>
        <v>11.2</v>
      </c>
      <c r="Q29" s="55">
        <f>WORKDAY($D$3,(R29-1),Holidays!$C$5:$C$100)</f>
        <v>42888</v>
      </c>
      <c r="R29" s="7">
        <v>6</v>
      </c>
      <c r="S29" s="7">
        <f t="shared" si="3"/>
        <v>11.2</v>
      </c>
      <c r="T29" s="7">
        <f t="shared" si="4"/>
        <v>25.2</v>
      </c>
      <c r="U29" s="7">
        <f t="shared" si="9"/>
        <v>0</v>
      </c>
      <c r="V29" s="7">
        <f t="shared" si="5"/>
        <v>20</v>
      </c>
      <c r="W29" s="7">
        <f t="shared" si="6"/>
        <v>0</v>
      </c>
      <c r="X29" s="46"/>
      <c r="Y29" s="46"/>
      <c r="Z29" s="46"/>
      <c r="AA29" s="46"/>
    </row>
    <row r="30" spans="2:31" ht="15" customHeight="1" x14ac:dyDescent="0.35">
      <c r="B30" s="73"/>
      <c r="C30" s="7" t="str">
        <f t="shared" si="0"/>
        <v/>
      </c>
      <c r="D30" s="31" t="str">
        <f t="shared" si="7"/>
        <v/>
      </c>
      <c r="E30" s="7" t="str">
        <f t="shared" si="8"/>
        <v/>
      </c>
      <c r="F30" s="55" t="str">
        <f t="shared" si="8"/>
        <v/>
      </c>
      <c r="G30" s="58" t="str">
        <f t="shared" si="1"/>
        <v/>
      </c>
      <c r="H30" s="6"/>
      <c r="I30" s="50" t="e">
        <f>VLOOKUP(B30, 'Issues Log'!$B$3:$H$302, 7, FALSE)</f>
        <v>#N/A</v>
      </c>
      <c r="J30" s="13" t="e">
        <f>VLOOKUP(B30, 'Issues Log'!$B$3:$D$302, 3, FALSE)</f>
        <v>#N/A</v>
      </c>
      <c r="K30" s="2" t="e">
        <f>VLOOKUP(B30, 'Issues Log'!$B$3:$I$302, 8, FALSE)</f>
        <v>#N/A</v>
      </c>
      <c r="L30" s="56" t="e">
        <f>VLOOKUP($B30, 'Issues Log'!$B$3:$J$302, 9, FALSE)</f>
        <v>#N/A</v>
      </c>
      <c r="M30" s="57" t="e">
        <f>VLOOKUP($B30, 'Issues Log'!$B$3:$K$302, 10, FALSE)</f>
        <v>#N/A</v>
      </c>
      <c r="N30" s="57"/>
      <c r="O30" s="57">
        <f t="shared" si="2"/>
        <v>8.4</v>
      </c>
      <c r="Q30" s="55">
        <f>WORKDAY($D$3,(R30-1),Holidays!$C$5:$C$100)</f>
        <v>42891</v>
      </c>
      <c r="R30" s="7">
        <v>7</v>
      </c>
      <c r="S30" s="7">
        <f t="shared" si="3"/>
        <v>8.4</v>
      </c>
      <c r="T30" s="7">
        <f t="shared" si="4"/>
        <v>25.2</v>
      </c>
      <c r="U30" s="7">
        <f t="shared" si="9"/>
        <v>0</v>
      </c>
      <c r="V30" s="7">
        <f t="shared" si="5"/>
        <v>24</v>
      </c>
      <c r="W30" s="7">
        <f t="shared" si="6"/>
        <v>0</v>
      </c>
      <c r="X30" s="46"/>
      <c r="Y30" s="46"/>
      <c r="Z30" s="46"/>
      <c r="AA30" s="46"/>
    </row>
    <row r="31" spans="2:31" ht="15" customHeight="1" x14ac:dyDescent="0.35">
      <c r="B31" s="73"/>
      <c r="C31" s="7" t="str">
        <f t="shared" si="0"/>
        <v/>
      </c>
      <c r="D31" s="31" t="str">
        <f t="shared" si="7"/>
        <v/>
      </c>
      <c r="E31" s="7" t="str">
        <f t="shared" si="8"/>
        <v/>
      </c>
      <c r="F31" s="55" t="str">
        <f t="shared" si="8"/>
        <v/>
      </c>
      <c r="G31" s="58" t="str">
        <f t="shared" si="1"/>
        <v/>
      </c>
      <c r="H31" s="6"/>
      <c r="I31" s="50" t="e">
        <f>VLOOKUP(B31, 'Issues Log'!$B$3:$H$302, 7, FALSE)</f>
        <v>#N/A</v>
      </c>
      <c r="J31" s="13" t="e">
        <f>VLOOKUP(B31, 'Issues Log'!$B$3:$D$302, 3, FALSE)</f>
        <v>#N/A</v>
      </c>
      <c r="K31" s="2" t="e">
        <f>VLOOKUP(B31, 'Issues Log'!$B$3:$I$302, 8, FALSE)</f>
        <v>#N/A</v>
      </c>
      <c r="L31" s="56" t="e">
        <f>VLOOKUP($B31, 'Issues Log'!$B$3:$J$302, 9, FALSE)</f>
        <v>#N/A</v>
      </c>
      <c r="M31" s="57" t="e">
        <f>VLOOKUP($B31, 'Issues Log'!$B$3:$K$302, 10, FALSE)</f>
        <v>#N/A</v>
      </c>
      <c r="N31" s="57"/>
      <c r="O31" s="57">
        <f t="shared" si="2"/>
        <v>5.6</v>
      </c>
      <c r="Q31" s="55">
        <f>WORKDAY($D$3,(R31-1),Holidays!$C$5:$C$100)</f>
        <v>42893</v>
      </c>
      <c r="R31" s="7">
        <v>8</v>
      </c>
      <c r="S31" s="7">
        <f t="shared" si="3"/>
        <v>5.6</v>
      </c>
      <c r="T31" s="7">
        <f t="shared" si="4"/>
        <v>25.2</v>
      </c>
      <c r="U31" s="7">
        <f t="shared" si="9"/>
        <v>0</v>
      </c>
      <c r="V31" s="7">
        <f t="shared" si="5"/>
        <v>28</v>
      </c>
      <c r="W31" s="7">
        <f t="shared" si="6"/>
        <v>0</v>
      </c>
      <c r="X31" s="46"/>
      <c r="Y31" s="46"/>
      <c r="Z31" s="46"/>
      <c r="AA31" s="46"/>
    </row>
    <row r="32" spans="2:31" ht="15" customHeight="1" x14ac:dyDescent="0.35">
      <c r="B32" s="73"/>
      <c r="C32" s="7" t="str">
        <f t="shared" si="0"/>
        <v/>
      </c>
      <c r="D32" s="31" t="str">
        <f t="shared" si="7"/>
        <v/>
      </c>
      <c r="E32" s="7" t="str">
        <f t="shared" si="8"/>
        <v/>
      </c>
      <c r="F32" s="55" t="str">
        <f t="shared" si="8"/>
        <v/>
      </c>
      <c r="G32" s="58" t="str">
        <f t="shared" si="1"/>
        <v/>
      </c>
      <c r="H32" s="6"/>
      <c r="I32" s="50" t="e">
        <f>VLOOKUP(B32, 'Issues Log'!$B$3:$H$302, 7, FALSE)</f>
        <v>#N/A</v>
      </c>
      <c r="J32" s="13" t="e">
        <f>VLOOKUP(B32, 'Issues Log'!$B$3:$D$302, 3, FALSE)</f>
        <v>#N/A</v>
      </c>
      <c r="K32" s="2" t="e">
        <f>VLOOKUP(B32, 'Issues Log'!$B$3:$I$302, 8, FALSE)</f>
        <v>#N/A</v>
      </c>
      <c r="L32" s="56" t="e">
        <f>VLOOKUP($B32, 'Issues Log'!$B$3:$J$302, 9, FALSE)</f>
        <v>#N/A</v>
      </c>
      <c r="M32" s="57" t="e">
        <f>VLOOKUP($B32, 'Issues Log'!$B$3:$K$302, 10, FALSE)</f>
        <v>#N/A</v>
      </c>
      <c r="N32" s="57"/>
      <c r="O32" s="57">
        <f t="shared" si="2"/>
        <v>2.8</v>
      </c>
      <c r="Q32" s="55">
        <f>WORKDAY($D$3,(R32-1),Holidays!$C$5:$C$100)</f>
        <v>42894</v>
      </c>
      <c r="R32" s="7">
        <v>9</v>
      </c>
      <c r="S32" s="7">
        <f t="shared" si="3"/>
        <v>2.8</v>
      </c>
      <c r="T32" s="7">
        <f t="shared" si="4"/>
        <v>25.2</v>
      </c>
      <c r="U32" s="7">
        <f t="shared" si="9"/>
        <v>0</v>
      </c>
      <c r="V32" s="7">
        <f t="shared" si="5"/>
        <v>32</v>
      </c>
      <c r="W32" s="7">
        <f t="shared" si="6"/>
        <v>0</v>
      </c>
      <c r="X32" s="46"/>
      <c r="Y32" s="46"/>
      <c r="Z32" s="46"/>
      <c r="AA32" s="46"/>
    </row>
    <row r="33" spans="2:27" ht="15" customHeight="1" x14ac:dyDescent="0.35">
      <c r="B33" s="73"/>
      <c r="C33" s="7" t="str">
        <f t="shared" si="0"/>
        <v/>
      </c>
      <c r="D33" s="31" t="str">
        <f t="shared" si="7"/>
        <v/>
      </c>
      <c r="E33" s="7" t="str">
        <f t="shared" si="8"/>
        <v/>
      </c>
      <c r="F33" s="55" t="str">
        <f t="shared" si="8"/>
        <v/>
      </c>
      <c r="G33" s="58" t="str">
        <f t="shared" si="1"/>
        <v/>
      </c>
      <c r="H33" s="6"/>
      <c r="I33" s="50" t="e">
        <f>VLOOKUP(B33, 'Issues Log'!$B$3:$H$302, 7, FALSE)</f>
        <v>#N/A</v>
      </c>
      <c r="J33" s="13" t="e">
        <f>VLOOKUP(B33, 'Issues Log'!$B$3:$D$302, 3, FALSE)</f>
        <v>#N/A</v>
      </c>
      <c r="K33" s="2" t="e">
        <f>VLOOKUP(B33, 'Issues Log'!$B$3:$I$302, 8, FALSE)</f>
        <v>#N/A</v>
      </c>
      <c r="L33" s="56" t="e">
        <f>VLOOKUP($B33, 'Issues Log'!$B$3:$J$302, 9, FALSE)</f>
        <v>#N/A</v>
      </c>
      <c r="M33" s="57" t="e">
        <f>VLOOKUP($B33, 'Issues Log'!$B$3:$K$302, 10, FALSE)</f>
        <v>#N/A</v>
      </c>
      <c r="N33" s="57"/>
      <c r="O33" s="57">
        <f t="shared" si="2"/>
        <v>0</v>
      </c>
      <c r="Q33" s="55">
        <f>WORKDAY($D$3,(R33-1),Holidays!$C$5:$C$100)</f>
        <v>42895</v>
      </c>
      <c r="R33" s="7">
        <v>10</v>
      </c>
      <c r="S33" s="7">
        <f t="shared" si="3"/>
        <v>0</v>
      </c>
      <c r="T33" s="7">
        <f t="shared" si="4"/>
        <v>25.2</v>
      </c>
      <c r="U33" s="7">
        <f t="shared" si="9"/>
        <v>0</v>
      </c>
      <c r="V33" s="7">
        <f t="shared" si="5"/>
        <v>36</v>
      </c>
      <c r="W33" s="7">
        <f t="shared" si="6"/>
        <v>0</v>
      </c>
      <c r="X33" s="46"/>
      <c r="Y33" s="46"/>
      <c r="Z33" s="46"/>
      <c r="AA33" s="46"/>
    </row>
    <row r="34" spans="2:27" ht="15" customHeight="1" x14ac:dyDescent="0.35">
      <c r="B34" s="73"/>
      <c r="C34" s="7" t="str">
        <f t="shared" si="0"/>
        <v/>
      </c>
      <c r="D34" s="31" t="str">
        <f t="shared" si="7"/>
        <v/>
      </c>
      <c r="E34" s="7" t="str">
        <f t="shared" si="8"/>
        <v/>
      </c>
      <c r="F34" s="55" t="str">
        <f t="shared" si="8"/>
        <v/>
      </c>
      <c r="G34" s="58" t="str">
        <f t="shared" si="1"/>
        <v/>
      </c>
      <c r="H34" s="6"/>
      <c r="I34" s="50" t="e">
        <f>VLOOKUP(B34, 'Issues Log'!$B$3:$H$302, 7, FALSE)</f>
        <v>#N/A</v>
      </c>
      <c r="J34" s="13" t="e">
        <f>VLOOKUP(B34, 'Issues Log'!$B$3:$D$302, 3, FALSE)</f>
        <v>#N/A</v>
      </c>
      <c r="K34" s="2" t="e">
        <f>VLOOKUP(B34, 'Issues Log'!$B$3:$I$302, 8, FALSE)</f>
        <v>#N/A</v>
      </c>
      <c r="L34" s="56" t="e">
        <f>VLOOKUP($B34, 'Issues Log'!$B$3:$J$302, 9, FALSE)</f>
        <v>#N/A</v>
      </c>
      <c r="M34" s="57" t="e">
        <f>VLOOKUP($B34, 'Issues Log'!$B$3:$K$302, 10, FALSE)</f>
        <v>#N/A</v>
      </c>
      <c r="N34" s="57"/>
      <c r="O34" s="57">
        <f t="shared" si="2"/>
        <v>-2.8</v>
      </c>
      <c r="Q34" s="55">
        <f>WORKDAY($D$3,(R34-1),Holidays!$C$5:$C$100)</f>
        <v>42898</v>
      </c>
      <c r="R34" s="7">
        <v>11</v>
      </c>
      <c r="S34" s="7">
        <f t="shared" si="3"/>
        <v>0</v>
      </c>
      <c r="T34" s="7">
        <f t="shared" si="4"/>
        <v>25.2</v>
      </c>
      <c r="U34" s="7">
        <f t="shared" si="9"/>
        <v>0</v>
      </c>
      <c r="V34" s="7">
        <f t="shared" si="5"/>
        <v>40</v>
      </c>
      <c r="W34" s="7">
        <f t="shared" si="6"/>
        <v>0</v>
      </c>
      <c r="X34" s="46"/>
      <c r="Y34" s="46"/>
      <c r="Z34" s="46"/>
      <c r="AA34" s="46"/>
    </row>
    <row r="35" spans="2:27" ht="15" customHeight="1" x14ac:dyDescent="0.35">
      <c r="B35" s="73"/>
      <c r="C35" s="7" t="str">
        <f t="shared" si="0"/>
        <v/>
      </c>
      <c r="D35" s="31" t="str">
        <f t="shared" si="7"/>
        <v/>
      </c>
      <c r="E35" s="7" t="str">
        <f t="shared" si="8"/>
        <v/>
      </c>
      <c r="F35" s="55" t="str">
        <f t="shared" si="8"/>
        <v/>
      </c>
      <c r="G35" s="58" t="str">
        <f t="shared" si="1"/>
        <v/>
      </c>
      <c r="H35" s="6"/>
      <c r="I35" s="50" t="e">
        <f>VLOOKUP(B35, 'Issues Log'!$B$3:$H$302, 7, FALSE)</f>
        <v>#N/A</v>
      </c>
      <c r="J35" s="13" t="e">
        <f>VLOOKUP(B35, 'Issues Log'!$B$3:$D$302, 3, FALSE)</f>
        <v>#N/A</v>
      </c>
      <c r="K35" s="2" t="e">
        <f>VLOOKUP(B35, 'Issues Log'!$B$3:$I$302, 8, FALSE)</f>
        <v>#N/A</v>
      </c>
      <c r="L35" s="56" t="e">
        <f>VLOOKUP($B35, 'Issues Log'!$B$3:$J$302, 9, FALSE)</f>
        <v>#N/A</v>
      </c>
      <c r="M35" s="57" t="e">
        <f>VLOOKUP($B35, 'Issues Log'!$B$3:$K$302, 10, FALSE)</f>
        <v>#N/A</v>
      </c>
      <c r="N35" s="57"/>
      <c r="O35" s="57">
        <f t="shared" si="2"/>
        <v>-5.6</v>
      </c>
      <c r="Q35" s="55">
        <f>WORKDAY($D$3,(R35-1),Holidays!$C$5:$C$100)</f>
        <v>42899</v>
      </c>
      <c r="R35" s="7">
        <v>12</v>
      </c>
      <c r="S35" s="7">
        <f t="shared" si="3"/>
        <v>0</v>
      </c>
      <c r="T35" s="7">
        <f t="shared" si="4"/>
        <v>25.2</v>
      </c>
      <c r="U35" s="7">
        <f t="shared" si="9"/>
        <v>0</v>
      </c>
      <c r="V35" s="7">
        <f t="shared" si="5"/>
        <v>44</v>
      </c>
      <c r="W35" s="7">
        <f t="shared" si="6"/>
        <v>0</v>
      </c>
      <c r="X35" s="46"/>
      <c r="Y35" s="46"/>
      <c r="Z35" s="46"/>
      <c r="AA35" s="46"/>
    </row>
    <row r="36" spans="2:27" ht="15" customHeight="1" x14ac:dyDescent="0.35">
      <c r="B36" s="73"/>
      <c r="C36" s="7" t="str">
        <f t="shared" si="0"/>
        <v/>
      </c>
      <c r="D36" s="31" t="str">
        <f t="shared" si="7"/>
        <v/>
      </c>
      <c r="E36" s="7" t="str">
        <f t="shared" si="8"/>
        <v/>
      </c>
      <c r="F36" s="55" t="str">
        <f t="shared" si="8"/>
        <v/>
      </c>
      <c r="G36" s="58" t="str">
        <f t="shared" si="1"/>
        <v/>
      </c>
      <c r="H36" s="6"/>
      <c r="I36" s="50" t="e">
        <f>VLOOKUP(B36, 'Issues Log'!$B$3:$H$302, 7, FALSE)</f>
        <v>#N/A</v>
      </c>
      <c r="J36" s="13" t="e">
        <f>VLOOKUP(B36, 'Issues Log'!$B$3:$D$302, 3, FALSE)</f>
        <v>#N/A</v>
      </c>
      <c r="K36" s="2" t="e">
        <f>VLOOKUP(B36, 'Issues Log'!$B$3:$I$302, 8, FALSE)</f>
        <v>#N/A</v>
      </c>
      <c r="L36" s="56" t="e">
        <f>VLOOKUP($B36, 'Issues Log'!$B$3:$J$302, 9, FALSE)</f>
        <v>#N/A</v>
      </c>
      <c r="M36" s="57" t="e">
        <f>VLOOKUP($B36, 'Issues Log'!$B$3:$K$302, 10, FALSE)</f>
        <v>#N/A</v>
      </c>
      <c r="N36" s="57"/>
      <c r="O36" s="57">
        <f t="shared" si="2"/>
        <v>-8.4</v>
      </c>
      <c r="Q36" s="55">
        <f>WORKDAY($D$3,(R36-1),Holidays!$C$5:$C$100)</f>
        <v>42900</v>
      </c>
      <c r="R36" s="7">
        <v>13</v>
      </c>
      <c r="S36" s="7">
        <f t="shared" si="3"/>
        <v>0</v>
      </c>
      <c r="T36" s="7">
        <f t="shared" si="4"/>
        <v>25.2</v>
      </c>
      <c r="U36" s="7">
        <f t="shared" si="9"/>
        <v>0</v>
      </c>
      <c r="V36" s="7">
        <f t="shared" si="5"/>
        <v>48</v>
      </c>
      <c r="W36" s="7">
        <f t="shared" si="6"/>
        <v>0</v>
      </c>
      <c r="X36" s="46"/>
      <c r="Y36" s="46"/>
      <c r="Z36" s="46"/>
      <c r="AA36" s="46"/>
    </row>
    <row r="37" spans="2:27" ht="15" customHeight="1" x14ac:dyDescent="0.35">
      <c r="B37" s="73"/>
      <c r="C37" s="7" t="str">
        <f t="shared" si="0"/>
        <v/>
      </c>
      <c r="D37" s="31" t="str">
        <f t="shared" si="7"/>
        <v/>
      </c>
      <c r="E37" s="7" t="str">
        <f t="shared" si="8"/>
        <v/>
      </c>
      <c r="F37" s="55" t="str">
        <f t="shared" si="8"/>
        <v/>
      </c>
      <c r="G37" s="58" t="str">
        <f t="shared" si="1"/>
        <v/>
      </c>
      <c r="H37" s="6"/>
      <c r="I37" s="50" t="e">
        <f>VLOOKUP(B37, 'Issues Log'!$B$3:$H$302, 7, FALSE)</f>
        <v>#N/A</v>
      </c>
      <c r="J37" s="13" t="e">
        <f>VLOOKUP(B37, 'Issues Log'!$B$3:$D$302, 3, FALSE)</f>
        <v>#N/A</v>
      </c>
      <c r="K37" s="2" t="e">
        <f>VLOOKUP(B37, 'Issues Log'!$B$3:$I$302, 8, FALSE)</f>
        <v>#N/A</v>
      </c>
      <c r="L37" s="56" t="e">
        <f>VLOOKUP($B37, 'Issues Log'!$B$3:$J$302, 9, FALSE)</f>
        <v>#N/A</v>
      </c>
      <c r="M37" s="57" t="e">
        <f>VLOOKUP($B37, 'Issues Log'!$B$3:$K$302, 10, FALSE)</f>
        <v>#N/A</v>
      </c>
      <c r="N37" s="57"/>
      <c r="O37" s="57">
        <f t="shared" si="2"/>
        <v>-11.2</v>
      </c>
      <c r="Q37" s="55">
        <f>WORKDAY($D$3,(R37-1),Holidays!$C$5:$C$100)</f>
        <v>42901</v>
      </c>
      <c r="R37" s="7">
        <v>14</v>
      </c>
      <c r="S37" s="7">
        <f t="shared" si="3"/>
        <v>0</v>
      </c>
      <c r="T37" s="7">
        <f t="shared" si="4"/>
        <v>25.2</v>
      </c>
      <c r="U37" s="7">
        <f t="shared" si="9"/>
        <v>0</v>
      </c>
      <c r="V37" s="7">
        <f t="shared" si="5"/>
        <v>52</v>
      </c>
      <c r="W37" s="7">
        <f t="shared" si="6"/>
        <v>0</v>
      </c>
      <c r="Y37" s="46"/>
      <c r="Z37" s="46"/>
      <c r="AA37" s="46"/>
    </row>
    <row r="38" spans="2:27" ht="15" customHeight="1" x14ac:dyDescent="0.35">
      <c r="B38" s="73"/>
      <c r="C38" s="7" t="str">
        <f t="shared" si="0"/>
        <v/>
      </c>
      <c r="D38" s="31" t="str">
        <f t="shared" si="7"/>
        <v/>
      </c>
      <c r="E38" s="7" t="str">
        <f t="shared" si="8"/>
        <v/>
      </c>
      <c r="F38" s="55" t="str">
        <f t="shared" si="8"/>
        <v/>
      </c>
      <c r="G38" s="58" t="str">
        <f t="shared" si="1"/>
        <v/>
      </c>
      <c r="H38" s="6"/>
      <c r="I38" s="50" t="e">
        <f>VLOOKUP(B38, 'Issues Log'!$B$3:$H$302, 7, FALSE)</f>
        <v>#N/A</v>
      </c>
      <c r="J38" s="13" t="e">
        <f>VLOOKUP(B38, 'Issues Log'!$B$3:$D$302, 3, FALSE)</f>
        <v>#N/A</v>
      </c>
      <c r="K38" s="2" t="e">
        <f>VLOOKUP(B38, 'Issues Log'!$B$3:$I$302, 8, FALSE)</f>
        <v>#N/A</v>
      </c>
      <c r="L38" s="56" t="e">
        <f>VLOOKUP($B38, 'Issues Log'!$B$3:$J$302, 9, FALSE)</f>
        <v>#N/A</v>
      </c>
      <c r="M38" s="57" t="e">
        <f>VLOOKUP($B38, 'Issues Log'!$B$3:$K$302, 10, FALSE)</f>
        <v>#N/A</v>
      </c>
      <c r="N38" s="57"/>
      <c r="O38" s="57">
        <f t="shared" si="2"/>
        <v>-14</v>
      </c>
      <c r="Q38" s="55">
        <f>WORKDAY($D$3,(R38-1),Holidays!$C$5:$C$100)</f>
        <v>42902</v>
      </c>
      <c r="R38" s="7">
        <v>15</v>
      </c>
      <c r="S38" s="7">
        <f t="shared" si="3"/>
        <v>0</v>
      </c>
      <c r="T38" s="7">
        <f t="shared" si="4"/>
        <v>25.2</v>
      </c>
      <c r="U38" s="7">
        <f t="shared" si="9"/>
        <v>0</v>
      </c>
      <c r="V38" s="7">
        <f t="shared" si="5"/>
        <v>56</v>
      </c>
      <c r="W38" s="7">
        <f t="shared" si="6"/>
        <v>0</v>
      </c>
      <c r="Y38" s="48"/>
      <c r="Z38" s="48"/>
      <c r="AA38" s="46"/>
    </row>
    <row r="39" spans="2:27" ht="15" customHeight="1" x14ac:dyDescent="0.35">
      <c r="B39" s="73"/>
      <c r="C39" s="7" t="str">
        <f t="shared" si="0"/>
        <v/>
      </c>
      <c r="D39" s="31" t="str">
        <f t="shared" si="7"/>
        <v/>
      </c>
      <c r="E39" s="7" t="str">
        <f t="shared" si="8"/>
        <v/>
      </c>
      <c r="F39" s="55" t="str">
        <f t="shared" si="8"/>
        <v/>
      </c>
      <c r="G39" s="58" t="str">
        <f t="shared" si="1"/>
        <v/>
      </c>
      <c r="H39" s="6"/>
      <c r="I39" s="50" t="e">
        <f>VLOOKUP(B39, 'Issues Log'!$B$3:$H$302, 7, FALSE)</f>
        <v>#N/A</v>
      </c>
      <c r="J39" s="13" t="e">
        <f>VLOOKUP(B39, 'Issues Log'!$B$3:$D$302, 3, FALSE)</f>
        <v>#N/A</v>
      </c>
      <c r="K39" s="2" t="e">
        <f>VLOOKUP(B39, 'Issues Log'!$B$3:$I$302, 8, FALSE)</f>
        <v>#N/A</v>
      </c>
      <c r="L39" s="56" t="e">
        <f>VLOOKUP($B39, 'Issues Log'!$B$3:$J$302, 9, FALSE)</f>
        <v>#N/A</v>
      </c>
      <c r="M39" s="57" t="e">
        <f>VLOOKUP($B39, 'Issues Log'!$B$3:$K$302, 10, FALSE)</f>
        <v>#N/A</v>
      </c>
      <c r="N39" s="57"/>
      <c r="O39" s="57">
        <f t="shared" si="2"/>
        <v>-16.8</v>
      </c>
      <c r="Q39" s="55">
        <f>WORKDAY($D$3,(R39-1),Holidays!$C$5:$C$100)</f>
        <v>42912</v>
      </c>
      <c r="R39" s="7">
        <v>16</v>
      </c>
      <c r="S39" s="7">
        <f t="shared" si="3"/>
        <v>0</v>
      </c>
      <c r="T39" s="7">
        <f t="shared" si="4"/>
        <v>25.2</v>
      </c>
      <c r="U39" s="7">
        <f t="shared" si="9"/>
        <v>0</v>
      </c>
      <c r="V39" s="7">
        <f t="shared" si="5"/>
        <v>60</v>
      </c>
      <c r="W39" s="7">
        <f t="shared" si="6"/>
        <v>0</v>
      </c>
    </row>
    <row r="40" spans="2:27" ht="15" customHeight="1" x14ac:dyDescent="0.35">
      <c r="B40" s="73"/>
      <c r="C40" s="7" t="str">
        <f t="shared" si="0"/>
        <v/>
      </c>
      <c r="D40" s="31" t="str">
        <f t="shared" si="7"/>
        <v/>
      </c>
      <c r="E40" s="7" t="str">
        <f t="shared" si="8"/>
        <v/>
      </c>
      <c r="F40" s="55" t="str">
        <f t="shared" si="8"/>
        <v/>
      </c>
      <c r="G40" s="58" t="str">
        <f t="shared" si="1"/>
        <v/>
      </c>
      <c r="H40" s="6"/>
      <c r="I40" s="50" t="e">
        <f>VLOOKUP(B40, 'Issues Log'!$B$3:$H$302, 7, FALSE)</f>
        <v>#N/A</v>
      </c>
      <c r="J40" s="13" t="e">
        <f>VLOOKUP(B40, 'Issues Log'!$B$3:$D$302, 3, FALSE)</f>
        <v>#N/A</v>
      </c>
      <c r="K40" s="2" t="e">
        <f>VLOOKUP(B40, 'Issues Log'!$B$3:$I$302, 8, FALSE)</f>
        <v>#N/A</v>
      </c>
      <c r="L40" s="56" t="e">
        <f>VLOOKUP($B40, 'Issues Log'!$B$3:$J$302, 9, FALSE)</f>
        <v>#N/A</v>
      </c>
      <c r="M40" s="57" t="e">
        <f>VLOOKUP($B40, 'Issues Log'!$B$3:$K$302, 10, FALSE)</f>
        <v>#N/A</v>
      </c>
      <c r="N40" s="57"/>
      <c r="O40" s="57">
        <f t="shared" si="2"/>
        <v>-19.600000000000001</v>
      </c>
      <c r="Q40" s="55">
        <f>WORKDAY($D$3,(R40-1),Holidays!$C$5:$C$100)</f>
        <v>42913</v>
      </c>
      <c r="R40" s="7">
        <v>17</v>
      </c>
      <c r="S40" s="7">
        <f t="shared" si="3"/>
        <v>0</v>
      </c>
      <c r="T40" s="7">
        <f t="shared" si="4"/>
        <v>25.2</v>
      </c>
      <c r="U40" s="7">
        <f t="shared" si="9"/>
        <v>0</v>
      </c>
      <c r="V40" s="7">
        <f t="shared" si="5"/>
        <v>64</v>
      </c>
      <c r="W40" s="7">
        <f t="shared" si="6"/>
        <v>0</v>
      </c>
    </row>
    <row r="41" spans="2:27" ht="15" customHeight="1" x14ac:dyDescent="0.35">
      <c r="B41" s="73"/>
      <c r="C41" s="7" t="str">
        <f t="shared" si="0"/>
        <v/>
      </c>
      <c r="D41" s="31" t="str">
        <f t="shared" si="7"/>
        <v/>
      </c>
      <c r="E41" s="7" t="str">
        <f t="shared" si="8"/>
        <v/>
      </c>
      <c r="F41" s="55" t="str">
        <f t="shared" si="8"/>
        <v/>
      </c>
      <c r="G41" s="58" t="str">
        <f t="shared" si="1"/>
        <v/>
      </c>
      <c r="H41" s="6"/>
      <c r="I41" s="50" t="e">
        <f>VLOOKUP(B41, 'Issues Log'!$B$3:$H$302, 7, FALSE)</f>
        <v>#N/A</v>
      </c>
      <c r="J41" s="13" t="e">
        <f>VLOOKUP(B41, 'Issues Log'!$B$3:$D$302, 3, FALSE)</f>
        <v>#N/A</v>
      </c>
      <c r="K41" s="2" t="e">
        <f>VLOOKUP(B41, 'Issues Log'!$B$3:$I$302, 8, FALSE)</f>
        <v>#N/A</v>
      </c>
      <c r="L41" s="56" t="e">
        <f>VLOOKUP($B41, 'Issues Log'!$B$3:$J$302, 9, FALSE)</f>
        <v>#N/A</v>
      </c>
      <c r="M41" s="57" t="e">
        <f>VLOOKUP($B41, 'Issues Log'!$B$3:$K$302, 10, FALSE)</f>
        <v>#N/A</v>
      </c>
      <c r="N41" s="57"/>
      <c r="O41" s="57">
        <f t="shared" si="2"/>
        <v>-22.4</v>
      </c>
      <c r="Q41" s="55">
        <f>WORKDAY($D$3,(R41-1),Holidays!$C$5:$C$100)</f>
        <v>42914</v>
      </c>
      <c r="R41" s="7">
        <v>18</v>
      </c>
      <c r="S41" s="7">
        <f t="shared" si="3"/>
        <v>0</v>
      </c>
      <c r="T41" s="7">
        <f t="shared" si="4"/>
        <v>25.2</v>
      </c>
      <c r="U41" s="7">
        <f t="shared" si="9"/>
        <v>0</v>
      </c>
      <c r="V41" s="7">
        <f t="shared" si="5"/>
        <v>68</v>
      </c>
      <c r="W41" s="7">
        <f t="shared" si="6"/>
        <v>0</v>
      </c>
    </row>
    <row r="42" spans="2:27" ht="15" customHeight="1" x14ac:dyDescent="0.35">
      <c r="B42" s="73"/>
      <c r="C42" s="7" t="str">
        <f t="shared" si="0"/>
        <v/>
      </c>
      <c r="D42" s="31" t="str">
        <f t="shared" si="7"/>
        <v/>
      </c>
      <c r="E42" s="7" t="str">
        <f t="shared" si="8"/>
        <v/>
      </c>
      <c r="F42" s="55" t="str">
        <f t="shared" si="8"/>
        <v/>
      </c>
      <c r="G42" s="58" t="str">
        <f t="shared" si="1"/>
        <v/>
      </c>
      <c r="H42" s="6"/>
      <c r="I42" s="50" t="e">
        <f>VLOOKUP(B42, 'Issues Log'!$B$3:$H$302, 7, FALSE)</f>
        <v>#N/A</v>
      </c>
      <c r="J42" s="13" t="e">
        <f>VLOOKUP(B42, 'Issues Log'!$B$3:$D$302, 3, FALSE)</f>
        <v>#N/A</v>
      </c>
      <c r="K42" s="2" t="e">
        <f>VLOOKUP(B42, 'Issues Log'!$B$3:$I$302, 8, FALSE)</f>
        <v>#N/A</v>
      </c>
      <c r="L42" s="56" t="e">
        <f>VLOOKUP($B42, 'Issues Log'!$B$3:$J$302, 9, FALSE)</f>
        <v>#N/A</v>
      </c>
      <c r="M42" s="57" t="e">
        <f>VLOOKUP($B42, 'Issues Log'!$B$3:$K$302, 10, FALSE)</f>
        <v>#N/A</v>
      </c>
      <c r="N42" s="57"/>
      <c r="O42" s="57">
        <f t="shared" si="2"/>
        <v>-25.2</v>
      </c>
      <c r="Q42" s="55">
        <f>WORKDAY($D$3,(R42-1),Holidays!$C$5:$C$100)</f>
        <v>42915</v>
      </c>
      <c r="R42" s="7">
        <v>19</v>
      </c>
      <c r="S42" s="7">
        <f t="shared" si="3"/>
        <v>0</v>
      </c>
      <c r="T42" s="7">
        <f t="shared" si="4"/>
        <v>25.2</v>
      </c>
      <c r="U42" s="7">
        <f t="shared" si="9"/>
        <v>0</v>
      </c>
      <c r="V42" s="7">
        <f t="shared" si="5"/>
        <v>72</v>
      </c>
      <c r="W42" s="7">
        <f t="shared" si="6"/>
        <v>0</v>
      </c>
    </row>
    <row r="43" spans="2:27" ht="15" customHeight="1" x14ac:dyDescent="0.35">
      <c r="B43" s="73"/>
      <c r="C43" s="7" t="str">
        <f t="shared" si="0"/>
        <v/>
      </c>
      <c r="D43" s="31" t="str">
        <f t="shared" si="7"/>
        <v/>
      </c>
      <c r="E43" s="7" t="str">
        <f t="shared" si="8"/>
        <v/>
      </c>
      <c r="F43" s="55" t="str">
        <f t="shared" si="8"/>
        <v/>
      </c>
      <c r="G43" s="58" t="str">
        <f t="shared" si="1"/>
        <v/>
      </c>
      <c r="H43" s="6"/>
      <c r="I43" s="50" t="e">
        <f>VLOOKUP(B43, 'Issues Log'!$B$3:$H$302, 7, FALSE)</f>
        <v>#N/A</v>
      </c>
      <c r="J43" s="13" t="e">
        <f>VLOOKUP(B43, 'Issues Log'!$B$3:$D$302, 3, FALSE)</f>
        <v>#N/A</v>
      </c>
      <c r="K43" s="2" t="e">
        <f>VLOOKUP(B43, 'Issues Log'!$B$3:$I$302, 8, FALSE)</f>
        <v>#N/A</v>
      </c>
      <c r="L43" s="56" t="e">
        <f>VLOOKUP($B43, 'Issues Log'!$B$3:$J$302, 9, FALSE)</f>
        <v>#N/A</v>
      </c>
      <c r="M43" s="57" t="e">
        <f>VLOOKUP($B43, 'Issues Log'!$B$3:$K$302, 10, FALSE)</f>
        <v>#N/A</v>
      </c>
      <c r="N43" s="57"/>
      <c r="O43" s="57">
        <f t="shared" si="2"/>
        <v>-28</v>
      </c>
      <c r="Q43" s="55">
        <f>WORKDAY($D$3,(R43-1),Holidays!$C$5:$C$100)</f>
        <v>42916</v>
      </c>
      <c r="R43" s="7">
        <v>20</v>
      </c>
      <c r="S43" s="7">
        <f t="shared" si="3"/>
        <v>0</v>
      </c>
      <c r="T43" s="7">
        <f t="shared" si="4"/>
        <v>25.2</v>
      </c>
      <c r="U43" s="7">
        <f t="shared" si="9"/>
        <v>0</v>
      </c>
      <c r="V43" s="7">
        <f t="shared" si="5"/>
        <v>76</v>
      </c>
      <c r="W43" s="7">
        <f t="shared" si="6"/>
        <v>0</v>
      </c>
    </row>
    <row r="44" spans="2:27" ht="15" customHeight="1" x14ac:dyDescent="0.35">
      <c r="B44" s="73"/>
      <c r="C44" s="7" t="str">
        <f t="shared" si="0"/>
        <v/>
      </c>
      <c r="D44" s="31" t="str">
        <f t="shared" si="7"/>
        <v/>
      </c>
      <c r="E44" s="7" t="str">
        <f t="shared" si="8"/>
        <v/>
      </c>
      <c r="F44" s="55" t="str">
        <f t="shared" si="8"/>
        <v/>
      </c>
      <c r="G44" s="58" t="str">
        <f t="shared" si="1"/>
        <v/>
      </c>
      <c r="H44" s="6"/>
      <c r="I44" s="50" t="e">
        <f>VLOOKUP(B44, 'Issues Log'!$B$3:$H$302, 7, FALSE)</f>
        <v>#N/A</v>
      </c>
      <c r="J44" s="13" t="e">
        <f>VLOOKUP(B44, 'Issues Log'!$B$3:$D$302, 3, FALSE)</f>
        <v>#N/A</v>
      </c>
      <c r="K44" s="2" t="e">
        <f>VLOOKUP(B44, 'Issues Log'!$B$3:$I$302, 8, FALSE)</f>
        <v>#N/A</v>
      </c>
      <c r="L44" s="56" t="e">
        <f>VLOOKUP($B44, 'Issues Log'!$B$3:$J$302, 9, FALSE)</f>
        <v>#N/A</v>
      </c>
      <c r="M44" s="57" t="e">
        <f>VLOOKUP($B44, 'Issues Log'!$B$3:$K$302, 10, FALSE)</f>
        <v>#N/A</v>
      </c>
      <c r="N44" s="57"/>
      <c r="O44" s="57">
        <f t="shared" si="2"/>
        <v>-30.8</v>
      </c>
      <c r="Q44" s="55">
        <f>WORKDAY($D$3,(R44-1),Holidays!$C$5:$C$100)</f>
        <v>42919</v>
      </c>
      <c r="R44" s="7">
        <v>21</v>
      </c>
      <c r="S44" s="7">
        <f t="shared" si="3"/>
        <v>0</v>
      </c>
      <c r="T44" s="7">
        <f t="shared" si="4"/>
        <v>25.2</v>
      </c>
      <c r="U44" s="7">
        <f t="shared" si="9"/>
        <v>0</v>
      </c>
      <c r="V44" s="7">
        <f t="shared" si="5"/>
        <v>80</v>
      </c>
      <c r="W44" s="7">
        <f t="shared" si="6"/>
        <v>0</v>
      </c>
    </row>
    <row r="45" spans="2:27" ht="15" customHeight="1" x14ac:dyDescent="0.35">
      <c r="B45" s="73"/>
      <c r="C45" s="7" t="str">
        <f t="shared" si="0"/>
        <v/>
      </c>
      <c r="D45" s="31" t="str">
        <f t="shared" si="7"/>
        <v/>
      </c>
      <c r="E45" s="7" t="str">
        <f t="shared" si="8"/>
        <v/>
      </c>
      <c r="F45" s="55" t="str">
        <f t="shared" si="8"/>
        <v/>
      </c>
      <c r="G45" s="58" t="str">
        <f t="shared" si="1"/>
        <v/>
      </c>
      <c r="H45" s="6"/>
      <c r="I45" s="50" t="e">
        <f>VLOOKUP(B45, 'Issues Log'!$B$3:$H$302, 7, FALSE)</f>
        <v>#N/A</v>
      </c>
      <c r="J45" s="13" t="e">
        <f>VLOOKUP(B45, 'Issues Log'!$B$3:$D$302, 3, FALSE)</f>
        <v>#N/A</v>
      </c>
      <c r="K45" s="2" t="e">
        <f>VLOOKUP(B45, 'Issues Log'!$B$3:$I$302, 8, FALSE)</f>
        <v>#N/A</v>
      </c>
      <c r="L45" s="56" t="e">
        <f>VLOOKUP($B45, 'Issues Log'!$B$3:$J$302, 9, FALSE)</f>
        <v>#N/A</v>
      </c>
      <c r="M45" s="57" t="e">
        <f>VLOOKUP($B45, 'Issues Log'!$B$3:$K$302, 10, FALSE)</f>
        <v>#N/A</v>
      </c>
      <c r="N45" s="57"/>
      <c r="O45" s="57">
        <f t="shared" si="2"/>
        <v>-33.6</v>
      </c>
      <c r="Q45" s="55">
        <f>WORKDAY($D$3,(R45-1),Holidays!$C$5:$C$100)</f>
        <v>42920</v>
      </c>
      <c r="R45" s="7">
        <v>22</v>
      </c>
      <c r="S45" s="7">
        <f t="shared" si="3"/>
        <v>0</v>
      </c>
      <c r="T45" s="7">
        <f t="shared" si="4"/>
        <v>25.2</v>
      </c>
      <c r="U45" s="7">
        <f t="shared" si="9"/>
        <v>0</v>
      </c>
      <c r="V45" s="7">
        <f t="shared" si="5"/>
        <v>84</v>
      </c>
      <c r="W45" s="7">
        <f t="shared" si="6"/>
        <v>0</v>
      </c>
    </row>
    <row r="46" spans="2:27" ht="15" customHeight="1" x14ac:dyDescent="0.35">
      <c r="B46" s="73"/>
      <c r="C46" s="7" t="str">
        <f t="shared" si="0"/>
        <v/>
      </c>
      <c r="D46" s="31" t="str">
        <f t="shared" si="7"/>
        <v/>
      </c>
      <c r="E46" s="7" t="str">
        <f t="shared" si="8"/>
        <v/>
      </c>
      <c r="F46" s="55" t="str">
        <f t="shared" si="8"/>
        <v/>
      </c>
      <c r="G46" s="58" t="str">
        <f t="shared" si="1"/>
        <v/>
      </c>
      <c r="H46" s="6"/>
      <c r="I46" s="50" t="e">
        <f>VLOOKUP(B46, 'Issues Log'!$B$3:$H$302, 7, FALSE)</f>
        <v>#N/A</v>
      </c>
      <c r="J46" s="13" t="e">
        <f>VLOOKUP(B46, 'Issues Log'!$B$3:$D$302, 3, FALSE)</f>
        <v>#N/A</v>
      </c>
      <c r="K46" s="2" t="e">
        <f>VLOOKUP(B46, 'Issues Log'!$B$3:$I$302, 8, FALSE)</f>
        <v>#N/A</v>
      </c>
      <c r="L46" s="56" t="e">
        <f>VLOOKUP($B46, 'Issues Log'!$B$3:$J$302, 9, FALSE)</f>
        <v>#N/A</v>
      </c>
      <c r="M46" s="57" t="e">
        <f>VLOOKUP($B46, 'Issues Log'!$B$3:$K$302, 10, FALSE)</f>
        <v>#N/A</v>
      </c>
      <c r="N46" s="57"/>
      <c r="O46" s="57">
        <f t="shared" si="2"/>
        <v>-36.4</v>
      </c>
      <c r="Q46" s="55">
        <f>WORKDAY($D$3,(R46-1),Holidays!$C$5:$C$100)</f>
        <v>42921</v>
      </c>
      <c r="R46" s="7">
        <v>23</v>
      </c>
      <c r="S46" s="7">
        <f t="shared" si="3"/>
        <v>0</v>
      </c>
      <c r="T46" s="7">
        <f t="shared" si="4"/>
        <v>25.2</v>
      </c>
      <c r="U46" s="7">
        <f t="shared" si="9"/>
        <v>0</v>
      </c>
      <c r="V46" s="7">
        <f t="shared" si="5"/>
        <v>88</v>
      </c>
      <c r="W46" s="7">
        <f t="shared" si="6"/>
        <v>0</v>
      </c>
    </row>
    <row r="47" spans="2:27" ht="15" customHeight="1" x14ac:dyDescent="0.35">
      <c r="B47" s="73"/>
      <c r="C47" s="7" t="str">
        <f t="shared" si="0"/>
        <v/>
      </c>
      <c r="D47" s="31" t="str">
        <f t="shared" si="7"/>
        <v/>
      </c>
      <c r="E47" s="7" t="str">
        <f t="shared" si="8"/>
        <v/>
      </c>
      <c r="F47" s="55" t="str">
        <f t="shared" si="8"/>
        <v/>
      </c>
      <c r="G47" s="58" t="str">
        <f t="shared" si="1"/>
        <v/>
      </c>
      <c r="H47" s="6"/>
      <c r="I47" s="50" t="e">
        <f>VLOOKUP(B47, 'Issues Log'!$B$3:$H$302, 7, FALSE)</f>
        <v>#N/A</v>
      </c>
      <c r="J47" s="13" t="e">
        <f>VLOOKUP(B47, 'Issues Log'!$B$3:$D$302, 3, FALSE)</f>
        <v>#N/A</v>
      </c>
      <c r="K47" s="2" t="e">
        <f>VLOOKUP(B47, 'Issues Log'!$B$3:$I$302, 8, FALSE)</f>
        <v>#N/A</v>
      </c>
      <c r="L47" s="56" t="e">
        <f>VLOOKUP($B47, 'Issues Log'!$B$3:$J$302, 9, FALSE)</f>
        <v>#N/A</v>
      </c>
      <c r="M47" s="57" t="e">
        <f>VLOOKUP($B47, 'Issues Log'!$B$3:$K$302, 10, FALSE)</f>
        <v>#N/A</v>
      </c>
      <c r="N47" s="57"/>
      <c r="O47" s="57">
        <f t="shared" si="2"/>
        <v>-39.200000000000003</v>
      </c>
      <c r="Q47" s="55">
        <f>WORKDAY($D$3,(R47-1),Holidays!$C$5:$C$100)</f>
        <v>42922</v>
      </c>
      <c r="R47" s="7">
        <v>24</v>
      </c>
      <c r="S47" s="7">
        <f t="shared" si="3"/>
        <v>0</v>
      </c>
      <c r="T47" s="7">
        <f t="shared" si="4"/>
        <v>25.2</v>
      </c>
      <c r="U47" s="7">
        <f t="shared" si="9"/>
        <v>0</v>
      </c>
      <c r="V47" s="7">
        <f t="shared" si="5"/>
        <v>92</v>
      </c>
      <c r="W47" s="7">
        <f t="shared" si="6"/>
        <v>0</v>
      </c>
    </row>
    <row r="48" spans="2:27" ht="15" customHeight="1" x14ac:dyDescent="0.35">
      <c r="B48" s="73"/>
      <c r="C48" s="7" t="str">
        <f t="shared" si="0"/>
        <v/>
      </c>
      <c r="D48" s="31" t="str">
        <f t="shared" si="7"/>
        <v/>
      </c>
      <c r="E48" s="7" t="str">
        <f t="shared" si="8"/>
        <v/>
      </c>
      <c r="F48" s="55" t="str">
        <f t="shared" si="8"/>
        <v/>
      </c>
      <c r="G48" s="58" t="str">
        <f t="shared" si="1"/>
        <v/>
      </c>
      <c r="H48" s="6"/>
      <c r="I48" s="50" t="e">
        <f>VLOOKUP(B48, 'Issues Log'!$B$3:$H$302, 7, FALSE)</f>
        <v>#N/A</v>
      </c>
      <c r="J48" s="13" t="e">
        <f>VLOOKUP(B48, 'Issues Log'!$B$3:$D$302, 3, FALSE)</f>
        <v>#N/A</v>
      </c>
      <c r="K48" s="2" t="e">
        <f>VLOOKUP(B48, 'Issues Log'!$B$3:$I$302, 8, FALSE)</f>
        <v>#N/A</v>
      </c>
      <c r="L48" s="56" t="e">
        <f>VLOOKUP($B48, 'Issues Log'!$B$3:$J$302, 9, FALSE)</f>
        <v>#N/A</v>
      </c>
      <c r="M48" s="57" t="e">
        <f>VLOOKUP($B48, 'Issues Log'!$B$3:$K$302, 10, FALSE)</f>
        <v>#N/A</v>
      </c>
      <c r="N48" s="57"/>
      <c r="O48" s="57">
        <f t="shared" si="2"/>
        <v>-42</v>
      </c>
      <c r="Q48" s="55">
        <f>WORKDAY($D$3,(R48-1),Holidays!$C$5:$C$100)</f>
        <v>42923</v>
      </c>
      <c r="R48" s="7">
        <v>25</v>
      </c>
      <c r="S48" s="7">
        <f t="shared" si="3"/>
        <v>0</v>
      </c>
      <c r="T48" s="7">
        <f t="shared" si="4"/>
        <v>25.2</v>
      </c>
      <c r="U48" s="7">
        <f t="shared" si="9"/>
        <v>0</v>
      </c>
      <c r="V48" s="7">
        <f t="shared" si="5"/>
        <v>96</v>
      </c>
      <c r="W48" s="7">
        <f t="shared" si="6"/>
        <v>0</v>
      </c>
    </row>
    <row r="49" spans="2:23" ht="15" customHeight="1" x14ac:dyDescent="0.35">
      <c r="B49" s="73"/>
      <c r="C49" s="7" t="str">
        <f t="shared" si="0"/>
        <v/>
      </c>
      <c r="D49" s="31" t="str">
        <f t="shared" si="7"/>
        <v/>
      </c>
      <c r="E49" s="7" t="str">
        <f t="shared" si="8"/>
        <v/>
      </c>
      <c r="F49" s="55" t="str">
        <f t="shared" si="8"/>
        <v/>
      </c>
      <c r="G49" s="58" t="str">
        <f t="shared" si="1"/>
        <v/>
      </c>
      <c r="H49" s="6"/>
      <c r="I49" s="50" t="e">
        <f>VLOOKUP(B49, 'Issues Log'!$B$3:$H$302, 7, FALSE)</f>
        <v>#N/A</v>
      </c>
      <c r="J49" s="13" t="e">
        <f>VLOOKUP(B49, 'Issues Log'!$B$3:$D$302, 3, FALSE)</f>
        <v>#N/A</v>
      </c>
      <c r="K49" s="2" t="e">
        <f>VLOOKUP(B49, 'Issues Log'!$B$3:$I$302, 8, FALSE)</f>
        <v>#N/A</v>
      </c>
      <c r="L49" s="56" t="e">
        <f>VLOOKUP($B49, 'Issues Log'!$B$3:$J$302, 9, FALSE)</f>
        <v>#N/A</v>
      </c>
      <c r="M49" s="57" t="e">
        <f>VLOOKUP($B49, 'Issues Log'!$B$3:$K$302, 10, FALSE)</f>
        <v>#N/A</v>
      </c>
      <c r="N49" s="57"/>
      <c r="O49" s="57">
        <f t="shared" si="2"/>
        <v>-44.8</v>
      </c>
      <c r="Q49" s="55">
        <f>WORKDAY($D$3,(R49-1),Holidays!$C$5:$C$100)</f>
        <v>42926</v>
      </c>
      <c r="R49" s="7">
        <v>26</v>
      </c>
      <c r="S49" s="7">
        <f t="shared" si="3"/>
        <v>0</v>
      </c>
      <c r="T49" s="7">
        <f t="shared" si="4"/>
        <v>25.2</v>
      </c>
      <c r="U49" s="7">
        <f t="shared" si="9"/>
        <v>0</v>
      </c>
      <c r="V49" s="7">
        <f t="shared" si="5"/>
        <v>100</v>
      </c>
      <c r="W49" s="7">
        <f t="shared" si="6"/>
        <v>0</v>
      </c>
    </row>
    <row r="50" spans="2:23" ht="15" customHeight="1" x14ac:dyDescent="0.35">
      <c r="B50" s="73"/>
      <c r="C50" s="7" t="str">
        <f t="shared" si="0"/>
        <v/>
      </c>
      <c r="D50" s="31" t="str">
        <f t="shared" si="7"/>
        <v/>
      </c>
      <c r="E50" s="7" t="str">
        <f t="shared" si="8"/>
        <v/>
      </c>
      <c r="F50" s="55" t="str">
        <f t="shared" si="8"/>
        <v/>
      </c>
      <c r="G50" s="58" t="str">
        <f t="shared" si="1"/>
        <v/>
      </c>
      <c r="H50" s="6"/>
      <c r="I50" s="50" t="e">
        <f>VLOOKUP(B50, 'Issues Log'!$B$3:$H$302, 7, FALSE)</f>
        <v>#N/A</v>
      </c>
      <c r="J50" s="13" t="e">
        <f>VLOOKUP(B50, 'Issues Log'!$B$3:$D$302, 3, FALSE)</f>
        <v>#N/A</v>
      </c>
      <c r="K50" s="2" t="e">
        <f>VLOOKUP(B50, 'Issues Log'!$B$3:$I$302, 8, FALSE)</f>
        <v>#N/A</v>
      </c>
      <c r="L50" s="56" t="e">
        <f>VLOOKUP($B50, 'Issues Log'!$B$3:$J$302, 9, FALSE)</f>
        <v>#N/A</v>
      </c>
      <c r="M50" s="57" t="e">
        <f>VLOOKUP($B50, 'Issues Log'!$B$3:$K$302, 10, FALSE)</f>
        <v>#N/A</v>
      </c>
      <c r="N50" s="57"/>
      <c r="O50" s="57">
        <f t="shared" si="2"/>
        <v>-47.6</v>
      </c>
      <c r="Q50" s="55">
        <f>WORKDAY($D$3,(R50-1),Holidays!$C$5:$C$100)</f>
        <v>42927</v>
      </c>
      <c r="R50" s="7">
        <v>27</v>
      </c>
      <c r="S50" s="7">
        <f t="shared" si="3"/>
        <v>0</v>
      </c>
      <c r="T50" s="7">
        <f t="shared" si="4"/>
        <v>25.2</v>
      </c>
      <c r="U50" s="7">
        <f t="shared" si="9"/>
        <v>0</v>
      </c>
      <c r="V50" s="7">
        <f t="shared" si="5"/>
        <v>104</v>
      </c>
      <c r="W50" s="7">
        <f t="shared" si="6"/>
        <v>0</v>
      </c>
    </row>
    <row r="51" spans="2:23" ht="15" customHeight="1" x14ac:dyDescent="0.35">
      <c r="B51" s="73"/>
      <c r="C51" s="7" t="str">
        <f t="shared" si="0"/>
        <v/>
      </c>
      <c r="D51" s="31" t="str">
        <f t="shared" si="7"/>
        <v/>
      </c>
      <c r="E51" s="7" t="str">
        <f t="shared" si="8"/>
        <v/>
      </c>
      <c r="F51" s="55" t="str">
        <f t="shared" si="8"/>
        <v/>
      </c>
      <c r="G51" s="58" t="str">
        <f t="shared" si="1"/>
        <v/>
      </c>
      <c r="H51" s="6"/>
      <c r="I51" s="50" t="e">
        <f>VLOOKUP(B51, 'Issues Log'!$B$3:$H$302, 7, FALSE)</f>
        <v>#N/A</v>
      </c>
      <c r="J51" s="13" t="e">
        <f>VLOOKUP(B51, 'Issues Log'!$B$3:$D$302, 3, FALSE)</f>
        <v>#N/A</v>
      </c>
      <c r="K51" s="2" t="e">
        <f>VLOOKUP(B51, 'Issues Log'!$B$3:$I$302, 8, FALSE)</f>
        <v>#N/A</v>
      </c>
      <c r="L51" s="56" t="e">
        <f>VLOOKUP($B51, 'Issues Log'!$B$3:$J$302, 9, FALSE)</f>
        <v>#N/A</v>
      </c>
      <c r="M51" s="57" t="e">
        <f>VLOOKUP($B51, 'Issues Log'!$B$3:$K$302, 10, FALSE)</f>
        <v>#N/A</v>
      </c>
      <c r="N51" s="57"/>
      <c r="O51" s="57">
        <f t="shared" si="2"/>
        <v>-50.4</v>
      </c>
      <c r="Q51" s="55">
        <f>WORKDAY($D$3,(R51-1),Holidays!$C$5:$C$100)</f>
        <v>42928</v>
      </c>
      <c r="R51" s="7">
        <v>28</v>
      </c>
      <c r="S51" s="7">
        <f t="shared" si="3"/>
        <v>0</v>
      </c>
      <c r="T51" s="7">
        <f t="shared" si="4"/>
        <v>25.2</v>
      </c>
      <c r="U51" s="7">
        <f t="shared" si="9"/>
        <v>0</v>
      </c>
      <c r="V51" s="7">
        <f t="shared" si="5"/>
        <v>108</v>
      </c>
      <c r="W51" s="7">
        <f t="shared" si="6"/>
        <v>0</v>
      </c>
    </row>
    <row r="52" spans="2:23" ht="15" customHeight="1" x14ac:dyDescent="0.35">
      <c r="B52" s="73"/>
      <c r="C52" s="7" t="str">
        <f t="shared" si="0"/>
        <v/>
      </c>
      <c r="D52" s="31" t="str">
        <f t="shared" si="7"/>
        <v/>
      </c>
      <c r="E52" s="7" t="str">
        <f t="shared" si="8"/>
        <v/>
      </c>
      <c r="F52" s="55" t="str">
        <f t="shared" si="8"/>
        <v/>
      </c>
      <c r="G52" s="58" t="str">
        <f t="shared" si="1"/>
        <v/>
      </c>
      <c r="H52" s="6"/>
      <c r="I52" s="50" t="e">
        <f>VLOOKUP(B52, 'Issues Log'!$B$3:$H$302, 7, FALSE)</f>
        <v>#N/A</v>
      </c>
      <c r="J52" s="13" t="e">
        <f>VLOOKUP(B52, 'Issues Log'!$B$3:$D$302, 3, FALSE)</f>
        <v>#N/A</v>
      </c>
      <c r="K52" s="2" t="e">
        <f>VLOOKUP(B52, 'Issues Log'!$B$3:$I$302, 8, FALSE)</f>
        <v>#N/A</v>
      </c>
      <c r="L52" s="56" t="e">
        <f>VLOOKUP($B52, 'Issues Log'!$B$3:$J$302, 9, FALSE)</f>
        <v>#N/A</v>
      </c>
      <c r="M52" s="57" t="e">
        <f>VLOOKUP($B52, 'Issues Log'!$B$3:$K$302, 10, FALSE)</f>
        <v>#N/A</v>
      </c>
      <c r="N52" s="57"/>
      <c r="O52" s="57">
        <f t="shared" si="2"/>
        <v>-53.2</v>
      </c>
      <c r="Q52" s="55">
        <f>WORKDAY($D$3,(R52-1),Holidays!$C$5:$C$100)</f>
        <v>42929</v>
      </c>
      <c r="R52" s="7">
        <v>29</v>
      </c>
      <c r="S52" s="7">
        <f t="shared" si="3"/>
        <v>0</v>
      </c>
      <c r="T52" s="7">
        <f t="shared" si="4"/>
        <v>25.2</v>
      </c>
      <c r="U52" s="7">
        <f t="shared" si="9"/>
        <v>0</v>
      </c>
      <c r="V52" s="7">
        <f t="shared" si="5"/>
        <v>112</v>
      </c>
      <c r="W52" s="7">
        <f t="shared" si="6"/>
        <v>0</v>
      </c>
    </row>
    <row r="53" spans="2:23" ht="15" customHeight="1" x14ac:dyDescent="0.35">
      <c r="B53" s="73"/>
      <c r="C53" s="7" t="str">
        <f t="shared" si="0"/>
        <v/>
      </c>
      <c r="D53" s="31" t="str">
        <f t="shared" si="7"/>
        <v/>
      </c>
      <c r="E53" s="7" t="str">
        <f t="shared" si="8"/>
        <v/>
      </c>
      <c r="F53" s="55" t="str">
        <f t="shared" si="8"/>
        <v/>
      </c>
      <c r="G53" s="58" t="str">
        <f t="shared" si="1"/>
        <v/>
      </c>
      <c r="H53" s="6"/>
      <c r="I53" s="50" t="e">
        <f>VLOOKUP(B53, 'Issues Log'!$B$3:$H$302, 7, FALSE)</f>
        <v>#N/A</v>
      </c>
      <c r="J53" s="13" t="e">
        <f>VLOOKUP(B53, 'Issues Log'!$B$3:$D$302, 3, FALSE)</f>
        <v>#N/A</v>
      </c>
      <c r="K53" s="2" t="e">
        <f>VLOOKUP(B53, 'Issues Log'!$B$3:$I$302, 8, FALSE)</f>
        <v>#N/A</v>
      </c>
      <c r="L53" s="56" t="e">
        <f>VLOOKUP($B53, 'Issues Log'!$B$3:$J$302, 9, FALSE)</f>
        <v>#N/A</v>
      </c>
      <c r="M53" s="57" t="e">
        <f>VLOOKUP($B53, 'Issues Log'!$B$3:$K$302, 10, FALSE)</f>
        <v>#N/A</v>
      </c>
      <c r="N53" s="57"/>
      <c r="O53" s="57">
        <f t="shared" si="2"/>
        <v>-56</v>
      </c>
      <c r="Q53" s="55">
        <f>WORKDAY($D$3,(R53-1),Holidays!$C$5:$C$100)</f>
        <v>42930</v>
      </c>
      <c r="R53" s="7">
        <v>30</v>
      </c>
      <c r="S53" s="7">
        <f t="shared" si="3"/>
        <v>0</v>
      </c>
      <c r="T53" s="7">
        <f t="shared" si="4"/>
        <v>25.2</v>
      </c>
      <c r="U53" s="7">
        <f t="shared" si="9"/>
        <v>0</v>
      </c>
      <c r="V53" s="7">
        <f t="shared" si="5"/>
        <v>116</v>
      </c>
      <c r="W53" s="7">
        <f t="shared" si="6"/>
        <v>0</v>
      </c>
    </row>
    <row r="54" spans="2:23" ht="15" customHeight="1" x14ac:dyDescent="0.35">
      <c r="B54" s="73"/>
      <c r="C54" s="7" t="str">
        <f t="shared" si="0"/>
        <v/>
      </c>
      <c r="D54" s="31" t="str">
        <f t="shared" si="7"/>
        <v/>
      </c>
      <c r="E54" s="7" t="str">
        <f t="shared" si="8"/>
        <v/>
      </c>
      <c r="F54" s="55" t="str">
        <f t="shared" si="8"/>
        <v/>
      </c>
      <c r="G54" s="58" t="str">
        <f t="shared" si="1"/>
        <v/>
      </c>
      <c r="H54" s="6"/>
      <c r="I54" s="50" t="e">
        <f>VLOOKUP(B54, 'Issues Log'!$B$3:$H$302, 7, FALSE)</f>
        <v>#N/A</v>
      </c>
      <c r="J54" s="13" t="e">
        <f>VLOOKUP(B54, 'Issues Log'!$B$3:$D$302, 3, FALSE)</f>
        <v>#N/A</v>
      </c>
      <c r="K54" s="2" t="e">
        <f>VLOOKUP(B54, 'Issues Log'!$B$3:$I$302, 8, FALSE)</f>
        <v>#N/A</v>
      </c>
      <c r="L54" s="56" t="e">
        <f>VLOOKUP($B54, 'Issues Log'!$B$3:$J$302, 9, FALSE)</f>
        <v>#N/A</v>
      </c>
      <c r="M54" s="57" t="e">
        <f>VLOOKUP($B54, 'Issues Log'!$B$3:$K$302, 10, FALSE)</f>
        <v>#N/A</v>
      </c>
      <c r="N54" s="57"/>
      <c r="O54" s="57">
        <f t="shared" si="2"/>
        <v>28</v>
      </c>
    </row>
    <row r="55" spans="2:23" ht="15" customHeight="1" x14ac:dyDescent="0.35">
      <c r="B55" s="73"/>
      <c r="C55" s="7" t="str">
        <f t="shared" si="0"/>
        <v/>
      </c>
      <c r="D55" s="31" t="str">
        <f t="shared" si="7"/>
        <v/>
      </c>
      <c r="E55" s="7" t="str">
        <f t="shared" si="8"/>
        <v/>
      </c>
      <c r="F55" s="55" t="str">
        <f t="shared" si="8"/>
        <v/>
      </c>
      <c r="G55" s="58" t="str">
        <f t="shared" si="1"/>
        <v/>
      </c>
      <c r="H55" s="6"/>
      <c r="I55" s="50" t="e">
        <f>VLOOKUP(B55, 'Issues Log'!$B$3:$H$302, 7, FALSE)</f>
        <v>#N/A</v>
      </c>
      <c r="J55" s="13" t="e">
        <f>VLOOKUP(B55, 'Issues Log'!$B$3:$D$302, 3, FALSE)</f>
        <v>#N/A</v>
      </c>
      <c r="K55" s="2" t="e">
        <f>VLOOKUP(B55, 'Issues Log'!$B$3:$I$302, 8, FALSE)</f>
        <v>#N/A</v>
      </c>
      <c r="L55" s="56" t="e">
        <f>VLOOKUP($B55, 'Issues Log'!$B$3:$J$302, 9, FALSE)</f>
        <v>#N/A</v>
      </c>
      <c r="M55" s="57" t="e">
        <f>VLOOKUP($B55, 'Issues Log'!$B$3:$K$302, 10, FALSE)</f>
        <v>#N/A</v>
      </c>
      <c r="N55" s="57"/>
      <c r="O55" s="57">
        <f t="shared" si="2"/>
        <v>28</v>
      </c>
    </row>
    <row r="56" spans="2:23" ht="15" customHeight="1" x14ac:dyDescent="0.35">
      <c r="B56" s="73"/>
      <c r="C56" s="7" t="str">
        <f t="shared" si="0"/>
        <v/>
      </c>
      <c r="D56" s="31" t="str">
        <f t="shared" si="7"/>
        <v/>
      </c>
      <c r="E56" s="7" t="str">
        <f t="shared" si="8"/>
        <v/>
      </c>
      <c r="F56" s="55" t="str">
        <f t="shared" si="8"/>
        <v/>
      </c>
      <c r="G56" s="58" t="str">
        <f t="shared" si="1"/>
        <v/>
      </c>
      <c r="H56" s="6"/>
      <c r="I56" s="50" t="e">
        <f>VLOOKUP(B56, 'Issues Log'!$B$3:$H$302, 7, FALSE)</f>
        <v>#N/A</v>
      </c>
      <c r="J56" s="13" t="e">
        <f>VLOOKUP(B56, 'Issues Log'!$B$3:$D$302, 3, FALSE)</f>
        <v>#N/A</v>
      </c>
      <c r="K56" s="2" t="e">
        <f>VLOOKUP(B56, 'Issues Log'!$B$3:$I$302, 8, FALSE)</f>
        <v>#N/A</v>
      </c>
      <c r="L56" s="56" t="e">
        <f>VLOOKUP($B56, 'Issues Log'!$B$3:$J$302, 9, FALSE)</f>
        <v>#N/A</v>
      </c>
      <c r="M56" s="57" t="e">
        <f>VLOOKUP($B56, 'Issues Log'!$B$3:$K$302, 10, FALSE)</f>
        <v>#N/A</v>
      </c>
      <c r="N56" s="57"/>
      <c r="O56" s="57">
        <f t="shared" si="2"/>
        <v>28</v>
      </c>
    </row>
    <row r="57" spans="2:23" ht="15" customHeight="1" x14ac:dyDescent="0.35">
      <c r="B57" s="73"/>
      <c r="C57" s="7" t="str">
        <f t="shared" si="0"/>
        <v/>
      </c>
      <c r="D57" s="31" t="str">
        <f t="shared" si="7"/>
        <v/>
      </c>
      <c r="E57" s="7" t="str">
        <f t="shared" si="8"/>
        <v/>
      </c>
      <c r="F57" s="55" t="str">
        <f t="shared" si="8"/>
        <v/>
      </c>
      <c r="G57" s="58" t="str">
        <f t="shared" si="1"/>
        <v/>
      </c>
      <c r="H57" s="6"/>
      <c r="I57" s="50" t="e">
        <f>VLOOKUP(B57, 'Issues Log'!$B$3:$H$302, 7, FALSE)</f>
        <v>#N/A</v>
      </c>
      <c r="J57" s="13" t="e">
        <f>VLOOKUP(B57, 'Issues Log'!$B$3:$D$302, 3, FALSE)</f>
        <v>#N/A</v>
      </c>
      <c r="K57" s="2" t="e">
        <f>VLOOKUP(B57, 'Issues Log'!$B$3:$I$302, 8, FALSE)</f>
        <v>#N/A</v>
      </c>
      <c r="L57" s="56" t="e">
        <f>VLOOKUP($B57, 'Issues Log'!$B$3:$J$302, 9, FALSE)</f>
        <v>#N/A</v>
      </c>
      <c r="M57" s="57" t="e">
        <f>VLOOKUP($B57, 'Issues Log'!$B$3:$K$302, 10, FALSE)</f>
        <v>#N/A</v>
      </c>
      <c r="N57" s="57"/>
      <c r="O57" s="57">
        <f t="shared" si="2"/>
        <v>28</v>
      </c>
    </row>
    <row r="58" spans="2:23" ht="15" customHeight="1" x14ac:dyDescent="0.35">
      <c r="B58" s="73"/>
      <c r="C58" s="7" t="str">
        <f t="shared" si="0"/>
        <v/>
      </c>
      <c r="D58" s="31" t="str">
        <f t="shared" si="7"/>
        <v/>
      </c>
      <c r="E58" s="7" t="str">
        <f t="shared" si="8"/>
        <v/>
      </c>
      <c r="F58" s="55" t="str">
        <f t="shared" si="8"/>
        <v/>
      </c>
      <c r="G58" s="58" t="str">
        <f t="shared" si="1"/>
        <v/>
      </c>
      <c r="H58" s="6"/>
      <c r="I58" s="50" t="e">
        <f>VLOOKUP(B58, 'Issues Log'!$B$3:$H$302, 7, FALSE)</f>
        <v>#N/A</v>
      </c>
      <c r="J58" s="13" t="e">
        <f>VLOOKUP(B58, 'Issues Log'!$B$3:$D$302, 3, FALSE)</f>
        <v>#N/A</v>
      </c>
      <c r="K58" s="2" t="e">
        <f>VLOOKUP(B58, 'Issues Log'!$B$3:$I$302, 8, FALSE)</f>
        <v>#N/A</v>
      </c>
      <c r="L58" s="56" t="e">
        <f>VLOOKUP($B58, 'Issues Log'!$B$3:$J$302, 9, FALSE)</f>
        <v>#N/A</v>
      </c>
      <c r="M58" s="57" t="e">
        <f>VLOOKUP($B58, 'Issues Log'!$B$3:$K$302, 10, FALSE)</f>
        <v>#N/A</v>
      </c>
      <c r="N58" s="57"/>
      <c r="O58" s="57">
        <f t="shared" si="2"/>
        <v>28</v>
      </c>
    </row>
    <row r="59" spans="2:23" ht="15" customHeight="1" x14ac:dyDescent="0.35">
      <c r="B59" s="73"/>
      <c r="C59" s="7" t="str">
        <f t="shared" si="0"/>
        <v/>
      </c>
      <c r="D59" s="31" t="str">
        <f t="shared" si="7"/>
        <v/>
      </c>
      <c r="E59" s="7" t="str">
        <f t="shared" si="8"/>
        <v/>
      </c>
      <c r="F59" s="55" t="str">
        <f t="shared" si="8"/>
        <v/>
      </c>
      <c r="G59" s="58" t="str">
        <f t="shared" si="1"/>
        <v/>
      </c>
      <c r="H59" s="6"/>
      <c r="I59" s="50" t="e">
        <f>VLOOKUP(B59, 'Issues Log'!$B$3:$H$302, 7, FALSE)</f>
        <v>#N/A</v>
      </c>
      <c r="J59" s="13" t="e">
        <f>VLOOKUP(B59, 'Issues Log'!$B$3:$D$302, 3, FALSE)</f>
        <v>#N/A</v>
      </c>
      <c r="K59" s="2" t="e">
        <f>VLOOKUP(B59, 'Issues Log'!$B$3:$I$302, 8, FALSE)</f>
        <v>#N/A</v>
      </c>
      <c r="L59" s="56" t="e">
        <f>VLOOKUP($B59, 'Issues Log'!$B$3:$J$302, 9, FALSE)</f>
        <v>#N/A</v>
      </c>
      <c r="M59" s="57" t="e">
        <f>VLOOKUP($B59, 'Issues Log'!$B$3:$K$302, 10, FALSE)</f>
        <v>#N/A</v>
      </c>
      <c r="N59" s="57"/>
      <c r="O59" s="57">
        <f t="shared" si="2"/>
        <v>28</v>
      </c>
    </row>
    <row r="60" spans="2:23" ht="15" customHeight="1" x14ac:dyDescent="0.35">
      <c r="B60" s="73"/>
      <c r="C60" s="7" t="str">
        <f t="shared" si="0"/>
        <v/>
      </c>
      <c r="D60" s="31" t="str">
        <f t="shared" si="7"/>
        <v/>
      </c>
      <c r="E60" s="7" t="str">
        <f t="shared" si="8"/>
        <v/>
      </c>
      <c r="F60" s="55" t="str">
        <f t="shared" si="8"/>
        <v/>
      </c>
      <c r="G60" s="58" t="str">
        <f t="shared" si="1"/>
        <v/>
      </c>
      <c r="H60" s="6"/>
      <c r="I60" s="50" t="e">
        <f>VLOOKUP(B60, 'Issues Log'!$B$3:$H$302, 7, FALSE)</f>
        <v>#N/A</v>
      </c>
      <c r="J60" s="13" t="e">
        <f>VLOOKUP(B60, 'Issues Log'!$B$3:$D$302, 3, FALSE)</f>
        <v>#N/A</v>
      </c>
      <c r="K60" s="2" t="e">
        <f>VLOOKUP(B60, 'Issues Log'!$B$3:$I$302, 8, FALSE)</f>
        <v>#N/A</v>
      </c>
      <c r="L60" s="56" t="e">
        <f>VLOOKUP($B60, 'Issues Log'!$B$3:$J$302, 9, FALSE)</f>
        <v>#N/A</v>
      </c>
      <c r="M60" s="57" t="e">
        <f>VLOOKUP($B60, 'Issues Log'!$B$3:$K$302, 10, FALSE)</f>
        <v>#N/A</v>
      </c>
      <c r="N60" s="57"/>
      <c r="O60" s="57">
        <f t="shared" si="2"/>
        <v>28</v>
      </c>
    </row>
    <row r="61" spans="2:23" ht="15" customHeight="1" x14ac:dyDescent="0.35">
      <c r="B61" s="73"/>
      <c r="C61" s="7" t="str">
        <f t="shared" si="0"/>
        <v/>
      </c>
      <c r="D61" s="31" t="str">
        <f t="shared" si="7"/>
        <v/>
      </c>
      <c r="E61" s="7" t="str">
        <f t="shared" si="8"/>
        <v/>
      </c>
      <c r="F61" s="55" t="str">
        <f t="shared" si="8"/>
        <v/>
      </c>
      <c r="G61" s="58" t="str">
        <f t="shared" si="1"/>
        <v/>
      </c>
      <c r="H61" s="6"/>
      <c r="I61" s="50" t="e">
        <f>VLOOKUP(B61, 'Issues Log'!$B$3:$H$302, 7, FALSE)</f>
        <v>#N/A</v>
      </c>
      <c r="J61" s="13" t="e">
        <f>VLOOKUP(B61, 'Issues Log'!$B$3:$D$302, 3, FALSE)</f>
        <v>#N/A</v>
      </c>
      <c r="K61" s="2" t="e">
        <f>VLOOKUP(B61, 'Issues Log'!$B$3:$I$302, 8, FALSE)</f>
        <v>#N/A</v>
      </c>
      <c r="L61" s="56" t="e">
        <f>VLOOKUP($B61, 'Issues Log'!$B$3:$J$302, 9, FALSE)</f>
        <v>#N/A</v>
      </c>
      <c r="M61" s="57" t="e">
        <f>VLOOKUP($B61, 'Issues Log'!$B$3:$K$302, 10, FALSE)</f>
        <v>#N/A</v>
      </c>
      <c r="N61" s="57"/>
      <c r="O61" s="57">
        <f t="shared" si="2"/>
        <v>28</v>
      </c>
    </row>
    <row r="62" spans="2:23" ht="15" customHeight="1" x14ac:dyDescent="0.35">
      <c r="B62" s="73"/>
      <c r="C62" s="7" t="str">
        <f t="shared" si="0"/>
        <v/>
      </c>
      <c r="D62" s="31" t="str">
        <f t="shared" si="7"/>
        <v/>
      </c>
      <c r="E62" s="7" t="str">
        <f t="shared" si="8"/>
        <v/>
      </c>
      <c r="F62" s="55" t="str">
        <f t="shared" si="8"/>
        <v/>
      </c>
      <c r="G62" s="58" t="str">
        <f t="shared" si="1"/>
        <v/>
      </c>
      <c r="H62" s="6"/>
      <c r="I62" s="50" t="e">
        <f>VLOOKUP(B62, 'Issues Log'!$B$3:$H$302, 7, FALSE)</f>
        <v>#N/A</v>
      </c>
      <c r="J62" s="13" t="e">
        <f>VLOOKUP(B62, 'Issues Log'!$B$3:$D$302, 3, FALSE)</f>
        <v>#N/A</v>
      </c>
      <c r="K62" s="2" t="e">
        <f>VLOOKUP(B62, 'Issues Log'!$B$3:$I$302, 8, FALSE)</f>
        <v>#N/A</v>
      </c>
      <c r="L62" s="56" t="e">
        <f>VLOOKUP($B62, 'Issues Log'!$B$3:$J$302, 9, FALSE)</f>
        <v>#N/A</v>
      </c>
      <c r="M62" s="57" t="e">
        <f>VLOOKUP($B62, 'Issues Log'!$B$3:$K$302, 10, FALSE)</f>
        <v>#N/A</v>
      </c>
      <c r="N62" s="57"/>
      <c r="O62" s="57">
        <f t="shared" si="2"/>
        <v>28</v>
      </c>
    </row>
    <row r="63" spans="2:23" ht="15" customHeight="1" x14ac:dyDescent="0.35">
      <c r="B63" s="73"/>
      <c r="C63" s="7" t="str">
        <f t="shared" si="0"/>
        <v/>
      </c>
      <c r="D63" s="31" t="str">
        <f t="shared" si="7"/>
        <v/>
      </c>
      <c r="E63" s="7" t="str">
        <f t="shared" si="8"/>
        <v/>
      </c>
      <c r="F63" s="55" t="str">
        <f t="shared" si="8"/>
        <v/>
      </c>
      <c r="G63" s="58" t="str">
        <f t="shared" si="1"/>
        <v/>
      </c>
      <c r="H63" s="6"/>
      <c r="I63" s="50" t="e">
        <f>VLOOKUP(B63, 'Issues Log'!$B$3:$H$302, 7, FALSE)</f>
        <v>#N/A</v>
      </c>
      <c r="J63" s="13" t="e">
        <f>VLOOKUP(B63, 'Issues Log'!$B$3:$D$302, 3, FALSE)</f>
        <v>#N/A</v>
      </c>
      <c r="K63" s="2" t="e">
        <f>VLOOKUP(B63, 'Issues Log'!$B$3:$I$302, 8, FALSE)</f>
        <v>#N/A</v>
      </c>
      <c r="L63" s="56" t="e">
        <f>VLOOKUP($B63, 'Issues Log'!$B$3:$J$302, 9, FALSE)</f>
        <v>#N/A</v>
      </c>
      <c r="M63" s="57" t="e">
        <f>VLOOKUP($B63, 'Issues Log'!$B$3:$K$302, 10, FALSE)</f>
        <v>#N/A</v>
      </c>
      <c r="N63" s="57"/>
      <c r="O63" s="57">
        <f t="shared" si="2"/>
        <v>28</v>
      </c>
    </row>
    <row r="64" spans="2:23" ht="15" customHeight="1" x14ac:dyDescent="0.35">
      <c r="B64" s="73"/>
      <c r="C64" s="7" t="str">
        <f t="shared" si="0"/>
        <v/>
      </c>
      <c r="D64" s="31" t="str">
        <f t="shared" si="7"/>
        <v/>
      </c>
      <c r="E64" s="7" t="str">
        <f t="shared" si="8"/>
        <v/>
      </c>
      <c r="F64" s="55" t="str">
        <f t="shared" si="8"/>
        <v/>
      </c>
      <c r="G64" s="58" t="str">
        <f t="shared" si="1"/>
        <v/>
      </c>
      <c r="H64" s="6"/>
      <c r="I64" s="50" t="e">
        <f>VLOOKUP(B64, 'Issues Log'!$B$3:$H$302, 7, FALSE)</f>
        <v>#N/A</v>
      </c>
      <c r="J64" s="13" t="e">
        <f>VLOOKUP(B64, 'Issues Log'!$B$3:$D$302, 3, FALSE)</f>
        <v>#N/A</v>
      </c>
      <c r="K64" s="2" t="e">
        <f>VLOOKUP(B64, 'Issues Log'!$B$3:$I$302, 8, FALSE)</f>
        <v>#N/A</v>
      </c>
      <c r="L64" s="56" t="e">
        <f>VLOOKUP($B64, 'Issues Log'!$B$3:$J$302, 9, FALSE)</f>
        <v>#N/A</v>
      </c>
      <c r="M64" s="57" t="e">
        <f>VLOOKUP($B64, 'Issues Log'!$B$3:$K$302, 10, FALSE)</f>
        <v>#N/A</v>
      </c>
      <c r="N64" s="57"/>
      <c r="O64" s="57">
        <f t="shared" si="2"/>
        <v>28</v>
      </c>
    </row>
    <row r="65" spans="2:15" ht="15" customHeight="1" x14ac:dyDescent="0.35">
      <c r="B65" s="73"/>
      <c r="C65" s="7" t="str">
        <f t="shared" si="0"/>
        <v/>
      </c>
      <c r="D65" s="31" t="str">
        <f t="shared" si="7"/>
        <v/>
      </c>
      <c r="E65" s="7" t="str">
        <f t="shared" si="8"/>
        <v/>
      </c>
      <c r="F65" s="55" t="str">
        <f t="shared" si="8"/>
        <v/>
      </c>
      <c r="G65" s="58" t="str">
        <f t="shared" si="1"/>
        <v/>
      </c>
      <c r="H65" s="6"/>
      <c r="I65" s="50" t="e">
        <f>VLOOKUP(B65, 'Issues Log'!$B$3:$H$302, 7, FALSE)</f>
        <v>#N/A</v>
      </c>
      <c r="J65" s="13" t="e">
        <f>VLOOKUP(B65, 'Issues Log'!$B$3:$D$302, 3, FALSE)</f>
        <v>#N/A</v>
      </c>
      <c r="K65" s="2" t="e">
        <f>VLOOKUP(B65, 'Issues Log'!$B$3:$I$302, 8, FALSE)</f>
        <v>#N/A</v>
      </c>
      <c r="L65" s="56" t="e">
        <f>VLOOKUP($B65, 'Issues Log'!$B$3:$J$302, 9, FALSE)</f>
        <v>#N/A</v>
      </c>
      <c r="M65" s="57" t="e">
        <f>VLOOKUP($B65, 'Issues Log'!$B$3:$K$302, 10, FALSE)</f>
        <v>#N/A</v>
      </c>
      <c r="N65" s="57"/>
      <c r="O65" s="57">
        <f t="shared" si="2"/>
        <v>28</v>
      </c>
    </row>
    <row r="66" spans="2:15" ht="15" customHeight="1" x14ac:dyDescent="0.35">
      <c r="B66" s="73"/>
      <c r="C66" s="7" t="str">
        <f t="shared" si="0"/>
        <v/>
      </c>
      <c r="D66" s="31" t="str">
        <f t="shared" si="7"/>
        <v/>
      </c>
      <c r="E66" s="7" t="str">
        <f t="shared" si="8"/>
        <v/>
      </c>
      <c r="F66" s="55" t="str">
        <f t="shared" si="8"/>
        <v/>
      </c>
      <c r="G66" s="58" t="str">
        <f t="shared" si="1"/>
        <v/>
      </c>
      <c r="H66" s="6"/>
      <c r="I66" s="50" t="e">
        <f>VLOOKUP(B66, 'Issues Log'!$B$3:$H$302, 7, FALSE)</f>
        <v>#N/A</v>
      </c>
      <c r="J66" s="13" t="e">
        <f>VLOOKUP(B66, 'Issues Log'!$B$3:$D$302, 3, FALSE)</f>
        <v>#N/A</v>
      </c>
      <c r="K66" s="2" t="e">
        <f>VLOOKUP(B66, 'Issues Log'!$B$3:$I$302, 8, FALSE)</f>
        <v>#N/A</v>
      </c>
      <c r="L66" s="56" t="e">
        <f>VLOOKUP($B66, 'Issues Log'!$B$3:$J$302, 9, FALSE)</f>
        <v>#N/A</v>
      </c>
      <c r="M66" s="57" t="e">
        <f>VLOOKUP($B66, 'Issues Log'!$B$3:$K$302, 10, FALSE)</f>
        <v>#N/A</v>
      </c>
      <c r="N66" s="57"/>
      <c r="O66" s="57">
        <f t="shared" si="2"/>
        <v>28</v>
      </c>
    </row>
    <row r="67" spans="2:15" ht="15" customHeight="1" x14ac:dyDescent="0.35">
      <c r="B67" s="73"/>
      <c r="C67" s="7" t="str">
        <f t="shared" si="0"/>
        <v/>
      </c>
      <c r="D67" s="31" t="str">
        <f t="shared" si="7"/>
        <v/>
      </c>
      <c r="E67" s="7" t="str">
        <f t="shared" si="8"/>
        <v/>
      </c>
      <c r="F67" s="55" t="str">
        <f t="shared" si="8"/>
        <v/>
      </c>
      <c r="G67" s="58" t="str">
        <f t="shared" si="1"/>
        <v/>
      </c>
      <c r="H67" s="6"/>
      <c r="I67" s="50" t="e">
        <f>VLOOKUP(B67, 'Issues Log'!$B$3:$H$302, 7, FALSE)</f>
        <v>#N/A</v>
      </c>
      <c r="J67" s="13" t="e">
        <f>VLOOKUP(B67, 'Issues Log'!$B$3:$D$302, 3, FALSE)</f>
        <v>#N/A</v>
      </c>
      <c r="K67" s="2" t="e">
        <f>VLOOKUP(B67, 'Issues Log'!$B$3:$I$302, 8, FALSE)</f>
        <v>#N/A</v>
      </c>
      <c r="L67" s="56" t="e">
        <f>VLOOKUP($B67, 'Issues Log'!$B$3:$J$302, 9, FALSE)</f>
        <v>#N/A</v>
      </c>
      <c r="M67" s="57" t="e">
        <f>VLOOKUP($B67, 'Issues Log'!$B$3:$K$302, 10, FALSE)</f>
        <v>#N/A</v>
      </c>
      <c r="N67" s="57"/>
      <c r="O67" s="57">
        <f t="shared" si="2"/>
        <v>28</v>
      </c>
    </row>
    <row r="68" spans="2:15" ht="15" customHeight="1" x14ac:dyDescent="0.35">
      <c r="B68" s="73"/>
      <c r="C68" s="7" t="str">
        <f t="shared" si="0"/>
        <v/>
      </c>
      <c r="D68" s="31" t="str">
        <f t="shared" si="7"/>
        <v/>
      </c>
      <c r="E68" s="7" t="str">
        <f t="shared" si="8"/>
        <v/>
      </c>
      <c r="F68" s="55" t="str">
        <f t="shared" si="8"/>
        <v/>
      </c>
      <c r="G68" s="58" t="str">
        <f t="shared" si="1"/>
        <v/>
      </c>
      <c r="H68" s="6"/>
      <c r="I68" s="50" t="e">
        <f>VLOOKUP(B68, 'Issues Log'!$B$3:$H$302, 7, FALSE)</f>
        <v>#N/A</v>
      </c>
      <c r="J68" s="13" t="e">
        <f>VLOOKUP(B68, 'Issues Log'!$B$3:$D$302, 3, FALSE)</f>
        <v>#N/A</v>
      </c>
      <c r="K68" s="2" t="e">
        <f>VLOOKUP(B68, 'Issues Log'!$B$3:$I$302, 8, FALSE)</f>
        <v>#N/A</v>
      </c>
      <c r="L68" s="56" t="e">
        <f>VLOOKUP($B68, 'Issues Log'!$B$3:$J$302, 9, FALSE)</f>
        <v>#N/A</v>
      </c>
      <c r="M68" s="57" t="e">
        <f>VLOOKUP($B68, 'Issues Log'!$B$3:$K$302, 10, FALSE)</f>
        <v>#N/A</v>
      </c>
      <c r="N68" s="57"/>
      <c r="O68" s="57">
        <f t="shared" si="2"/>
        <v>28</v>
      </c>
    </row>
    <row r="69" spans="2:15" ht="15" customHeight="1" x14ac:dyDescent="0.35">
      <c r="B69" s="73"/>
      <c r="C69" s="7" t="str">
        <f t="shared" si="0"/>
        <v/>
      </c>
      <c r="D69" s="31" t="str">
        <f t="shared" si="7"/>
        <v/>
      </c>
      <c r="E69" s="7" t="str">
        <f t="shared" si="8"/>
        <v/>
      </c>
      <c r="F69" s="55" t="str">
        <f t="shared" si="8"/>
        <v/>
      </c>
      <c r="G69" s="58" t="str">
        <f t="shared" si="1"/>
        <v/>
      </c>
      <c r="H69" s="6"/>
      <c r="I69" s="50" t="e">
        <f>VLOOKUP(B69, 'Issues Log'!$B$3:$H$302, 7, FALSE)</f>
        <v>#N/A</v>
      </c>
      <c r="J69" s="13" t="e">
        <f>VLOOKUP(B69, 'Issues Log'!$B$3:$D$302, 3, FALSE)</f>
        <v>#N/A</v>
      </c>
      <c r="K69" s="2" t="e">
        <f>VLOOKUP(B69, 'Issues Log'!$B$3:$I$302, 8, FALSE)</f>
        <v>#N/A</v>
      </c>
      <c r="L69" s="56" t="e">
        <f>VLOOKUP($B69, 'Issues Log'!$B$3:$J$302, 9, FALSE)</f>
        <v>#N/A</v>
      </c>
      <c r="M69" s="57" t="e">
        <f>VLOOKUP($B69, 'Issues Log'!$B$3:$K$302, 10, FALSE)</f>
        <v>#N/A</v>
      </c>
      <c r="N69" s="57"/>
      <c r="O69" s="57">
        <f t="shared" si="2"/>
        <v>28</v>
      </c>
    </row>
    <row r="70" spans="2:15" ht="15" customHeight="1" x14ac:dyDescent="0.35">
      <c r="B70" s="73"/>
      <c r="C70" s="7" t="str">
        <f t="shared" si="0"/>
        <v/>
      </c>
      <c r="D70" s="31" t="str">
        <f t="shared" si="7"/>
        <v/>
      </c>
      <c r="E70" s="7" t="str">
        <f t="shared" si="8"/>
        <v/>
      </c>
      <c r="F70" s="55" t="str">
        <f t="shared" si="8"/>
        <v/>
      </c>
      <c r="G70" s="58" t="str">
        <f t="shared" si="1"/>
        <v/>
      </c>
      <c r="H70" s="6"/>
      <c r="I70" s="50" t="e">
        <f>VLOOKUP(B70, 'Issues Log'!$B$3:$H$302, 7, FALSE)</f>
        <v>#N/A</v>
      </c>
      <c r="J70" s="13" t="e">
        <f>VLOOKUP(B70, 'Issues Log'!$B$3:$D$302, 3, FALSE)</f>
        <v>#N/A</v>
      </c>
      <c r="K70" s="2" t="e">
        <f>VLOOKUP(B70, 'Issues Log'!$B$3:$I$302, 8, FALSE)</f>
        <v>#N/A</v>
      </c>
      <c r="L70" s="56" t="e">
        <f>VLOOKUP($B70, 'Issues Log'!$B$3:$J$302, 9, FALSE)</f>
        <v>#N/A</v>
      </c>
      <c r="M70" s="57" t="e">
        <f>VLOOKUP($B70, 'Issues Log'!$B$3:$K$302, 10, FALSE)</f>
        <v>#N/A</v>
      </c>
      <c r="N70" s="57"/>
      <c r="O70" s="57">
        <f t="shared" si="2"/>
        <v>28</v>
      </c>
    </row>
    <row r="71" spans="2:15" ht="15" customHeight="1" x14ac:dyDescent="0.35">
      <c r="B71" s="73"/>
      <c r="C71" s="7" t="str">
        <f t="shared" si="0"/>
        <v/>
      </c>
      <c r="D71" s="31" t="str">
        <f t="shared" si="7"/>
        <v/>
      </c>
      <c r="E71" s="7" t="str">
        <f t="shared" si="8"/>
        <v/>
      </c>
      <c r="F71" s="55" t="str">
        <f t="shared" si="8"/>
        <v/>
      </c>
      <c r="G71" s="58" t="str">
        <f t="shared" si="1"/>
        <v/>
      </c>
      <c r="H71" s="6"/>
      <c r="I71" s="50" t="e">
        <f>VLOOKUP(B71, 'Issues Log'!$B$3:$H$302, 7, FALSE)</f>
        <v>#N/A</v>
      </c>
      <c r="J71" s="13" t="e">
        <f>VLOOKUP(B71, 'Issues Log'!$B$3:$D$302, 3, FALSE)</f>
        <v>#N/A</v>
      </c>
      <c r="K71" s="2" t="e">
        <f>VLOOKUP(B71, 'Issues Log'!$B$3:$I$302, 8, FALSE)</f>
        <v>#N/A</v>
      </c>
      <c r="L71" s="56" t="e">
        <f>VLOOKUP($B71, 'Issues Log'!$B$3:$J$302, 9, FALSE)</f>
        <v>#N/A</v>
      </c>
      <c r="M71" s="57" t="e">
        <f>VLOOKUP($B71, 'Issues Log'!$B$3:$K$302, 10, FALSE)</f>
        <v>#N/A</v>
      </c>
      <c r="N71" s="57"/>
      <c r="O71" s="57">
        <f t="shared" si="2"/>
        <v>28</v>
      </c>
    </row>
    <row r="72" spans="2:15" ht="15" customHeight="1" x14ac:dyDescent="0.35">
      <c r="B72" s="73"/>
      <c r="C72" s="7" t="str">
        <f t="shared" si="0"/>
        <v/>
      </c>
      <c r="D72" s="31" t="str">
        <f t="shared" si="7"/>
        <v/>
      </c>
      <c r="E72" s="7" t="str">
        <f t="shared" si="8"/>
        <v/>
      </c>
      <c r="F72" s="55" t="str">
        <f t="shared" si="8"/>
        <v/>
      </c>
      <c r="G72" s="58" t="str">
        <f t="shared" si="1"/>
        <v/>
      </c>
      <c r="H72" s="6"/>
      <c r="I72" s="50" t="e">
        <f>VLOOKUP(B72, 'Issues Log'!$B$3:$H$302, 7, FALSE)</f>
        <v>#N/A</v>
      </c>
      <c r="J72" s="13" t="e">
        <f>VLOOKUP(B72, 'Issues Log'!$B$3:$D$302, 3, FALSE)</f>
        <v>#N/A</v>
      </c>
      <c r="K72" s="2" t="e">
        <f>VLOOKUP(B72, 'Issues Log'!$B$3:$I$302, 8, FALSE)</f>
        <v>#N/A</v>
      </c>
      <c r="L72" s="56" t="e">
        <f>VLOOKUP($B72, 'Issues Log'!$B$3:$J$302, 9, FALSE)</f>
        <v>#N/A</v>
      </c>
      <c r="M72" s="57" t="e">
        <f>VLOOKUP($B72, 'Issues Log'!$B$3:$K$302, 10, FALSE)</f>
        <v>#N/A</v>
      </c>
      <c r="N72" s="57"/>
      <c r="O72" s="57">
        <f t="shared" si="2"/>
        <v>28</v>
      </c>
    </row>
    <row r="73" spans="2:15" ht="15" customHeight="1" x14ac:dyDescent="0.35">
      <c r="B73" s="46"/>
      <c r="C73" s="46"/>
      <c r="D73" s="46"/>
      <c r="E73" s="46"/>
      <c r="F73" s="46"/>
      <c r="G73" s="46"/>
      <c r="I73" s="18"/>
    </row>
    <row r="74" spans="2:15" ht="15" customHeight="1" x14ac:dyDescent="0.35"/>
    <row r="75" spans="2:15" ht="15" customHeight="1" x14ac:dyDescent="0.35"/>
    <row r="76" spans="2:15" ht="15" customHeight="1" x14ac:dyDescent="0.35"/>
    <row r="77" spans="2:15" ht="15" customHeight="1" x14ac:dyDescent="0.35"/>
    <row r="78" spans="2:15" ht="15" customHeight="1" x14ac:dyDescent="0.35"/>
    <row r="79" spans="2:15" ht="15" customHeight="1" x14ac:dyDescent="0.35"/>
    <row r="80" spans="2:15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</sheetData>
  <phoneticPr fontId="3" type="noConversion"/>
  <conditionalFormatting sqref="D21">
    <cfRule type="cellIs" dxfId="3" priority="1" stopIfTrue="1" operator="lessThan">
      <formula>-0.25</formula>
    </cfRule>
    <cfRule type="cellIs" dxfId="2" priority="2" stopIfTrue="1" operator="between">
      <formula>-0.25</formula>
      <formula>0.75</formula>
    </cfRule>
  </conditionalFormatting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G101"/>
  <sheetViews>
    <sheetView workbookViewId="0">
      <selection activeCell="F12" sqref="F12"/>
    </sheetView>
  </sheetViews>
  <sheetFormatPr defaultColWidth="17.1328125" defaultRowHeight="12.75" customHeight="1" x14ac:dyDescent="0.35"/>
  <cols>
    <col min="1" max="1" width="3.53125" customWidth="1"/>
    <col min="2" max="2" width="5.33203125" customWidth="1"/>
    <col min="3" max="3" width="30.46484375" customWidth="1"/>
    <col min="4" max="4" width="10.6640625" customWidth="1"/>
    <col min="5" max="6" width="12.46484375" customWidth="1"/>
    <col min="7" max="7" width="13.1328125" customWidth="1"/>
    <col min="8" max="8" width="3.86328125" hidden="1" customWidth="1"/>
    <col min="9" max="9" width="18.46484375" hidden="1" customWidth="1"/>
    <col min="10" max="10" width="13.86328125" hidden="1" customWidth="1"/>
    <col min="11" max="11" width="13.6640625" style="20" hidden="1" customWidth="1"/>
    <col min="12" max="13" width="13.53125" style="20" hidden="1" customWidth="1"/>
    <col min="14" max="14" width="5.1328125" style="20" hidden="1" customWidth="1"/>
    <col min="15" max="15" width="7.33203125" style="20" hidden="1" customWidth="1"/>
    <col min="16" max="16" width="3.46484375" customWidth="1"/>
    <col min="17" max="17" width="10.6640625" customWidth="1"/>
    <col min="18" max="18" width="6.6640625" customWidth="1"/>
    <col min="19" max="19" width="11.33203125" customWidth="1"/>
    <col min="20" max="20" width="11.86328125" customWidth="1"/>
    <col min="21" max="21" width="13" customWidth="1"/>
    <col min="22" max="22" width="12.53125" customWidth="1"/>
    <col min="23" max="23" width="13.1328125" customWidth="1"/>
    <col min="24" max="24" width="4" customWidth="1"/>
    <col min="25" max="25" width="11.46484375" customWidth="1"/>
    <col min="26" max="26" width="6.1328125" customWidth="1"/>
    <col min="27" max="27" width="5.6640625" customWidth="1"/>
    <col min="28" max="28" width="4.33203125" customWidth="1"/>
    <col min="29" max="29" width="6.33203125" customWidth="1"/>
    <col min="30" max="30" width="5.46484375" customWidth="1"/>
    <col min="31" max="31" width="3" customWidth="1"/>
    <col min="32" max="32" width="13.33203125" customWidth="1"/>
    <col min="33" max="33" width="23.1328125" customWidth="1"/>
  </cols>
  <sheetData>
    <row r="2" spans="2:33" s="21" customFormat="1" ht="26.45" customHeight="1" x14ac:dyDescent="0.35">
      <c r="B2" s="22"/>
      <c r="C2" s="23" t="s">
        <v>12</v>
      </c>
      <c r="D2" s="23"/>
      <c r="E2" s="24"/>
      <c r="F2" s="47"/>
      <c r="G2" s="47"/>
      <c r="H2" s="25"/>
      <c r="I2" s="25"/>
      <c r="J2" s="25"/>
      <c r="K2" s="26"/>
      <c r="L2" s="26"/>
      <c r="M2" s="26"/>
      <c r="N2" s="26"/>
      <c r="O2" s="26"/>
      <c r="P2" s="47"/>
      <c r="Q2" s="48"/>
      <c r="R2"/>
      <c r="S2"/>
      <c r="T2"/>
      <c r="U2"/>
      <c r="V2"/>
      <c r="W2"/>
      <c r="X2"/>
      <c r="Y2"/>
      <c r="Z2"/>
      <c r="AA2"/>
      <c r="AB2" s="66"/>
      <c r="AC2" s="67"/>
      <c r="AD2" s="67"/>
      <c r="AE2" s="66"/>
      <c r="AF2" s="27"/>
    </row>
    <row r="3" spans="2:33" ht="15" customHeight="1" x14ac:dyDescent="0.35">
      <c r="B3" s="3"/>
      <c r="C3" s="7" t="s">
        <v>10</v>
      </c>
      <c r="D3" s="8">
        <v>42898</v>
      </c>
      <c r="E3" s="6"/>
      <c r="F3" s="46"/>
      <c r="G3" s="46"/>
      <c r="P3" s="46"/>
      <c r="Q3" s="48"/>
      <c r="AB3" s="46"/>
      <c r="AC3" s="48"/>
      <c r="AD3" s="48"/>
      <c r="AE3" s="46"/>
      <c r="AG3" s="2"/>
    </row>
    <row r="4" spans="2:33" ht="15" customHeight="1" x14ac:dyDescent="0.35">
      <c r="B4" s="3"/>
      <c r="C4" s="7" t="s">
        <v>3</v>
      </c>
      <c r="D4" s="8">
        <v>42909</v>
      </c>
      <c r="E4" s="6"/>
      <c r="F4" s="46"/>
      <c r="G4" s="46"/>
      <c r="P4" s="46"/>
      <c r="Q4" s="48"/>
      <c r="AB4" s="46"/>
      <c r="AC4" s="48"/>
      <c r="AD4" s="48"/>
      <c r="AE4" s="46"/>
      <c r="AF4" s="46"/>
    </row>
    <row r="5" spans="2:33" ht="15" customHeight="1" x14ac:dyDescent="0.35">
      <c r="B5" s="3"/>
      <c r="C5" s="7" t="s">
        <v>0</v>
      </c>
      <c r="D5" s="9">
        <v>4</v>
      </c>
      <c r="E5" s="6"/>
      <c r="F5" s="46"/>
      <c r="G5" s="46"/>
      <c r="P5" s="46"/>
      <c r="Q5" s="48"/>
      <c r="AB5" s="46"/>
      <c r="AC5" s="48"/>
      <c r="AD5" s="48"/>
      <c r="AE5" s="46"/>
      <c r="AF5" s="16"/>
    </row>
    <row r="6" spans="2:33" ht="15" customHeight="1" x14ac:dyDescent="0.35">
      <c r="B6" s="3"/>
      <c r="C6" s="7" t="s">
        <v>13</v>
      </c>
      <c r="D6" s="9">
        <v>0.7</v>
      </c>
      <c r="E6" s="6"/>
      <c r="F6" s="46"/>
      <c r="G6" s="46"/>
      <c r="P6" s="46"/>
      <c r="Q6" s="48"/>
      <c r="AB6" s="46"/>
      <c r="AC6" s="48"/>
      <c r="AD6" s="48"/>
      <c r="AE6" s="46"/>
    </row>
    <row r="7" spans="2:33" ht="15" customHeight="1" x14ac:dyDescent="0.35">
      <c r="B7" s="3"/>
      <c r="C7" s="7" t="s">
        <v>24</v>
      </c>
      <c r="D7" s="7">
        <f>NETWORKDAYS($D$3,$D$4,Holidays!$C$5:$C$100)</f>
        <v>5</v>
      </c>
      <c r="E7" s="6"/>
      <c r="F7" s="46"/>
      <c r="G7" s="46"/>
      <c r="P7" s="46"/>
      <c r="Q7" s="48"/>
      <c r="AB7" s="46"/>
      <c r="AC7" s="48"/>
      <c r="AD7" s="48"/>
      <c r="AE7" s="46"/>
    </row>
    <row r="8" spans="2:33" ht="15" customHeight="1" x14ac:dyDescent="0.35">
      <c r="B8" s="3"/>
      <c r="C8" s="7" t="s">
        <v>25</v>
      </c>
      <c r="D8" s="7">
        <f>D5*D7</f>
        <v>20</v>
      </c>
      <c r="E8" s="6"/>
      <c r="F8" s="46"/>
      <c r="G8" s="46"/>
      <c r="P8" s="46"/>
      <c r="Q8" s="48"/>
      <c r="AB8" s="46"/>
      <c r="AC8" s="48"/>
      <c r="AD8" s="48"/>
      <c r="AE8" s="46"/>
    </row>
    <row r="9" spans="2:33" ht="15" customHeight="1" x14ac:dyDescent="0.35">
      <c r="B9" s="3"/>
      <c r="C9" s="7" t="s">
        <v>26</v>
      </c>
      <c r="D9" s="7">
        <f>ROUNDDOWN(D6*D8,1)</f>
        <v>14</v>
      </c>
      <c r="E9" s="6"/>
      <c r="F9" s="46"/>
      <c r="G9" s="46"/>
      <c r="P9" s="46"/>
      <c r="Q9" s="48"/>
      <c r="AB9" s="46"/>
      <c r="AC9" s="48"/>
      <c r="AD9" s="48"/>
      <c r="AE9" s="46"/>
    </row>
    <row r="10" spans="2:33" ht="15" customHeight="1" x14ac:dyDescent="0.35">
      <c r="B10" s="3"/>
      <c r="C10" s="7" t="s">
        <v>27</v>
      </c>
      <c r="D10" s="15">
        <f>(-1*D9)/D7</f>
        <v>-2.8</v>
      </c>
      <c r="E10" s="6"/>
      <c r="F10" s="46"/>
      <c r="G10" s="46"/>
      <c r="P10" s="46"/>
      <c r="Q10" s="48"/>
      <c r="AB10" s="46"/>
      <c r="AC10" s="48"/>
      <c r="AD10" s="48"/>
      <c r="AE10" s="46"/>
    </row>
    <row r="11" spans="2:33" ht="15" customHeight="1" x14ac:dyDescent="0.35">
      <c r="B11" s="46"/>
      <c r="C11" s="11"/>
      <c r="D11" s="11"/>
      <c r="E11" s="46"/>
      <c r="F11" s="46"/>
      <c r="G11" s="46"/>
      <c r="P11" s="46"/>
      <c r="Q11" s="48"/>
      <c r="AB11" s="46"/>
      <c r="AC11" s="48"/>
      <c r="AD11" s="48"/>
      <c r="AE11" s="46"/>
    </row>
    <row r="12" spans="2:33" ht="15" customHeight="1" x14ac:dyDescent="0.35">
      <c r="B12" s="46"/>
      <c r="C12" s="46"/>
      <c r="D12" s="46"/>
      <c r="E12" s="46"/>
      <c r="F12" s="46" t="s">
        <v>136</v>
      </c>
      <c r="G12" s="46"/>
      <c r="P12" s="46"/>
      <c r="Q12" s="48"/>
      <c r="AB12" s="46"/>
      <c r="AC12" s="48"/>
      <c r="AD12" s="48"/>
      <c r="AE12" s="46"/>
    </row>
    <row r="13" spans="2:33" ht="15" customHeight="1" x14ac:dyDescent="0.35">
      <c r="B13" s="46"/>
      <c r="C13" s="46"/>
      <c r="D13" s="46"/>
      <c r="E13" s="46"/>
      <c r="F13" s="46"/>
      <c r="G13" s="46"/>
      <c r="P13" s="46"/>
      <c r="Q13" s="48"/>
      <c r="AB13" s="46"/>
      <c r="AC13" s="48"/>
      <c r="AD13" s="48"/>
      <c r="AE13" s="46"/>
    </row>
    <row r="14" spans="2:33" ht="15" customHeight="1" x14ac:dyDescent="0.35">
      <c r="B14" s="46"/>
      <c r="C14" s="46"/>
      <c r="D14" s="46"/>
      <c r="E14" s="46"/>
      <c r="F14" s="46"/>
      <c r="G14" s="46"/>
      <c r="P14" s="46"/>
      <c r="Q14" s="48"/>
      <c r="AB14" s="46"/>
      <c r="AC14" s="48"/>
      <c r="AD14" s="48"/>
      <c r="AE14" s="46"/>
    </row>
    <row r="15" spans="2:33" ht="15" customHeight="1" x14ac:dyDescent="0.35">
      <c r="B15" s="46"/>
      <c r="C15" s="46"/>
      <c r="D15" s="46"/>
      <c r="E15" s="46"/>
      <c r="F15" s="46"/>
      <c r="G15" s="46"/>
      <c r="P15" s="46"/>
      <c r="Q15" s="48"/>
      <c r="AB15" s="46"/>
      <c r="AC15" s="48"/>
      <c r="AD15" s="48"/>
      <c r="AE15" s="46"/>
    </row>
    <row r="16" spans="2:33" ht="15" customHeight="1" x14ac:dyDescent="0.35">
      <c r="B16" s="46"/>
      <c r="C16" s="46"/>
      <c r="D16" s="46"/>
      <c r="E16" s="46"/>
      <c r="F16" s="46"/>
      <c r="G16" s="46"/>
      <c r="P16" s="46"/>
      <c r="Q16" s="48"/>
      <c r="AB16" s="46"/>
      <c r="AC16" s="48"/>
      <c r="AD16" s="48"/>
      <c r="AE16" s="46"/>
    </row>
    <row r="17" spans="2:31" ht="15" customHeight="1" x14ac:dyDescent="0.35">
      <c r="B17" s="46"/>
      <c r="C17" s="46"/>
      <c r="D17" s="46"/>
      <c r="E17" s="46"/>
      <c r="F17" s="46"/>
      <c r="G17" s="46"/>
      <c r="P17" s="46"/>
      <c r="Q17" s="48"/>
      <c r="AB17" s="46"/>
      <c r="AC17" s="48"/>
      <c r="AD17" s="48"/>
      <c r="AE17" s="46"/>
    </row>
    <row r="18" spans="2:31" ht="15" customHeight="1" x14ac:dyDescent="0.35">
      <c r="B18" s="46"/>
      <c r="C18" s="46"/>
      <c r="D18" s="46"/>
      <c r="E18" s="46"/>
      <c r="F18" s="46"/>
      <c r="G18" s="46"/>
      <c r="P18" s="46"/>
      <c r="Q18" s="48"/>
      <c r="AB18" s="46"/>
      <c r="AC18" s="48"/>
      <c r="AD18" s="48"/>
      <c r="AE18" s="46"/>
    </row>
    <row r="19" spans="2:31" ht="15" customHeight="1" x14ac:dyDescent="0.35">
      <c r="B19" s="46"/>
      <c r="C19" s="10"/>
      <c r="D19" s="10"/>
      <c r="E19" s="46"/>
      <c r="F19" s="46"/>
      <c r="G19" s="46"/>
      <c r="P19" s="46"/>
      <c r="Q19" s="48"/>
      <c r="AB19" s="46"/>
      <c r="AC19" s="48"/>
      <c r="AD19" s="48"/>
      <c r="AE19" s="46"/>
    </row>
    <row r="20" spans="2:31" ht="15" customHeight="1" x14ac:dyDescent="0.4">
      <c r="B20" s="3"/>
      <c r="C20" s="4" t="s">
        <v>11</v>
      </c>
      <c r="D20" s="4">
        <f>SUM(D24:D72)</f>
        <v>0</v>
      </c>
      <c r="E20" s="46"/>
      <c r="F20" s="46"/>
      <c r="G20" s="46"/>
      <c r="P20" s="46"/>
      <c r="Q20" s="48"/>
      <c r="AB20" s="46"/>
      <c r="AC20" s="48"/>
      <c r="AD20" s="48"/>
      <c r="AE20" s="46"/>
    </row>
    <row r="21" spans="2:31" ht="15" customHeight="1" x14ac:dyDescent="0.4">
      <c r="B21" s="3"/>
      <c r="C21" s="12" t="s">
        <v>22</v>
      </c>
      <c r="D21" s="7">
        <f>$D$9-$D$20</f>
        <v>14</v>
      </c>
      <c r="E21" s="46"/>
      <c r="F21" s="46"/>
      <c r="G21" s="46"/>
      <c r="Y21" s="48"/>
      <c r="Z21" s="48"/>
      <c r="AA21" s="48"/>
      <c r="AB21" s="46"/>
      <c r="AC21" s="48"/>
      <c r="AD21" s="48"/>
      <c r="AE21" s="46"/>
    </row>
    <row r="22" spans="2:31" ht="17" customHeight="1" x14ac:dyDescent="0.35">
      <c r="B22" s="46"/>
      <c r="C22" s="11"/>
      <c r="D22" s="11"/>
      <c r="E22" s="46"/>
      <c r="F22" s="46"/>
      <c r="G22" s="46"/>
      <c r="Y22" s="48"/>
      <c r="Z22" s="48"/>
      <c r="AA22" s="48"/>
      <c r="AB22" s="46"/>
      <c r="AC22" s="48"/>
      <c r="AD22" s="48"/>
      <c r="AE22" s="46"/>
    </row>
    <row r="23" spans="2:31" ht="31.25" customHeight="1" x14ac:dyDescent="0.4">
      <c r="B23" s="49" t="s">
        <v>34</v>
      </c>
      <c r="C23" s="4" t="s">
        <v>19</v>
      </c>
      <c r="D23" s="4" t="s">
        <v>18</v>
      </c>
      <c r="E23" s="4" t="s">
        <v>21</v>
      </c>
      <c r="F23" s="4" t="s">
        <v>33</v>
      </c>
      <c r="G23" s="4" t="s">
        <v>36</v>
      </c>
      <c r="H23" s="6"/>
      <c r="I23" s="5" t="s">
        <v>6</v>
      </c>
      <c r="J23" s="5" t="s">
        <v>14</v>
      </c>
      <c r="K23" s="19" t="s">
        <v>5</v>
      </c>
      <c r="L23" s="19" t="s">
        <v>37</v>
      </c>
      <c r="M23" s="19" t="s">
        <v>38</v>
      </c>
      <c r="N23" s="19"/>
      <c r="O23" s="19" t="s">
        <v>39</v>
      </c>
      <c r="Q23" s="23" t="s">
        <v>1</v>
      </c>
      <c r="R23" s="23" t="s">
        <v>7</v>
      </c>
      <c r="S23" s="23" t="s">
        <v>28</v>
      </c>
      <c r="T23" s="23" t="s">
        <v>29</v>
      </c>
      <c r="U23" s="23" t="s">
        <v>17</v>
      </c>
      <c r="V23" s="23" t="s">
        <v>23</v>
      </c>
      <c r="W23" s="23" t="s">
        <v>2</v>
      </c>
      <c r="X23" s="46"/>
      <c r="Y23" s="63" t="s">
        <v>40</v>
      </c>
      <c r="Z23" s="46"/>
      <c r="AA23" s="46"/>
    </row>
    <row r="24" spans="2:31" ht="15" customHeight="1" x14ac:dyDescent="0.35">
      <c r="B24" s="73"/>
      <c r="C24" s="7" t="str">
        <f t="shared" ref="C24:C72" si="0">IF(ISERROR(J24),"",J24)</f>
        <v/>
      </c>
      <c r="D24" s="31" t="str">
        <f>IF(ISERROR(I24),"",I24)</f>
        <v/>
      </c>
      <c r="E24" s="7" t="str">
        <f>IF(ISERROR(K24),"",K24)</f>
        <v/>
      </c>
      <c r="F24" s="55" t="str">
        <f>IF(ISERROR(L24),"",L24)</f>
        <v/>
      </c>
      <c r="G24" s="58" t="str">
        <f t="shared" ref="G24:G72" si="1">IF(ISERROR(M24),"",M24)</f>
        <v/>
      </c>
      <c r="H24" s="6"/>
      <c r="I24" s="50" t="e">
        <f>VLOOKUP(B24, 'Issues Log'!$B$3:$H$302, 7, FALSE)</f>
        <v>#N/A</v>
      </c>
      <c r="J24" s="13" t="e">
        <f>VLOOKUP(B24, 'Issues Log'!$B$3:$D$302, 3, FALSE)</f>
        <v>#N/A</v>
      </c>
      <c r="K24" s="2" t="e">
        <f>VLOOKUP(B24, 'Issues Log'!$B$3:$I$302, 8, FALSE)</f>
        <v>#N/A</v>
      </c>
      <c r="L24" s="56" t="e">
        <f>VLOOKUP($B24, 'Issues Log'!$B$3:$J$302, 9, FALSE)</f>
        <v>#N/A</v>
      </c>
      <c r="M24" s="57" t="e">
        <f>VLOOKUP($B24, 'Issues Log'!$B$3:$K$302, 10, FALSE)</f>
        <v>#N/A</v>
      </c>
      <c r="N24" s="57"/>
      <c r="O24" s="57">
        <f t="shared" ref="O24:O72" si="2">ROUND($D$9+($R24-1)*$D$10,1)</f>
        <v>14</v>
      </c>
      <c r="Q24" s="55">
        <f>WORKDAY($D$3,(R24-1),Holidays!$C$5:$C$100)</f>
        <v>42898</v>
      </c>
      <c r="R24" s="7">
        <v>1</v>
      </c>
      <c r="S24" s="7">
        <f t="shared" ref="S24:S53" si="3">IF(OR(O24&lt;0,0,O24&gt;$D$9),0,O24)</f>
        <v>14</v>
      </c>
      <c r="T24" s="7">
        <f t="shared" ref="T24:T53" si="4">$D$9-U24</f>
        <v>14</v>
      </c>
      <c r="U24" s="7">
        <f>SUMIF($L$24:$L$72,"&lt;"&amp;Q24,$M$24:$M$72)</f>
        <v>0</v>
      </c>
      <c r="V24" s="7">
        <f t="shared" ref="V24:V53" si="5">$D$5*(R24-1)</f>
        <v>0</v>
      </c>
      <c r="W24" s="7" t="str">
        <f t="shared" ref="W24:W53" si="6">IF(OR((T24=""),(V24=0)),"",ROUND((U24/V24),2))</f>
        <v/>
      </c>
      <c r="X24" s="46"/>
      <c r="Y24" s="64">
        <v>42853</v>
      </c>
      <c r="Z24" s="46"/>
      <c r="AA24" s="46"/>
    </row>
    <row r="25" spans="2:31" ht="15" customHeight="1" x14ac:dyDescent="0.35">
      <c r="B25" s="73"/>
      <c r="C25" s="7" t="str">
        <f t="shared" si="0"/>
        <v/>
      </c>
      <c r="D25" s="31" t="str">
        <f t="shared" ref="D25:D72" si="7">IF(ISERROR(I25),"",I25)</f>
        <v/>
      </c>
      <c r="E25" s="7" t="str">
        <f t="shared" ref="E25:F72" si="8">IF(ISERROR(K25),"",K25)</f>
        <v/>
      </c>
      <c r="F25" s="55" t="str">
        <f t="shared" si="8"/>
        <v/>
      </c>
      <c r="G25" s="58" t="str">
        <f t="shared" si="1"/>
        <v/>
      </c>
      <c r="H25" s="6"/>
      <c r="I25" s="50" t="e">
        <f>VLOOKUP(B25, 'Issues Log'!$B$3:$H$302, 7, FALSE)</f>
        <v>#N/A</v>
      </c>
      <c r="J25" s="13" t="e">
        <f>VLOOKUP(B25, 'Issues Log'!$B$3:$D$302, 3, FALSE)</f>
        <v>#N/A</v>
      </c>
      <c r="K25" s="2" t="e">
        <f>VLOOKUP(B25, 'Issues Log'!$B$3:$I$302, 8, FALSE)</f>
        <v>#N/A</v>
      </c>
      <c r="L25" s="56" t="e">
        <f>VLOOKUP($B25, 'Issues Log'!$B$3:$J$302, 9, FALSE)</f>
        <v>#N/A</v>
      </c>
      <c r="M25" s="57" t="e">
        <f>VLOOKUP($B25, 'Issues Log'!$B$3:$K$302, 10, FALSE)</f>
        <v>#N/A</v>
      </c>
      <c r="N25" s="57"/>
      <c r="O25" s="57">
        <f t="shared" si="2"/>
        <v>11.2</v>
      </c>
      <c r="Q25" s="55">
        <f>WORKDAY($D$3,(R25-1),Holidays!$C$5:$C$100)</f>
        <v>42899</v>
      </c>
      <c r="R25" s="7">
        <v>2</v>
      </c>
      <c r="S25" s="7">
        <f t="shared" si="3"/>
        <v>11.2</v>
      </c>
      <c r="T25" s="7">
        <f t="shared" si="4"/>
        <v>14</v>
      </c>
      <c r="U25" s="7">
        <f t="shared" ref="U25:U53" si="9">SUMIF($L$24:$L$72,"&lt;"&amp;Q25,$M$24:$M$72)</f>
        <v>0</v>
      </c>
      <c r="V25" s="7">
        <f t="shared" si="5"/>
        <v>4</v>
      </c>
      <c r="W25" s="7">
        <f t="shared" si="6"/>
        <v>0</v>
      </c>
      <c r="X25" s="46"/>
      <c r="Y25" s="7">
        <f>NETWORKDAYS($D$3,$Y$24,Holidays!$C$5:$C$100)</f>
        <v>-28</v>
      </c>
      <c r="Z25" s="46"/>
      <c r="AA25" s="46"/>
    </row>
    <row r="26" spans="2:31" ht="15" customHeight="1" x14ac:dyDescent="0.35">
      <c r="B26" s="73"/>
      <c r="C26" s="7" t="str">
        <f t="shared" si="0"/>
        <v/>
      </c>
      <c r="D26" s="31" t="str">
        <f t="shared" si="7"/>
        <v/>
      </c>
      <c r="E26" s="7" t="str">
        <f t="shared" si="8"/>
        <v/>
      </c>
      <c r="F26" s="55" t="str">
        <f t="shared" si="8"/>
        <v/>
      </c>
      <c r="G26" s="58" t="str">
        <f t="shared" si="1"/>
        <v/>
      </c>
      <c r="H26" s="6"/>
      <c r="I26" s="50" t="e">
        <f>VLOOKUP(B26, 'Issues Log'!$B$3:$H$302, 7, FALSE)</f>
        <v>#N/A</v>
      </c>
      <c r="J26" s="13" t="e">
        <f>VLOOKUP(B26, 'Issues Log'!$B$3:$D$302, 3, FALSE)</f>
        <v>#N/A</v>
      </c>
      <c r="K26" s="2" t="e">
        <f>VLOOKUP(B26, 'Issues Log'!$B$3:$I$302, 8, FALSE)</f>
        <v>#N/A</v>
      </c>
      <c r="L26" s="56" t="e">
        <f>VLOOKUP($B26, 'Issues Log'!$B$3:$J$302, 9, FALSE)</f>
        <v>#N/A</v>
      </c>
      <c r="M26" s="57" t="e">
        <f>VLOOKUP($B26, 'Issues Log'!$B$3:$K$302, 10, FALSE)</f>
        <v>#N/A</v>
      </c>
      <c r="N26" s="57"/>
      <c r="O26" s="57">
        <f t="shared" si="2"/>
        <v>8.4</v>
      </c>
      <c r="Q26" s="55">
        <f>WORKDAY($D$3,(R26-1),Holidays!$C$5:$C$100)</f>
        <v>42900</v>
      </c>
      <c r="R26" s="7">
        <v>3</v>
      </c>
      <c r="S26" s="7">
        <f t="shared" si="3"/>
        <v>8.4</v>
      </c>
      <c r="T26" s="7">
        <f t="shared" si="4"/>
        <v>14</v>
      </c>
      <c r="U26" s="7">
        <f t="shared" si="9"/>
        <v>0</v>
      </c>
      <c r="V26" s="7">
        <f t="shared" si="5"/>
        <v>8</v>
      </c>
      <c r="W26" s="7">
        <f t="shared" si="6"/>
        <v>0</v>
      </c>
      <c r="X26" s="46"/>
      <c r="Y26" s="46"/>
      <c r="Z26" s="46"/>
      <c r="AA26" s="46"/>
    </row>
    <row r="27" spans="2:31" ht="15" customHeight="1" x14ac:dyDescent="0.35">
      <c r="B27" s="73"/>
      <c r="C27" s="7" t="str">
        <f t="shared" si="0"/>
        <v/>
      </c>
      <c r="D27" s="31" t="str">
        <f t="shared" si="7"/>
        <v/>
      </c>
      <c r="E27" s="7" t="str">
        <f t="shared" si="8"/>
        <v/>
      </c>
      <c r="F27" s="55" t="str">
        <f t="shared" si="8"/>
        <v/>
      </c>
      <c r="G27" s="58" t="str">
        <f t="shared" si="1"/>
        <v/>
      </c>
      <c r="H27" s="6"/>
      <c r="I27" s="50" t="e">
        <f>VLOOKUP(B27, 'Issues Log'!$B$3:$H$302, 7, FALSE)</f>
        <v>#N/A</v>
      </c>
      <c r="J27" s="13" t="e">
        <f>VLOOKUP(B27, 'Issues Log'!$B$3:$D$302, 3, FALSE)</f>
        <v>#N/A</v>
      </c>
      <c r="K27" s="2" t="e">
        <f>VLOOKUP(B27, 'Issues Log'!$B$3:$I$302, 8, FALSE)</f>
        <v>#N/A</v>
      </c>
      <c r="L27" s="56" t="e">
        <f>VLOOKUP($B27, 'Issues Log'!$B$3:$J$302, 9, FALSE)</f>
        <v>#N/A</v>
      </c>
      <c r="M27" s="57" t="e">
        <f>VLOOKUP($B27, 'Issues Log'!$B$3:$K$302, 10, FALSE)</f>
        <v>#N/A</v>
      </c>
      <c r="N27" s="57"/>
      <c r="O27" s="57">
        <f t="shared" si="2"/>
        <v>5.6</v>
      </c>
      <c r="Q27" s="55">
        <f>WORKDAY($D$3,(R27-1),Holidays!$C$5:$C$100)</f>
        <v>42901</v>
      </c>
      <c r="R27" s="7">
        <v>4</v>
      </c>
      <c r="S27" s="7">
        <f t="shared" si="3"/>
        <v>5.6</v>
      </c>
      <c r="T27" s="7">
        <f t="shared" si="4"/>
        <v>14</v>
      </c>
      <c r="U27" s="7">
        <f t="shared" si="9"/>
        <v>0</v>
      </c>
      <c r="V27" s="7">
        <f t="shared" si="5"/>
        <v>12</v>
      </c>
      <c r="W27" s="7">
        <f t="shared" si="6"/>
        <v>0</v>
      </c>
      <c r="X27" s="46"/>
      <c r="Y27" s="46"/>
      <c r="Z27" s="46"/>
      <c r="AA27" s="46"/>
    </row>
    <row r="28" spans="2:31" ht="15" customHeight="1" x14ac:dyDescent="0.35">
      <c r="B28" s="73"/>
      <c r="C28" s="7" t="str">
        <f t="shared" si="0"/>
        <v/>
      </c>
      <c r="D28" s="31" t="str">
        <f t="shared" si="7"/>
        <v/>
      </c>
      <c r="E28" s="7" t="str">
        <f t="shared" si="8"/>
        <v/>
      </c>
      <c r="F28" s="55" t="str">
        <f t="shared" si="8"/>
        <v/>
      </c>
      <c r="G28" s="58" t="str">
        <f t="shared" si="1"/>
        <v/>
      </c>
      <c r="H28" s="6"/>
      <c r="I28" s="50" t="e">
        <f>VLOOKUP(B28, 'Issues Log'!$B$3:$H$302, 7, FALSE)</f>
        <v>#N/A</v>
      </c>
      <c r="J28" s="13" t="e">
        <f>VLOOKUP(B28, 'Issues Log'!$B$3:$D$302, 3, FALSE)</f>
        <v>#N/A</v>
      </c>
      <c r="K28" s="2" t="e">
        <f>VLOOKUP(B28, 'Issues Log'!$B$3:$I$302, 8, FALSE)</f>
        <v>#N/A</v>
      </c>
      <c r="L28" s="56" t="e">
        <f>VLOOKUP($B28, 'Issues Log'!$B$3:$J$302, 9, FALSE)</f>
        <v>#N/A</v>
      </c>
      <c r="M28" s="57" t="e">
        <f>VLOOKUP($B28, 'Issues Log'!$B$3:$K$302, 10, FALSE)</f>
        <v>#N/A</v>
      </c>
      <c r="N28" s="57"/>
      <c r="O28" s="57">
        <f t="shared" si="2"/>
        <v>2.8</v>
      </c>
      <c r="Q28" s="55">
        <f>WORKDAY($D$3,(R28-1),Holidays!$C$5:$C$100)</f>
        <v>42902</v>
      </c>
      <c r="R28" s="7">
        <v>5</v>
      </c>
      <c r="S28" s="7">
        <f t="shared" si="3"/>
        <v>2.8</v>
      </c>
      <c r="T28" s="7">
        <f t="shared" si="4"/>
        <v>14</v>
      </c>
      <c r="U28" s="7">
        <f t="shared" si="9"/>
        <v>0</v>
      </c>
      <c r="V28" s="7">
        <f t="shared" si="5"/>
        <v>16</v>
      </c>
      <c r="W28" s="7">
        <f t="shared" si="6"/>
        <v>0</v>
      </c>
      <c r="X28" s="46"/>
      <c r="Y28" s="46"/>
      <c r="Z28" s="46"/>
      <c r="AA28" s="46"/>
    </row>
    <row r="29" spans="2:31" ht="15" customHeight="1" x14ac:dyDescent="0.35">
      <c r="B29" s="73"/>
      <c r="C29" s="7" t="str">
        <f t="shared" si="0"/>
        <v/>
      </c>
      <c r="D29" s="31" t="str">
        <f t="shared" si="7"/>
        <v/>
      </c>
      <c r="E29" s="7" t="str">
        <f t="shared" si="8"/>
        <v/>
      </c>
      <c r="F29" s="55" t="str">
        <f t="shared" si="8"/>
        <v/>
      </c>
      <c r="G29" s="58" t="str">
        <f t="shared" si="1"/>
        <v/>
      </c>
      <c r="H29" s="6"/>
      <c r="I29" s="50" t="e">
        <f>VLOOKUP(B29, 'Issues Log'!$B$3:$H$302, 7, FALSE)</f>
        <v>#N/A</v>
      </c>
      <c r="J29" s="13" t="e">
        <f>VLOOKUP(B29, 'Issues Log'!$B$3:$D$302, 3, FALSE)</f>
        <v>#N/A</v>
      </c>
      <c r="K29" s="2" t="e">
        <f>VLOOKUP(B29, 'Issues Log'!$B$3:$I$302, 8, FALSE)</f>
        <v>#N/A</v>
      </c>
      <c r="L29" s="56" t="e">
        <f>VLOOKUP($B29, 'Issues Log'!$B$3:$J$302, 9, FALSE)</f>
        <v>#N/A</v>
      </c>
      <c r="M29" s="57" t="e">
        <f>VLOOKUP($B29, 'Issues Log'!$B$3:$K$302, 10, FALSE)</f>
        <v>#N/A</v>
      </c>
      <c r="N29" s="57"/>
      <c r="O29" s="57">
        <f t="shared" si="2"/>
        <v>0</v>
      </c>
      <c r="Q29" s="55">
        <f>WORKDAY($D$3,(R29-1),Holidays!$C$5:$C$100)</f>
        <v>42912</v>
      </c>
      <c r="R29" s="7">
        <v>6</v>
      </c>
      <c r="S29" s="7">
        <f t="shared" si="3"/>
        <v>0</v>
      </c>
      <c r="T29" s="7">
        <f t="shared" si="4"/>
        <v>14</v>
      </c>
      <c r="U29" s="7">
        <f t="shared" si="9"/>
        <v>0</v>
      </c>
      <c r="V29" s="7">
        <f t="shared" si="5"/>
        <v>20</v>
      </c>
      <c r="W29" s="7">
        <f t="shared" si="6"/>
        <v>0</v>
      </c>
      <c r="X29" s="46"/>
      <c r="Y29" s="46"/>
      <c r="Z29" s="46"/>
      <c r="AA29" s="46"/>
    </row>
    <row r="30" spans="2:31" ht="15" customHeight="1" x14ac:dyDescent="0.35">
      <c r="B30" s="73"/>
      <c r="C30" s="7" t="str">
        <f t="shared" si="0"/>
        <v/>
      </c>
      <c r="D30" s="31" t="str">
        <f t="shared" si="7"/>
        <v/>
      </c>
      <c r="E30" s="7" t="str">
        <f t="shared" si="8"/>
        <v/>
      </c>
      <c r="F30" s="55" t="str">
        <f t="shared" si="8"/>
        <v/>
      </c>
      <c r="G30" s="58" t="str">
        <f t="shared" si="1"/>
        <v/>
      </c>
      <c r="H30" s="6"/>
      <c r="I30" s="50" t="e">
        <f>VLOOKUP(B30, 'Issues Log'!$B$3:$H$302, 7, FALSE)</f>
        <v>#N/A</v>
      </c>
      <c r="J30" s="13" t="e">
        <f>VLOOKUP(B30, 'Issues Log'!$B$3:$D$302, 3, FALSE)</f>
        <v>#N/A</v>
      </c>
      <c r="K30" s="2" t="e">
        <f>VLOOKUP(B30, 'Issues Log'!$B$3:$I$302, 8, FALSE)</f>
        <v>#N/A</v>
      </c>
      <c r="L30" s="56" t="e">
        <f>VLOOKUP($B30, 'Issues Log'!$B$3:$J$302, 9, FALSE)</f>
        <v>#N/A</v>
      </c>
      <c r="M30" s="57" t="e">
        <f>VLOOKUP($B30, 'Issues Log'!$B$3:$K$302, 10, FALSE)</f>
        <v>#N/A</v>
      </c>
      <c r="N30" s="57"/>
      <c r="O30" s="57">
        <f t="shared" si="2"/>
        <v>-2.8</v>
      </c>
      <c r="Q30" s="55">
        <f>WORKDAY($D$3,(R30-1),Holidays!$C$5:$C$100)</f>
        <v>42913</v>
      </c>
      <c r="R30" s="7">
        <v>7</v>
      </c>
      <c r="S30" s="7">
        <f t="shared" si="3"/>
        <v>0</v>
      </c>
      <c r="T30" s="7">
        <f t="shared" si="4"/>
        <v>14</v>
      </c>
      <c r="U30" s="7">
        <f t="shared" si="9"/>
        <v>0</v>
      </c>
      <c r="V30" s="7">
        <f t="shared" si="5"/>
        <v>24</v>
      </c>
      <c r="W30" s="7">
        <f t="shared" si="6"/>
        <v>0</v>
      </c>
      <c r="X30" s="46"/>
      <c r="Y30" s="46"/>
      <c r="Z30" s="46"/>
      <c r="AA30" s="46"/>
    </row>
    <row r="31" spans="2:31" ht="15" customHeight="1" x14ac:dyDescent="0.35">
      <c r="B31" s="73"/>
      <c r="C31" s="7" t="str">
        <f t="shared" si="0"/>
        <v/>
      </c>
      <c r="D31" s="31" t="str">
        <f t="shared" si="7"/>
        <v/>
      </c>
      <c r="E31" s="7" t="str">
        <f t="shared" si="8"/>
        <v/>
      </c>
      <c r="F31" s="55" t="str">
        <f t="shared" si="8"/>
        <v/>
      </c>
      <c r="G31" s="58" t="str">
        <f t="shared" si="1"/>
        <v/>
      </c>
      <c r="H31" s="6"/>
      <c r="I31" s="50" t="e">
        <f>VLOOKUP(B31, 'Issues Log'!$B$3:$H$302, 7, FALSE)</f>
        <v>#N/A</v>
      </c>
      <c r="J31" s="13" t="e">
        <f>VLOOKUP(B31, 'Issues Log'!$B$3:$D$302, 3, FALSE)</f>
        <v>#N/A</v>
      </c>
      <c r="K31" s="2" t="e">
        <f>VLOOKUP(B31, 'Issues Log'!$B$3:$I$302, 8, FALSE)</f>
        <v>#N/A</v>
      </c>
      <c r="L31" s="56" t="e">
        <f>VLOOKUP($B31, 'Issues Log'!$B$3:$J$302, 9, FALSE)</f>
        <v>#N/A</v>
      </c>
      <c r="M31" s="57" t="e">
        <f>VLOOKUP($B31, 'Issues Log'!$B$3:$K$302, 10, FALSE)</f>
        <v>#N/A</v>
      </c>
      <c r="N31" s="57"/>
      <c r="O31" s="57">
        <f t="shared" si="2"/>
        <v>-5.6</v>
      </c>
      <c r="Q31" s="55">
        <f>WORKDAY($D$3,(R31-1),Holidays!$C$5:$C$100)</f>
        <v>42914</v>
      </c>
      <c r="R31" s="7">
        <v>8</v>
      </c>
      <c r="S31" s="7">
        <f t="shared" si="3"/>
        <v>0</v>
      </c>
      <c r="T31" s="7">
        <f t="shared" si="4"/>
        <v>14</v>
      </c>
      <c r="U31" s="7">
        <f t="shared" si="9"/>
        <v>0</v>
      </c>
      <c r="V31" s="7">
        <f t="shared" si="5"/>
        <v>28</v>
      </c>
      <c r="W31" s="7">
        <f t="shared" si="6"/>
        <v>0</v>
      </c>
      <c r="X31" s="46"/>
      <c r="Y31" s="46"/>
      <c r="Z31" s="46"/>
      <c r="AA31" s="46"/>
    </row>
    <row r="32" spans="2:31" ht="15" customHeight="1" x14ac:dyDescent="0.35">
      <c r="B32" s="73"/>
      <c r="C32" s="7" t="str">
        <f t="shared" si="0"/>
        <v/>
      </c>
      <c r="D32" s="31" t="str">
        <f t="shared" si="7"/>
        <v/>
      </c>
      <c r="E32" s="7" t="str">
        <f t="shared" si="8"/>
        <v/>
      </c>
      <c r="F32" s="55" t="str">
        <f t="shared" si="8"/>
        <v/>
      </c>
      <c r="G32" s="58" t="str">
        <f t="shared" si="1"/>
        <v/>
      </c>
      <c r="H32" s="6"/>
      <c r="I32" s="50" t="e">
        <f>VLOOKUP(B32, 'Issues Log'!$B$3:$H$302, 7, FALSE)</f>
        <v>#N/A</v>
      </c>
      <c r="J32" s="13" t="e">
        <f>VLOOKUP(B32, 'Issues Log'!$B$3:$D$302, 3, FALSE)</f>
        <v>#N/A</v>
      </c>
      <c r="K32" s="2" t="e">
        <f>VLOOKUP(B32, 'Issues Log'!$B$3:$I$302, 8, FALSE)</f>
        <v>#N/A</v>
      </c>
      <c r="L32" s="56" t="e">
        <f>VLOOKUP($B32, 'Issues Log'!$B$3:$J$302, 9, FALSE)</f>
        <v>#N/A</v>
      </c>
      <c r="M32" s="57" t="e">
        <f>VLOOKUP($B32, 'Issues Log'!$B$3:$K$302, 10, FALSE)</f>
        <v>#N/A</v>
      </c>
      <c r="N32" s="57"/>
      <c r="O32" s="57">
        <f t="shared" si="2"/>
        <v>-8.4</v>
      </c>
      <c r="Q32" s="55">
        <f>WORKDAY($D$3,(R32-1),Holidays!$C$5:$C$100)</f>
        <v>42915</v>
      </c>
      <c r="R32" s="7">
        <v>9</v>
      </c>
      <c r="S32" s="7">
        <f t="shared" si="3"/>
        <v>0</v>
      </c>
      <c r="T32" s="7">
        <f t="shared" si="4"/>
        <v>14</v>
      </c>
      <c r="U32" s="7">
        <f t="shared" si="9"/>
        <v>0</v>
      </c>
      <c r="V32" s="7">
        <f t="shared" si="5"/>
        <v>32</v>
      </c>
      <c r="W32" s="7">
        <f t="shared" si="6"/>
        <v>0</v>
      </c>
      <c r="X32" s="46"/>
      <c r="Y32" s="46"/>
      <c r="Z32" s="46"/>
      <c r="AA32" s="46"/>
    </row>
    <row r="33" spans="2:27" ht="15" customHeight="1" x14ac:dyDescent="0.35">
      <c r="B33" s="73"/>
      <c r="C33" s="7" t="str">
        <f t="shared" si="0"/>
        <v/>
      </c>
      <c r="D33" s="31" t="str">
        <f t="shared" si="7"/>
        <v/>
      </c>
      <c r="E33" s="7" t="str">
        <f t="shared" si="8"/>
        <v/>
      </c>
      <c r="F33" s="55" t="str">
        <f t="shared" si="8"/>
        <v/>
      </c>
      <c r="G33" s="58" t="str">
        <f t="shared" si="1"/>
        <v/>
      </c>
      <c r="H33" s="6"/>
      <c r="I33" s="50" t="e">
        <f>VLOOKUP(B33, 'Issues Log'!$B$3:$H$302, 7, FALSE)</f>
        <v>#N/A</v>
      </c>
      <c r="J33" s="13" t="e">
        <f>VLOOKUP(B33, 'Issues Log'!$B$3:$D$302, 3, FALSE)</f>
        <v>#N/A</v>
      </c>
      <c r="K33" s="2" t="e">
        <f>VLOOKUP(B33, 'Issues Log'!$B$3:$I$302, 8, FALSE)</f>
        <v>#N/A</v>
      </c>
      <c r="L33" s="56" t="e">
        <f>VLOOKUP($B33, 'Issues Log'!$B$3:$J$302, 9, FALSE)</f>
        <v>#N/A</v>
      </c>
      <c r="M33" s="57" t="e">
        <f>VLOOKUP($B33, 'Issues Log'!$B$3:$K$302, 10, FALSE)</f>
        <v>#N/A</v>
      </c>
      <c r="N33" s="57"/>
      <c r="O33" s="57">
        <f t="shared" si="2"/>
        <v>-11.2</v>
      </c>
      <c r="Q33" s="55">
        <f>WORKDAY($D$3,(R33-1),Holidays!$C$5:$C$100)</f>
        <v>42916</v>
      </c>
      <c r="R33" s="7">
        <v>10</v>
      </c>
      <c r="S33" s="7">
        <f t="shared" si="3"/>
        <v>0</v>
      </c>
      <c r="T33" s="7">
        <f t="shared" si="4"/>
        <v>14</v>
      </c>
      <c r="U33" s="7">
        <f t="shared" si="9"/>
        <v>0</v>
      </c>
      <c r="V33" s="7">
        <f t="shared" si="5"/>
        <v>36</v>
      </c>
      <c r="W33" s="7">
        <f t="shared" si="6"/>
        <v>0</v>
      </c>
      <c r="X33" s="46"/>
      <c r="Y33" s="46"/>
      <c r="Z33" s="46"/>
      <c r="AA33" s="46"/>
    </row>
    <row r="34" spans="2:27" ht="15" customHeight="1" x14ac:dyDescent="0.35">
      <c r="B34" s="73"/>
      <c r="C34" s="7" t="str">
        <f t="shared" si="0"/>
        <v/>
      </c>
      <c r="D34" s="31" t="str">
        <f t="shared" si="7"/>
        <v/>
      </c>
      <c r="E34" s="7" t="str">
        <f t="shared" si="8"/>
        <v/>
      </c>
      <c r="F34" s="55" t="str">
        <f t="shared" si="8"/>
        <v/>
      </c>
      <c r="G34" s="58" t="str">
        <f t="shared" si="1"/>
        <v/>
      </c>
      <c r="H34" s="6"/>
      <c r="I34" s="50" t="e">
        <f>VLOOKUP(B34, 'Issues Log'!$B$3:$H$302, 7, FALSE)</f>
        <v>#N/A</v>
      </c>
      <c r="J34" s="13" t="e">
        <f>VLOOKUP(B34, 'Issues Log'!$B$3:$D$302, 3, FALSE)</f>
        <v>#N/A</v>
      </c>
      <c r="K34" s="2" t="e">
        <f>VLOOKUP(B34, 'Issues Log'!$B$3:$I$302, 8, FALSE)</f>
        <v>#N/A</v>
      </c>
      <c r="L34" s="56" t="e">
        <f>VLOOKUP($B34, 'Issues Log'!$B$3:$J$302, 9, FALSE)</f>
        <v>#N/A</v>
      </c>
      <c r="M34" s="57" t="e">
        <f>VLOOKUP($B34, 'Issues Log'!$B$3:$K$302, 10, FALSE)</f>
        <v>#N/A</v>
      </c>
      <c r="N34" s="57"/>
      <c r="O34" s="57">
        <f t="shared" si="2"/>
        <v>-14</v>
      </c>
      <c r="Q34" s="55">
        <f>WORKDAY($D$3,(R34-1),Holidays!$C$5:$C$100)</f>
        <v>42919</v>
      </c>
      <c r="R34" s="7">
        <v>11</v>
      </c>
      <c r="S34" s="7">
        <f t="shared" si="3"/>
        <v>0</v>
      </c>
      <c r="T34" s="7">
        <f t="shared" si="4"/>
        <v>14</v>
      </c>
      <c r="U34" s="7">
        <f t="shared" si="9"/>
        <v>0</v>
      </c>
      <c r="V34" s="7">
        <f t="shared" si="5"/>
        <v>40</v>
      </c>
      <c r="W34" s="7">
        <f t="shared" si="6"/>
        <v>0</v>
      </c>
      <c r="X34" s="46"/>
      <c r="Y34" s="46"/>
      <c r="Z34" s="46"/>
      <c r="AA34" s="46"/>
    </row>
    <row r="35" spans="2:27" ht="15" customHeight="1" x14ac:dyDescent="0.35">
      <c r="B35" s="73"/>
      <c r="C35" s="7" t="str">
        <f t="shared" si="0"/>
        <v/>
      </c>
      <c r="D35" s="31" t="str">
        <f t="shared" si="7"/>
        <v/>
      </c>
      <c r="E35" s="7" t="str">
        <f t="shared" si="8"/>
        <v/>
      </c>
      <c r="F35" s="55" t="str">
        <f t="shared" si="8"/>
        <v/>
      </c>
      <c r="G35" s="58" t="str">
        <f t="shared" si="1"/>
        <v/>
      </c>
      <c r="H35" s="6"/>
      <c r="I35" s="50" t="e">
        <f>VLOOKUP(B35, 'Issues Log'!$B$3:$H$302, 7, FALSE)</f>
        <v>#N/A</v>
      </c>
      <c r="J35" s="13" t="e">
        <f>VLOOKUP(B35, 'Issues Log'!$B$3:$D$302, 3, FALSE)</f>
        <v>#N/A</v>
      </c>
      <c r="K35" s="2" t="e">
        <f>VLOOKUP(B35, 'Issues Log'!$B$3:$I$302, 8, FALSE)</f>
        <v>#N/A</v>
      </c>
      <c r="L35" s="56" t="e">
        <f>VLOOKUP($B35, 'Issues Log'!$B$3:$J$302, 9, FALSE)</f>
        <v>#N/A</v>
      </c>
      <c r="M35" s="57" t="e">
        <f>VLOOKUP($B35, 'Issues Log'!$B$3:$K$302, 10, FALSE)</f>
        <v>#N/A</v>
      </c>
      <c r="N35" s="57"/>
      <c r="O35" s="57">
        <f t="shared" si="2"/>
        <v>-16.8</v>
      </c>
      <c r="Q35" s="55">
        <f>WORKDAY($D$3,(R35-1),Holidays!$C$5:$C$100)</f>
        <v>42920</v>
      </c>
      <c r="R35" s="7">
        <v>12</v>
      </c>
      <c r="S35" s="7">
        <f t="shared" si="3"/>
        <v>0</v>
      </c>
      <c r="T35" s="7">
        <f t="shared" si="4"/>
        <v>14</v>
      </c>
      <c r="U35" s="7">
        <f t="shared" si="9"/>
        <v>0</v>
      </c>
      <c r="V35" s="7">
        <f t="shared" si="5"/>
        <v>44</v>
      </c>
      <c r="W35" s="7">
        <f t="shared" si="6"/>
        <v>0</v>
      </c>
      <c r="X35" s="46"/>
      <c r="Y35" s="46"/>
      <c r="Z35" s="46"/>
      <c r="AA35" s="46"/>
    </row>
    <row r="36" spans="2:27" ht="15" customHeight="1" x14ac:dyDescent="0.35">
      <c r="B36" s="73"/>
      <c r="C36" s="7" t="str">
        <f t="shared" si="0"/>
        <v/>
      </c>
      <c r="D36" s="31" t="str">
        <f t="shared" si="7"/>
        <v/>
      </c>
      <c r="E36" s="7" t="str">
        <f t="shared" si="8"/>
        <v/>
      </c>
      <c r="F36" s="55" t="str">
        <f t="shared" si="8"/>
        <v/>
      </c>
      <c r="G36" s="58" t="str">
        <f t="shared" si="1"/>
        <v/>
      </c>
      <c r="H36" s="6"/>
      <c r="I36" s="50" t="e">
        <f>VLOOKUP(B36, 'Issues Log'!$B$3:$H$302, 7, FALSE)</f>
        <v>#N/A</v>
      </c>
      <c r="J36" s="13" t="e">
        <f>VLOOKUP(B36, 'Issues Log'!$B$3:$D$302, 3, FALSE)</f>
        <v>#N/A</v>
      </c>
      <c r="K36" s="2" t="e">
        <f>VLOOKUP(B36, 'Issues Log'!$B$3:$I$302, 8, FALSE)</f>
        <v>#N/A</v>
      </c>
      <c r="L36" s="56" t="e">
        <f>VLOOKUP($B36, 'Issues Log'!$B$3:$J$302, 9, FALSE)</f>
        <v>#N/A</v>
      </c>
      <c r="M36" s="57" t="e">
        <f>VLOOKUP($B36, 'Issues Log'!$B$3:$K$302, 10, FALSE)</f>
        <v>#N/A</v>
      </c>
      <c r="N36" s="57"/>
      <c r="O36" s="57">
        <f t="shared" si="2"/>
        <v>-19.600000000000001</v>
      </c>
      <c r="Q36" s="55">
        <f>WORKDAY($D$3,(R36-1),Holidays!$C$5:$C$100)</f>
        <v>42921</v>
      </c>
      <c r="R36" s="7">
        <v>13</v>
      </c>
      <c r="S36" s="7">
        <f t="shared" si="3"/>
        <v>0</v>
      </c>
      <c r="T36" s="7">
        <f t="shared" si="4"/>
        <v>14</v>
      </c>
      <c r="U36" s="7">
        <f t="shared" si="9"/>
        <v>0</v>
      </c>
      <c r="V36" s="7">
        <f t="shared" si="5"/>
        <v>48</v>
      </c>
      <c r="W36" s="7">
        <f t="shared" si="6"/>
        <v>0</v>
      </c>
      <c r="X36" s="46"/>
      <c r="Y36" s="46"/>
      <c r="Z36" s="46"/>
      <c r="AA36" s="46"/>
    </row>
    <row r="37" spans="2:27" ht="15" customHeight="1" x14ac:dyDescent="0.35">
      <c r="B37" s="73"/>
      <c r="C37" s="7" t="str">
        <f t="shared" si="0"/>
        <v/>
      </c>
      <c r="D37" s="31" t="str">
        <f t="shared" si="7"/>
        <v/>
      </c>
      <c r="E37" s="7" t="str">
        <f t="shared" si="8"/>
        <v/>
      </c>
      <c r="F37" s="55" t="str">
        <f t="shared" si="8"/>
        <v/>
      </c>
      <c r="G37" s="58" t="str">
        <f t="shared" si="1"/>
        <v/>
      </c>
      <c r="H37" s="6"/>
      <c r="I37" s="50" t="e">
        <f>VLOOKUP(B37, 'Issues Log'!$B$3:$H$302, 7, FALSE)</f>
        <v>#N/A</v>
      </c>
      <c r="J37" s="13" t="e">
        <f>VLOOKUP(B37, 'Issues Log'!$B$3:$D$302, 3, FALSE)</f>
        <v>#N/A</v>
      </c>
      <c r="K37" s="2" t="e">
        <f>VLOOKUP(B37, 'Issues Log'!$B$3:$I$302, 8, FALSE)</f>
        <v>#N/A</v>
      </c>
      <c r="L37" s="56" t="e">
        <f>VLOOKUP($B37, 'Issues Log'!$B$3:$J$302, 9, FALSE)</f>
        <v>#N/A</v>
      </c>
      <c r="M37" s="57" t="e">
        <f>VLOOKUP($B37, 'Issues Log'!$B$3:$K$302, 10, FALSE)</f>
        <v>#N/A</v>
      </c>
      <c r="N37" s="57"/>
      <c r="O37" s="57">
        <f t="shared" si="2"/>
        <v>-22.4</v>
      </c>
      <c r="Q37" s="55">
        <f>WORKDAY($D$3,(R37-1),Holidays!$C$5:$C$100)</f>
        <v>42922</v>
      </c>
      <c r="R37" s="7">
        <v>14</v>
      </c>
      <c r="S37" s="7">
        <f t="shared" si="3"/>
        <v>0</v>
      </c>
      <c r="T37" s="7">
        <f t="shared" si="4"/>
        <v>14</v>
      </c>
      <c r="U37" s="7">
        <f t="shared" si="9"/>
        <v>0</v>
      </c>
      <c r="V37" s="7">
        <f t="shared" si="5"/>
        <v>52</v>
      </c>
      <c r="W37" s="7">
        <f t="shared" si="6"/>
        <v>0</v>
      </c>
      <c r="Y37" s="46"/>
      <c r="Z37" s="46"/>
      <c r="AA37" s="46"/>
    </row>
    <row r="38" spans="2:27" ht="15" customHeight="1" x14ac:dyDescent="0.35">
      <c r="B38" s="73"/>
      <c r="C38" s="7" t="str">
        <f t="shared" si="0"/>
        <v/>
      </c>
      <c r="D38" s="31" t="str">
        <f t="shared" si="7"/>
        <v/>
      </c>
      <c r="E38" s="7" t="str">
        <f t="shared" si="8"/>
        <v/>
      </c>
      <c r="F38" s="55" t="str">
        <f t="shared" si="8"/>
        <v/>
      </c>
      <c r="G38" s="58" t="str">
        <f t="shared" si="1"/>
        <v/>
      </c>
      <c r="H38" s="6"/>
      <c r="I38" s="50" t="e">
        <f>VLOOKUP(B38, 'Issues Log'!$B$3:$H$302, 7, FALSE)</f>
        <v>#N/A</v>
      </c>
      <c r="J38" s="13" t="e">
        <f>VLOOKUP(B38, 'Issues Log'!$B$3:$D$302, 3, FALSE)</f>
        <v>#N/A</v>
      </c>
      <c r="K38" s="2" t="e">
        <f>VLOOKUP(B38, 'Issues Log'!$B$3:$I$302, 8, FALSE)</f>
        <v>#N/A</v>
      </c>
      <c r="L38" s="56" t="e">
        <f>VLOOKUP($B38, 'Issues Log'!$B$3:$J$302, 9, FALSE)</f>
        <v>#N/A</v>
      </c>
      <c r="M38" s="57" t="e">
        <f>VLOOKUP($B38, 'Issues Log'!$B$3:$K$302, 10, FALSE)</f>
        <v>#N/A</v>
      </c>
      <c r="N38" s="57"/>
      <c r="O38" s="57">
        <f t="shared" si="2"/>
        <v>-25.2</v>
      </c>
      <c r="Q38" s="55">
        <f>WORKDAY($D$3,(R38-1),Holidays!$C$5:$C$100)</f>
        <v>42923</v>
      </c>
      <c r="R38" s="7">
        <v>15</v>
      </c>
      <c r="S38" s="7">
        <f t="shared" si="3"/>
        <v>0</v>
      </c>
      <c r="T38" s="7">
        <f t="shared" si="4"/>
        <v>14</v>
      </c>
      <c r="U38" s="7">
        <f t="shared" si="9"/>
        <v>0</v>
      </c>
      <c r="V38" s="7">
        <f t="shared" si="5"/>
        <v>56</v>
      </c>
      <c r="W38" s="7">
        <f t="shared" si="6"/>
        <v>0</v>
      </c>
      <c r="Y38" s="48"/>
      <c r="Z38" s="48"/>
      <c r="AA38" s="46"/>
    </row>
    <row r="39" spans="2:27" ht="15" customHeight="1" x14ac:dyDescent="0.35">
      <c r="B39" s="73"/>
      <c r="C39" s="7" t="str">
        <f t="shared" si="0"/>
        <v/>
      </c>
      <c r="D39" s="31" t="str">
        <f t="shared" si="7"/>
        <v/>
      </c>
      <c r="E39" s="7" t="str">
        <f t="shared" si="8"/>
        <v/>
      </c>
      <c r="F39" s="55" t="str">
        <f t="shared" si="8"/>
        <v/>
      </c>
      <c r="G39" s="58" t="str">
        <f t="shared" si="1"/>
        <v/>
      </c>
      <c r="H39" s="6"/>
      <c r="I39" s="50" t="e">
        <f>VLOOKUP(B39, 'Issues Log'!$B$3:$H$302, 7, FALSE)</f>
        <v>#N/A</v>
      </c>
      <c r="J39" s="13" t="e">
        <f>VLOOKUP(B39, 'Issues Log'!$B$3:$D$302, 3, FALSE)</f>
        <v>#N/A</v>
      </c>
      <c r="K39" s="2" t="e">
        <f>VLOOKUP(B39, 'Issues Log'!$B$3:$I$302, 8, FALSE)</f>
        <v>#N/A</v>
      </c>
      <c r="L39" s="56" t="e">
        <f>VLOOKUP($B39, 'Issues Log'!$B$3:$J$302, 9, FALSE)</f>
        <v>#N/A</v>
      </c>
      <c r="M39" s="57" t="e">
        <f>VLOOKUP($B39, 'Issues Log'!$B$3:$K$302, 10, FALSE)</f>
        <v>#N/A</v>
      </c>
      <c r="N39" s="57"/>
      <c r="O39" s="57">
        <f t="shared" si="2"/>
        <v>-28</v>
      </c>
      <c r="Q39" s="55">
        <f>WORKDAY($D$3,(R39-1),Holidays!$C$5:$C$100)</f>
        <v>42926</v>
      </c>
      <c r="R39" s="7">
        <v>16</v>
      </c>
      <c r="S39" s="7">
        <f t="shared" si="3"/>
        <v>0</v>
      </c>
      <c r="T39" s="7">
        <f t="shared" si="4"/>
        <v>14</v>
      </c>
      <c r="U39" s="7">
        <f t="shared" si="9"/>
        <v>0</v>
      </c>
      <c r="V39" s="7">
        <f t="shared" si="5"/>
        <v>60</v>
      </c>
      <c r="W39" s="7">
        <f t="shared" si="6"/>
        <v>0</v>
      </c>
    </row>
    <row r="40" spans="2:27" ht="15" customHeight="1" x14ac:dyDescent="0.35">
      <c r="B40" s="73"/>
      <c r="C40" s="7" t="str">
        <f t="shared" si="0"/>
        <v/>
      </c>
      <c r="D40" s="31" t="str">
        <f t="shared" si="7"/>
        <v/>
      </c>
      <c r="E40" s="7" t="str">
        <f t="shared" si="8"/>
        <v/>
      </c>
      <c r="F40" s="55" t="str">
        <f t="shared" si="8"/>
        <v/>
      </c>
      <c r="G40" s="58" t="str">
        <f t="shared" si="1"/>
        <v/>
      </c>
      <c r="H40" s="6"/>
      <c r="I40" s="50" t="e">
        <f>VLOOKUP(B40, 'Issues Log'!$B$3:$H$302, 7, FALSE)</f>
        <v>#N/A</v>
      </c>
      <c r="J40" s="13" t="e">
        <f>VLOOKUP(B40, 'Issues Log'!$B$3:$D$302, 3, FALSE)</f>
        <v>#N/A</v>
      </c>
      <c r="K40" s="2" t="e">
        <f>VLOOKUP(B40, 'Issues Log'!$B$3:$I$302, 8, FALSE)</f>
        <v>#N/A</v>
      </c>
      <c r="L40" s="56" t="e">
        <f>VLOOKUP($B40, 'Issues Log'!$B$3:$J$302, 9, FALSE)</f>
        <v>#N/A</v>
      </c>
      <c r="M40" s="57" t="e">
        <f>VLOOKUP($B40, 'Issues Log'!$B$3:$K$302, 10, FALSE)</f>
        <v>#N/A</v>
      </c>
      <c r="N40" s="57"/>
      <c r="O40" s="57">
        <f t="shared" si="2"/>
        <v>-30.8</v>
      </c>
      <c r="Q40" s="55">
        <f>WORKDAY($D$3,(R40-1),Holidays!$C$5:$C$100)</f>
        <v>42927</v>
      </c>
      <c r="R40" s="7">
        <v>17</v>
      </c>
      <c r="S40" s="7">
        <f t="shared" si="3"/>
        <v>0</v>
      </c>
      <c r="T40" s="7">
        <f t="shared" si="4"/>
        <v>14</v>
      </c>
      <c r="U40" s="7">
        <f t="shared" si="9"/>
        <v>0</v>
      </c>
      <c r="V40" s="7">
        <f t="shared" si="5"/>
        <v>64</v>
      </c>
      <c r="W40" s="7">
        <f t="shared" si="6"/>
        <v>0</v>
      </c>
    </row>
    <row r="41" spans="2:27" ht="15" customHeight="1" x14ac:dyDescent="0.35">
      <c r="B41" s="73"/>
      <c r="C41" s="7" t="str">
        <f t="shared" si="0"/>
        <v/>
      </c>
      <c r="D41" s="31" t="str">
        <f t="shared" si="7"/>
        <v/>
      </c>
      <c r="E41" s="7" t="str">
        <f t="shared" si="8"/>
        <v/>
      </c>
      <c r="F41" s="55" t="str">
        <f t="shared" si="8"/>
        <v/>
      </c>
      <c r="G41" s="58" t="str">
        <f t="shared" si="1"/>
        <v/>
      </c>
      <c r="H41" s="6"/>
      <c r="I41" s="50" t="e">
        <f>VLOOKUP(B41, 'Issues Log'!$B$3:$H$302, 7, FALSE)</f>
        <v>#N/A</v>
      </c>
      <c r="J41" s="13" t="e">
        <f>VLOOKUP(B41, 'Issues Log'!$B$3:$D$302, 3, FALSE)</f>
        <v>#N/A</v>
      </c>
      <c r="K41" s="2" t="e">
        <f>VLOOKUP(B41, 'Issues Log'!$B$3:$I$302, 8, FALSE)</f>
        <v>#N/A</v>
      </c>
      <c r="L41" s="56" t="e">
        <f>VLOOKUP($B41, 'Issues Log'!$B$3:$J$302, 9, FALSE)</f>
        <v>#N/A</v>
      </c>
      <c r="M41" s="57" t="e">
        <f>VLOOKUP($B41, 'Issues Log'!$B$3:$K$302, 10, FALSE)</f>
        <v>#N/A</v>
      </c>
      <c r="N41" s="57"/>
      <c r="O41" s="57">
        <f t="shared" si="2"/>
        <v>-33.6</v>
      </c>
      <c r="Q41" s="55">
        <f>WORKDAY($D$3,(R41-1),Holidays!$C$5:$C$100)</f>
        <v>42928</v>
      </c>
      <c r="R41" s="7">
        <v>18</v>
      </c>
      <c r="S41" s="7">
        <f t="shared" si="3"/>
        <v>0</v>
      </c>
      <c r="T41" s="7">
        <f t="shared" si="4"/>
        <v>14</v>
      </c>
      <c r="U41" s="7">
        <f t="shared" si="9"/>
        <v>0</v>
      </c>
      <c r="V41" s="7">
        <f t="shared" si="5"/>
        <v>68</v>
      </c>
      <c r="W41" s="7">
        <f t="shared" si="6"/>
        <v>0</v>
      </c>
    </row>
    <row r="42" spans="2:27" ht="15" customHeight="1" x14ac:dyDescent="0.35">
      <c r="B42" s="73"/>
      <c r="C42" s="7" t="str">
        <f t="shared" si="0"/>
        <v/>
      </c>
      <c r="D42" s="31" t="str">
        <f t="shared" si="7"/>
        <v/>
      </c>
      <c r="E42" s="7" t="str">
        <f t="shared" si="8"/>
        <v/>
      </c>
      <c r="F42" s="55" t="str">
        <f t="shared" si="8"/>
        <v/>
      </c>
      <c r="G42" s="58" t="str">
        <f t="shared" si="1"/>
        <v/>
      </c>
      <c r="H42" s="6"/>
      <c r="I42" s="50" t="e">
        <f>VLOOKUP(B42, 'Issues Log'!$B$3:$H$302, 7, FALSE)</f>
        <v>#N/A</v>
      </c>
      <c r="J42" s="13" t="e">
        <f>VLOOKUP(B42, 'Issues Log'!$B$3:$D$302, 3, FALSE)</f>
        <v>#N/A</v>
      </c>
      <c r="K42" s="2" t="e">
        <f>VLOOKUP(B42, 'Issues Log'!$B$3:$I$302, 8, FALSE)</f>
        <v>#N/A</v>
      </c>
      <c r="L42" s="56" t="e">
        <f>VLOOKUP($B42, 'Issues Log'!$B$3:$J$302, 9, FALSE)</f>
        <v>#N/A</v>
      </c>
      <c r="M42" s="57" t="e">
        <f>VLOOKUP($B42, 'Issues Log'!$B$3:$K$302, 10, FALSE)</f>
        <v>#N/A</v>
      </c>
      <c r="N42" s="57"/>
      <c r="O42" s="57">
        <f t="shared" si="2"/>
        <v>-36.4</v>
      </c>
      <c r="Q42" s="55">
        <f>WORKDAY($D$3,(R42-1),Holidays!$C$5:$C$100)</f>
        <v>42929</v>
      </c>
      <c r="R42" s="7">
        <v>19</v>
      </c>
      <c r="S42" s="7">
        <f t="shared" si="3"/>
        <v>0</v>
      </c>
      <c r="T42" s="7">
        <f t="shared" si="4"/>
        <v>14</v>
      </c>
      <c r="U42" s="7">
        <f t="shared" si="9"/>
        <v>0</v>
      </c>
      <c r="V42" s="7">
        <f t="shared" si="5"/>
        <v>72</v>
      </c>
      <c r="W42" s="7">
        <f t="shared" si="6"/>
        <v>0</v>
      </c>
    </row>
    <row r="43" spans="2:27" ht="15" customHeight="1" x14ac:dyDescent="0.35">
      <c r="B43" s="73"/>
      <c r="C43" s="7" t="str">
        <f t="shared" si="0"/>
        <v/>
      </c>
      <c r="D43" s="31" t="str">
        <f t="shared" si="7"/>
        <v/>
      </c>
      <c r="E43" s="7" t="str">
        <f t="shared" si="8"/>
        <v/>
      </c>
      <c r="F43" s="55" t="str">
        <f t="shared" si="8"/>
        <v/>
      </c>
      <c r="G43" s="58" t="str">
        <f t="shared" si="1"/>
        <v/>
      </c>
      <c r="H43" s="6"/>
      <c r="I43" s="50" t="e">
        <f>VLOOKUP(B43, 'Issues Log'!$B$3:$H$302, 7, FALSE)</f>
        <v>#N/A</v>
      </c>
      <c r="J43" s="13" t="e">
        <f>VLOOKUP(B43, 'Issues Log'!$B$3:$D$302, 3, FALSE)</f>
        <v>#N/A</v>
      </c>
      <c r="K43" s="2" t="e">
        <f>VLOOKUP(B43, 'Issues Log'!$B$3:$I$302, 8, FALSE)</f>
        <v>#N/A</v>
      </c>
      <c r="L43" s="56" t="e">
        <f>VLOOKUP($B43, 'Issues Log'!$B$3:$J$302, 9, FALSE)</f>
        <v>#N/A</v>
      </c>
      <c r="M43" s="57" t="e">
        <f>VLOOKUP($B43, 'Issues Log'!$B$3:$K$302, 10, FALSE)</f>
        <v>#N/A</v>
      </c>
      <c r="N43" s="57"/>
      <c r="O43" s="57">
        <f t="shared" si="2"/>
        <v>-39.200000000000003</v>
      </c>
      <c r="Q43" s="55">
        <f>WORKDAY($D$3,(R43-1),Holidays!$C$5:$C$100)</f>
        <v>42930</v>
      </c>
      <c r="R43" s="7">
        <v>20</v>
      </c>
      <c r="S43" s="7">
        <f t="shared" si="3"/>
        <v>0</v>
      </c>
      <c r="T43" s="7">
        <f t="shared" si="4"/>
        <v>14</v>
      </c>
      <c r="U43" s="7">
        <f t="shared" si="9"/>
        <v>0</v>
      </c>
      <c r="V43" s="7">
        <f t="shared" si="5"/>
        <v>76</v>
      </c>
      <c r="W43" s="7">
        <f t="shared" si="6"/>
        <v>0</v>
      </c>
    </row>
    <row r="44" spans="2:27" ht="15" customHeight="1" x14ac:dyDescent="0.35">
      <c r="B44" s="73"/>
      <c r="C44" s="7" t="str">
        <f t="shared" si="0"/>
        <v/>
      </c>
      <c r="D44" s="31" t="str">
        <f t="shared" si="7"/>
        <v/>
      </c>
      <c r="E44" s="7" t="str">
        <f t="shared" si="8"/>
        <v/>
      </c>
      <c r="F44" s="55" t="str">
        <f t="shared" si="8"/>
        <v/>
      </c>
      <c r="G44" s="58" t="str">
        <f t="shared" si="1"/>
        <v/>
      </c>
      <c r="H44" s="6"/>
      <c r="I44" s="50" t="e">
        <f>VLOOKUP(B44, 'Issues Log'!$B$3:$H$302, 7, FALSE)</f>
        <v>#N/A</v>
      </c>
      <c r="J44" s="13" t="e">
        <f>VLOOKUP(B44, 'Issues Log'!$B$3:$D$302, 3, FALSE)</f>
        <v>#N/A</v>
      </c>
      <c r="K44" s="2" t="e">
        <f>VLOOKUP(B44, 'Issues Log'!$B$3:$I$302, 8, FALSE)</f>
        <v>#N/A</v>
      </c>
      <c r="L44" s="56" t="e">
        <f>VLOOKUP($B44, 'Issues Log'!$B$3:$J$302, 9, FALSE)</f>
        <v>#N/A</v>
      </c>
      <c r="M44" s="57" t="e">
        <f>VLOOKUP($B44, 'Issues Log'!$B$3:$K$302, 10, FALSE)</f>
        <v>#N/A</v>
      </c>
      <c r="N44" s="57"/>
      <c r="O44" s="57">
        <f t="shared" si="2"/>
        <v>-42</v>
      </c>
      <c r="Q44" s="55">
        <f>WORKDAY($D$3,(R44-1),Holidays!$C$5:$C$100)</f>
        <v>42933</v>
      </c>
      <c r="R44" s="7">
        <v>21</v>
      </c>
      <c r="S44" s="7">
        <f t="shared" si="3"/>
        <v>0</v>
      </c>
      <c r="T44" s="7">
        <f t="shared" si="4"/>
        <v>14</v>
      </c>
      <c r="U44" s="7">
        <f t="shared" si="9"/>
        <v>0</v>
      </c>
      <c r="V44" s="7">
        <f t="shared" si="5"/>
        <v>80</v>
      </c>
      <c r="W44" s="7">
        <f t="shared" si="6"/>
        <v>0</v>
      </c>
    </row>
    <row r="45" spans="2:27" ht="15" customHeight="1" x14ac:dyDescent="0.35">
      <c r="B45" s="73"/>
      <c r="C45" s="7" t="str">
        <f t="shared" si="0"/>
        <v/>
      </c>
      <c r="D45" s="31" t="str">
        <f t="shared" si="7"/>
        <v/>
      </c>
      <c r="E45" s="7" t="str">
        <f t="shared" si="8"/>
        <v/>
      </c>
      <c r="F45" s="55" t="str">
        <f t="shared" si="8"/>
        <v/>
      </c>
      <c r="G45" s="58" t="str">
        <f t="shared" si="1"/>
        <v/>
      </c>
      <c r="H45" s="6"/>
      <c r="I45" s="50" t="e">
        <f>VLOOKUP(B45, 'Issues Log'!$B$3:$H$302, 7, FALSE)</f>
        <v>#N/A</v>
      </c>
      <c r="J45" s="13" t="e">
        <f>VLOOKUP(B45, 'Issues Log'!$B$3:$D$302, 3, FALSE)</f>
        <v>#N/A</v>
      </c>
      <c r="K45" s="2" t="e">
        <f>VLOOKUP(B45, 'Issues Log'!$B$3:$I$302, 8, FALSE)</f>
        <v>#N/A</v>
      </c>
      <c r="L45" s="56" t="e">
        <f>VLOOKUP($B45, 'Issues Log'!$B$3:$J$302, 9, FALSE)</f>
        <v>#N/A</v>
      </c>
      <c r="M45" s="57" t="e">
        <f>VLOOKUP($B45, 'Issues Log'!$B$3:$K$302, 10, FALSE)</f>
        <v>#N/A</v>
      </c>
      <c r="N45" s="57"/>
      <c r="O45" s="57">
        <f t="shared" si="2"/>
        <v>-44.8</v>
      </c>
      <c r="Q45" s="55">
        <f>WORKDAY($D$3,(R45-1),Holidays!$C$5:$C$100)</f>
        <v>42934</v>
      </c>
      <c r="R45" s="7">
        <v>22</v>
      </c>
      <c r="S45" s="7">
        <f t="shared" si="3"/>
        <v>0</v>
      </c>
      <c r="T45" s="7">
        <f t="shared" si="4"/>
        <v>14</v>
      </c>
      <c r="U45" s="7">
        <f t="shared" si="9"/>
        <v>0</v>
      </c>
      <c r="V45" s="7">
        <f t="shared" si="5"/>
        <v>84</v>
      </c>
      <c r="W45" s="7">
        <f t="shared" si="6"/>
        <v>0</v>
      </c>
    </row>
    <row r="46" spans="2:27" ht="15" customHeight="1" x14ac:dyDescent="0.35">
      <c r="B46" s="73"/>
      <c r="C46" s="7" t="str">
        <f t="shared" si="0"/>
        <v/>
      </c>
      <c r="D46" s="31" t="str">
        <f t="shared" si="7"/>
        <v/>
      </c>
      <c r="E46" s="7" t="str">
        <f t="shared" si="8"/>
        <v/>
      </c>
      <c r="F46" s="55" t="str">
        <f t="shared" si="8"/>
        <v/>
      </c>
      <c r="G46" s="58" t="str">
        <f t="shared" si="1"/>
        <v/>
      </c>
      <c r="H46" s="6"/>
      <c r="I46" s="50" t="e">
        <f>VLOOKUP(B46, 'Issues Log'!$B$3:$H$302, 7, FALSE)</f>
        <v>#N/A</v>
      </c>
      <c r="J46" s="13" t="e">
        <f>VLOOKUP(B46, 'Issues Log'!$B$3:$D$302, 3, FALSE)</f>
        <v>#N/A</v>
      </c>
      <c r="K46" s="2" t="e">
        <f>VLOOKUP(B46, 'Issues Log'!$B$3:$I$302, 8, FALSE)</f>
        <v>#N/A</v>
      </c>
      <c r="L46" s="56" t="e">
        <f>VLOOKUP($B46, 'Issues Log'!$B$3:$J$302, 9, FALSE)</f>
        <v>#N/A</v>
      </c>
      <c r="M46" s="57" t="e">
        <f>VLOOKUP($B46, 'Issues Log'!$B$3:$K$302, 10, FALSE)</f>
        <v>#N/A</v>
      </c>
      <c r="N46" s="57"/>
      <c r="O46" s="57">
        <f t="shared" si="2"/>
        <v>-47.6</v>
      </c>
      <c r="Q46" s="55">
        <f>WORKDAY($D$3,(R46-1),Holidays!$C$5:$C$100)</f>
        <v>42935</v>
      </c>
      <c r="R46" s="7">
        <v>23</v>
      </c>
      <c r="S46" s="7">
        <f t="shared" si="3"/>
        <v>0</v>
      </c>
      <c r="T46" s="7">
        <f t="shared" si="4"/>
        <v>14</v>
      </c>
      <c r="U46" s="7">
        <f t="shared" si="9"/>
        <v>0</v>
      </c>
      <c r="V46" s="7">
        <f t="shared" si="5"/>
        <v>88</v>
      </c>
      <c r="W46" s="7">
        <f t="shared" si="6"/>
        <v>0</v>
      </c>
    </row>
    <row r="47" spans="2:27" ht="15" customHeight="1" x14ac:dyDescent="0.35">
      <c r="B47" s="73"/>
      <c r="C47" s="7" t="str">
        <f t="shared" si="0"/>
        <v/>
      </c>
      <c r="D47" s="31" t="str">
        <f t="shared" si="7"/>
        <v/>
      </c>
      <c r="E47" s="7" t="str">
        <f t="shared" si="8"/>
        <v/>
      </c>
      <c r="F47" s="55" t="str">
        <f t="shared" si="8"/>
        <v/>
      </c>
      <c r="G47" s="58" t="str">
        <f t="shared" si="1"/>
        <v/>
      </c>
      <c r="H47" s="6"/>
      <c r="I47" s="50" t="e">
        <f>VLOOKUP(B47, 'Issues Log'!$B$3:$H$302, 7, FALSE)</f>
        <v>#N/A</v>
      </c>
      <c r="J47" s="13" t="e">
        <f>VLOOKUP(B47, 'Issues Log'!$B$3:$D$302, 3, FALSE)</f>
        <v>#N/A</v>
      </c>
      <c r="K47" s="2" t="e">
        <f>VLOOKUP(B47, 'Issues Log'!$B$3:$I$302, 8, FALSE)</f>
        <v>#N/A</v>
      </c>
      <c r="L47" s="56" t="e">
        <f>VLOOKUP($B47, 'Issues Log'!$B$3:$J$302, 9, FALSE)</f>
        <v>#N/A</v>
      </c>
      <c r="M47" s="57" t="e">
        <f>VLOOKUP($B47, 'Issues Log'!$B$3:$K$302, 10, FALSE)</f>
        <v>#N/A</v>
      </c>
      <c r="N47" s="57"/>
      <c r="O47" s="57">
        <f t="shared" si="2"/>
        <v>-50.4</v>
      </c>
      <c r="Q47" s="55">
        <f>WORKDAY($D$3,(R47-1),Holidays!$C$5:$C$100)</f>
        <v>42936</v>
      </c>
      <c r="R47" s="7">
        <v>24</v>
      </c>
      <c r="S47" s="7">
        <f t="shared" si="3"/>
        <v>0</v>
      </c>
      <c r="T47" s="7">
        <f t="shared" si="4"/>
        <v>14</v>
      </c>
      <c r="U47" s="7">
        <f t="shared" si="9"/>
        <v>0</v>
      </c>
      <c r="V47" s="7">
        <f t="shared" si="5"/>
        <v>92</v>
      </c>
      <c r="W47" s="7">
        <f t="shared" si="6"/>
        <v>0</v>
      </c>
    </row>
    <row r="48" spans="2:27" ht="15" customHeight="1" x14ac:dyDescent="0.35">
      <c r="B48" s="73"/>
      <c r="C48" s="7" t="str">
        <f t="shared" si="0"/>
        <v/>
      </c>
      <c r="D48" s="31" t="str">
        <f t="shared" si="7"/>
        <v/>
      </c>
      <c r="E48" s="7" t="str">
        <f t="shared" si="8"/>
        <v/>
      </c>
      <c r="F48" s="55" t="str">
        <f t="shared" si="8"/>
        <v/>
      </c>
      <c r="G48" s="58" t="str">
        <f t="shared" si="1"/>
        <v/>
      </c>
      <c r="H48" s="6"/>
      <c r="I48" s="50" t="e">
        <f>VLOOKUP(B48, 'Issues Log'!$B$3:$H$302, 7, FALSE)</f>
        <v>#N/A</v>
      </c>
      <c r="J48" s="13" t="e">
        <f>VLOOKUP(B48, 'Issues Log'!$B$3:$D$302, 3, FALSE)</f>
        <v>#N/A</v>
      </c>
      <c r="K48" s="2" t="e">
        <f>VLOOKUP(B48, 'Issues Log'!$B$3:$I$302, 8, FALSE)</f>
        <v>#N/A</v>
      </c>
      <c r="L48" s="56" t="e">
        <f>VLOOKUP($B48, 'Issues Log'!$B$3:$J$302, 9, FALSE)</f>
        <v>#N/A</v>
      </c>
      <c r="M48" s="57" t="e">
        <f>VLOOKUP($B48, 'Issues Log'!$B$3:$K$302, 10, FALSE)</f>
        <v>#N/A</v>
      </c>
      <c r="N48" s="57"/>
      <c r="O48" s="57">
        <f t="shared" si="2"/>
        <v>-53.2</v>
      </c>
      <c r="Q48" s="55">
        <f>WORKDAY($D$3,(R48-1),Holidays!$C$5:$C$100)</f>
        <v>42937</v>
      </c>
      <c r="R48" s="7">
        <v>25</v>
      </c>
      <c r="S48" s="7">
        <f t="shared" si="3"/>
        <v>0</v>
      </c>
      <c r="T48" s="7">
        <f t="shared" si="4"/>
        <v>14</v>
      </c>
      <c r="U48" s="7">
        <f t="shared" si="9"/>
        <v>0</v>
      </c>
      <c r="V48" s="7">
        <f t="shared" si="5"/>
        <v>96</v>
      </c>
      <c r="W48" s="7">
        <f t="shared" si="6"/>
        <v>0</v>
      </c>
    </row>
    <row r="49" spans="2:23" ht="15" customHeight="1" x14ac:dyDescent="0.35">
      <c r="B49" s="73"/>
      <c r="C49" s="7" t="str">
        <f t="shared" si="0"/>
        <v/>
      </c>
      <c r="D49" s="31" t="str">
        <f t="shared" si="7"/>
        <v/>
      </c>
      <c r="E49" s="7" t="str">
        <f t="shared" si="8"/>
        <v/>
      </c>
      <c r="F49" s="55" t="str">
        <f t="shared" si="8"/>
        <v/>
      </c>
      <c r="G49" s="58" t="str">
        <f t="shared" si="1"/>
        <v/>
      </c>
      <c r="H49" s="6"/>
      <c r="I49" s="50" t="e">
        <f>VLOOKUP(B49, 'Issues Log'!$B$3:$H$302, 7, FALSE)</f>
        <v>#N/A</v>
      </c>
      <c r="J49" s="13" t="e">
        <f>VLOOKUP(B49, 'Issues Log'!$B$3:$D$302, 3, FALSE)</f>
        <v>#N/A</v>
      </c>
      <c r="K49" s="2" t="e">
        <f>VLOOKUP(B49, 'Issues Log'!$B$3:$I$302, 8, FALSE)</f>
        <v>#N/A</v>
      </c>
      <c r="L49" s="56" t="e">
        <f>VLOOKUP($B49, 'Issues Log'!$B$3:$J$302, 9, FALSE)</f>
        <v>#N/A</v>
      </c>
      <c r="M49" s="57" t="e">
        <f>VLOOKUP($B49, 'Issues Log'!$B$3:$K$302, 10, FALSE)</f>
        <v>#N/A</v>
      </c>
      <c r="N49" s="57"/>
      <c r="O49" s="57">
        <f t="shared" si="2"/>
        <v>-56</v>
      </c>
      <c r="Q49" s="55">
        <f>WORKDAY($D$3,(R49-1),Holidays!$C$5:$C$100)</f>
        <v>42940</v>
      </c>
      <c r="R49" s="7">
        <v>26</v>
      </c>
      <c r="S49" s="7">
        <f t="shared" si="3"/>
        <v>0</v>
      </c>
      <c r="T49" s="7">
        <f t="shared" si="4"/>
        <v>14</v>
      </c>
      <c r="U49" s="7">
        <f t="shared" si="9"/>
        <v>0</v>
      </c>
      <c r="V49" s="7">
        <f t="shared" si="5"/>
        <v>100</v>
      </c>
      <c r="W49" s="7">
        <f t="shared" si="6"/>
        <v>0</v>
      </c>
    </row>
    <row r="50" spans="2:23" ht="15" customHeight="1" x14ac:dyDescent="0.35">
      <c r="B50" s="73"/>
      <c r="C50" s="7" t="str">
        <f t="shared" si="0"/>
        <v/>
      </c>
      <c r="D50" s="31" t="str">
        <f t="shared" si="7"/>
        <v/>
      </c>
      <c r="E50" s="7" t="str">
        <f t="shared" si="8"/>
        <v/>
      </c>
      <c r="F50" s="55" t="str">
        <f t="shared" si="8"/>
        <v/>
      </c>
      <c r="G50" s="58" t="str">
        <f t="shared" si="1"/>
        <v/>
      </c>
      <c r="H50" s="6"/>
      <c r="I50" s="50" t="e">
        <f>VLOOKUP(B50, 'Issues Log'!$B$3:$H$302, 7, FALSE)</f>
        <v>#N/A</v>
      </c>
      <c r="J50" s="13" t="e">
        <f>VLOOKUP(B50, 'Issues Log'!$B$3:$D$302, 3, FALSE)</f>
        <v>#N/A</v>
      </c>
      <c r="K50" s="2" t="e">
        <f>VLOOKUP(B50, 'Issues Log'!$B$3:$I$302, 8, FALSE)</f>
        <v>#N/A</v>
      </c>
      <c r="L50" s="56" t="e">
        <f>VLOOKUP($B50, 'Issues Log'!$B$3:$J$302, 9, FALSE)</f>
        <v>#N/A</v>
      </c>
      <c r="M50" s="57" t="e">
        <f>VLOOKUP($B50, 'Issues Log'!$B$3:$K$302, 10, FALSE)</f>
        <v>#N/A</v>
      </c>
      <c r="N50" s="57"/>
      <c r="O50" s="57">
        <f t="shared" si="2"/>
        <v>-58.8</v>
      </c>
      <c r="Q50" s="55">
        <f>WORKDAY($D$3,(R50-1),Holidays!$C$5:$C$100)</f>
        <v>42941</v>
      </c>
      <c r="R50" s="7">
        <v>27</v>
      </c>
      <c r="S50" s="7">
        <f t="shared" si="3"/>
        <v>0</v>
      </c>
      <c r="T50" s="7">
        <f t="shared" si="4"/>
        <v>14</v>
      </c>
      <c r="U50" s="7">
        <f t="shared" si="9"/>
        <v>0</v>
      </c>
      <c r="V50" s="7">
        <f t="shared" si="5"/>
        <v>104</v>
      </c>
      <c r="W50" s="7">
        <f t="shared" si="6"/>
        <v>0</v>
      </c>
    </row>
    <row r="51" spans="2:23" ht="15" customHeight="1" x14ac:dyDescent="0.35">
      <c r="B51" s="73"/>
      <c r="C51" s="7" t="str">
        <f t="shared" si="0"/>
        <v/>
      </c>
      <c r="D51" s="31" t="str">
        <f t="shared" si="7"/>
        <v/>
      </c>
      <c r="E51" s="7" t="str">
        <f t="shared" si="8"/>
        <v/>
      </c>
      <c r="F51" s="55" t="str">
        <f t="shared" si="8"/>
        <v/>
      </c>
      <c r="G51" s="58" t="str">
        <f t="shared" si="1"/>
        <v/>
      </c>
      <c r="H51" s="6"/>
      <c r="I51" s="50" t="e">
        <f>VLOOKUP(B51, 'Issues Log'!$B$3:$H$302, 7, FALSE)</f>
        <v>#N/A</v>
      </c>
      <c r="J51" s="13" t="e">
        <f>VLOOKUP(B51, 'Issues Log'!$B$3:$D$302, 3, FALSE)</f>
        <v>#N/A</v>
      </c>
      <c r="K51" s="2" t="e">
        <f>VLOOKUP(B51, 'Issues Log'!$B$3:$I$302, 8, FALSE)</f>
        <v>#N/A</v>
      </c>
      <c r="L51" s="56" t="e">
        <f>VLOOKUP($B51, 'Issues Log'!$B$3:$J$302, 9, FALSE)</f>
        <v>#N/A</v>
      </c>
      <c r="M51" s="57" t="e">
        <f>VLOOKUP($B51, 'Issues Log'!$B$3:$K$302, 10, FALSE)</f>
        <v>#N/A</v>
      </c>
      <c r="N51" s="57"/>
      <c r="O51" s="57">
        <f t="shared" si="2"/>
        <v>-61.6</v>
      </c>
      <c r="Q51" s="55">
        <f>WORKDAY($D$3,(R51-1),Holidays!$C$5:$C$100)</f>
        <v>42942</v>
      </c>
      <c r="R51" s="7">
        <v>28</v>
      </c>
      <c r="S51" s="7">
        <f t="shared" si="3"/>
        <v>0</v>
      </c>
      <c r="T51" s="7">
        <f t="shared" si="4"/>
        <v>14</v>
      </c>
      <c r="U51" s="7">
        <f t="shared" si="9"/>
        <v>0</v>
      </c>
      <c r="V51" s="7">
        <f t="shared" si="5"/>
        <v>108</v>
      </c>
      <c r="W51" s="7">
        <f t="shared" si="6"/>
        <v>0</v>
      </c>
    </row>
    <row r="52" spans="2:23" ht="15" customHeight="1" x14ac:dyDescent="0.35">
      <c r="B52" s="73"/>
      <c r="C52" s="7" t="str">
        <f t="shared" si="0"/>
        <v/>
      </c>
      <c r="D52" s="31" t="str">
        <f t="shared" si="7"/>
        <v/>
      </c>
      <c r="E52" s="7" t="str">
        <f t="shared" si="8"/>
        <v/>
      </c>
      <c r="F52" s="55" t="str">
        <f t="shared" si="8"/>
        <v/>
      </c>
      <c r="G52" s="58" t="str">
        <f t="shared" si="1"/>
        <v/>
      </c>
      <c r="H52" s="6"/>
      <c r="I52" s="50" t="e">
        <f>VLOOKUP(B52, 'Issues Log'!$B$3:$H$302, 7, FALSE)</f>
        <v>#N/A</v>
      </c>
      <c r="J52" s="13" t="e">
        <f>VLOOKUP(B52, 'Issues Log'!$B$3:$D$302, 3, FALSE)</f>
        <v>#N/A</v>
      </c>
      <c r="K52" s="2" t="e">
        <f>VLOOKUP(B52, 'Issues Log'!$B$3:$I$302, 8, FALSE)</f>
        <v>#N/A</v>
      </c>
      <c r="L52" s="56" t="e">
        <f>VLOOKUP($B52, 'Issues Log'!$B$3:$J$302, 9, FALSE)</f>
        <v>#N/A</v>
      </c>
      <c r="M52" s="57" t="e">
        <f>VLOOKUP($B52, 'Issues Log'!$B$3:$K$302, 10, FALSE)</f>
        <v>#N/A</v>
      </c>
      <c r="N52" s="57"/>
      <c r="O52" s="57">
        <f t="shared" si="2"/>
        <v>-64.400000000000006</v>
      </c>
      <c r="Q52" s="55">
        <f>WORKDAY($D$3,(R52-1),Holidays!$C$5:$C$100)</f>
        <v>42943</v>
      </c>
      <c r="R52" s="7">
        <v>29</v>
      </c>
      <c r="S52" s="7">
        <f t="shared" si="3"/>
        <v>0</v>
      </c>
      <c r="T52" s="7">
        <f t="shared" si="4"/>
        <v>14</v>
      </c>
      <c r="U52" s="7">
        <f t="shared" si="9"/>
        <v>0</v>
      </c>
      <c r="V52" s="7">
        <f t="shared" si="5"/>
        <v>112</v>
      </c>
      <c r="W52" s="7">
        <f t="shared" si="6"/>
        <v>0</v>
      </c>
    </row>
    <row r="53" spans="2:23" ht="15" customHeight="1" x14ac:dyDescent="0.35">
      <c r="B53" s="73"/>
      <c r="C53" s="7" t="str">
        <f t="shared" si="0"/>
        <v/>
      </c>
      <c r="D53" s="31" t="str">
        <f t="shared" si="7"/>
        <v/>
      </c>
      <c r="E53" s="7" t="str">
        <f t="shared" si="8"/>
        <v/>
      </c>
      <c r="F53" s="55" t="str">
        <f t="shared" si="8"/>
        <v/>
      </c>
      <c r="G53" s="58" t="str">
        <f t="shared" si="1"/>
        <v/>
      </c>
      <c r="H53" s="6"/>
      <c r="I53" s="50" t="e">
        <f>VLOOKUP(B53, 'Issues Log'!$B$3:$H$302, 7, FALSE)</f>
        <v>#N/A</v>
      </c>
      <c r="J53" s="13" t="e">
        <f>VLOOKUP(B53, 'Issues Log'!$B$3:$D$302, 3, FALSE)</f>
        <v>#N/A</v>
      </c>
      <c r="K53" s="2" t="e">
        <f>VLOOKUP(B53, 'Issues Log'!$B$3:$I$302, 8, FALSE)</f>
        <v>#N/A</v>
      </c>
      <c r="L53" s="56" t="e">
        <f>VLOOKUP($B53, 'Issues Log'!$B$3:$J$302, 9, FALSE)</f>
        <v>#N/A</v>
      </c>
      <c r="M53" s="57" t="e">
        <f>VLOOKUP($B53, 'Issues Log'!$B$3:$K$302, 10, FALSE)</f>
        <v>#N/A</v>
      </c>
      <c r="N53" s="57"/>
      <c r="O53" s="57">
        <f t="shared" si="2"/>
        <v>-67.2</v>
      </c>
      <c r="Q53" s="55">
        <f>WORKDAY($D$3,(R53-1),Holidays!$C$5:$C$100)</f>
        <v>42944</v>
      </c>
      <c r="R53" s="7">
        <v>30</v>
      </c>
      <c r="S53" s="7">
        <f t="shared" si="3"/>
        <v>0</v>
      </c>
      <c r="T53" s="7">
        <f t="shared" si="4"/>
        <v>14</v>
      </c>
      <c r="U53" s="7">
        <f t="shared" si="9"/>
        <v>0</v>
      </c>
      <c r="V53" s="7">
        <f t="shared" si="5"/>
        <v>116</v>
      </c>
      <c r="W53" s="7">
        <f t="shared" si="6"/>
        <v>0</v>
      </c>
    </row>
    <row r="54" spans="2:23" ht="15" customHeight="1" x14ac:dyDescent="0.35">
      <c r="B54" s="73"/>
      <c r="C54" s="7" t="str">
        <f t="shared" si="0"/>
        <v/>
      </c>
      <c r="D54" s="31" t="str">
        <f t="shared" si="7"/>
        <v/>
      </c>
      <c r="E54" s="7" t="str">
        <f t="shared" si="8"/>
        <v/>
      </c>
      <c r="F54" s="55" t="str">
        <f t="shared" si="8"/>
        <v/>
      </c>
      <c r="G54" s="58" t="str">
        <f t="shared" si="1"/>
        <v/>
      </c>
      <c r="H54" s="6"/>
      <c r="I54" s="50" t="e">
        <f>VLOOKUP(B54, 'Issues Log'!$B$3:$H$302, 7, FALSE)</f>
        <v>#N/A</v>
      </c>
      <c r="J54" s="13" t="e">
        <f>VLOOKUP(B54, 'Issues Log'!$B$3:$D$302, 3, FALSE)</f>
        <v>#N/A</v>
      </c>
      <c r="K54" s="2" t="e">
        <f>VLOOKUP(B54, 'Issues Log'!$B$3:$I$302, 8, FALSE)</f>
        <v>#N/A</v>
      </c>
      <c r="L54" s="56" t="e">
        <f>VLOOKUP($B54, 'Issues Log'!$B$3:$J$302, 9, FALSE)</f>
        <v>#N/A</v>
      </c>
      <c r="M54" s="57" t="e">
        <f>VLOOKUP($B54, 'Issues Log'!$B$3:$K$302, 10, FALSE)</f>
        <v>#N/A</v>
      </c>
      <c r="N54" s="57"/>
      <c r="O54" s="57">
        <f t="shared" si="2"/>
        <v>16.8</v>
      </c>
    </row>
    <row r="55" spans="2:23" ht="15" customHeight="1" x14ac:dyDescent="0.35">
      <c r="B55" s="73"/>
      <c r="C55" s="7" t="str">
        <f t="shared" si="0"/>
        <v/>
      </c>
      <c r="D55" s="31" t="str">
        <f t="shared" si="7"/>
        <v/>
      </c>
      <c r="E55" s="7" t="str">
        <f t="shared" si="8"/>
        <v/>
      </c>
      <c r="F55" s="55" t="str">
        <f t="shared" si="8"/>
        <v/>
      </c>
      <c r="G55" s="58" t="str">
        <f t="shared" si="1"/>
        <v/>
      </c>
      <c r="H55" s="6"/>
      <c r="I55" s="50" t="e">
        <f>VLOOKUP(B55, 'Issues Log'!$B$3:$H$302, 7, FALSE)</f>
        <v>#N/A</v>
      </c>
      <c r="J55" s="13" t="e">
        <f>VLOOKUP(B55, 'Issues Log'!$B$3:$D$302, 3, FALSE)</f>
        <v>#N/A</v>
      </c>
      <c r="K55" s="2" t="e">
        <f>VLOOKUP(B55, 'Issues Log'!$B$3:$I$302, 8, FALSE)</f>
        <v>#N/A</v>
      </c>
      <c r="L55" s="56" t="e">
        <f>VLOOKUP($B55, 'Issues Log'!$B$3:$J$302, 9, FALSE)</f>
        <v>#N/A</v>
      </c>
      <c r="M55" s="57" t="e">
        <f>VLOOKUP($B55, 'Issues Log'!$B$3:$K$302, 10, FALSE)</f>
        <v>#N/A</v>
      </c>
      <c r="N55" s="57"/>
      <c r="O55" s="57">
        <f t="shared" si="2"/>
        <v>16.8</v>
      </c>
    </row>
    <row r="56" spans="2:23" ht="15" customHeight="1" x14ac:dyDescent="0.35">
      <c r="B56" s="73"/>
      <c r="C56" s="7" t="str">
        <f t="shared" si="0"/>
        <v/>
      </c>
      <c r="D56" s="31" t="str">
        <f t="shared" si="7"/>
        <v/>
      </c>
      <c r="E56" s="7" t="str">
        <f t="shared" si="8"/>
        <v/>
      </c>
      <c r="F56" s="55" t="str">
        <f t="shared" si="8"/>
        <v/>
      </c>
      <c r="G56" s="58" t="str">
        <f t="shared" si="1"/>
        <v/>
      </c>
      <c r="H56" s="6"/>
      <c r="I56" s="50" t="e">
        <f>VLOOKUP(B56, 'Issues Log'!$B$3:$H$302, 7, FALSE)</f>
        <v>#N/A</v>
      </c>
      <c r="J56" s="13" t="e">
        <f>VLOOKUP(B56, 'Issues Log'!$B$3:$D$302, 3, FALSE)</f>
        <v>#N/A</v>
      </c>
      <c r="K56" s="2" t="e">
        <f>VLOOKUP(B56, 'Issues Log'!$B$3:$I$302, 8, FALSE)</f>
        <v>#N/A</v>
      </c>
      <c r="L56" s="56" t="e">
        <f>VLOOKUP($B56, 'Issues Log'!$B$3:$J$302, 9, FALSE)</f>
        <v>#N/A</v>
      </c>
      <c r="M56" s="57" t="e">
        <f>VLOOKUP($B56, 'Issues Log'!$B$3:$K$302, 10, FALSE)</f>
        <v>#N/A</v>
      </c>
      <c r="N56" s="57"/>
      <c r="O56" s="57">
        <f t="shared" si="2"/>
        <v>16.8</v>
      </c>
    </row>
    <row r="57" spans="2:23" ht="15" customHeight="1" x14ac:dyDescent="0.35">
      <c r="B57" s="73"/>
      <c r="C57" s="7" t="str">
        <f t="shared" si="0"/>
        <v/>
      </c>
      <c r="D57" s="31" t="str">
        <f t="shared" si="7"/>
        <v/>
      </c>
      <c r="E57" s="7" t="str">
        <f t="shared" si="8"/>
        <v/>
      </c>
      <c r="F57" s="55" t="str">
        <f t="shared" si="8"/>
        <v/>
      </c>
      <c r="G57" s="58" t="str">
        <f t="shared" si="1"/>
        <v/>
      </c>
      <c r="H57" s="6"/>
      <c r="I57" s="50" t="e">
        <f>VLOOKUP(B57, 'Issues Log'!$B$3:$H$302, 7, FALSE)</f>
        <v>#N/A</v>
      </c>
      <c r="J57" s="13" t="e">
        <f>VLOOKUP(B57, 'Issues Log'!$B$3:$D$302, 3, FALSE)</f>
        <v>#N/A</v>
      </c>
      <c r="K57" s="2" t="e">
        <f>VLOOKUP(B57, 'Issues Log'!$B$3:$I$302, 8, FALSE)</f>
        <v>#N/A</v>
      </c>
      <c r="L57" s="56" t="e">
        <f>VLOOKUP($B57, 'Issues Log'!$B$3:$J$302, 9, FALSE)</f>
        <v>#N/A</v>
      </c>
      <c r="M57" s="57" t="e">
        <f>VLOOKUP($B57, 'Issues Log'!$B$3:$K$302, 10, FALSE)</f>
        <v>#N/A</v>
      </c>
      <c r="N57" s="57"/>
      <c r="O57" s="57">
        <f t="shared" si="2"/>
        <v>16.8</v>
      </c>
    </row>
    <row r="58" spans="2:23" ht="15" customHeight="1" x14ac:dyDescent="0.35">
      <c r="B58" s="73"/>
      <c r="C58" s="7" t="str">
        <f t="shared" si="0"/>
        <v/>
      </c>
      <c r="D58" s="31" t="str">
        <f t="shared" si="7"/>
        <v/>
      </c>
      <c r="E58" s="7" t="str">
        <f t="shared" si="8"/>
        <v/>
      </c>
      <c r="F58" s="55" t="str">
        <f t="shared" si="8"/>
        <v/>
      </c>
      <c r="G58" s="58" t="str">
        <f t="shared" si="1"/>
        <v/>
      </c>
      <c r="H58" s="6"/>
      <c r="I58" s="50" t="e">
        <f>VLOOKUP(B58, 'Issues Log'!$B$3:$H$302, 7, FALSE)</f>
        <v>#N/A</v>
      </c>
      <c r="J58" s="13" t="e">
        <f>VLOOKUP(B58, 'Issues Log'!$B$3:$D$302, 3, FALSE)</f>
        <v>#N/A</v>
      </c>
      <c r="K58" s="2" t="e">
        <f>VLOOKUP(B58, 'Issues Log'!$B$3:$I$302, 8, FALSE)</f>
        <v>#N/A</v>
      </c>
      <c r="L58" s="56" t="e">
        <f>VLOOKUP($B58, 'Issues Log'!$B$3:$J$302, 9, FALSE)</f>
        <v>#N/A</v>
      </c>
      <c r="M58" s="57" t="e">
        <f>VLOOKUP($B58, 'Issues Log'!$B$3:$K$302, 10, FALSE)</f>
        <v>#N/A</v>
      </c>
      <c r="N58" s="57"/>
      <c r="O58" s="57">
        <f t="shared" si="2"/>
        <v>16.8</v>
      </c>
    </row>
    <row r="59" spans="2:23" ht="15" customHeight="1" x14ac:dyDescent="0.35">
      <c r="B59" s="73"/>
      <c r="C59" s="7" t="str">
        <f t="shared" si="0"/>
        <v/>
      </c>
      <c r="D59" s="31" t="str">
        <f t="shared" si="7"/>
        <v/>
      </c>
      <c r="E59" s="7" t="str">
        <f t="shared" si="8"/>
        <v/>
      </c>
      <c r="F59" s="55" t="str">
        <f t="shared" si="8"/>
        <v/>
      </c>
      <c r="G59" s="58" t="str">
        <f t="shared" si="1"/>
        <v/>
      </c>
      <c r="H59" s="6"/>
      <c r="I59" s="50" t="e">
        <f>VLOOKUP(B59, 'Issues Log'!$B$3:$H$302, 7, FALSE)</f>
        <v>#N/A</v>
      </c>
      <c r="J59" s="13" t="e">
        <f>VLOOKUP(B59, 'Issues Log'!$B$3:$D$302, 3, FALSE)</f>
        <v>#N/A</v>
      </c>
      <c r="K59" s="2" t="e">
        <f>VLOOKUP(B59, 'Issues Log'!$B$3:$I$302, 8, FALSE)</f>
        <v>#N/A</v>
      </c>
      <c r="L59" s="56" t="e">
        <f>VLOOKUP($B59, 'Issues Log'!$B$3:$J$302, 9, FALSE)</f>
        <v>#N/A</v>
      </c>
      <c r="M59" s="57" t="e">
        <f>VLOOKUP($B59, 'Issues Log'!$B$3:$K$302, 10, FALSE)</f>
        <v>#N/A</v>
      </c>
      <c r="N59" s="57"/>
      <c r="O59" s="57">
        <f t="shared" si="2"/>
        <v>16.8</v>
      </c>
    </row>
    <row r="60" spans="2:23" ht="15" customHeight="1" x14ac:dyDescent="0.35">
      <c r="B60" s="73"/>
      <c r="C60" s="7" t="str">
        <f t="shared" si="0"/>
        <v/>
      </c>
      <c r="D60" s="31" t="str">
        <f t="shared" si="7"/>
        <v/>
      </c>
      <c r="E60" s="7" t="str">
        <f t="shared" si="8"/>
        <v/>
      </c>
      <c r="F60" s="55" t="str">
        <f t="shared" si="8"/>
        <v/>
      </c>
      <c r="G60" s="58" t="str">
        <f t="shared" si="1"/>
        <v/>
      </c>
      <c r="H60" s="6"/>
      <c r="I60" s="50" t="e">
        <f>VLOOKUP(B60, 'Issues Log'!$B$3:$H$302, 7, FALSE)</f>
        <v>#N/A</v>
      </c>
      <c r="J60" s="13" t="e">
        <f>VLOOKUP(B60, 'Issues Log'!$B$3:$D$302, 3, FALSE)</f>
        <v>#N/A</v>
      </c>
      <c r="K60" s="2" t="e">
        <f>VLOOKUP(B60, 'Issues Log'!$B$3:$I$302, 8, FALSE)</f>
        <v>#N/A</v>
      </c>
      <c r="L60" s="56" t="e">
        <f>VLOOKUP($B60, 'Issues Log'!$B$3:$J$302, 9, FALSE)</f>
        <v>#N/A</v>
      </c>
      <c r="M60" s="57" t="e">
        <f>VLOOKUP($B60, 'Issues Log'!$B$3:$K$302, 10, FALSE)</f>
        <v>#N/A</v>
      </c>
      <c r="N60" s="57"/>
      <c r="O60" s="57">
        <f t="shared" si="2"/>
        <v>16.8</v>
      </c>
    </row>
    <row r="61" spans="2:23" ht="15" customHeight="1" x14ac:dyDescent="0.35">
      <c r="B61" s="73"/>
      <c r="C61" s="7" t="str">
        <f t="shared" si="0"/>
        <v/>
      </c>
      <c r="D61" s="31" t="str">
        <f t="shared" si="7"/>
        <v/>
      </c>
      <c r="E61" s="7" t="str">
        <f t="shared" si="8"/>
        <v/>
      </c>
      <c r="F61" s="55" t="str">
        <f t="shared" si="8"/>
        <v/>
      </c>
      <c r="G61" s="58" t="str">
        <f t="shared" si="1"/>
        <v/>
      </c>
      <c r="H61" s="6"/>
      <c r="I61" s="50" t="e">
        <f>VLOOKUP(B61, 'Issues Log'!$B$3:$H$302, 7, FALSE)</f>
        <v>#N/A</v>
      </c>
      <c r="J61" s="13" t="e">
        <f>VLOOKUP(B61, 'Issues Log'!$B$3:$D$302, 3, FALSE)</f>
        <v>#N/A</v>
      </c>
      <c r="K61" s="2" t="e">
        <f>VLOOKUP(B61, 'Issues Log'!$B$3:$I$302, 8, FALSE)</f>
        <v>#N/A</v>
      </c>
      <c r="L61" s="56" t="e">
        <f>VLOOKUP($B61, 'Issues Log'!$B$3:$J$302, 9, FALSE)</f>
        <v>#N/A</v>
      </c>
      <c r="M61" s="57" t="e">
        <f>VLOOKUP($B61, 'Issues Log'!$B$3:$K$302, 10, FALSE)</f>
        <v>#N/A</v>
      </c>
      <c r="N61" s="57"/>
      <c r="O61" s="57">
        <f t="shared" si="2"/>
        <v>16.8</v>
      </c>
    </row>
    <row r="62" spans="2:23" ht="15" customHeight="1" x14ac:dyDescent="0.35">
      <c r="B62" s="73"/>
      <c r="C62" s="7" t="str">
        <f t="shared" si="0"/>
        <v/>
      </c>
      <c r="D62" s="31" t="str">
        <f t="shared" si="7"/>
        <v/>
      </c>
      <c r="E62" s="7" t="str">
        <f t="shared" si="8"/>
        <v/>
      </c>
      <c r="F62" s="55" t="str">
        <f t="shared" si="8"/>
        <v/>
      </c>
      <c r="G62" s="58" t="str">
        <f t="shared" si="1"/>
        <v/>
      </c>
      <c r="H62" s="6"/>
      <c r="I62" s="50" t="e">
        <f>VLOOKUP(B62, 'Issues Log'!$B$3:$H$302, 7, FALSE)</f>
        <v>#N/A</v>
      </c>
      <c r="J62" s="13" t="e">
        <f>VLOOKUP(B62, 'Issues Log'!$B$3:$D$302, 3, FALSE)</f>
        <v>#N/A</v>
      </c>
      <c r="K62" s="2" t="e">
        <f>VLOOKUP(B62, 'Issues Log'!$B$3:$I$302, 8, FALSE)</f>
        <v>#N/A</v>
      </c>
      <c r="L62" s="56" t="e">
        <f>VLOOKUP($B62, 'Issues Log'!$B$3:$J$302, 9, FALSE)</f>
        <v>#N/A</v>
      </c>
      <c r="M62" s="57" t="e">
        <f>VLOOKUP($B62, 'Issues Log'!$B$3:$K$302, 10, FALSE)</f>
        <v>#N/A</v>
      </c>
      <c r="N62" s="57"/>
      <c r="O62" s="57">
        <f t="shared" si="2"/>
        <v>16.8</v>
      </c>
    </row>
    <row r="63" spans="2:23" ht="15" customHeight="1" x14ac:dyDescent="0.35">
      <c r="B63" s="73"/>
      <c r="C63" s="7" t="str">
        <f t="shared" si="0"/>
        <v/>
      </c>
      <c r="D63" s="31" t="str">
        <f t="shared" si="7"/>
        <v/>
      </c>
      <c r="E63" s="7" t="str">
        <f t="shared" si="8"/>
        <v/>
      </c>
      <c r="F63" s="55" t="str">
        <f t="shared" si="8"/>
        <v/>
      </c>
      <c r="G63" s="58" t="str">
        <f t="shared" si="1"/>
        <v/>
      </c>
      <c r="H63" s="6"/>
      <c r="I63" s="50" t="e">
        <f>VLOOKUP(B63, 'Issues Log'!$B$3:$H$302, 7, FALSE)</f>
        <v>#N/A</v>
      </c>
      <c r="J63" s="13" t="e">
        <f>VLOOKUP(B63, 'Issues Log'!$B$3:$D$302, 3, FALSE)</f>
        <v>#N/A</v>
      </c>
      <c r="K63" s="2" t="e">
        <f>VLOOKUP(B63, 'Issues Log'!$B$3:$I$302, 8, FALSE)</f>
        <v>#N/A</v>
      </c>
      <c r="L63" s="56" t="e">
        <f>VLOOKUP($B63, 'Issues Log'!$B$3:$J$302, 9, FALSE)</f>
        <v>#N/A</v>
      </c>
      <c r="M63" s="57" t="e">
        <f>VLOOKUP($B63, 'Issues Log'!$B$3:$K$302, 10, FALSE)</f>
        <v>#N/A</v>
      </c>
      <c r="N63" s="57"/>
      <c r="O63" s="57">
        <f t="shared" si="2"/>
        <v>16.8</v>
      </c>
    </row>
    <row r="64" spans="2:23" ht="15" customHeight="1" x14ac:dyDescent="0.35">
      <c r="B64" s="73"/>
      <c r="C64" s="7" t="str">
        <f t="shared" si="0"/>
        <v/>
      </c>
      <c r="D64" s="31" t="str">
        <f t="shared" si="7"/>
        <v/>
      </c>
      <c r="E64" s="7" t="str">
        <f t="shared" si="8"/>
        <v/>
      </c>
      <c r="F64" s="55" t="str">
        <f t="shared" si="8"/>
        <v/>
      </c>
      <c r="G64" s="58" t="str">
        <f t="shared" si="1"/>
        <v/>
      </c>
      <c r="H64" s="6"/>
      <c r="I64" s="50" t="e">
        <f>VLOOKUP(B64, 'Issues Log'!$B$3:$H$302, 7, FALSE)</f>
        <v>#N/A</v>
      </c>
      <c r="J64" s="13" t="e">
        <f>VLOOKUP(B64, 'Issues Log'!$B$3:$D$302, 3, FALSE)</f>
        <v>#N/A</v>
      </c>
      <c r="K64" s="2" t="e">
        <f>VLOOKUP(B64, 'Issues Log'!$B$3:$I$302, 8, FALSE)</f>
        <v>#N/A</v>
      </c>
      <c r="L64" s="56" t="e">
        <f>VLOOKUP($B64, 'Issues Log'!$B$3:$J$302, 9, FALSE)</f>
        <v>#N/A</v>
      </c>
      <c r="M64" s="57" t="e">
        <f>VLOOKUP($B64, 'Issues Log'!$B$3:$K$302, 10, FALSE)</f>
        <v>#N/A</v>
      </c>
      <c r="N64" s="57"/>
      <c r="O64" s="57">
        <f t="shared" si="2"/>
        <v>16.8</v>
      </c>
    </row>
    <row r="65" spans="2:15" ht="15" customHeight="1" x14ac:dyDescent="0.35">
      <c r="B65" s="73"/>
      <c r="C65" s="7" t="str">
        <f t="shared" si="0"/>
        <v/>
      </c>
      <c r="D65" s="31" t="str">
        <f t="shared" si="7"/>
        <v/>
      </c>
      <c r="E65" s="7" t="str">
        <f t="shared" si="8"/>
        <v/>
      </c>
      <c r="F65" s="55" t="str">
        <f t="shared" si="8"/>
        <v/>
      </c>
      <c r="G65" s="58" t="str">
        <f t="shared" si="1"/>
        <v/>
      </c>
      <c r="H65" s="6"/>
      <c r="I65" s="50" t="e">
        <f>VLOOKUP(B65, 'Issues Log'!$B$3:$H$302, 7, FALSE)</f>
        <v>#N/A</v>
      </c>
      <c r="J65" s="13" t="e">
        <f>VLOOKUP(B65, 'Issues Log'!$B$3:$D$302, 3, FALSE)</f>
        <v>#N/A</v>
      </c>
      <c r="K65" s="2" t="e">
        <f>VLOOKUP(B65, 'Issues Log'!$B$3:$I$302, 8, FALSE)</f>
        <v>#N/A</v>
      </c>
      <c r="L65" s="56" t="e">
        <f>VLOOKUP($B65, 'Issues Log'!$B$3:$J$302, 9, FALSE)</f>
        <v>#N/A</v>
      </c>
      <c r="M65" s="57" t="e">
        <f>VLOOKUP($B65, 'Issues Log'!$B$3:$K$302, 10, FALSE)</f>
        <v>#N/A</v>
      </c>
      <c r="N65" s="57"/>
      <c r="O65" s="57">
        <f t="shared" si="2"/>
        <v>16.8</v>
      </c>
    </row>
    <row r="66" spans="2:15" ht="15" customHeight="1" x14ac:dyDescent="0.35">
      <c r="B66" s="73"/>
      <c r="C66" s="7" t="str">
        <f t="shared" si="0"/>
        <v/>
      </c>
      <c r="D66" s="31" t="str">
        <f t="shared" si="7"/>
        <v/>
      </c>
      <c r="E66" s="7" t="str">
        <f t="shared" si="8"/>
        <v/>
      </c>
      <c r="F66" s="55" t="str">
        <f t="shared" si="8"/>
        <v/>
      </c>
      <c r="G66" s="58" t="str">
        <f t="shared" si="1"/>
        <v/>
      </c>
      <c r="H66" s="6"/>
      <c r="I66" s="50" t="e">
        <f>VLOOKUP(B66, 'Issues Log'!$B$3:$H$302, 7, FALSE)</f>
        <v>#N/A</v>
      </c>
      <c r="J66" s="13" t="e">
        <f>VLOOKUP(B66, 'Issues Log'!$B$3:$D$302, 3, FALSE)</f>
        <v>#N/A</v>
      </c>
      <c r="K66" s="2" t="e">
        <f>VLOOKUP(B66, 'Issues Log'!$B$3:$I$302, 8, FALSE)</f>
        <v>#N/A</v>
      </c>
      <c r="L66" s="56" t="e">
        <f>VLOOKUP($B66, 'Issues Log'!$B$3:$J$302, 9, FALSE)</f>
        <v>#N/A</v>
      </c>
      <c r="M66" s="57" t="e">
        <f>VLOOKUP($B66, 'Issues Log'!$B$3:$K$302, 10, FALSE)</f>
        <v>#N/A</v>
      </c>
      <c r="N66" s="57"/>
      <c r="O66" s="57">
        <f t="shared" si="2"/>
        <v>16.8</v>
      </c>
    </row>
    <row r="67" spans="2:15" ht="15" customHeight="1" x14ac:dyDescent="0.35">
      <c r="B67" s="73"/>
      <c r="C67" s="7" t="str">
        <f t="shared" si="0"/>
        <v/>
      </c>
      <c r="D67" s="31" t="str">
        <f t="shared" si="7"/>
        <v/>
      </c>
      <c r="E67" s="7" t="str">
        <f t="shared" si="8"/>
        <v/>
      </c>
      <c r="F67" s="55" t="str">
        <f t="shared" si="8"/>
        <v/>
      </c>
      <c r="G67" s="58" t="str">
        <f t="shared" si="1"/>
        <v/>
      </c>
      <c r="H67" s="6"/>
      <c r="I67" s="50" t="e">
        <f>VLOOKUP(B67, 'Issues Log'!$B$3:$H$302, 7, FALSE)</f>
        <v>#N/A</v>
      </c>
      <c r="J67" s="13" t="e">
        <f>VLOOKUP(B67, 'Issues Log'!$B$3:$D$302, 3, FALSE)</f>
        <v>#N/A</v>
      </c>
      <c r="K67" s="2" t="e">
        <f>VLOOKUP(B67, 'Issues Log'!$B$3:$I$302, 8, FALSE)</f>
        <v>#N/A</v>
      </c>
      <c r="L67" s="56" t="e">
        <f>VLOOKUP($B67, 'Issues Log'!$B$3:$J$302, 9, FALSE)</f>
        <v>#N/A</v>
      </c>
      <c r="M67" s="57" t="e">
        <f>VLOOKUP($B67, 'Issues Log'!$B$3:$K$302, 10, FALSE)</f>
        <v>#N/A</v>
      </c>
      <c r="N67" s="57"/>
      <c r="O67" s="57">
        <f t="shared" si="2"/>
        <v>16.8</v>
      </c>
    </row>
    <row r="68" spans="2:15" ht="15" customHeight="1" x14ac:dyDescent="0.35">
      <c r="B68" s="73"/>
      <c r="C68" s="7" t="str">
        <f t="shared" si="0"/>
        <v/>
      </c>
      <c r="D68" s="31" t="str">
        <f t="shared" si="7"/>
        <v/>
      </c>
      <c r="E68" s="7" t="str">
        <f t="shared" si="8"/>
        <v/>
      </c>
      <c r="F68" s="55" t="str">
        <f t="shared" si="8"/>
        <v/>
      </c>
      <c r="G68" s="58" t="str">
        <f t="shared" si="1"/>
        <v/>
      </c>
      <c r="H68" s="6"/>
      <c r="I68" s="50" t="e">
        <f>VLOOKUP(B68, 'Issues Log'!$B$3:$H$302, 7, FALSE)</f>
        <v>#N/A</v>
      </c>
      <c r="J68" s="13" t="e">
        <f>VLOOKUP(B68, 'Issues Log'!$B$3:$D$302, 3, FALSE)</f>
        <v>#N/A</v>
      </c>
      <c r="K68" s="2" t="e">
        <f>VLOOKUP(B68, 'Issues Log'!$B$3:$I$302, 8, FALSE)</f>
        <v>#N/A</v>
      </c>
      <c r="L68" s="56" t="e">
        <f>VLOOKUP($B68, 'Issues Log'!$B$3:$J$302, 9, FALSE)</f>
        <v>#N/A</v>
      </c>
      <c r="M68" s="57" t="e">
        <f>VLOOKUP($B68, 'Issues Log'!$B$3:$K$302, 10, FALSE)</f>
        <v>#N/A</v>
      </c>
      <c r="N68" s="57"/>
      <c r="O68" s="57">
        <f t="shared" si="2"/>
        <v>16.8</v>
      </c>
    </row>
    <row r="69" spans="2:15" ht="15" customHeight="1" x14ac:dyDescent="0.35">
      <c r="B69" s="73"/>
      <c r="C69" s="7" t="str">
        <f t="shared" si="0"/>
        <v/>
      </c>
      <c r="D69" s="31" t="str">
        <f t="shared" si="7"/>
        <v/>
      </c>
      <c r="E69" s="7" t="str">
        <f t="shared" si="8"/>
        <v/>
      </c>
      <c r="F69" s="55" t="str">
        <f t="shared" si="8"/>
        <v/>
      </c>
      <c r="G69" s="58" t="str">
        <f t="shared" si="1"/>
        <v/>
      </c>
      <c r="H69" s="6"/>
      <c r="I69" s="50" t="e">
        <f>VLOOKUP(B69, 'Issues Log'!$B$3:$H$302, 7, FALSE)</f>
        <v>#N/A</v>
      </c>
      <c r="J69" s="13" t="e">
        <f>VLOOKUP(B69, 'Issues Log'!$B$3:$D$302, 3, FALSE)</f>
        <v>#N/A</v>
      </c>
      <c r="K69" s="2" t="e">
        <f>VLOOKUP(B69, 'Issues Log'!$B$3:$I$302, 8, FALSE)</f>
        <v>#N/A</v>
      </c>
      <c r="L69" s="56" t="e">
        <f>VLOOKUP($B69, 'Issues Log'!$B$3:$J$302, 9, FALSE)</f>
        <v>#N/A</v>
      </c>
      <c r="M69" s="57" t="e">
        <f>VLOOKUP($B69, 'Issues Log'!$B$3:$K$302, 10, FALSE)</f>
        <v>#N/A</v>
      </c>
      <c r="N69" s="57"/>
      <c r="O69" s="57">
        <f t="shared" si="2"/>
        <v>16.8</v>
      </c>
    </row>
    <row r="70" spans="2:15" ht="15" customHeight="1" x14ac:dyDescent="0.35">
      <c r="B70" s="73"/>
      <c r="C70" s="7" t="str">
        <f t="shared" si="0"/>
        <v/>
      </c>
      <c r="D70" s="31" t="str">
        <f t="shared" si="7"/>
        <v/>
      </c>
      <c r="E70" s="7" t="str">
        <f t="shared" si="8"/>
        <v/>
      </c>
      <c r="F70" s="55" t="str">
        <f t="shared" si="8"/>
        <v/>
      </c>
      <c r="G70" s="58" t="str">
        <f t="shared" si="1"/>
        <v/>
      </c>
      <c r="H70" s="6"/>
      <c r="I70" s="50" t="e">
        <f>VLOOKUP(B70, 'Issues Log'!$B$3:$H$302, 7, FALSE)</f>
        <v>#N/A</v>
      </c>
      <c r="J70" s="13" t="e">
        <f>VLOOKUP(B70, 'Issues Log'!$B$3:$D$302, 3, FALSE)</f>
        <v>#N/A</v>
      </c>
      <c r="K70" s="2" t="e">
        <f>VLOOKUP(B70, 'Issues Log'!$B$3:$I$302, 8, FALSE)</f>
        <v>#N/A</v>
      </c>
      <c r="L70" s="56" t="e">
        <f>VLOOKUP($B70, 'Issues Log'!$B$3:$J$302, 9, FALSE)</f>
        <v>#N/A</v>
      </c>
      <c r="M70" s="57" t="e">
        <f>VLOOKUP($B70, 'Issues Log'!$B$3:$K$302, 10, FALSE)</f>
        <v>#N/A</v>
      </c>
      <c r="N70" s="57"/>
      <c r="O70" s="57">
        <f t="shared" si="2"/>
        <v>16.8</v>
      </c>
    </row>
    <row r="71" spans="2:15" ht="15" customHeight="1" x14ac:dyDescent="0.35">
      <c r="B71" s="73"/>
      <c r="C71" s="7" t="str">
        <f t="shared" si="0"/>
        <v/>
      </c>
      <c r="D71" s="31" t="str">
        <f t="shared" si="7"/>
        <v/>
      </c>
      <c r="E71" s="7" t="str">
        <f t="shared" si="8"/>
        <v/>
      </c>
      <c r="F71" s="55" t="str">
        <f t="shared" si="8"/>
        <v/>
      </c>
      <c r="G71" s="58" t="str">
        <f t="shared" si="1"/>
        <v/>
      </c>
      <c r="H71" s="6"/>
      <c r="I71" s="50" t="e">
        <f>VLOOKUP(B71, 'Issues Log'!$B$3:$H$302, 7, FALSE)</f>
        <v>#N/A</v>
      </c>
      <c r="J71" s="13" t="e">
        <f>VLOOKUP(B71, 'Issues Log'!$B$3:$D$302, 3, FALSE)</f>
        <v>#N/A</v>
      </c>
      <c r="K71" s="2" t="e">
        <f>VLOOKUP(B71, 'Issues Log'!$B$3:$I$302, 8, FALSE)</f>
        <v>#N/A</v>
      </c>
      <c r="L71" s="56" t="e">
        <f>VLOOKUP($B71, 'Issues Log'!$B$3:$J$302, 9, FALSE)</f>
        <v>#N/A</v>
      </c>
      <c r="M71" s="57" t="e">
        <f>VLOOKUP($B71, 'Issues Log'!$B$3:$K$302, 10, FALSE)</f>
        <v>#N/A</v>
      </c>
      <c r="N71" s="57"/>
      <c r="O71" s="57">
        <f t="shared" si="2"/>
        <v>16.8</v>
      </c>
    </row>
    <row r="72" spans="2:15" ht="15" customHeight="1" x14ac:dyDescent="0.35">
      <c r="B72" s="73"/>
      <c r="C72" s="7" t="str">
        <f t="shared" si="0"/>
        <v/>
      </c>
      <c r="D72" s="31" t="str">
        <f t="shared" si="7"/>
        <v/>
      </c>
      <c r="E72" s="7" t="str">
        <f t="shared" si="8"/>
        <v/>
      </c>
      <c r="F72" s="55" t="str">
        <f t="shared" si="8"/>
        <v/>
      </c>
      <c r="G72" s="58" t="str">
        <f t="shared" si="1"/>
        <v/>
      </c>
      <c r="H72" s="6"/>
      <c r="I72" s="50" t="e">
        <f>VLOOKUP(B72, 'Issues Log'!$B$3:$H$302, 7, FALSE)</f>
        <v>#N/A</v>
      </c>
      <c r="J72" s="13" t="e">
        <f>VLOOKUP(B72, 'Issues Log'!$B$3:$D$302, 3, FALSE)</f>
        <v>#N/A</v>
      </c>
      <c r="K72" s="2" t="e">
        <f>VLOOKUP(B72, 'Issues Log'!$B$3:$I$302, 8, FALSE)</f>
        <v>#N/A</v>
      </c>
      <c r="L72" s="56" t="e">
        <f>VLOOKUP($B72, 'Issues Log'!$B$3:$J$302, 9, FALSE)</f>
        <v>#N/A</v>
      </c>
      <c r="M72" s="57" t="e">
        <f>VLOOKUP($B72, 'Issues Log'!$B$3:$K$302, 10, FALSE)</f>
        <v>#N/A</v>
      </c>
      <c r="N72" s="57"/>
      <c r="O72" s="57">
        <f t="shared" si="2"/>
        <v>16.8</v>
      </c>
    </row>
    <row r="73" spans="2:15" ht="15" customHeight="1" x14ac:dyDescent="0.35">
      <c r="B73" s="46"/>
      <c r="C73" s="46"/>
      <c r="D73" s="46"/>
      <c r="E73" s="46"/>
      <c r="F73" s="46"/>
      <c r="G73" s="46"/>
      <c r="I73" s="18"/>
    </row>
    <row r="74" spans="2:15" ht="15" customHeight="1" x14ac:dyDescent="0.35"/>
    <row r="75" spans="2:15" ht="15" customHeight="1" x14ac:dyDescent="0.35"/>
    <row r="76" spans="2:15" ht="15" customHeight="1" x14ac:dyDescent="0.35"/>
    <row r="77" spans="2:15" ht="15" customHeight="1" x14ac:dyDescent="0.35"/>
    <row r="78" spans="2:15" ht="15" customHeight="1" x14ac:dyDescent="0.35"/>
    <row r="79" spans="2:15" ht="15" customHeight="1" x14ac:dyDescent="0.35"/>
    <row r="80" spans="2:15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</sheetData>
  <phoneticPr fontId="3" type="noConversion"/>
  <conditionalFormatting sqref="D21">
    <cfRule type="cellIs" dxfId="1" priority="1" stopIfTrue="1" operator="lessThan">
      <formula>-0.25</formula>
    </cfRule>
    <cfRule type="cellIs" dxfId="0" priority="2" stopIfTrue="1" operator="between">
      <formula>-0.25</formula>
      <formula>0.75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3"/>
  <sheetViews>
    <sheetView workbookViewId="0">
      <selection activeCell="L28" sqref="L28"/>
    </sheetView>
  </sheetViews>
  <sheetFormatPr defaultRowHeight="12.75" x14ac:dyDescent="0.35"/>
  <cols>
    <col min="1" max="1" width="3" customWidth="1"/>
    <col min="2" max="2" width="20.6640625" customWidth="1"/>
  </cols>
  <sheetData>
    <row r="2" spans="2:2" x14ac:dyDescent="0.35">
      <c r="B2" t="s">
        <v>31</v>
      </c>
    </row>
    <row r="4" spans="2:2" x14ac:dyDescent="0.35">
      <c r="B4" s="80" t="s">
        <v>45</v>
      </c>
    </row>
    <row r="5" spans="2:2" x14ac:dyDescent="0.35">
      <c r="B5" s="80" t="s">
        <v>47</v>
      </c>
    </row>
    <row r="6" spans="2:2" x14ac:dyDescent="0.35">
      <c r="B6" s="80" t="s">
        <v>46</v>
      </c>
    </row>
    <row r="7" spans="2:2" x14ac:dyDescent="0.35">
      <c r="B7" s="80" t="s">
        <v>48</v>
      </c>
    </row>
    <row r="8" spans="2:2" x14ac:dyDescent="0.35">
      <c r="B8" s="92" t="s">
        <v>70</v>
      </c>
    </row>
    <row r="9" spans="2:2" x14ac:dyDescent="0.35">
      <c r="B9" s="45"/>
    </row>
    <row r="10" spans="2:2" x14ac:dyDescent="0.35">
      <c r="B10" s="45"/>
    </row>
    <row r="11" spans="2:2" x14ac:dyDescent="0.35">
      <c r="B11" s="28"/>
    </row>
    <row r="12" spans="2:2" x14ac:dyDescent="0.35">
      <c r="B12" s="28"/>
    </row>
    <row r="13" spans="2:2" x14ac:dyDescent="0.35">
      <c r="B13" s="28"/>
    </row>
    <row r="14" spans="2:2" x14ac:dyDescent="0.35">
      <c r="B14" s="28"/>
    </row>
    <row r="15" spans="2:2" x14ac:dyDescent="0.35">
      <c r="B15" s="28"/>
    </row>
    <row r="16" spans="2:2" x14ac:dyDescent="0.35">
      <c r="B16" s="28"/>
    </row>
    <row r="17" spans="2:2" x14ac:dyDescent="0.35">
      <c r="B17" s="28"/>
    </row>
    <row r="18" spans="2:2" x14ac:dyDescent="0.35">
      <c r="B18" s="28"/>
    </row>
    <row r="19" spans="2:2" x14ac:dyDescent="0.35">
      <c r="B19" s="28"/>
    </row>
    <row r="20" spans="2:2" x14ac:dyDescent="0.35">
      <c r="B20" s="28"/>
    </row>
    <row r="21" spans="2:2" x14ac:dyDescent="0.35">
      <c r="B21" s="28"/>
    </row>
    <row r="22" spans="2:2" x14ac:dyDescent="0.35">
      <c r="B22" s="28"/>
    </row>
    <row r="23" spans="2:2" x14ac:dyDescent="0.35">
      <c r="B23" s="28"/>
    </row>
    <row r="24" spans="2:2" x14ac:dyDescent="0.35">
      <c r="B24" s="28"/>
    </row>
    <row r="25" spans="2:2" x14ac:dyDescent="0.35">
      <c r="B25" s="28"/>
    </row>
    <row r="26" spans="2:2" x14ac:dyDescent="0.35">
      <c r="B26" s="28"/>
    </row>
    <row r="27" spans="2:2" x14ac:dyDescent="0.35">
      <c r="B27" s="28"/>
    </row>
    <row r="28" spans="2:2" x14ac:dyDescent="0.35">
      <c r="B28" s="28"/>
    </row>
    <row r="29" spans="2:2" x14ac:dyDescent="0.35">
      <c r="B29" s="28"/>
    </row>
    <row r="30" spans="2:2" x14ac:dyDescent="0.35">
      <c r="B30" s="28"/>
    </row>
    <row r="31" spans="2:2" x14ac:dyDescent="0.35">
      <c r="B31" s="28"/>
    </row>
    <row r="32" spans="2:2" x14ac:dyDescent="0.35">
      <c r="B32" s="28"/>
    </row>
    <row r="33" spans="2:2" x14ac:dyDescent="0.35">
      <c r="B33" s="28"/>
    </row>
    <row r="34" spans="2:2" x14ac:dyDescent="0.35">
      <c r="B34" s="28"/>
    </row>
    <row r="35" spans="2:2" x14ac:dyDescent="0.35">
      <c r="B35" s="28"/>
    </row>
    <row r="36" spans="2:2" x14ac:dyDescent="0.35">
      <c r="B36" s="28"/>
    </row>
    <row r="37" spans="2:2" x14ac:dyDescent="0.35">
      <c r="B37" s="28"/>
    </row>
    <row r="38" spans="2:2" x14ac:dyDescent="0.35">
      <c r="B38" s="28"/>
    </row>
    <row r="39" spans="2:2" x14ac:dyDescent="0.35">
      <c r="B39" s="28"/>
    </row>
    <row r="40" spans="2:2" x14ac:dyDescent="0.35">
      <c r="B40" s="28"/>
    </row>
    <row r="41" spans="2:2" x14ac:dyDescent="0.35">
      <c r="B41" s="28"/>
    </row>
    <row r="42" spans="2:2" x14ac:dyDescent="0.35">
      <c r="B42" s="28"/>
    </row>
    <row r="43" spans="2:2" x14ac:dyDescent="0.35">
      <c r="B43" s="28"/>
    </row>
    <row r="44" spans="2:2" x14ac:dyDescent="0.35">
      <c r="B44" s="28"/>
    </row>
    <row r="45" spans="2:2" x14ac:dyDescent="0.35">
      <c r="B45" s="28"/>
    </row>
    <row r="46" spans="2:2" x14ac:dyDescent="0.35">
      <c r="B46" s="28"/>
    </row>
    <row r="47" spans="2:2" x14ac:dyDescent="0.35">
      <c r="B47" s="28"/>
    </row>
    <row r="48" spans="2:2" x14ac:dyDescent="0.35">
      <c r="B48" s="28"/>
    </row>
    <row r="49" spans="2:2" x14ac:dyDescent="0.35">
      <c r="B49" s="28"/>
    </row>
    <row r="50" spans="2:2" x14ac:dyDescent="0.35">
      <c r="B50" s="28"/>
    </row>
    <row r="51" spans="2:2" x14ac:dyDescent="0.35">
      <c r="B51" s="28"/>
    </row>
    <row r="52" spans="2:2" x14ac:dyDescent="0.35">
      <c r="B52" s="28"/>
    </row>
    <row r="53" spans="2:2" x14ac:dyDescent="0.35">
      <c r="B53" s="28"/>
    </row>
    <row r="54" spans="2:2" x14ac:dyDescent="0.35">
      <c r="B54" s="28"/>
    </row>
    <row r="55" spans="2:2" x14ac:dyDescent="0.35">
      <c r="B55" s="28"/>
    </row>
    <row r="56" spans="2:2" x14ac:dyDescent="0.35">
      <c r="B56" s="28"/>
    </row>
    <row r="57" spans="2:2" x14ac:dyDescent="0.35">
      <c r="B57" s="28"/>
    </row>
    <row r="58" spans="2:2" x14ac:dyDescent="0.35">
      <c r="B58" s="28"/>
    </row>
    <row r="59" spans="2:2" x14ac:dyDescent="0.35">
      <c r="B59" s="28"/>
    </row>
    <row r="60" spans="2:2" x14ac:dyDescent="0.35">
      <c r="B60" s="28"/>
    </row>
    <row r="61" spans="2:2" x14ac:dyDescent="0.35">
      <c r="B61" s="28"/>
    </row>
    <row r="62" spans="2:2" x14ac:dyDescent="0.35">
      <c r="B62" s="28"/>
    </row>
    <row r="63" spans="2:2" x14ac:dyDescent="0.35">
      <c r="B63" s="28"/>
    </row>
    <row r="64" spans="2:2" x14ac:dyDescent="0.35">
      <c r="B64" s="28"/>
    </row>
    <row r="65" spans="2:2" x14ac:dyDescent="0.35">
      <c r="B65" s="28"/>
    </row>
    <row r="66" spans="2:2" x14ac:dyDescent="0.35">
      <c r="B66" s="28"/>
    </row>
    <row r="67" spans="2:2" x14ac:dyDescent="0.35">
      <c r="B67" s="28"/>
    </row>
    <row r="68" spans="2:2" x14ac:dyDescent="0.35">
      <c r="B68" s="28"/>
    </row>
    <row r="69" spans="2:2" x14ac:dyDescent="0.35">
      <c r="B69" s="28"/>
    </row>
    <row r="70" spans="2:2" x14ac:dyDescent="0.35">
      <c r="B70" s="28"/>
    </row>
    <row r="71" spans="2:2" x14ac:dyDescent="0.35">
      <c r="B71" s="28"/>
    </row>
    <row r="72" spans="2:2" x14ac:dyDescent="0.35">
      <c r="B72" s="28"/>
    </row>
    <row r="73" spans="2:2" x14ac:dyDescent="0.35">
      <c r="B73" s="28"/>
    </row>
    <row r="74" spans="2:2" x14ac:dyDescent="0.35">
      <c r="B74" s="28"/>
    </row>
    <row r="75" spans="2:2" x14ac:dyDescent="0.35">
      <c r="B75" s="28"/>
    </row>
    <row r="76" spans="2:2" x14ac:dyDescent="0.35">
      <c r="B76" s="28"/>
    </row>
    <row r="77" spans="2:2" x14ac:dyDescent="0.35">
      <c r="B77" s="28"/>
    </row>
    <row r="78" spans="2:2" x14ac:dyDescent="0.35">
      <c r="B78" s="28"/>
    </row>
    <row r="79" spans="2:2" x14ac:dyDescent="0.35">
      <c r="B79" s="28"/>
    </row>
    <row r="80" spans="2:2" x14ac:dyDescent="0.35">
      <c r="B80" s="28"/>
    </row>
    <row r="81" spans="2:2" x14ac:dyDescent="0.35">
      <c r="B81" s="28"/>
    </row>
    <row r="82" spans="2:2" x14ac:dyDescent="0.35">
      <c r="B82" s="28"/>
    </row>
    <row r="83" spans="2:2" x14ac:dyDescent="0.35">
      <c r="B83" s="28"/>
    </row>
    <row r="84" spans="2:2" x14ac:dyDescent="0.35">
      <c r="B84" s="28"/>
    </row>
    <row r="85" spans="2:2" x14ac:dyDescent="0.35">
      <c r="B85" s="28"/>
    </row>
    <row r="86" spans="2:2" x14ac:dyDescent="0.35">
      <c r="B86" s="28"/>
    </row>
    <row r="87" spans="2:2" x14ac:dyDescent="0.35">
      <c r="B87" s="28"/>
    </row>
    <row r="88" spans="2:2" x14ac:dyDescent="0.35">
      <c r="B88" s="28"/>
    </row>
    <row r="89" spans="2:2" x14ac:dyDescent="0.35">
      <c r="B89" s="28"/>
    </row>
    <row r="90" spans="2:2" x14ac:dyDescent="0.35">
      <c r="B90" s="28"/>
    </row>
    <row r="91" spans="2:2" x14ac:dyDescent="0.35">
      <c r="B91" s="28"/>
    </row>
    <row r="92" spans="2:2" x14ac:dyDescent="0.35">
      <c r="B92" s="28"/>
    </row>
    <row r="93" spans="2:2" x14ac:dyDescent="0.35">
      <c r="B93" s="28"/>
    </row>
    <row r="94" spans="2:2" x14ac:dyDescent="0.35">
      <c r="B94" s="28"/>
    </row>
    <row r="95" spans="2:2" x14ac:dyDescent="0.35">
      <c r="B95" s="28"/>
    </row>
    <row r="96" spans="2:2" x14ac:dyDescent="0.35">
      <c r="B96" s="28"/>
    </row>
    <row r="97" spans="2:2" x14ac:dyDescent="0.35">
      <c r="B97" s="28"/>
    </row>
    <row r="98" spans="2:2" x14ac:dyDescent="0.35">
      <c r="B98" s="28"/>
    </row>
    <row r="99" spans="2:2" x14ac:dyDescent="0.35">
      <c r="B99" s="28"/>
    </row>
    <row r="100" spans="2:2" x14ac:dyDescent="0.35">
      <c r="B100" s="28"/>
    </row>
    <row r="101" spans="2:2" x14ac:dyDescent="0.35">
      <c r="B101" s="28"/>
    </row>
    <row r="102" spans="2:2" x14ac:dyDescent="0.35">
      <c r="B102" s="28"/>
    </row>
    <row r="103" spans="2:2" x14ac:dyDescent="0.35">
      <c r="B103" s="2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Issues Log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Members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dkyoon</dc:creator>
  <cp:lastModifiedBy>HEERAK LIM</cp:lastModifiedBy>
  <dcterms:created xsi:type="dcterms:W3CDTF">2016-11-17T04:06:17Z</dcterms:created>
  <dcterms:modified xsi:type="dcterms:W3CDTF">2017-04-30T06:26:59Z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91500ed8-1a4c-4237-89f9-3d5bfad7e127</vt:lpwstr>
  </property>
</Properties>
</file>