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1E345A1CAE9C4DDBA75D99669ACDFB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6550" y="2514600"/>
          <a:ext cx="18288000" cy="9915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BEB733F914AC4818AA65F9668BD365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6550" y="3086100"/>
          <a:ext cx="12353925" cy="689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AE71ECE79AE0477A96109CAF6DB493F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6550" y="4178300"/>
          <a:ext cx="13201650" cy="5629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03FCD0D81234007A3493994173626C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6550" y="5613400"/>
          <a:ext cx="18288000" cy="7267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9678C7793461402D9E9E96BFED41ABC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6550" y="8155305"/>
          <a:ext cx="18288000" cy="792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9CD176DDD38646099ED8BE2F59EAB8F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06550" y="10695305"/>
          <a:ext cx="18135600" cy="849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25FB46551DF47F7AEA4322C612E704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34515" y="13320395"/>
          <a:ext cx="13696950" cy="4048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3411D69BD3564207B0E8C643AA3A854F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06550" y="15775305"/>
          <a:ext cx="12811125" cy="468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177C67363144F409E1AD0159E7A889B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6550" y="18315305"/>
          <a:ext cx="144399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29F82DB400EA45E0A8919F858C18F84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06550" y="20855305"/>
          <a:ext cx="11401425" cy="3686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99494A6CAC848EEA8910E7F5BC51FE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06550" y="23395305"/>
          <a:ext cx="17030700" cy="9867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D48C31CD3F2F4469A5B697580188107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56410" y="26088340"/>
          <a:ext cx="17887950" cy="8477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EFAFBA39925142F5A5E7F507D7EC848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06550" y="25935305"/>
          <a:ext cx="18030825" cy="9324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4D1E61143D7047ABBFCA9D8CCBA1B9C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606550" y="33555305"/>
          <a:ext cx="18011775" cy="9153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337C267388A043B6A06F1E58240B044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06550" y="36095305"/>
          <a:ext cx="14135100" cy="7353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4A0F781DF9B94295B01856F8D061ABB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06550" y="38635305"/>
          <a:ext cx="17106900" cy="780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4213260DD3F249E08F45514D949E238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606550" y="43715305"/>
          <a:ext cx="16506825" cy="815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539DCE41EA6F44D1BAAFE6F543E7E8F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606550" y="41175305"/>
          <a:ext cx="15706725" cy="9134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6A929FCEC5C64C2AA6BE8E927D114FD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334750" y="31015305"/>
          <a:ext cx="18240375" cy="958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C4F31C0360C5464A92101BF68AF2E1ED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606550" y="46255305"/>
          <a:ext cx="18087975" cy="976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F43B599F5A8646A28E69C7C2DB9B0EE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606550" y="48795305"/>
          <a:ext cx="15287625" cy="9153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D197185A12DB4225B9E342106EA1DDD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648950" y="51335305"/>
          <a:ext cx="12906375" cy="7496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3FD75A6C6CCA4579962D70501F2694AD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606550" y="56415305"/>
          <a:ext cx="13296900" cy="7543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<sst xmlns="http://schemas.openxmlformats.org/spreadsheetml/2006/main" count="31" uniqueCount="31">
  <si>
    <r>
      <rPr>
        <b/>
        <sz val="16"/>
        <color theme="0"/>
        <rFont val="微软雅黑"/>
        <charset val="134"/>
      </rPr>
      <t>RPA需求SOP示例</t>
    </r>
    <r>
      <rPr>
        <sz val="11"/>
        <color theme="0"/>
        <rFont val="微软雅黑"/>
        <charset val="134"/>
      </rPr>
      <t xml:space="preserve">
1.请将每一步操作步骤截图并进行说明
2.如需要有</t>
    </r>
    <r>
      <rPr>
        <b/>
        <sz val="11"/>
        <color theme="9" tint="0.4"/>
        <rFont val="微软雅黑"/>
        <charset val="134"/>
      </rPr>
      <t>日期输入/模板文件输入</t>
    </r>
    <r>
      <rPr>
        <sz val="11"/>
        <color theme="0"/>
        <rFont val="微软雅黑"/>
        <charset val="134"/>
      </rPr>
      <t>请在第一步说明
3.如需做</t>
    </r>
    <r>
      <rPr>
        <b/>
        <sz val="11"/>
        <color theme="9" tint="0.4"/>
        <rFont val="微软雅黑"/>
        <charset val="134"/>
      </rPr>
      <t>网页/软件自动登录</t>
    </r>
    <r>
      <rPr>
        <sz val="11"/>
        <color theme="0"/>
        <rFont val="微软雅黑"/>
        <charset val="134"/>
      </rPr>
      <t>，需说明并提供账号密码
4.表格数据操作务必写清楚数据处理过程</t>
    </r>
  </si>
  <si>
    <t>序号</t>
  </si>
  <si>
    <t>截图</t>
  </si>
  <si>
    <t>说明</t>
  </si>
  <si>
    <t>打开厦门东方澄海-出货跟踪表</t>
  </si>
  <si>
    <t>客户代码：10022805</t>
  </si>
  <si>
    <t>打开锦联ERP系统</t>
  </si>
  <si>
    <t>点击图标</t>
  </si>
  <si>
    <t>选中输入框
输入：业务员运单管理</t>
  </si>
  <si>
    <t>点击更多查询条件</t>
  </si>
  <si>
    <t>点击客户代码右侧输入框输入：10022805</t>
  </si>
  <si>
    <t>返回企微智能表格，将当前入仓时间记为X</t>
  </si>
  <si>
    <t>鼠标悬停在日期筛选上方</t>
  </si>
  <si>
    <r>
      <t>日期筛选变为</t>
    </r>
    <r>
      <rPr>
        <sz val="11"/>
        <color theme="4"/>
        <rFont val="宋体"/>
        <charset val="134"/>
      </rPr>
      <t>❌</t>
    </r>
    <r>
      <rPr>
        <sz val="11"/>
        <color theme="4"/>
        <rFont val="微软雅黑"/>
        <charset val="134"/>
      </rPr>
      <t>️后点击</t>
    </r>
  </si>
  <si>
    <t>左侧时间清空后再次点击日期筛选</t>
  </si>
  <si>
    <t>在输入框左侧输入表单最新日期X，格式：YYYY-MM-DD
在输入框右侧输入当前最新日期Y，格式：YYYY-MM-DD</t>
  </si>
  <si>
    <t>1.下拉列表
2.找到入仓时间和表单最新的入仓时间X一致的第一个单号A
3.选中A单号上方的所有订单号，对应的入仓时间，运单号，FBA编号，转单号，国家，件数，销售产品，fba仓库代码，一并保存
运单状态（点击轨迹查询的，绑定第一条轨迹，需要用到ERP的物流轨迹管理）</t>
  </si>
  <si>
    <t>返回到出货跟踪表内，点击新增一行，并选中第一个单元格</t>
  </si>
  <si>
    <t>1.返回到出货跟踪表内，将各个运单号对应的入仓时间，FBA编号，转单号，国家，件数，销售产品，fba仓库代码 进行填写表内</t>
  </si>
  <si>
    <r>
      <t>1.点击签收日期右侧的漏斗进行筛选，筛选</t>
    </r>
    <r>
      <rPr>
        <sz val="11"/>
        <color rgb="FFFF0000"/>
        <rFont val="微软雅黑"/>
        <charset val="0"/>
      </rPr>
      <t>为空</t>
    </r>
    <r>
      <rPr>
        <sz val="11"/>
        <color theme="4"/>
        <rFont val="微软雅黑"/>
        <charset val="0"/>
      </rPr>
      <t xml:space="preserve">
2.选中出货跟踪表内</t>
    </r>
    <r>
      <rPr>
        <sz val="11"/>
        <rFont val="微软雅黑"/>
        <charset val="0"/>
      </rPr>
      <t>签收日期</t>
    </r>
    <r>
      <rPr>
        <sz val="11"/>
        <color rgb="FFFF0000"/>
        <rFont val="微软雅黑"/>
        <charset val="0"/>
      </rPr>
      <t>为空</t>
    </r>
    <r>
      <rPr>
        <sz val="11"/>
        <color theme="4"/>
        <rFont val="微软雅黑"/>
        <charset val="0"/>
      </rPr>
      <t>的运单号，进行</t>
    </r>
    <r>
      <rPr>
        <sz val="11"/>
        <color rgb="FFFF0000"/>
        <rFont val="微软雅黑"/>
        <charset val="0"/>
      </rPr>
      <t>复制</t>
    </r>
  </si>
  <si>
    <t>1.返回锦联系统，点击菜单图标
2.点击输入框，输入物流轨迹管理</t>
  </si>
  <si>
    <t>点击物流轨迹管理</t>
  </si>
  <si>
    <t>1.点击单号右侧的输入框，粘贴非签收轨迹状态的运单号
2.点击查询</t>
  </si>
  <si>
    <t>1.选中运单号和最新轨迹，下拉选中所有，进行复制</t>
  </si>
  <si>
    <t>将ERP系统复制的最新轨迹直接进行粘贴进出货跟踪表，此时需要做一次单号和轨迹的映射核查，单号和轨迹需要和系统内的匹配</t>
  </si>
  <si>
    <t>1.返回ERP系统，双击运单号</t>
  </si>
  <si>
    <t>1.根据内部轨迹的轨迹CODE和轨迹发生时间，进行维护出货追踪表的节点时间，目前需要维护的五大节点：开船，到港，清关，提柜，签收；（若产生查验/甩柜的需要备注对应的最新轨迹在查验/甩柜列内），若轨迹内出现了提柜但是没有显示清关的，默认清关时间和提柜同一天
以下为轨迹节点对应CODE：
开船：DA，BM02, DDP01
到港：AA, CY04
清关：BM03,K2,RD
提柜：JL25 , CY06,X4 ,FN
签收：CC ,CY11+ISA(轨迹备注)，
查验：CY
甩柜：CY05</t>
  </si>
  <si>
    <t xml:space="preserve">例如：轨迹右侧CODE显示DA（发船），对应的轨迹发生时间为2026-3-27
反馈出货跟踪表内，找到对应运单号，在右侧的发船时间内填写2026.3.27
以此类推，将未签收的单号全部进行轨迹节点的维护
</t>
  </si>
  <si>
    <t>特殊情况：若出现了查验/甩柜（CY/CY05）的情况，则在对应运单号右侧的查验/甩柜单元格内，填写对应的轨迹内容</t>
  </si>
  <si>
    <t>按照以上操作循环，只到所有未签收的包裹的轨迹均已更新至最新轨迹，并且对应轨迹节点的发生时间均已维护完成</t>
  </si>
  <si>
    <t>39（工单为半托管时出现此步骤，非半托管则直接跳到下一步）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</si>
</sst>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/>
      <name val="微软雅黑"/>
      <charset val="134"/>
    </font>
    <font>
      <b/>
      <sz val="11"/>
      <name val="微软雅黑"/>
      <charset val="134"/>
    </font>
    <font>
      <sz val="11"/>
      <color theme="4"/>
      <name val="微软雅黑"/>
      <charset val="134"/>
    </font>
    <font>
      <sz val="11"/>
      <color theme="4"/>
      <name val="微软雅黑"/>
      <charset val="0"/>
    </font>
    <font>
      <b/>
      <sz val="11"/>
      <color theme="4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4"/>
      <name val="宋体"/>
      <charset val="134"/>
    </font>
    <font>
      <sz val="11"/>
      <color rgb="FFFF0000"/>
      <name val="微软雅黑"/>
      <charset val="0"/>
    </font>
    <font>
      <sz val="11"/>
      <name val="微软雅黑"/>
      <charset val="0"/>
    </font>
    <font>
      <b/>
      <sz val="11"/>
      <color theme="9" tint="0.4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6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3.png"/><Relationship Id="rId8" Type="http://schemas.openxmlformats.org/officeDocument/2006/relationships/image" Target="media/image12.png"/><Relationship Id="rId7" Type="http://schemas.openxmlformats.org/officeDocument/2006/relationships/image" Target="media/image11.png"/><Relationship Id="rId6" Type="http://schemas.openxmlformats.org/officeDocument/2006/relationships/image" Target="media/image10.png"/><Relationship Id="rId5" Type="http://schemas.openxmlformats.org/officeDocument/2006/relationships/image" Target="media/image9.png"/><Relationship Id="rId4" Type="http://schemas.openxmlformats.org/officeDocument/2006/relationships/image" Target="media/image8.png"/><Relationship Id="rId3" Type="http://schemas.openxmlformats.org/officeDocument/2006/relationships/image" Target="media/image7.png"/><Relationship Id="rId23" Type="http://schemas.openxmlformats.org/officeDocument/2006/relationships/image" Target="media/image27.png"/><Relationship Id="rId22" Type="http://schemas.openxmlformats.org/officeDocument/2006/relationships/image" Target="media/image26.png"/><Relationship Id="rId21" Type="http://schemas.openxmlformats.org/officeDocument/2006/relationships/image" Target="media/image25.png"/><Relationship Id="rId20" Type="http://schemas.openxmlformats.org/officeDocument/2006/relationships/image" Target="media/image24.png"/><Relationship Id="rId2" Type="http://schemas.openxmlformats.org/officeDocument/2006/relationships/image" Target="media/image6.png"/><Relationship Id="rId19" Type="http://schemas.openxmlformats.org/officeDocument/2006/relationships/image" Target="media/image23.png"/><Relationship Id="rId18" Type="http://schemas.openxmlformats.org/officeDocument/2006/relationships/image" Target="media/image22.png"/><Relationship Id="rId17" Type="http://schemas.openxmlformats.org/officeDocument/2006/relationships/image" Target="media/image21.png"/><Relationship Id="rId16" Type="http://schemas.openxmlformats.org/officeDocument/2006/relationships/image" Target="media/image20.png"/><Relationship Id="rId15" Type="http://schemas.openxmlformats.org/officeDocument/2006/relationships/image" Target="media/image19.png"/><Relationship Id="rId14" Type="http://schemas.openxmlformats.org/officeDocument/2006/relationships/image" Target="media/image18.png"/><Relationship Id="rId13" Type="http://schemas.openxmlformats.org/officeDocument/2006/relationships/image" Target="media/image17.png"/><Relationship Id="rId12" Type="http://schemas.openxmlformats.org/officeDocument/2006/relationships/image" Target="media/image16.png"/><Relationship Id="rId11" Type="http://schemas.openxmlformats.org/officeDocument/2006/relationships/image" Target="media/image15.png"/><Relationship Id="rId10" Type="http://schemas.openxmlformats.org/officeDocument/2006/relationships/image" Target="media/image14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699135</xdr:colOff>
      <xdr:row>2</xdr:row>
      <xdr:rowOff>84455</xdr:rowOff>
    </xdr:from>
    <xdr:to>
      <xdr:col>1</xdr:col>
      <xdr:colOff>2785110</xdr:colOff>
      <xdr:row>2</xdr:row>
      <xdr:rowOff>665480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5685" y="1646555"/>
          <a:ext cx="208597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24</xdr:row>
      <xdr:rowOff>553720</xdr:rowOff>
    </xdr:from>
    <xdr:to>
      <xdr:col>1</xdr:col>
      <xdr:colOff>1967230</xdr:colOff>
      <xdr:row>24</xdr:row>
      <xdr:rowOff>1897380</xdr:rowOff>
    </xdr:to>
    <xdr:pic>
      <xdr:nvPicPr>
        <xdr:cNvPr id="30" name="图片 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885" y="51889025"/>
          <a:ext cx="1953895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2254250</xdr:colOff>
      <xdr:row>24</xdr:row>
      <xdr:rowOff>699770</xdr:rowOff>
    </xdr:from>
    <xdr:to>
      <xdr:col>1</xdr:col>
      <xdr:colOff>4142740</xdr:colOff>
      <xdr:row>24</xdr:row>
      <xdr:rowOff>1845310</xdr:rowOff>
    </xdr:to>
    <xdr:pic>
      <xdr:nvPicPr>
        <xdr:cNvPr id="31" name="图片 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60800" y="52035075"/>
          <a:ext cx="1888490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145415</xdr:colOff>
      <xdr:row>25</xdr:row>
      <xdr:rowOff>119380</xdr:rowOff>
    </xdr:from>
    <xdr:to>
      <xdr:col>3</xdr:col>
      <xdr:colOff>3351530</xdr:colOff>
      <xdr:row>25</xdr:row>
      <xdr:rowOff>2384425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794365" y="53994685"/>
          <a:ext cx="3206115" cy="2265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zoomScale="85" zoomScaleNormal="85" topLeftCell="A25" workbookViewId="0">
      <selection activeCell="D27" sqref="D27"/>
    </sheetView>
  </sheetViews>
  <sheetFormatPr defaultColWidth="9" defaultRowHeight="16.5" outlineLevelCol="5"/>
  <cols>
    <col min="1" max="1" width="21.0833333333333" style="2" customWidth="1"/>
    <col min="2" max="2" width="60" style="3" customWidth="1"/>
    <col min="3" max="3" width="58.6666666666667" style="4" customWidth="1"/>
    <col min="4" max="4" width="57.1166666666667" style="5"/>
    <col min="5" max="5" width="63.1083333333333" style="5"/>
    <col min="6" max="16384" width="9" style="5"/>
  </cols>
  <sheetData>
    <row r="1" ht="104" customHeight="1" spans="1:6">
      <c r="A1" s="6" t="s">
        <v>0</v>
      </c>
      <c r="B1" s="7"/>
      <c r="C1" s="8"/>
    </row>
    <row r="2" s="1" customFormat="1" ht="19" customHeight="1" spans="1:6">
      <c r="A2" s="9" t="s">
        <v>1</v>
      </c>
      <c r="B2" s="9" t="s">
        <v>2</v>
      </c>
      <c r="C2" s="10" t="s">
        <v>3</v>
      </c>
    </row>
    <row r="3" ht="75" customHeight="1" spans="1:6">
      <c r="A3" s="2">
        <v>1</v>
      </c>
      <c r="C3" s="11" t="s">
        <v>4</v>
      </c>
      <c r="E3" s="3" t="s">
        <v>5</v>
      </c>
      <c r="F3" s="11"/>
    </row>
    <row r="4" ht="45" customHeight="1" spans="1:6">
      <c r="A4" s="2">
        <v>2</v>
      </c>
      <c r="B4" s="3" t="str">
        <f>_xlfn.DISPIMG("ID_1E345A1CAE9C4DDBA75D99669ACDFB48",1)</f>
        <v>=DISPIMG("ID_1E345A1CAE9C4DDBA75D99669ACDFB48",1)</v>
      </c>
      <c r="C4" s="11" t="s">
        <v>6</v>
      </c>
      <c r="E4" s="3"/>
      <c r="F4" s="12"/>
    </row>
    <row r="5" ht="86" customHeight="1" spans="1:6">
      <c r="A5" s="2">
        <v>3</v>
      </c>
      <c r="B5" s="3" t="str">
        <f>_xlfn.DISPIMG("ID_BEB733F914AC4818AA65F9668BD36540",1)</f>
        <v>=DISPIMG("ID_BEB733F914AC4818AA65F9668BD36540",1)</v>
      </c>
      <c r="C5" s="11" t="s">
        <v>7</v>
      </c>
      <c r="E5" s="3"/>
      <c r="F5" s="12"/>
    </row>
    <row r="6" ht="113" customHeight="1" spans="1:6">
      <c r="A6" s="2">
        <v>4</v>
      </c>
      <c r="B6" s="3" t="str">
        <f>_xlfn.DISPIMG("ID_AE71ECE79AE0477A96109CAF6DB493F7",1)</f>
        <v>=DISPIMG("ID_AE71ECE79AE0477A96109CAF6DB493F7",1)</v>
      </c>
      <c r="C6" s="11" t="s">
        <v>8</v>
      </c>
      <c r="E6" s="3"/>
      <c r="F6" s="12"/>
    </row>
    <row r="7" ht="200.15" customHeight="1" spans="1:6">
      <c r="A7" s="2">
        <v>5</v>
      </c>
      <c r="B7" s="3" t="str">
        <f>_xlfn.DISPIMG("ID_103FCD0D81234007A3493994173626C5",1)</f>
        <v>=DISPIMG("ID_103FCD0D81234007A3493994173626C5",1)</v>
      </c>
      <c r="C7" s="11" t="s">
        <v>9</v>
      </c>
      <c r="E7" s="3"/>
      <c r="F7" s="11"/>
    </row>
    <row r="8" ht="200" customHeight="1" spans="1:6">
      <c r="A8" s="2">
        <v>6</v>
      </c>
      <c r="B8" s="3" t="str">
        <f>_xlfn.DISPIMG("ID_9678C7793461402D9E9E96BFED41ABCC",1)</f>
        <v>=DISPIMG("ID_9678C7793461402D9E9E96BFED41ABCC",1)</v>
      </c>
      <c r="C8" s="11" t="s">
        <v>10</v>
      </c>
    </row>
    <row r="9" ht="200" customHeight="1" spans="1:6">
      <c r="A9" s="2">
        <v>7</v>
      </c>
      <c r="B9" s="3" t="str">
        <f>_xlfn.DISPIMG("ID_9CD176DDD38646099ED8BE2F59EAB8F7",1)</f>
        <v>=DISPIMG("ID_9CD176DDD38646099ED8BE2F59EAB8F7",1)</v>
      </c>
      <c r="C9" s="13" t="s">
        <v>11</v>
      </c>
    </row>
    <row r="10" ht="200" customHeight="1" spans="1:6">
      <c r="A10" s="2">
        <v>8</v>
      </c>
      <c r="B10" s="3" t="str">
        <f>_xlfn.DISPIMG("ID_025FB46551DF47F7AEA4322C612E7049",1)</f>
        <v>=DISPIMG("ID_025FB46551DF47F7AEA4322C612E7049",1)</v>
      </c>
      <c r="C10" s="11" t="s">
        <v>12</v>
      </c>
    </row>
    <row r="11" ht="200" customHeight="1" spans="1:6">
      <c r="A11" s="2">
        <v>9</v>
      </c>
      <c r="B11" s="3" t="str">
        <f>_xlfn.DISPIMG("ID_3411D69BD3564207B0E8C643AA3A854F",1)</f>
        <v>=DISPIMG("ID_3411D69BD3564207B0E8C643AA3A854F",1)</v>
      </c>
      <c r="C11" s="11" t="s">
        <v>13</v>
      </c>
    </row>
    <row r="12" ht="200" customHeight="1" spans="1:6">
      <c r="A12" s="2">
        <v>10</v>
      </c>
      <c r="B12" s="3" t="str">
        <f>_xlfn.DISPIMG("ID_E177C67363144F409E1AD0159E7A889B",1)</f>
        <v>=DISPIMG("ID_E177C67363144F409E1AD0159E7A889B",1)</v>
      </c>
      <c r="C12" s="11" t="s">
        <v>14</v>
      </c>
    </row>
    <row r="13" ht="200" customHeight="1" spans="1:6">
      <c r="A13" s="2">
        <v>11</v>
      </c>
      <c r="B13" s="3" t="str">
        <f>_xlfn.DISPIMG("ID_29F82DB400EA45E0A8919F858C18F840",1)</f>
        <v>=DISPIMG("ID_29F82DB400EA45E0A8919F858C18F840",1)</v>
      </c>
      <c r="C13" s="11" t="s">
        <v>15</v>
      </c>
    </row>
    <row r="14" ht="200" customHeight="1" spans="1:6">
      <c r="A14" s="2">
        <v>12</v>
      </c>
      <c r="B14" s="3" t="str">
        <f>_xlfn.DISPIMG("ID_F99494A6CAC848EEA8910E7F5BC51FE8",1)</f>
        <v>=DISPIMG("ID_F99494A6CAC848EEA8910E7F5BC51FE8",1)</v>
      </c>
      <c r="C14" s="11" t="s">
        <v>16</v>
      </c>
    </row>
    <row r="15" ht="200" customHeight="1" spans="1:6">
      <c r="A15" s="2">
        <v>13</v>
      </c>
      <c r="B15" s="3" t="str">
        <f>_xlfn.DISPIMG("ID_EFAFBA39925142F5A5E7F507D7EC848D",1)</f>
        <v>=DISPIMG("ID_EFAFBA39925142F5A5E7F507D7EC848D",1)</v>
      </c>
      <c r="C15" s="11" t="s">
        <v>17</v>
      </c>
    </row>
    <row r="16" ht="200" customHeight="1" spans="1:6">
      <c r="A16" s="2">
        <v>14</v>
      </c>
      <c r="B16" s="3" t="str">
        <f>_xlfn.DISPIMG("ID_D48C31CD3F2F4469A5B697580188107D",1)</f>
        <v>=DISPIMG("ID_D48C31CD3F2F4469A5B697580188107D",1)</v>
      </c>
      <c r="C16" s="11" t="s">
        <v>18</v>
      </c>
    </row>
    <row r="17" ht="200" customHeight="1" spans="1:3">
      <c r="A17" s="2">
        <v>15</v>
      </c>
      <c r="B17" s="5" t="str">
        <f>_xlfn.DISPIMG("ID_6A929FCEC5C64C2AA6BE8E927D114FDA",1)</f>
        <v>=DISPIMG("ID_6A929FCEC5C64C2AA6BE8E927D114FDA",1)</v>
      </c>
      <c r="C17" s="12" t="s">
        <v>19</v>
      </c>
    </row>
    <row r="18" ht="200" customHeight="1" spans="1:3">
      <c r="A18" s="2">
        <v>16</v>
      </c>
      <c r="B18" s="3" t="str">
        <f>_xlfn.DISPIMG("ID_4D1E61143D7047ABBFCA9D8CCBA1B9CD",1)</f>
        <v>=DISPIMG("ID_4D1E61143D7047ABBFCA9D8CCBA1B9CD",1)</v>
      </c>
      <c r="C18" s="12" t="s">
        <v>20</v>
      </c>
    </row>
    <row r="19" ht="200" customHeight="1" spans="1:3">
      <c r="A19" s="2">
        <v>22</v>
      </c>
      <c r="B19" s="3" t="str">
        <f>_xlfn.DISPIMG("ID_337C267388A043B6A06F1E58240B0440",1)</f>
        <v>=DISPIMG("ID_337C267388A043B6A06F1E58240B0440",1)</v>
      </c>
      <c r="C19" s="12" t="s">
        <v>21</v>
      </c>
    </row>
    <row r="20" ht="200" customHeight="1" spans="1:3">
      <c r="A20" s="2">
        <v>23</v>
      </c>
      <c r="B20" s="3" t="str">
        <f>_xlfn.DISPIMG("ID_4A0F781DF9B94295B01856F8D061ABB6",1)</f>
        <v>=DISPIMG("ID_4A0F781DF9B94295B01856F8D061ABB6",1)</v>
      </c>
      <c r="C20" s="11" t="s">
        <v>22</v>
      </c>
    </row>
    <row r="21" ht="200" customHeight="1" spans="1:3">
      <c r="A21" s="2">
        <v>24</v>
      </c>
      <c r="B21" s="3" t="str">
        <f>_xlfn.DISPIMG("ID_539DCE41EA6F44D1BAAFE6F543E7E8FE",1)</f>
        <v>=DISPIMG("ID_539DCE41EA6F44D1BAAFE6F543E7E8FE",1)</v>
      </c>
      <c r="C21" s="11" t="s">
        <v>23</v>
      </c>
    </row>
    <row r="22" ht="200" customHeight="1" spans="1:3">
      <c r="A22" s="2">
        <v>25</v>
      </c>
      <c r="B22" s="3" t="str">
        <f>_xlfn.DISPIMG("ID_4213260DD3F249E08F45514D949E2382",1)</f>
        <v>=DISPIMG("ID_4213260DD3F249E08F45514D949E2382",1)</v>
      </c>
      <c r="C22" s="11" t="s">
        <v>24</v>
      </c>
    </row>
    <row r="23" ht="200" customHeight="1" spans="1:3">
      <c r="A23" s="2">
        <v>26</v>
      </c>
      <c r="B23" s="3" t="str">
        <f>_xlfn.DISPIMG("ID_C4F31C0360C5464A92101BF68AF2E1ED",1)</f>
        <v>=DISPIMG("ID_C4F31C0360C5464A92101BF68AF2E1ED",1)</v>
      </c>
      <c r="C23" s="11" t="s">
        <v>25</v>
      </c>
    </row>
    <row r="24" ht="200" customHeight="1" spans="1:3">
      <c r="A24" s="2">
        <v>27</v>
      </c>
      <c r="B24" s="3" t="str">
        <f>_xlfn.DISPIMG("ID_F43B599F5A8646A28E69C7C2DB9B0EED",1)</f>
        <v>=DISPIMG("ID_F43B599F5A8646A28E69C7C2DB9B0EED",1)</v>
      </c>
      <c r="C24" s="11" t="s">
        <v>26</v>
      </c>
    </row>
    <row r="25" ht="200" customHeight="1" spans="1:3">
      <c r="A25" s="2">
        <v>28</v>
      </c>
      <c r="C25" s="11" t="s">
        <v>27</v>
      </c>
    </row>
    <row r="26" ht="200" customHeight="1" spans="1:3">
      <c r="A26" s="2">
        <v>29</v>
      </c>
      <c r="B26" s="5" t="str">
        <f>_xlfn.DISPIMG("ID_D197185A12DB4225B9E342106EA1DDD9",1)</f>
        <v>=DISPIMG("ID_D197185A12DB4225B9E342106EA1DDD9",1)</v>
      </c>
      <c r="C26" s="14" t="s">
        <v>28</v>
      </c>
    </row>
    <row r="27" ht="200" customHeight="1" spans="1:3">
      <c r="A27" s="2">
        <v>30</v>
      </c>
      <c r="B27" s="3" t="str">
        <f>_xlfn.DISPIMG("ID_3FD75A6C6CCA4579962D70501F2694AD",1)</f>
        <v>=DISPIMG("ID_3FD75A6C6CCA4579962D70501F2694AD",1)</v>
      </c>
      <c r="C27" s="11" t="s">
        <v>29</v>
      </c>
    </row>
    <row r="28" ht="200" customHeight="1" spans="1:3">
      <c r="A28" s="2">
        <v>31</v>
      </c>
      <c r="C28" s="11"/>
    </row>
    <row r="29" ht="200" customHeight="1" spans="1:3">
      <c r="A29" s="2">
        <v>32</v>
      </c>
      <c r="C29" s="11"/>
    </row>
    <row r="30" ht="200" customHeight="1" spans="1:3">
      <c r="A30" s="2">
        <v>33</v>
      </c>
      <c r="C30" s="11"/>
    </row>
    <row r="31" ht="200" customHeight="1" spans="1:3">
      <c r="A31" s="2">
        <v>34</v>
      </c>
      <c r="C31" s="11"/>
    </row>
    <row r="32" ht="200" customHeight="1" spans="1:3">
      <c r="A32" s="2">
        <v>35</v>
      </c>
      <c r="C32" s="11"/>
    </row>
    <row r="33" ht="200" customHeight="1" spans="1:3">
      <c r="A33" s="2">
        <v>36</v>
      </c>
      <c r="C33" s="11"/>
    </row>
    <row r="34" ht="200" customHeight="1" spans="1:3">
      <c r="A34" s="2">
        <v>37</v>
      </c>
      <c r="C34" s="11"/>
    </row>
    <row r="35" ht="200" customHeight="1" spans="1:3">
      <c r="A35" s="2">
        <v>38</v>
      </c>
      <c r="C35" s="11"/>
    </row>
    <row r="36" ht="200" customHeight="1" spans="1:3">
      <c r="A36" s="15" t="s">
        <v>30</v>
      </c>
      <c r="C36" s="11"/>
    </row>
    <row r="37" ht="200" customHeight="1" spans="1:3">
      <c r="A37" s="2">
        <v>40</v>
      </c>
      <c r="C37" s="11"/>
    </row>
    <row r="38" ht="200" customHeight="1" spans="1:3">
      <c r="A38" s="2">
        <v>41</v>
      </c>
      <c r="C38" s="11"/>
    </row>
    <row r="39" ht="200" customHeight="1" spans="1:3">
      <c r="A39" s="2">
        <v>42</v>
      </c>
      <c r="C39" s="11"/>
    </row>
    <row r="40" ht="200" customHeight="1" spans="1:3">
      <c r="A40" s="2">
        <v>43</v>
      </c>
      <c r="C40" s="16"/>
    </row>
    <row r="41" ht="200" customHeight="1" spans="1:3">
      <c r="A41" s="2">
        <v>44</v>
      </c>
      <c r="C41" s="11"/>
    </row>
    <row r="42" ht="200" customHeight="1" spans="1:3">
      <c r="A42" s="2">
        <v>45</v>
      </c>
      <c r="C42" s="11"/>
    </row>
    <row r="43" ht="200" customHeight="1" spans="1:3">
      <c r="A43" s="2">
        <v>46</v>
      </c>
      <c r="C43" s="11"/>
    </row>
    <row r="44" ht="200" customHeight="1" spans="1:3">
      <c r="A44" s="2">
        <v>47</v>
      </c>
      <c r="C44" s="11"/>
    </row>
    <row r="45" ht="200" customHeight="1" spans="1:3">
      <c r="A45" s="2">
        <v>48</v>
      </c>
      <c r="C45" s="11"/>
    </row>
    <row r="46" spans="1:3">
      <c r="A46" s="2">
        <v>49</v>
      </c>
    </row>
  </sheetData>
  <mergeCells count="1">
    <mergeCell ref="A1: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wuyanjin</dc:creator>
  <cp:lastModifiedBy>岁月如歌</cp:lastModifiedBy>
  <dcterms:created xsi:type="dcterms:W3CDTF">2025-11-10T03:17:00Z</dcterms:created>
  <dcterms:modified xsi:type="dcterms:W3CDTF">2026-04-06T08:34:46Z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BC8343431CF24EBD97E6455FB2E3E548_13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