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4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5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6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3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5\Google 드라이브\00_통합프로젠_PG-102 자료 정리 폴더\PG-102 자료분석_추후정리 필요\"/>
    </mc:Choice>
  </mc:AlternateContent>
  <xr:revisionPtr revIDLastSave="0" documentId="8_{A73F9F78-1E42-4481-B81E-C14DD6C431B1}" xr6:coauthVersionLast="47" xr6:coauthVersionMax="47" xr10:uidLastSave="{00000000-0000-0000-0000-000000000000}"/>
  <bookViews>
    <workbookView xWindow="28680" yWindow="-90" windowWidth="29040" windowHeight="15840" tabRatio="798" activeTab="4" xr2:uid="{00000000-000D-0000-FFFF-FFFF00000000}"/>
  </bookViews>
  <sheets>
    <sheet name="대상자 정보" sheetId="1" r:id="rId1"/>
    <sheet name="체중, BMI" sheetId="6" r:id="rId2"/>
    <sheet name="허리엉덩이" sheetId="15" r:id="rId3"/>
    <sheet name="BP, EG" sheetId="22" r:id="rId4"/>
    <sheet name="HbA1C, hs-CRP" sheetId="19" r:id="rId5"/>
    <sheet name="FPG" sheetId="7" r:id="rId6"/>
    <sheet name="자가혈당(FBG)" sheetId="5" r:id="rId7"/>
    <sheet name="OGTT" sheetId="3" r:id="rId8"/>
    <sheet name="DEXA" sheetId="21" r:id="rId9"/>
  </sheets>
  <externalReferences>
    <externalReference r:id="rId10"/>
  </externalReferences>
  <definedNames>
    <definedName name="_xlnm._FilterDatabase" localSheetId="0" hidden="1">'대상자 정보'!$A$1:$M$1</definedName>
    <definedName name="_xlnm._FilterDatabase" localSheetId="1" hidden="1">'체중, BMI'!$A$3:$C$3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S3" i="1"/>
  <c r="R3" i="1"/>
  <c r="Q3" i="1"/>
  <c r="D34" i="22" l="1"/>
  <c r="K30" i="1"/>
  <c r="K29" i="1"/>
  <c r="K28" i="1"/>
  <c r="I30" i="1"/>
  <c r="I29" i="1"/>
  <c r="I28" i="1"/>
  <c r="H30" i="1"/>
  <c r="H29" i="1"/>
  <c r="H28" i="1"/>
  <c r="G30" i="1"/>
  <c r="G29" i="1"/>
  <c r="G28" i="1"/>
  <c r="F30" i="1"/>
  <c r="F29" i="1"/>
  <c r="F28" i="1"/>
  <c r="E30" i="1"/>
  <c r="E29" i="1"/>
  <c r="E28" i="1"/>
  <c r="AF22" i="7" l="1"/>
  <c r="AF23" i="7"/>
  <c r="AF24" i="7"/>
  <c r="AF25" i="7"/>
  <c r="AF26" i="7"/>
  <c r="AF27" i="7"/>
  <c r="AF28" i="7"/>
  <c r="AF29" i="7"/>
  <c r="U22" i="7"/>
  <c r="U23" i="7"/>
  <c r="U24" i="7"/>
  <c r="U25" i="7"/>
  <c r="U26" i="7"/>
  <c r="U27" i="7"/>
  <c r="U28" i="7"/>
  <c r="U29" i="7"/>
  <c r="K112" i="22" l="1"/>
  <c r="K113" i="22"/>
  <c r="K114" i="22"/>
  <c r="K115" i="22"/>
  <c r="K116" i="22"/>
  <c r="K117" i="22"/>
  <c r="K118" i="22"/>
  <c r="K119" i="22"/>
  <c r="K57" i="22"/>
  <c r="K52" i="22"/>
  <c r="K53" i="22"/>
  <c r="K54" i="22"/>
  <c r="K55" i="22"/>
  <c r="K56" i="22"/>
  <c r="K58" i="22"/>
  <c r="K59" i="22"/>
  <c r="W52" i="15"/>
  <c r="W53" i="15"/>
  <c r="W54" i="15"/>
  <c r="W55" i="15"/>
  <c r="W56" i="15"/>
  <c r="W57" i="15"/>
  <c r="W58" i="15"/>
  <c r="W59" i="15"/>
  <c r="AI22" i="15"/>
  <c r="AI23" i="15"/>
  <c r="AI24" i="15"/>
  <c r="AI25" i="15"/>
  <c r="AI26" i="15"/>
  <c r="AI27" i="15"/>
  <c r="AI28" i="15"/>
  <c r="AI29" i="15"/>
  <c r="K138" i="15"/>
  <c r="W53" i="6"/>
  <c r="W54" i="6"/>
  <c r="W55" i="6"/>
  <c r="W56" i="6"/>
  <c r="W57" i="6"/>
  <c r="W58" i="6"/>
  <c r="W59" i="6"/>
  <c r="W60" i="6"/>
  <c r="AI22" i="6"/>
  <c r="AI23" i="6"/>
  <c r="AI24" i="6"/>
  <c r="AI25" i="6"/>
  <c r="AI26" i="6"/>
  <c r="AI27" i="6"/>
  <c r="AI28" i="6"/>
  <c r="AI29" i="6"/>
  <c r="W22" i="6" l="1"/>
  <c r="W23" i="6"/>
  <c r="W24" i="6"/>
  <c r="W25" i="6"/>
  <c r="W26" i="6"/>
  <c r="W27" i="6"/>
  <c r="W28" i="6"/>
  <c r="W29" i="6"/>
  <c r="N87" i="21" l="1"/>
  <c r="N88" i="21"/>
  <c r="N89" i="21"/>
  <c r="N90" i="21"/>
  <c r="N91" i="21"/>
  <c r="N92" i="21"/>
  <c r="N93" i="21"/>
  <c r="N86" i="21"/>
  <c r="J87" i="21"/>
  <c r="J88" i="21"/>
  <c r="J89" i="21"/>
  <c r="J90" i="21"/>
  <c r="J91" i="21"/>
  <c r="J92" i="21"/>
  <c r="J93" i="21"/>
  <c r="J86" i="21"/>
  <c r="F86" i="21"/>
  <c r="F87" i="21"/>
  <c r="F88" i="21"/>
  <c r="F89" i="21"/>
  <c r="F90" i="21"/>
  <c r="F91" i="21"/>
  <c r="F92" i="21"/>
  <c r="F93" i="21"/>
  <c r="N75" i="21"/>
  <c r="N76" i="21"/>
  <c r="N77" i="21"/>
  <c r="N78" i="21"/>
  <c r="N79" i="21"/>
  <c r="N80" i="21"/>
  <c r="N81" i="21"/>
  <c r="N74" i="21"/>
  <c r="J75" i="21"/>
  <c r="J76" i="21"/>
  <c r="J77" i="21"/>
  <c r="J78" i="21"/>
  <c r="J79" i="21"/>
  <c r="J80" i="21"/>
  <c r="J81" i="21"/>
  <c r="J74" i="21"/>
  <c r="F75" i="21"/>
  <c r="F76" i="21"/>
  <c r="F77" i="21"/>
  <c r="F78" i="21"/>
  <c r="F79" i="21"/>
  <c r="F80" i="21"/>
  <c r="F81" i="21"/>
  <c r="F74" i="21"/>
  <c r="N63" i="21"/>
  <c r="N64" i="21"/>
  <c r="N65" i="21"/>
  <c r="N66" i="21"/>
  <c r="N67" i="21"/>
  <c r="N68" i="21"/>
  <c r="N62" i="21"/>
  <c r="J67" i="21"/>
  <c r="J68" i="21"/>
  <c r="J66" i="21"/>
  <c r="J65" i="21"/>
  <c r="J64" i="21"/>
  <c r="J63" i="21"/>
  <c r="J62" i="21"/>
  <c r="F64" i="21"/>
  <c r="F63" i="21"/>
  <c r="F65" i="21"/>
  <c r="F66" i="21"/>
  <c r="F67" i="21"/>
  <c r="F68" i="21"/>
  <c r="F62" i="21"/>
  <c r="M87" i="21" l="1"/>
  <c r="M88" i="21"/>
  <c r="M89" i="21"/>
  <c r="M90" i="21"/>
  <c r="M91" i="21"/>
  <c r="M92" i="21"/>
  <c r="M93" i="21"/>
  <c r="M86" i="21"/>
  <c r="I87" i="21"/>
  <c r="I88" i="21"/>
  <c r="I89" i="21"/>
  <c r="I90" i="21"/>
  <c r="I91" i="21"/>
  <c r="I92" i="21"/>
  <c r="I93" i="21"/>
  <c r="I86" i="21"/>
  <c r="E87" i="21"/>
  <c r="E88" i="21"/>
  <c r="E89" i="21"/>
  <c r="E90" i="21"/>
  <c r="E91" i="21"/>
  <c r="E92" i="21"/>
  <c r="E93" i="21"/>
  <c r="E86" i="21"/>
  <c r="AE22" i="7" l="1"/>
  <c r="AE23" i="7"/>
  <c r="AE24" i="7"/>
  <c r="AE25" i="7"/>
  <c r="AE26" i="7"/>
  <c r="AE27" i="7"/>
  <c r="AE28" i="7"/>
  <c r="AE29" i="7"/>
  <c r="T22" i="7"/>
  <c r="T23" i="7"/>
  <c r="T24" i="7"/>
  <c r="T25" i="7"/>
  <c r="T26" i="7"/>
  <c r="T27" i="7"/>
  <c r="T28" i="7"/>
  <c r="T29" i="7"/>
  <c r="J112" i="22"/>
  <c r="J113" i="22"/>
  <c r="J114" i="22"/>
  <c r="J115" i="22"/>
  <c r="J116" i="22"/>
  <c r="J117" i="22"/>
  <c r="J118" i="22"/>
  <c r="J119" i="22"/>
  <c r="J52" i="22"/>
  <c r="J53" i="22"/>
  <c r="J54" i="22"/>
  <c r="J55" i="22"/>
  <c r="J56" i="22"/>
  <c r="J57" i="22"/>
  <c r="J58" i="22"/>
  <c r="J59" i="22"/>
  <c r="AH22" i="15" l="1"/>
  <c r="AH23" i="15"/>
  <c r="AH24" i="15"/>
  <c r="AH25" i="15"/>
  <c r="AH26" i="15"/>
  <c r="AH27" i="15"/>
  <c r="AH28" i="15"/>
  <c r="AH29" i="15"/>
  <c r="V52" i="15"/>
  <c r="V53" i="15"/>
  <c r="V54" i="15"/>
  <c r="V55" i="15"/>
  <c r="V56" i="15"/>
  <c r="V57" i="15"/>
  <c r="V58" i="15"/>
  <c r="V59" i="15"/>
  <c r="V53" i="6"/>
  <c r="V54" i="6"/>
  <c r="V55" i="6"/>
  <c r="V56" i="6"/>
  <c r="V57" i="6"/>
  <c r="V58" i="6"/>
  <c r="V59" i="6"/>
  <c r="V60" i="6"/>
  <c r="AH22" i="6"/>
  <c r="AH23" i="6"/>
  <c r="AH24" i="6"/>
  <c r="AH25" i="6"/>
  <c r="AH26" i="6"/>
  <c r="AH27" i="6"/>
  <c r="AH28" i="6"/>
  <c r="AH29" i="6"/>
  <c r="V22" i="6"/>
  <c r="V23" i="6"/>
  <c r="V24" i="6"/>
  <c r="V25" i="6"/>
  <c r="V26" i="6"/>
  <c r="V27" i="6"/>
  <c r="V28" i="6"/>
  <c r="V29" i="6"/>
  <c r="O24" i="21" l="1"/>
  <c r="O25" i="21"/>
  <c r="O26" i="21"/>
  <c r="O27" i="21"/>
  <c r="O28" i="21"/>
  <c r="O29" i="21"/>
  <c r="O30" i="21"/>
  <c r="O31" i="21"/>
  <c r="K25" i="21"/>
  <c r="K26" i="21"/>
  <c r="K27" i="21"/>
  <c r="K28" i="21"/>
  <c r="K29" i="21"/>
  <c r="K30" i="21"/>
  <c r="K31" i="21"/>
  <c r="K24" i="21"/>
  <c r="AD22" i="7" l="1"/>
  <c r="AD23" i="7"/>
  <c r="AD24" i="7"/>
  <c r="AD25" i="7"/>
  <c r="AD26" i="7"/>
  <c r="AD27" i="7"/>
  <c r="AD28" i="7"/>
  <c r="AD29" i="7"/>
  <c r="S22" i="7"/>
  <c r="S23" i="7"/>
  <c r="S24" i="7"/>
  <c r="S25" i="7"/>
  <c r="S26" i="7"/>
  <c r="S27" i="7"/>
  <c r="S28" i="7"/>
  <c r="S29" i="7"/>
  <c r="I112" i="22"/>
  <c r="I113" i="22"/>
  <c r="I114" i="22"/>
  <c r="I115" i="22"/>
  <c r="I116" i="22"/>
  <c r="I117" i="22"/>
  <c r="I118" i="22"/>
  <c r="I119" i="22"/>
  <c r="I52" i="22"/>
  <c r="I53" i="22"/>
  <c r="I54" i="22"/>
  <c r="I55" i="22"/>
  <c r="I56" i="22"/>
  <c r="I57" i="22"/>
  <c r="I58" i="22"/>
  <c r="I59" i="22"/>
  <c r="U52" i="15"/>
  <c r="U53" i="15"/>
  <c r="U54" i="15"/>
  <c r="U55" i="15"/>
  <c r="U56" i="15"/>
  <c r="U57" i="15"/>
  <c r="U58" i="15"/>
  <c r="U59" i="15"/>
  <c r="AG22" i="15"/>
  <c r="AG23" i="15"/>
  <c r="AG24" i="15"/>
  <c r="AG25" i="15"/>
  <c r="AG26" i="15"/>
  <c r="AG27" i="15"/>
  <c r="AG28" i="15"/>
  <c r="AG29" i="15"/>
  <c r="AG22" i="6"/>
  <c r="AG23" i="6"/>
  <c r="AG24" i="6"/>
  <c r="AG25" i="6"/>
  <c r="AG26" i="6"/>
  <c r="AG27" i="6"/>
  <c r="AG28" i="6"/>
  <c r="AG29" i="6"/>
  <c r="U53" i="6"/>
  <c r="U54" i="6"/>
  <c r="U55" i="6"/>
  <c r="U56" i="6"/>
  <c r="U57" i="6"/>
  <c r="U58" i="6"/>
  <c r="U59" i="6"/>
  <c r="U60" i="6"/>
  <c r="U22" i="6"/>
  <c r="U23" i="6"/>
  <c r="U24" i="6"/>
  <c r="U25" i="6"/>
  <c r="U26" i="6"/>
  <c r="U27" i="6"/>
  <c r="U28" i="6"/>
  <c r="U29" i="6"/>
  <c r="AC22" i="7" l="1"/>
  <c r="AC23" i="7"/>
  <c r="AC24" i="7"/>
  <c r="AC25" i="7"/>
  <c r="AC26" i="7"/>
  <c r="AC27" i="7"/>
  <c r="AC28" i="7"/>
  <c r="AC29" i="7"/>
  <c r="R22" i="7"/>
  <c r="R23" i="7"/>
  <c r="R24" i="7"/>
  <c r="R25" i="7"/>
  <c r="R26" i="7"/>
  <c r="R27" i="7"/>
  <c r="R28" i="7"/>
  <c r="R29" i="7"/>
  <c r="H112" i="22"/>
  <c r="H113" i="22"/>
  <c r="H114" i="22"/>
  <c r="H115" i="22"/>
  <c r="H116" i="22"/>
  <c r="H117" i="22"/>
  <c r="H118" i="22"/>
  <c r="H119" i="22"/>
  <c r="H52" i="22"/>
  <c r="H53" i="22"/>
  <c r="H54" i="22"/>
  <c r="H55" i="22"/>
  <c r="H56" i="22"/>
  <c r="H57" i="22"/>
  <c r="H58" i="22"/>
  <c r="H59" i="22"/>
  <c r="AB22" i="7" l="1"/>
  <c r="AB23" i="7"/>
  <c r="AB24" i="7"/>
  <c r="AB25" i="7"/>
  <c r="AB26" i="7"/>
  <c r="AB27" i="7"/>
  <c r="AB28" i="7"/>
  <c r="AB29" i="7"/>
  <c r="Q22" i="7"/>
  <c r="Q23" i="7"/>
  <c r="Q24" i="7"/>
  <c r="Q25" i="7"/>
  <c r="Q26" i="7"/>
  <c r="Q27" i="7"/>
  <c r="Q28" i="7"/>
  <c r="Q29" i="7"/>
  <c r="G119" i="22" l="1"/>
  <c r="F119" i="22"/>
  <c r="E119" i="22"/>
  <c r="D119" i="22"/>
  <c r="G118" i="22"/>
  <c r="F118" i="22"/>
  <c r="E118" i="22"/>
  <c r="D118" i="22"/>
  <c r="G117" i="22"/>
  <c r="F117" i="22"/>
  <c r="E117" i="22"/>
  <c r="D117" i="22"/>
  <c r="G116" i="22"/>
  <c r="F116" i="22"/>
  <c r="E116" i="22"/>
  <c r="D116" i="22"/>
  <c r="G115" i="22"/>
  <c r="F115" i="22"/>
  <c r="E115" i="22"/>
  <c r="D115" i="22"/>
  <c r="G114" i="22"/>
  <c r="F114" i="22"/>
  <c r="E114" i="22"/>
  <c r="D114" i="22"/>
  <c r="G113" i="22"/>
  <c r="F113" i="22"/>
  <c r="E113" i="22"/>
  <c r="D113" i="22"/>
  <c r="G112" i="22"/>
  <c r="F112" i="22"/>
  <c r="E112" i="22"/>
  <c r="D112" i="22"/>
  <c r="K110" i="22"/>
  <c r="J110" i="22"/>
  <c r="I110" i="22"/>
  <c r="H110" i="22"/>
  <c r="G110" i="22"/>
  <c r="F110" i="22"/>
  <c r="E110" i="22"/>
  <c r="D110" i="22"/>
  <c r="K109" i="22"/>
  <c r="J109" i="22"/>
  <c r="I109" i="22"/>
  <c r="H109" i="22"/>
  <c r="G109" i="22"/>
  <c r="F109" i="22"/>
  <c r="E109" i="22"/>
  <c r="D109" i="22"/>
  <c r="K108" i="22"/>
  <c r="J108" i="22"/>
  <c r="I108" i="22"/>
  <c r="H108" i="22"/>
  <c r="G108" i="22"/>
  <c r="F108" i="22"/>
  <c r="E108" i="22"/>
  <c r="D108" i="22"/>
  <c r="K107" i="22"/>
  <c r="J107" i="22"/>
  <c r="I107" i="22"/>
  <c r="H107" i="22"/>
  <c r="G107" i="22"/>
  <c r="F107" i="22"/>
  <c r="E107" i="22"/>
  <c r="D107" i="22"/>
  <c r="K106" i="22"/>
  <c r="J106" i="22"/>
  <c r="I106" i="22"/>
  <c r="H106" i="22"/>
  <c r="G106" i="22"/>
  <c r="F106" i="22"/>
  <c r="E106" i="22"/>
  <c r="D106" i="22"/>
  <c r="K105" i="22"/>
  <c r="J105" i="22"/>
  <c r="I105" i="22"/>
  <c r="H105" i="22"/>
  <c r="G105" i="22"/>
  <c r="F105" i="22"/>
  <c r="E105" i="22"/>
  <c r="D105" i="22"/>
  <c r="K104" i="22"/>
  <c r="J104" i="22"/>
  <c r="I104" i="22"/>
  <c r="H104" i="22"/>
  <c r="G104" i="22"/>
  <c r="F104" i="22"/>
  <c r="E104" i="22"/>
  <c r="D104" i="22"/>
  <c r="K103" i="22"/>
  <c r="J103" i="22"/>
  <c r="I103" i="22"/>
  <c r="H103" i="22"/>
  <c r="G103" i="22"/>
  <c r="F103" i="22"/>
  <c r="E103" i="22"/>
  <c r="D103" i="22"/>
  <c r="K101" i="22"/>
  <c r="H101" i="22"/>
  <c r="G101" i="22"/>
  <c r="F101" i="22"/>
  <c r="E101" i="22"/>
  <c r="D101" i="22"/>
  <c r="K100" i="22"/>
  <c r="J100" i="22"/>
  <c r="I100" i="22"/>
  <c r="H100" i="22"/>
  <c r="G100" i="22"/>
  <c r="F100" i="22"/>
  <c r="E100" i="22"/>
  <c r="D100" i="22"/>
  <c r="K99" i="22"/>
  <c r="J99" i="22"/>
  <c r="I99" i="22"/>
  <c r="H99" i="22"/>
  <c r="G99" i="22"/>
  <c r="F99" i="22"/>
  <c r="E99" i="22"/>
  <c r="D99" i="22"/>
  <c r="K98" i="22"/>
  <c r="J98" i="22"/>
  <c r="I98" i="22"/>
  <c r="H98" i="22"/>
  <c r="G98" i="22"/>
  <c r="F98" i="22"/>
  <c r="E98" i="22"/>
  <c r="D98" i="22"/>
  <c r="K97" i="22"/>
  <c r="J97" i="22"/>
  <c r="I97" i="22"/>
  <c r="H97" i="22"/>
  <c r="G97" i="22"/>
  <c r="F97" i="22"/>
  <c r="E97" i="22"/>
  <c r="D97" i="22"/>
  <c r="K96" i="22"/>
  <c r="J96" i="22"/>
  <c r="I96" i="22"/>
  <c r="H96" i="22"/>
  <c r="G96" i="22"/>
  <c r="F96" i="22"/>
  <c r="E96" i="22"/>
  <c r="D96" i="22"/>
  <c r="K95" i="22"/>
  <c r="J95" i="22"/>
  <c r="I95" i="22"/>
  <c r="H95" i="22"/>
  <c r="G95" i="22"/>
  <c r="F95" i="22"/>
  <c r="E95" i="22"/>
  <c r="D95" i="22"/>
  <c r="K94" i="22"/>
  <c r="J94" i="22"/>
  <c r="I94" i="22"/>
  <c r="H94" i="22"/>
  <c r="G94" i="22"/>
  <c r="F94" i="22"/>
  <c r="E94" i="22"/>
  <c r="D94" i="22"/>
  <c r="G59" i="22"/>
  <c r="F59" i="22"/>
  <c r="E59" i="22"/>
  <c r="D59" i="22"/>
  <c r="G58" i="22"/>
  <c r="F58" i="22"/>
  <c r="E58" i="22"/>
  <c r="D58" i="22"/>
  <c r="G57" i="22"/>
  <c r="F57" i="22"/>
  <c r="E57" i="22"/>
  <c r="D57" i="22"/>
  <c r="G56" i="22"/>
  <c r="F56" i="22"/>
  <c r="E56" i="22"/>
  <c r="D56" i="22"/>
  <c r="G55" i="22"/>
  <c r="F55" i="22"/>
  <c r="E55" i="22"/>
  <c r="D55" i="22"/>
  <c r="G54" i="22"/>
  <c r="F54" i="22"/>
  <c r="E54" i="22"/>
  <c r="D54" i="22"/>
  <c r="G53" i="22"/>
  <c r="F53" i="22"/>
  <c r="E53" i="22"/>
  <c r="D53" i="22"/>
  <c r="G52" i="22"/>
  <c r="F52" i="22"/>
  <c r="E52" i="22"/>
  <c r="D52" i="22"/>
  <c r="K50" i="22"/>
  <c r="J50" i="22"/>
  <c r="I50" i="22"/>
  <c r="H50" i="22"/>
  <c r="G50" i="22"/>
  <c r="F50" i="22"/>
  <c r="E50" i="22"/>
  <c r="D50" i="22"/>
  <c r="K49" i="22"/>
  <c r="J49" i="22"/>
  <c r="I49" i="22"/>
  <c r="H49" i="22"/>
  <c r="G49" i="22"/>
  <c r="F49" i="22"/>
  <c r="E49" i="22"/>
  <c r="D49" i="22"/>
  <c r="K48" i="22"/>
  <c r="J48" i="22"/>
  <c r="I48" i="22"/>
  <c r="H48" i="22"/>
  <c r="G48" i="22"/>
  <c r="F48" i="22"/>
  <c r="E48" i="22"/>
  <c r="D48" i="22"/>
  <c r="K47" i="22"/>
  <c r="J47" i="22"/>
  <c r="I47" i="22"/>
  <c r="H47" i="22"/>
  <c r="G47" i="22"/>
  <c r="F47" i="22"/>
  <c r="E47" i="22"/>
  <c r="D47" i="22"/>
  <c r="K46" i="22"/>
  <c r="J46" i="22"/>
  <c r="I46" i="22"/>
  <c r="H46" i="22"/>
  <c r="G46" i="22"/>
  <c r="F46" i="22"/>
  <c r="E46" i="22"/>
  <c r="D46" i="22"/>
  <c r="K45" i="22"/>
  <c r="J45" i="22"/>
  <c r="I45" i="22"/>
  <c r="H45" i="22"/>
  <c r="G45" i="22"/>
  <c r="F45" i="22"/>
  <c r="E45" i="22"/>
  <c r="D45" i="22"/>
  <c r="K44" i="22"/>
  <c r="J44" i="22"/>
  <c r="I44" i="22"/>
  <c r="H44" i="22"/>
  <c r="G44" i="22"/>
  <c r="F44" i="22"/>
  <c r="E44" i="22"/>
  <c r="D44" i="22"/>
  <c r="K43" i="22"/>
  <c r="J43" i="22"/>
  <c r="I43" i="22"/>
  <c r="H43" i="22"/>
  <c r="G43" i="22"/>
  <c r="F43" i="22"/>
  <c r="E43" i="22"/>
  <c r="D43" i="22"/>
  <c r="K41" i="22"/>
  <c r="H41" i="22"/>
  <c r="G41" i="22"/>
  <c r="F41" i="22"/>
  <c r="E41" i="22"/>
  <c r="D41" i="22"/>
  <c r="K40" i="22"/>
  <c r="J40" i="22"/>
  <c r="I40" i="22"/>
  <c r="H40" i="22"/>
  <c r="G40" i="22"/>
  <c r="F40" i="22"/>
  <c r="E40" i="22"/>
  <c r="D40" i="22"/>
  <c r="K39" i="22"/>
  <c r="J39" i="22"/>
  <c r="I39" i="22"/>
  <c r="H39" i="22"/>
  <c r="G39" i="22"/>
  <c r="F39" i="22"/>
  <c r="E39" i="22"/>
  <c r="D39" i="22"/>
  <c r="K38" i="22"/>
  <c r="J38" i="22"/>
  <c r="I38" i="22"/>
  <c r="H38" i="22"/>
  <c r="G38" i="22"/>
  <c r="F38" i="22"/>
  <c r="E38" i="22"/>
  <c r="D38" i="22"/>
  <c r="K37" i="22"/>
  <c r="J37" i="22"/>
  <c r="I37" i="22"/>
  <c r="H37" i="22"/>
  <c r="G37" i="22"/>
  <c r="F37" i="22"/>
  <c r="E37" i="22"/>
  <c r="D37" i="22"/>
  <c r="K36" i="22"/>
  <c r="J36" i="22"/>
  <c r="I36" i="22"/>
  <c r="H36" i="22"/>
  <c r="G36" i="22"/>
  <c r="F36" i="22"/>
  <c r="E36" i="22"/>
  <c r="D36" i="22"/>
  <c r="K35" i="22"/>
  <c r="J35" i="22"/>
  <c r="I35" i="22"/>
  <c r="H35" i="22"/>
  <c r="G35" i="22"/>
  <c r="F35" i="22"/>
  <c r="E35" i="22"/>
  <c r="D35" i="22"/>
  <c r="K34" i="22"/>
  <c r="J34" i="22"/>
  <c r="I34" i="22"/>
  <c r="H34" i="22"/>
  <c r="G34" i="22"/>
  <c r="F34" i="22"/>
  <c r="E34" i="22"/>
  <c r="K176" i="15"/>
  <c r="J176" i="15"/>
  <c r="I176" i="15"/>
  <c r="H176" i="15"/>
  <c r="G176" i="15"/>
  <c r="F176" i="15"/>
  <c r="E176" i="15"/>
  <c r="D176" i="15"/>
  <c r="K173" i="15"/>
  <c r="J173" i="15"/>
  <c r="I173" i="15"/>
  <c r="H173" i="15"/>
  <c r="G173" i="15"/>
  <c r="F173" i="15"/>
  <c r="E173" i="15"/>
  <c r="D173" i="15"/>
  <c r="K169" i="15"/>
  <c r="J169" i="15"/>
  <c r="I169" i="15"/>
  <c r="H169" i="15"/>
  <c r="G169" i="15"/>
  <c r="F169" i="15"/>
  <c r="E169" i="15"/>
  <c r="D169" i="15"/>
  <c r="K166" i="15"/>
  <c r="J166" i="15"/>
  <c r="I166" i="15"/>
  <c r="H166" i="15"/>
  <c r="G166" i="15"/>
  <c r="F166" i="15"/>
  <c r="E166" i="15"/>
  <c r="D166" i="15"/>
  <c r="K162" i="15"/>
  <c r="J162" i="15"/>
  <c r="I162" i="15"/>
  <c r="H162" i="15"/>
  <c r="G162" i="15"/>
  <c r="F162" i="15"/>
  <c r="E162" i="15"/>
  <c r="D162" i="15"/>
  <c r="K159" i="15"/>
  <c r="J159" i="15"/>
  <c r="I159" i="15"/>
  <c r="H159" i="15"/>
  <c r="G159" i="15"/>
  <c r="F159" i="15"/>
  <c r="E159" i="15"/>
  <c r="D159" i="15"/>
  <c r="K155" i="15"/>
  <c r="J155" i="15"/>
  <c r="I155" i="15"/>
  <c r="H155" i="15"/>
  <c r="G155" i="15"/>
  <c r="F155" i="15"/>
  <c r="E155" i="15"/>
  <c r="D155" i="15"/>
  <c r="K152" i="15"/>
  <c r="J152" i="15"/>
  <c r="I152" i="15"/>
  <c r="H152" i="15"/>
  <c r="G152" i="15"/>
  <c r="F152" i="15"/>
  <c r="E152" i="15"/>
  <c r="D152" i="15"/>
  <c r="K148" i="15"/>
  <c r="J148" i="15"/>
  <c r="I148" i="15"/>
  <c r="H148" i="15"/>
  <c r="G148" i="15"/>
  <c r="F148" i="15"/>
  <c r="E148" i="15"/>
  <c r="D148" i="15"/>
  <c r="K145" i="15"/>
  <c r="J145" i="15"/>
  <c r="I145" i="15"/>
  <c r="H145" i="15"/>
  <c r="G145" i="15"/>
  <c r="F145" i="15"/>
  <c r="E145" i="15"/>
  <c r="D145" i="15"/>
  <c r="K141" i="15"/>
  <c r="J141" i="15"/>
  <c r="I141" i="15"/>
  <c r="H141" i="15"/>
  <c r="G141" i="15"/>
  <c r="F141" i="15"/>
  <c r="E141" i="15"/>
  <c r="D141" i="15"/>
  <c r="J138" i="15"/>
  <c r="I138" i="15"/>
  <c r="H138" i="15"/>
  <c r="G138" i="15"/>
  <c r="F138" i="15"/>
  <c r="E138" i="15"/>
  <c r="D138" i="15"/>
  <c r="K134" i="15"/>
  <c r="J134" i="15"/>
  <c r="I134" i="15"/>
  <c r="H134" i="15"/>
  <c r="G134" i="15"/>
  <c r="F134" i="15"/>
  <c r="E134" i="15"/>
  <c r="D134" i="15"/>
  <c r="K131" i="15"/>
  <c r="J131" i="15"/>
  <c r="I131" i="15"/>
  <c r="H131" i="15"/>
  <c r="G131" i="15"/>
  <c r="F131" i="15"/>
  <c r="E131" i="15"/>
  <c r="D131" i="15"/>
  <c r="K127" i="15"/>
  <c r="J127" i="15"/>
  <c r="I127" i="15"/>
  <c r="H127" i="15"/>
  <c r="G127" i="15"/>
  <c r="F127" i="15"/>
  <c r="E127" i="15"/>
  <c r="D127" i="15"/>
  <c r="K124" i="15"/>
  <c r="J124" i="15"/>
  <c r="I124" i="15"/>
  <c r="H124" i="15"/>
  <c r="G124" i="15"/>
  <c r="F124" i="15"/>
  <c r="E124" i="15"/>
  <c r="D124" i="15"/>
  <c r="K117" i="15"/>
  <c r="J117" i="15"/>
  <c r="I117" i="15"/>
  <c r="H117" i="15"/>
  <c r="G117" i="15"/>
  <c r="F117" i="15"/>
  <c r="E117" i="15"/>
  <c r="D117" i="15"/>
  <c r="K114" i="15"/>
  <c r="J114" i="15"/>
  <c r="I114" i="15"/>
  <c r="H114" i="15"/>
  <c r="G114" i="15"/>
  <c r="F114" i="15"/>
  <c r="E114" i="15"/>
  <c r="D114" i="15"/>
  <c r="K110" i="15"/>
  <c r="J110" i="15"/>
  <c r="I110" i="15"/>
  <c r="H110" i="15"/>
  <c r="G110" i="15"/>
  <c r="F110" i="15"/>
  <c r="E110" i="15"/>
  <c r="D110" i="15"/>
  <c r="K107" i="15"/>
  <c r="J107" i="15"/>
  <c r="I107" i="15"/>
  <c r="H107" i="15"/>
  <c r="G107" i="15"/>
  <c r="F107" i="15"/>
  <c r="E107" i="15"/>
  <c r="D107" i="15"/>
  <c r="K103" i="15"/>
  <c r="J103" i="15"/>
  <c r="I103" i="15"/>
  <c r="H103" i="15"/>
  <c r="G103" i="15"/>
  <c r="F103" i="15"/>
  <c r="E103" i="15"/>
  <c r="D103" i="15"/>
  <c r="K100" i="15"/>
  <c r="J100" i="15"/>
  <c r="I100" i="15"/>
  <c r="H100" i="15"/>
  <c r="G100" i="15"/>
  <c r="F100" i="15"/>
  <c r="E100" i="15"/>
  <c r="D100" i="15"/>
  <c r="K96" i="15"/>
  <c r="J96" i="15"/>
  <c r="I96" i="15"/>
  <c r="H96" i="15"/>
  <c r="G96" i="15"/>
  <c r="F96" i="15"/>
  <c r="E96" i="15"/>
  <c r="D96" i="15"/>
  <c r="K93" i="15"/>
  <c r="J93" i="15"/>
  <c r="I93" i="15"/>
  <c r="H93" i="15"/>
  <c r="G93" i="15"/>
  <c r="F93" i="15"/>
  <c r="E93" i="15"/>
  <c r="D93" i="15"/>
  <c r="K89" i="15"/>
  <c r="J89" i="15"/>
  <c r="I89" i="15"/>
  <c r="H89" i="15"/>
  <c r="G89" i="15"/>
  <c r="F89" i="15"/>
  <c r="E89" i="15"/>
  <c r="D89" i="15"/>
  <c r="K86" i="15"/>
  <c r="J86" i="15"/>
  <c r="I86" i="15"/>
  <c r="H86" i="15"/>
  <c r="G86" i="15"/>
  <c r="F86" i="15"/>
  <c r="E86" i="15"/>
  <c r="D86" i="15"/>
  <c r="K82" i="15"/>
  <c r="J82" i="15"/>
  <c r="I82" i="15"/>
  <c r="H82" i="15"/>
  <c r="G82" i="15"/>
  <c r="F82" i="15"/>
  <c r="E82" i="15"/>
  <c r="D82" i="15"/>
  <c r="K79" i="15"/>
  <c r="J79" i="15"/>
  <c r="I79" i="15"/>
  <c r="H79" i="15"/>
  <c r="G79" i="15"/>
  <c r="F79" i="15"/>
  <c r="E79" i="15"/>
  <c r="D79" i="15"/>
  <c r="K75" i="15"/>
  <c r="J75" i="15"/>
  <c r="I75" i="15"/>
  <c r="H75" i="15"/>
  <c r="G75" i="15"/>
  <c r="F75" i="15"/>
  <c r="E75" i="15"/>
  <c r="D75" i="15"/>
  <c r="K72" i="15"/>
  <c r="J72" i="15"/>
  <c r="I72" i="15"/>
  <c r="H72" i="15"/>
  <c r="G72" i="15"/>
  <c r="F72" i="15"/>
  <c r="E72" i="15"/>
  <c r="D72" i="15"/>
  <c r="K68" i="15"/>
  <c r="J68" i="15"/>
  <c r="I68" i="15"/>
  <c r="H68" i="15"/>
  <c r="G68" i="15"/>
  <c r="F68" i="15"/>
  <c r="E68" i="15"/>
  <c r="D68" i="15"/>
  <c r="K65" i="15"/>
  <c r="J65" i="15"/>
  <c r="I65" i="15"/>
  <c r="H65" i="15"/>
  <c r="G65" i="15"/>
  <c r="F65" i="15"/>
  <c r="E65" i="15"/>
  <c r="D65" i="15"/>
  <c r="T59" i="15"/>
  <c r="S59" i="15"/>
  <c r="R59" i="15"/>
  <c r="Q59" i="15"/>
  <c r="T58" i="15"/>
  <c r="S58" i="15"/>
  <c r="R58" i="15"/>
  <c r="Q58" i="15"/>
  <c r="H58" i="15"/>
  <c r="G58" i="15"/>
  <c r="F58" i="15"/>
  <c r="E58" i="15"/>
  <c r="D58" i="15"/>
  <c r="T57" i="15"/>
  <c r="S57" i="15"/>
  <c r="R57" i="15"/>
  <c r="Q57" i="15"/>
  <c r="T56" i="15"/>
  <c r="S56" i="15"/>
  <c r="R56" i="15"/>
  <c r="Q56" i="15"/>
  <c r="T55" i="15"/>
  <c r="S55" i="15"/>
  <c r="R55" i="15"/>
  <c r="Q55" i="15"/>
  <c r="H55" i="15"/>
  <c r="G55" i="15"/>
  <c r="F55" i="15"/>
  <c r="E55" i="15"/>
  <c r="D55" i="15"/>
  <c r="T54" i="15"/>
  <c r="S54" i="15"/>
  <c r="R54" i="15"/>
  <c r="Q54" i="15"/>
  <c r="T53" i="15"/>
  <c r="S53" i="15"/>
  <c r="R53" i="15"/>
  <c r="Q53" i="15"/>
  <c r="T52" i="15"/>
  <c r="S52" i="15"/>
  <c r="R52" i="15"/>
  <c r="Q52" i="15"/>
  <c r="K51" i="15"/>
  <c r="J51" i="15"/>
  <c r="I51" i="15"/>
  <c r="H51" i="15"/>
  <c r="G51" i="15"/>
  <c r="F51" i="15"/>
  <c r="E51" i="15"/>
  <c r="D51" i="15"/>
  <c r="R50" i="15"/>
  <c r="Q50" i="15"/>
  <c r="R49" i="15"/>
  <c r="Q49" i="15"/>
  <c r="R48" i="15"/>
  <c r="Q48" i="15"/>
  <c r="K48" i="15"/>
  <c r="J48" i="15"/>
  <c r="I48" i="15"/>
  <c r="H48" i="15"/>
  <c r="G48" i="15"/>
  <c r="F48" i="15"/>
  <c r="E48" i="15"/>
  <c r="D48" i="15"/>
  <c r="R47" i="15"/>
  <c r="Q47" i="15"/>
  <c r="R46" i="15"/>
  <c r="Q46" i="15"/>
  <c r="U45" i="15"/>
  <c r="R45" i="15"/>
  <c r="Q45" i="15"/>
  <c r="R44" i="15"/>
  <c r="Q44" i="15"/>
  <c r="K44" i="15"/>
  <c r="J44" i="15"/>
  <c r="I44" i="15"/>
  <c r="H44" i="15"/>
  <c r="G44" i="15"/>
  <c r="F44" i="15"/>
  <c r="E44" i="15"/>
  <c r="D44" i="15"/>
  <c r="R43" i="15"/>
  <c r="Q43" i="15"/>
  <c r="T41" i="15"/>
  <c r="S41" i="15"/>
  <c r="R41" i="15"/>
  <c r="Q41" i="15"/>
  <c r="K41" i="15"/>
  <c r="J41" i="15"/>
  <c r="I41" i="15"/>
  <c r="H41" i="15"/>
  <c r="G41" i="15"/>
  <c r="F41" i="15"/>
  <c r="E41" i="15"/>
  <c r="D41" i="15"/>
  <c r="W40" i="15"/>
  <c r="V40" i="15"/>
  <c r="U40" i="15"/>
  <c r="T40" i="15"/>
  <c r="S40" i="15"/>
  <c r="R40" i="15"/>
  <c r="Q40" i="15"/>
  <c r="W39" i="15"/>
  <c r="V39" i="15"/>
  <c r="U39" i="15"/>
  <c r="T39" i="15"/>
  <c r="S39" i="15"/>
  <c r="R39" i="15"/>
  <c r="Q39" i="15"/>
  <c r="W38" i="15"/>
  <c r="V38" i="15"/>
  <c r="U38" i="15"/>
  <c r="T38" i="15"/>
  <c r="S38" i="15"/>
  <c r="R38" i="15"/>
  <c r="Q38" i="15"/>
  <c r="W37" i="15"/>
  <c r="V37" i="15"/>
  <c r="U37" i="15"/>
  <c r="T37" i="15"/>
  <c r="S37" i="15"/>
  <c r="R37" i="15"/>
  <c r="Q37" i="15"/>
  <c r="K37" i="15"/>
  <c r="J37" i="15"/>
  <c r="I37" i="15"/>
  <c r="H37" i="15"/>
  <c r="G37" i="15"/>
  <c r="F37" i="15"/>
  <c r="E37" i="15"/>
  <c r="D37" i="15"/>
  <c r="W36" i="15"/>
  <c r="V36" i="15"/>
  <c r="U36" i="15"/>
  <c r="T36" i="15"/>
  <c r="S36" i="15"/>
  <c r="R36" i="15"/>
  <c r="Q36" i="15"/>
  <c r="W35" i="15"/>
  <c r="V35" i="15"/>
  <c r="U35" i="15"/>
  <c r="T35" i="15"/>
  <c r="S35" i="15"/>
  <c r="R35" i="15"/>
  <c r="Q35" i="15"/>
  <c r="W34" i="15"/>
  <c r="V34" i="15"/>
  <c r="U34" i="15"/>
  <c r="T34" i="15"/>
  <c r="S34" i="15"/>
  <c r="R34" i="15"/>
  <c r="Q34" i="15"/>
  <c r="K34" i="15"/>
  <c r="J34" i="15"/>
  <c r="I34" i="15"/>
  <c r="H34" i="15"/>
  <c r="G34" i="15"/>
  <c r="F34" i="15"/>
  <c r="E34" i="15"/>
  <c r="D34" i="15"/>
  <c r="K30" i="15"/>
  <c r="J30" i="15"/>
  <c r="I30" i="15"/>
  <c r="H30" i="15"/>
  <c r="G30" i="15"/>
  <c r="F30" i="15"/>
  <c r="E30" i="15"/>
  <c r="D30" i="15"/>
  <c r="AF29" i="15"/>
  <c r="AE29" i="15"/>
  <c r="AD29" i="15"/>
  <c r="AC29" i="15"/>
  <c r="AB29" i="15"/>
  <c r="AF28" i="15"/>
  <c r="AE28" i="15"/>
  <c r="AD28" i="15"/>
  <c r="AC28" i="15"/>
  <c r="AB28" i="15"/>
  <c r="AF27" i="15"/>
  <c r="AE27" i="15"/>
  <c r="AD27" i="15"/>
  <c r="AC27" i="15"/>
  <c r="AB27" i="15"/>
  <c r="K27" i="15"/>
  <c r="J27" i="15"/>
  <c r="I27" i="15"/>
  <c r="H27" i="15"/>
  <c r="G27" i="15"/>
  <c r="F27" i="15"/>
  <c r="E27" i="15"/>
  <c r="D27" i="15"/>
  <c r="AF26" i="15"/>
  <c r="AE26" i="15"/>
  <c r="AD26" i="15"/>
  <c r="AC26" i="15"/>
  <c r="AB26" i="15"/>
  <c r="AF25" i="15"/>
  <c r="AE25" i="15"/>
  <c r="AD25" i="15"/>
  <c r="AC25" i="15"/>
  <c r="AB25" i="15"/>
  <c r="AF24" i="15"/>
  <c r="AE24" i="15"/>
  <c r="AD24" i="15"/>
  <c r="AC24" i="15"/>
  <c r="AB24" i="15"/>
  <c r="AF23" i="15"/>
  <c r="AE23" i="15"/>
  <c r="AD23" i="15"/>
  <c r="AC23" i="15"/>
  <c r="AB23" i="15"/>
  <c r="K23" i="15"/>
  <c r="J23" i="15"/>
  <c r="I23" i="15"/>
  <c r="H23" i="15"/>
  <c r="G23" i="15"/>
  <c r="F23" i="15"/>
  <c r="E23" i="15"/>
  <c r="D23" i="15"/>
  <c r="AF22" i="15"/>
  <c r="AE22" i="15"/>
  <c r="AD22" i="15"/>
  <c r="AC22" i="15"/>
  <c r="AB22" i="15"/>
  <c r="AD20" i="15"/>
  <c r="AC20" i="15"/>
  <c r="AB20" i="15"/>
  <c r="W20" i="15"/>
  <c r="W50" i="15" s="1"/>
  <c r="V20" i="15"/>
  <c r="AH20" i="15" s="1"/>
  <c r="U20" i="15"/>
  <c r="AG20" i="15" s="1"/>
  <c r="T20" i="15"/>
  <c r="AF20" i="15" s="1"/>
  <c r="S20" i="15"/>
  <c r="AE20" i="15" s="1"/>
  <c r="K20" i="15"/>
  <c r="J20" i="15"/>
  <c r="I20" i="15"/>
  <c r="H20" i="15"/>
  <c r="G20" i="15"/>
  <c r="F20" i="15"/>
  <c r="E20" i="15"/>
  <c r="D20" i="15"/>
  <c r="AD19" i="15"/>
  <c r="AC19" i="15"/>
  <c r="AB19" i="15"/>
  <c r="W19" i="15"/>
  <c r="W49" i="15" s="1"/>
  <c r="V19" i="15"/>
  <c r="V49" i="15" s="1"/>
  <c r="U19" i="15"/>
  <c r="U49" i="15" s="1"/>
  <c r="T19" i="15"/>
  <c r="T49" i="15" s="1"/>
  <c r="S19" i="15"/>
  <c r="AE19" i="15" s="1"/>
  <c r="AD18" i="15"/>
  <c r="AC18" i="15"/>
  <c r="AB18" i="15"/>
  <c r="W18" i="15"/>
  <c r="W48" i="15" s="1"/>
  <c r="V18" i="15"/>
  <c r="V48" i="15" s="1"/>
  <c r="U18" i="15"/>
  <c r="U48" i="15" s="1"/>
  <c r="T18" i="15"/>
  <c r="T48" i="15" s="1"/>
  <c r="S18" i="15"/>
  <c r="S48" i="15" s="1"/>
  <c r="AD17" i="15"/>
  <c r="AC17" i="15"/>
  <c r="AB17" i="15"/>
  <c r="W17" i="15"/>
  <c r="AI17" i="15" s="1"/>
  <c r="V17" i="15"/>
  <c r="V47" i="15" s="1"/>
  <c r="U17" i="15"/>
  <c r="AG17" i="15" s="1"/>
  <c r="T17" i="15"/>
  <c r="AF17" i="15" s="1"/>
  <c r="S17" i="15"/>
  <c r="AE17" i="15" s="1"/>
  <c r="AD16" i="15"/>
  <c r="AC16" i="15"/>
  <c r="AB16" i="15"/>
  <c r="W16" i="15"/>
  <c r="AI16" i="15" s="1"/>
  <c r="V16" i="15"/>
  <c r="AH16" i="15" s="1"/>
  <c r="U16" i="15"/>
  <c r="U46" i="15" s="1"/>
  <c r="T16" i="15"/>
  <c r="T46" i="15" s="1"/>
  <c r="S16" i="15"/>
  <c r="S46" i="15" s="1"/>
  <c r="K16" i="15"/>
  <c r="J16" i="15"/>
  <c r="I16" i="15"/>
  <c r="H16" i="15"/>
  <c r="G16" i="15"/>
  <c r="F16" i="15"/>
  <c r="E16" i="15"/>
  <c r="D16" i="15"/>
  <c r="AD15" i="15"/>
  <c r="AC15" i="15"/>
  <c r="AB15" i="15"/>
  <c r="W15" i="15"/>
  <c r="AI15" i="15" s="1"/>
  <c r="V15" i="15"/>
  <c r="AH15" i="15" s="1"/>
  <c r="U15" i="15"/>
  <c r="AG15" i="15" s="1"/>
  <c r="T15" i="15"/>
  <c r="T45" i="15" s="1"/>
  <c r="S15" i="15"/>
  <c r="S45" i="15" s="1"/>
  <c r="AD14" i="15"/>
  <c r="AC14" i="15"/>
  <c r="AB14" i="15"/>
  <c r="W14" i="15"/>
  <c r="W44" i="15" s="1"/>
  <c r="V14" i="15"/>
  <c r="AH14" i="15" s="1"/>
  <c r="U14" i="15"/>
  <c r="AG14" i="15" s="1"/>
  <c r="T14" i="15"/>
  <c r="AF14" i="15" s="1"/>
  <c r="S14" i="15"/>
  <c r="S44" i="15" s="1"/>
  <c r="AD13" i="15"/>
  <c r="AC13" i="15"/>
  <c r="AB13" i="15"/>
  <c r="W13" i="15"/>
  <c r="AI13" i="15" s="1"/>
  <c r="V13" i="15"/>
  <c r="AH13" i="15" s="1"/>
  <c r="U13" i="15"/>
  <c r="AG13" i="15" s="1"/>
  <c r="T13" i="15"/>
  <c r="AF13" i="15" s="1"/>
  <c r="S13" i="15"/>
  <c r="AE13" i="15" s="1"/>
  <c r="K13" i="15"/>
  <c r="J13" i="15"/>
  <c r="I13" i="15"/>
  <c r="H13" i="15"/>
  <c r="G13" i="15"/>
  <c r="F13" i="15"/>
  <c r="E13" i="15"/>
  <c r="D13" i="15"/>
  <c r="AF11" i="15"/>
  <c r="AE11" i="15"/>
  <c r="AD11" i="15"/>
  <c r="AC11" i="15"/>
  <c r="AB11" i="15"/>
  <c r="AI10" i="15"/>
  <c r="AH10" i="15"/>
  <c r="AG10" i="15"/>
  <c r="AF10" i="15"/>
  <c r="AE10" i="15"/>
  <c r="AD10" i="15"/>
  <c r="AC10" i="15"/>
  <c r="AB10" i="15"/>
  <c r="AI9" i="15"/>
  <c r="AH9" i="15"/>
  <c r="AG9" i="15"/>
  <c r="AF9" i="15"/>
  <c r="AE9" i="15"/>
  <c r="AD9" i="15"/>
  <c r="AC9" i="15"/>
  <c r="AB9" i="15"/>
  <c r="K9" i="15"/>
  <c r="J9" i="15"/>
  <c r="I9" i="15"/>
  <c r="H9" i="15"/>
  <c r="G9" i="15"/>
  <c r="F9" i="15"/>
  <c r="E9" i="15"/>
  <c r="D9" i="15"/>
  <c r="AI8" i="15"/>
  <c r="AH8" i="15"/>
  <c r="AG8" i="15"/>
  <c r="AF8" i="15"/>
  <c r="AE8" i="15"/>
  <c r="AD8" i="15"/>
  <c r="AC8" i="15"/>
  <c r="AB8" i="15"/>
  <c r="AI7" i="15"/>
  <c r="AH7" i="15"/>
  <c r="AG7" i="15"/>
  <c r="AF7" i="15"/>
  <c r="AE7" i="15"/>
  <c r="AD7" i="15"/>
  <c r="AC7" i="15"/>
  <c r="AB7" i="15"/>
  <c r="AI6" i="15"/>
  <c r="AH6" i="15"/>
  <c r="AG6" i="15"/>
  <c r="AF6" i="15"/>
  <c r="AE6" i="15"/>
  <c r="AD6" i="15"/>
  <c r="AC6" i="15"/>
  <c r="AB6" i="15"/>
  <c r="K6" i="15"/>
  <c r="J6" i="15"/>
  <c r="I6" i="15"/>
  <c r="H6" i="15"/>
  <c r="G6" i="15"/>
  <c r="F6" i="15"/>
  <c r="E6" i="15"/>
  <c r="D6" i="15"/>
  <c r="AI5" i="15"/>
  <c r="AH5" i="15"/>
  <c r="AG5" i="15"/>
  <c r="AF5" i="15"/>
  <c r="AE5" i="15"/>
  <c r="AD5" i="15"/>
  <c r="AC5" i="15"/>
  <c r="AB5" i="15"/>
  <c r="AI4" i="15"/>
  <c r="AH4" i="15"/>
  <c r="AG4" i="15"/>
  <c r="AF4" i="15"/>
  <c r="AE4" i="15"/>
  <c r="AD4" i="15"/>
  <c r="AC4" i="15"/>
  <c r="AB4" i="15"/>
  <c r="T60" i="6"/>
  <c r="S60" i="6"/>
  <c r="R60" i="6"/>
  <c r="Q60" i="6"/>
  <c r="P60" i="6"/>
  <c r="T59" i="6"/>
  <c r="S59" i="6"/>
  <c r="R59" i="6"/>
  <c r="Q59" i="6"/>
  <c r="P59" i="6"/>
  <c r="T58" i="6"/>
  <c r="S58" i="6"/>
  <c r="R58" i="6"/>
  <c r="Q58" i="6"/>
  <c r="P58" i="6"/>
  <c r="T57" i="6"/>
  <c r="S57" i="6"/>
  <c r="R57" i="6"/>
  <c r="Q57" i="6"/>
  <c r="P57" i="6"/>
  <c r="T56" i="6"/>
  <c r="S56" i="6"/>
  <c r="R56" i="6"/>
  <c r="Q56" i="6"/>
  <c r="P56" i="6"/>
  <c r="T55" i="6"/>
  <c r="S55" i="6"/>
  <c r="R55" i="6"/>
  <c r="Q55" i="6"/>
  <c r="P55" i="6"/>
  <c r="T54" i="6"/>
  <c r="S54" i="6"/>
  <c r="R54" i="6"/>
  <c r="Q54" i="6"/>
  <c r="P54" i="6"/>
  <c r="T53" i="6"/>
  <c r="S53" i="6"/>
  <c r="R53" i="6"/>
  <c r="Q53" i="6"/>
  <c r="P53" i="6"/>
  <c r="W51" i="6"/>
  <c r="V51" i="6"/>
  <c r="U51" i="6"/>
  <c r="T51" i="6"/>
  <c r="S51" i="6"/>
  <c r="R51" i="6"/>
  <c r="Q51" i="6"/>
  <c r="P51" i="6"/>
  <c r="W50" i="6"/>
  <c r="V50" i="6"/>
  <c r="U50" i="6"/>
  <c r="T50" i="6"/>
  <c r="S50" i="6"/>
  <c r="R50" i="6"/>
  <c r="Q50" i="6"/>
  <c r="P50" i="6"/>
  <c r="W49" i="6"/>
  <c r="V49" i="6"/>
  <c r="U49" i="6"/>
  <c r="T49" i="6"/>
  <c r="S49" i="6"/>
  <c r="R49" i="6"/>
  <c r="Q49" i="6"/>
  <c r="P49" i="6"/>
  <c r="W48" i="6"/>
  <c r="V48" i="6"/>
  <c r="U48" i="6"/>
  <c r="T48" i="6"/>
  <c r="S48" i="6"/>
  <c r="R48" i="6"/>
  <c r="Q48" i="6"/>
  <c r="P48" i="6"/>
  <c r="W47" i="6"/>
  <c r="V47" i="6"/>
  <c r="U47" i="6"/>
  <c r="T47" i="6"/>
  <c r="S47" i="6"/>
  <c r="R47" i="6"/>
  <c r="Q47" i="6"/>
  <c r="P47" i="6"/>
  <c r="W46" i="6"/>
  <c r="V46" i="6"/>
  <c r="U46" i="6"/>
  <c r="T46" i="6"/>
  <c r="S46" i="6"/>
  <c r="R46" i="6"/>
  <c r="Q46" i="6"/>
  <c r="P46" i="6"/>
  <c r="W45" i="6"/>
  <c r="V45" i="6"/>
  <c r="U45" i="6"/>
  <c r="T45" i="6"/>
  <c r="S45" i="6"/>
  <c r="R45" i="6"/>
  <c r="Q45" i="6"/>
  <c r="P45" i="6"/>
  <c r="W44" i="6"/>
  <c r="V44" i="6"/>
  <c r="U44" i="6"/>
  <c r="T44" i="6"/>
  <c r="S44" i="6"/>
  <c r="R44" i="6"/>
  <c r="Q44" i="6"/>
  <c r="P44" i="6"/>
  <c r="T42" i="6"/>
  <c r="S42" i="6"/>
  <c r="R42" i="6"/>
  <c r="Q42" i="6"/>
  <c r="P42" i="6"/>
  <c r="W41" i="6"/>
  <c r="V41" i="6"/>
  <c r="U41" i="6"/>
  <c r="T41" i="6"/>
  <c r="S41" i="6"/>
  <c r="R41" i="6"/>
  <c r="Q41" i="6"/>
  <c r="P41" i="6"/>
  <c r="W40" i="6"/>
  <c r="V40" i="6"/>
  <c r="U40" i="6"/>
  <c r="T40" i="6"/>
  <c r="S40" i="6"/>
  <c r="R40" i="6"/>
  <c r="Q40" i="6"/>
  <c r="P40" i="6"/>
  <c r="W39" i="6"/>
  <c r="V39" i="6"/>
  <c r="U39" i="6"/>
  <c r="T39" i="6"/>
  <c r="S39" i="6"/>
  <c r="R39" i="6"/>
  <c r="Q39" i="6"/>
  <c r="P39" i="6"/>
  <c r="W38" i="6"/>
  <c r="V38" i="6"/>
  <c r="U38" i="6"/>
  <c r="T38" i="6"/>
  <c r="S38" i="6"/>
  <c r="R38" i="6"/>
  <c r="Q38" i="6"/>
  <c r="P38" i="6"/>
  <c r="W37" i="6"/>
  <c r="V37" i="6"/>
  <c r="U37" i="6"/>
  <c r="T37" i="6"/>
  <c r="S37" i="6"/>
  <c r="R37" i="6"/>
  <c r="Q37" i="6"/>
  <c r="P37" i="6"/>
  <c r="W36" i="6"/>
  <c r="V36" i="6"/>
  <c r="U36" i="6"/>
  <c r="T36" i="6"/>
  <c r="S36" i="6"/>
  <c r="R36" i="6"/>
  <c r="Q36" i="6"/>
  <c r="P36" i="6"/>
  <c r="W35" i="6"/>
  <c r="V35" i="6"/>
  <c r="U35" i="6"/>
  <c r="T35" i="6"/>
  <c r="S35" i="6"/>
  <c r="R35" i="6"/>
  <c r="Q35" i="6"/>
  <c r="P35" i="6"/>
  <c r="AF29" i="6"/>
  <c r="AE29" i="6"/>
  <c r="AD29" i="6"/>
  <c r="AC29" i="6"/>
  <c r="T29" i="6"/>
  <c r="S29" i="6"/>
  <c r="R29" i="6"/>
  <c r="Q29" i="6"/>
  <c r="P29" i="6"/>
  <c r="AF28" i="6"/>
  <c r="AE28" i="6"/>
  <c r="AD28" i="6"/>
  <c r="AC28" i="6"/>
  <c r="T28" i="6"/>
  <c r="S28" i="6"/>
  <c r="R28" i="6"/>
  <c r="Q28" i="6"/>
  <c r="P28" i="6"/>
  <c r="AF27" i="6"/>
  <c r="AE27" i="6"/>
  <c r="AD27" i="6"/>
  <c r="AC27" i="6"/>
  <c r="T27" i="6"/>
  <c r="S27" i="6"/>
  <c r="R27" i="6"/>
  <c r="Q27" i="6"/>
  <c r="P27" i="6"/>
  <c r="AF26" i="6"/>
  <c r="AE26" i="6"/>
  <c r="AD26" i="6"/>
  <c r="AC26" i="6"/>
  <c r="T26" i="6"/>
  <c r="S26" i="6"/>
  <c r="R26" i="6"/>
  <c r="Q26" i="6"/>
  <c r="P26" i="6"/>
  <c r="AF25" i="6"/>
  <c r="AE25" i="6"/>
  <c r="AD25" i="6"/>
  <c r="AC25" i="6"/>
  <c r="T25" i="6"/>
  <c r="S25" i="6"/>
  <c r="R25" i="6"/>
  <c r="Q25" i="6"/>
  <c r="P25" i="6"/>
  <c r="AF24" i="6"/>
  <c r="AE24" i="6"/>
  <c r="AD24" i="6"/>
  <c r="AC24" i="6"/>
  <c r="T24" i="6"/>
  <c r="S24" i="6"/>
  <c r="R24" i="6"/>
  <c r="Q24" i="6"/>
  <c r="P24" i="6"/>
  <c r="AF23" i="6"/>
  <c r="AE23" i="6"/>
  <c r="AD23" i="6"/>
  <c r="AC23" i="6"/>
  <c r="T23" i="6"/>
  <c r="S23" i="6"/>
  <c r="R23" i="6"/>
  <c r="Q23" i="6"/>
  <c r="P23" i="6"/>
  <c r="AF22" i="6"/>
  <c r="AE22" i="6"/>
  <c r="AD22" i="6"/>
  <c r="AC22" i="6"/>
  <c r="T22" i="6"/>
  <c r="S22" i="6"/>
  <c r="R22" i="6"/>
  <c r="Q22" i="6"/>
  <c r="P22" i="6"/>
  <c r="AI20" i="6"/>
  <c r="AH20" i="6"/>
  <c r="AG20" i="6"/>
  <c r="AF20" i="6"/>
  <c r="AE20" i="6"/>
  <c r="AD20" i="6"/>
  <c r="AC20" i="6"/>
  <c r="W20" i="6"/>
  <c r="V20" i="6"/>
  <c r="U20" i="6"/>
  <c r="T20" i="6"/>
  <c r="S20" i="6"/>
  <c r="R20" i="6"/>
  <c r="Q20" i="6"/>
  <c r="P20" i="6"/>
  <c r="AI19" i="6"/>
  <c r="AH19" i="6"/>
  <c r="AG19" i="6"/>
  <c r="AF19" i="6"/>
  <c r="AE19" i="6"/>
  <c r="AD19" i="6"/>
  <c r="AC19" i="6"/>
  <c r="W19" i="6"/>
  <c r="V19" i="6"/>
  <c r="U19" i="6"/>
  <c r="T19" i="6"/>
  <c r="S19" i="6"/>
  <c r="R19" i="6"/>
  <c r="Q19" i="6"/>
  <c r="P19" i="6"/>
  <c r="AI18" i="6"/>
  <c r="AH18" i="6"/>
  <c r="AG18" i="6"/>
  <c r="AF18" i="6"/>
  <c r="AE18" i="6"/>
  <c r="AD18" i="6"/>
  <c r="AC18" i="6"/>
  <c r="W18" i="6"/>
  <c r="V18" i="6"/>
  <c r="U18" i="6"/>
  <c r="T18" i="6"/>
  <c r="S18" i="6"/>
  <c r="R18" i="6"/>
  <c r="Q18" i="6"/>
  <c r="P18" i="6"/>
  <c r="AI17" i="6"/>
  <c r="AH17" i="6"/>
  <c r="AG17" i="6"/>
  <c r="AF17" i="6"/>
  <c r="AE17" i="6"/>
  <c r="AD17" i="6"/>
  <c r="AC17" i="6"/>
  <c r="W17" i="6"/>
  <c r="V17" i="6"/>
  <c r="U17" i="6"/>
  <c r="T17" i="6"/>
  <c r="S17" i="6"/>
  <c r="R17" i="6"/>
  <c r="Q17" i="6"/>
  <c r="P17" i="6"/>
  <c r="AI16" i="6"/>
  <c r="AH16" i="6"/>
  <c r="AG16" i="6"/>
  <c r="AF16" i="6"/>
  <c r="AE16" i="6"/>
  <c r="AD16" i="6"/>
  <c r="AC16" i="6"/>
  <c r="W16" i="6"/>
  <c r="V16" i="6"/>
  <c r="U16" i="6"/>
  <c r="T16" i="6"/>
  <c r="S16" i="6"/>
  <c r="R16" i="6"/>
  <c r="Q16" i="6"/>
  <c r="P16" i="6"/>
  <c r="AI15" i="6"/>
  <c r="AH15" i="6"/>
  <c r="AG15" i="6"/>
  <c r="AF15" i="6"/>
  <c r="AE15" i="6"/>
  <c r="AD15" i="6"/>
  <c r="AC15" i="6"/>
  <c r="W15" i="6"/>
  <c r="V15" i="6"/>
  <c r="U15" i="6"/>
  <c r="T15" i="6"/>
  <c r="S15" i="6"/>
  <c r="R15" i="6"/>
  <c r="Q15" i="6"/>
  <c r="P15" i="6"/>
  <c r="AI14" i="6"/>
  <c r="AH14" i="6"/>
  <c r="AG14" i="6"/>
  <c r="AF14" i="6"/>
  <c r="AE14" i="6"/>
  <c r="AD14" i="6"/>
  <c r="AC14" i="6"/>
  <c r="W14" i="6"/>
  <c r="V14" i="6"/>
  <c r="U14" i="6"/>
  <c r="T14" i="6"/>
  <c r="S14" i="6"/>
  <c r="R14" i="6"/>
  <c r="Q14" i="6"/>
  <c r="P14" i="6"/>
  <c r="AI13" i="6"/>
  <c r="AH13" i="6"/>
  <c r="AG13" i="6"/>
  <c r="AF13" i="6"/>
  <c r="AE13" i="6"/>
  <c r="AD13" i="6"/>
  <c r="AC13" i="6"/>
  <c r="W13" i="6"/>
  <c r="V13" i="6"/>
  <c r="U13" i="6"/>
  <c r="T13" i="6"/>
  <c r="S13" i="6"/>
  <c r="R13" i="6"/>
  <c r="Q13" i="6"/>
  <c r="P13" i="6"/>
  <c r="AF11" i="6"/>
  <c r="AE11" i="6"/>
  <c r="AD11" i="6"/>
  <c r="AC11" i="6"/>
  <c r="T11" i="6"/>
  <c r="S11" i="6"/>
  <c r="R11" i="6"/>
  <c r="Q11" i="6"/>
  <c r="P11" i="6"/>
  <c r="AI10" i="6"/>
  <c r="AH10" i="6"/>
  <c r="AG10" i="6"/>
  <c r="AF10" i="6"/>
  <c r="AE10" i="6"/>
  <c r="AD10" i="6"/>
  <c r="AC10" i="6"/>
  <c r="W10" i="6"/>
  <c r="V10" i="6"/>
  <c r="U10" i="6"/>
  <c r="T10" i="6"/>
  <c r="S10" i="6"/>
  <c r="R10" i="6"/>
  <c r="Q10" i="6"/>
  <c r="P10" i="6"/>
  <c r="AI9" i="6"/>
  <c r="AH9" i="6"/>
  <c r="AG9" i="6"/>
  <c r="AF9" i="6"/>
  <c r="AE9" i="6"/>
  <c r="AD9" i="6"/>
  <c r="AC9" i="6"/>
  <c r="W9" i="6"/>
  <c r="V9" i="6"/>
  <c r="U9" i="6"/>
  <c r="T9" i="6"/>
  <c r="S9" i="6"/>
  <c r="R9" i="6"/>
  <c r="Q9" i="6"/>
  <c r="P9" i="6"/>
  <c r="AI8" i="6"/>
  <c r="AH8" i="6"/>
  <c r="AG8" i="6"/>
  <c r="AF8" i="6"/>
  <c r="AE8" i="6"/>
  <c r="AD8" i="6"/>
  <c r="AC8" i="6"/>
  <c r="W8" i="6"/>
  <c r="V8" i="6"/>
  <c r="U8" i="6"/>
  <c r="T8" i="6"/>
  <c r="S8" i="6"/>
  <c r="R8" i="6"/>
  <c r="Q8" i="6"/>
  <c r="P8" i="6"/>
  <c r="AI7" i="6"/>
  <c r="AH7" i="6"/>
  <c r="AG7" i="6"/>
  <c r="AF7" i="6"/>
  <c r="AE7" i="6"/>
  <c r="AD7" i="6"/>
  <c r="AC7" i="6"/>
  <c r="W7" i="6"/>
  <c r="V7" i="6"/>
  <c r="U7" i="6"/>
  <c r="T7" i="6"/>
  <c r="S7" i="6"/>
  <c r="R7" i="6"/>
  <c r="Q7" i="6"/>
  <c r="P7" i="6"/>
  <c r="AI6" i="6"/>
  <c r="AH6" i="6"/>
  <c r="AG6" i="6"/>
  <c r="AF6" i="6"/>
  <c r="AE6" i="6"/>
  <c r="AD6" i="6"/>
  <c r="AC6" i="6"/>
  <c r="W6" i="6"/>
  <c r="V6" i="6"/>
  <c r="U6" i="6"/>
  <c r="T6" i="6"/>
  <c r="S6" i="6"/>
  <c r="R6" i="6"/>
  <c r="Q6" i="6"/>
  <c r="P6" i="6"/>
  <c r="AI5" i="6"/>
  <c r="AH5" i="6"/>
  <c r="AG5" i="6"/>
  <c r="AF5" i="6"/>
  <c r="AE5" i="6"/>
  <c r="AD5" i="6"/>
  <c r="AC5" i="6"/>
  <c r="W5" i="6"/>
  <c r="V5" i="6"/>
  <c r="U5" i="6"/>
  <c r="T5" i="6"/>
  <c r="S5" i="6"/>
  <c r="R5" i="6"/>
  <c r="Q5" i="6"/>
  <c r="P5" i="6"/>
  <c r="AI4" i="6"/>
  <c r="AH4" i="6"/>
  <c r="AG4" i="6"/>
  <c r="AF4" i="6"/>
  <c r="AE4" i="6"/>
  <c r="AD4" i="6"/>
  <c r="AC4" i="6"/>
  <c r="W4" i="6"/>
  <c r="V4" i="6"/>
  <c r="U4" i="6"/>
  <c r="T4" i="6"/>
  <c r="S4" i="6"/>
  <c r="R4" i="6"/>
  <c r="Q4" i="6"/>
  <c r="P4" i="6"/>
  <c r="T50" i="15" l="1"/>
  <c r="W45" i="15"/>
  <c r="V46" i="15"/>
  <c r="W47" i="15"/>
  <c r="S43" i="15"/>
  <c r="T44" i="15"/>
  <c r="S49" i="15"/>
  <c r="U43" i="15"/>
  <c r="V44" i="15"/>
  <c r="AF16" i="15"/>
  <c r="AG19" i="15"/>
  <c r="T43" i="15"/>
  <c r="U44" i="15"/>
  <c r="V45" i="15"/>
  <c r="W46" i="15"/>
  <c r="S50" i="15"/>
  <c r="AI14" i="15"/>
  <c r="AG16" i="15"/>
  <c r="AE18" i="15"/>
  <c r="AH19" i="15"/>
  <c r="AE16" i="15"/>
  <c r="AH17" i="15"/>
  <c r="AF19" i="15"/>
  <c r="AI20" i="15"/>
  <c r="AE15" i="15"/>
  <c r="AF18" i="15"/>
  <c r="AI19" i="15"/>
  <c r="V43" i="15"/>
  <c r="U50" i="15"/>
  <c r="AF15" i="15"/>
  <c r="AG18" i="15"/>
  <c r="W43" i="15"/>
  <c r="S47" i="15"/>
  <c r="V50" i="15"/>
  <c r="AH18" i="15"/>
  <c r="T47" i="15"/>
  <c r="AE14" i="15"/>
  <c r="AI18" i="15"/>
  <c r="U47" i="15"/>
  <c r="AA29" i="7" l="1"/>
  <c r="AA28" i="7"/>
  <c r="AA27" i="7"/>
  <c r="AA26" i="7"/>
  <c r="AA25" i="7"/>
  <c r="AA24" i="7"/>
  <c r="AA23" i="7"/>
  <c r="AA22" i="7"/>
  <c r="P22" i="7"/>
  <c r="P23" i="7"/>
  <c r="P24" i="7"/>
  <c r="P25" i="7"/>
  <c r="P26" i="7"/>
  <c r="P27" i="7"/>
  <c r="P28" i="7"/>
  <c r="P29" i="7"/>
  <c r="N25" i="21" l="1"/>
  <c r="N26" i="21"/>
  <c r="N27" i="21"/>
  <c r="N28" i="21"/>
  <c r="N29" i="21"/>
  <c r="N30" i="21"/>
  <c r="N31" i="21"/>
  <c r="N24" i="21"/>
  <c r="J25" i="21"/>
  <c r="J26" i="21"/>
  <c r="J27" i="21"/>
  <c r="J28" i="21"/>
  <c r="J29" i="21"/>
  <c r="J30" i="21"/>
  <c r="J31" i="21"/>
  <c r="J24" i="21"/>
  <c r="AB5" i="1" l="1"/>
  <c r="AB3" i="1"/>
  <c r="Q46" i="1"/>
  <c r="Q45" i="1"/>
  <c r="Q49" i="1"/>
  <c r="Q48" i="1"/>
  <c r="X42" i="1"/>
  <c r="Q43" i="1"/>
  <c r="Q42" i="1"/>
  <c r="R42" i="1" s="1"/>
  <c r="Q41" i="1"/>
  <c r="AI6" i="1" l="1"/>
  <c r="AH6" i="1"/>
  <c r="AI5" i="1"/>
  <c r="AH5" i="1"/>
  <c r="AG6" i="1"/>
  <c r="AF6" i="1"/>
  <c r="AG5" i="1"/>
  <c r="AF5" i="1"/>
  <c r="AE6" i="1"/>
  <c r="AD6" i="1"/>
  <c r="AE5" i="1"/>
  <c r="AD5" i="1"/>
  <c r="AC6" i="1"/>
  <c r="AB6" i="1"/>
  <c r="AC5" i="1"/>
  <c r="AI4" i="1"/>
  <c r="AH4" i="1"/>
  <c r="AI3" i="1"/>
  <c r="AH3" i="1"/>
  <c r="AG4" i="1"/>
  <c r="AF4" i="1"/>
  <c r="AF3" i="1"/>
  <c r="AG3" i="1"/>
  <c r="AE4" i="1"/>
  <c r="AD4" i="1"/>
  <c r="AE3" i="1"/>
  <c r="AD3" i="1"/>
  <c r="AC4" i="1"/>
  <c r="AB4" i="1"/>
  <c r="AC3" i="1"/>
  <c r="X36" i="1" a="1"/>
  <c r="X36" i="1" s="1"/>
  <c r="W36" i="1" a="1"/>
  <c r="W36" i="1" s="1"/>
  <c r="X35" i="1" a="1"/>
  <c r="X35" i="1" s="1"/>
  <c r="W35" i="1" a="1"/>
  <c r="W35" i="1" s="1"/>
  <c r="U35" i="1" a="1"/>
  <c r="U35" i="1" s="1"/>
  <c r="W34" i="1"/>
  <c r="W33" i="1"/>
  <c r="V34" i="1"/>
  <c r="U34" i="1"/>
  <c r="U33" i="1" a="1"/>
  <c r="U33" i="1" s="1"/>
  <c r="X34" i="1"/>
  <c r="X28" i="1" a="1"/>
  <c r="X28" i="1" s="1"/>
  <c r="X29" i="1" a="1"/>
  <c r="X29" i="1" s="1"/>
  <c r="W29" i="1" a="1"/>
  <c r="W29" i="1" s="1"/>
  <c r="W28" i="1" a="1"/>
  <c r="W28" i="1" s="1"/>
  <c r="U28" i="1" a="1"/>
  <c r="U28" i="1" s="1"/>
  <c r="S28" i="1" a="1"/>
  <c r="S28" i="1" s="1"/>
  <c r="R31" i="1" a="1"/>
  <c r="R31" i="1" s="1"/>
  <c r="Q31" i="1" a="1"/>
  <c r="Q31" i="1" s="1"/>
  <c r="R30" i="1" a="1"/>
  <c r="R30" i="1" s="1"/>
  <c r="Q30" i="1" a="1"/>
  <c r="Q30" i="1" s="1"/>
  <c r="R29" i="1" a="1"/>
  <c r="R29" i="1" s="1"/>
  <c r="Q29" i="1" a="1"/>
  <c r="Q29" i="1" s="1"/>
  <c r="R28" i="1" a="1"/>
  <c r="R28" i="1" s="1"/>
  <c r="Q28" i="1" a="1"/>
  <c r="Q28" i="1" s="1"/>
  <c r="X27" i="1"/>
  <c r="W27" i="1"/>
  <c r="X26" i="1"/>
  <c r="W26" i="1"/>
  <c r="V27" i="1"/>
  <c r="U27" i="1"/>
  <c r="V26" i="1"/>
  <c r="U26" i="1"/>
  <c r="T27" i="1"/>
  <c r="S27" i="1"/>
  <c r="T26" i="1"/>
  <c r="S26" i="1"/>
  <c r="R27" i="1"/>
  <c r="Q27" i="1"/>
  <c r="R26" i="1"/>
  <c r="Q26" i="1"/>
  <c r="X22" i="1" a="1"/>
  <c r="X22" i="1" s="1"/>
  <c r="W22" i="1" a="1"/>
  <c r="W22" i="1" s="1"/>
  <c r="X21" i="1" a="1"/>
  <c r="X21" i="1" s="1"/>
  <c r="W21" i="1" a="1"/>
  <c r="W21" i="1" s="1"/>
  <c r="U21" i="1" a="1"/>
  <c r="U21" i="1" s="1"/>
  <c r="S21" i="1" a="1"/>
  <c r="S21" i="1" s="1"/>
  <c r="R24" i="1" a="1"/>
  <c r="R24" i="1" s="1"/>
  <c r="Q24" i="1" a="1"/>
  <c r="Q24" i="1" s="1"/>
  <c r="R23" i="1" a="1"/>
  <c r="R23" i="1" s="1"/>
  <c r="Q23" i="1" a="1"/>
  <c r="Q23" i="1" s="1"/>
  <c r="R22" i="1" a="1"/>
  <c r="R22" i="1" s="1"/>
  <c r="Q22" i="1" a="1"/>
  <c r="Q22" i="1" s="1"/>
  <c r="R21" i="1" a="1"/>
  <c r="R21" i="1" s="1"/>
  <c r="Q21" i="1" a="1"/>
  <c r="Q21" i="1" s="1"/>
  <c r="X17" i="1" a="1"/>
  <c r="X17" i="1" s="1"/>
  <c r="W17" i="1" a="1"/>
  <c r="W17" i="1" s="1"/>
  <c r="X16" i="1" a="1"/>
  <c r="X16" i="1" s="1"/>
  <c r="W16" i="1" a="1"/>
  <c r="W16" i="1" s="1"/>
  <c r="V16" i="1" a="1"/>
  <c r="V16" i="1" s="1"/>
  <c r="U16" i="1" a="1"/>
  <c r="U16" i="1" s="1"/>
  <c r="S18" i="1" a="1"/>
  <c r="S18" i="1" s="1"/>
  <c r="R19" i="1" a="1"/>
  <c r="R19" i="1" s="1"/>
  <c r="Q19" i="1" a="1"/>
  <c r="Q19" i="1" s="1"/>
  <c r="R18" i="1" a="1"/>
  <c r="R18" i="1" s="1"/>
  <c r="Q18" i="1" a="1"/>
  <c r="Q18" i="1" s="1"/>
  <c r="R17" i="1" a="1"/>
  <c r="R17" i="1" s="1"/>
  <c r="Q17" i="1" a="1"/>
  <c r="Q17" i="1" s="1"/>
  <c r="Q16" i="1" a="1"/>
  <c r="Q16" i="1" s="1"/>
  <c r="R16" i="1" a="1"/>
  <c r="R16" i="1" s="1"/>
  <c r="U11" i="1" a="1"/>
  <c r="U11" i="1" s="1"/>
  <c r="X12" i="1" a="1"/>
  <c r="X12" i="1" s="1"/>
  <c r="W12" i="1" a="1"/>
  <c r="W12" i="1" s="1"/>
  <c r="X11" i="1" a="1"/>
  <c r="X11" i="1" s="1"/>
  <c r="W11" i="1" a="1"/>
  <c r="W11" i="1" s="1"/>
  <c r="S12" i="1" a="1"/>
  <c r="S12" i="1" s="1"/>
  <c r="T11" i="1" a="1"/>
  <c r="T11" i="1" s="1"/>
  <c r="S11" i="1"/>
  <c r="Q13" i="1"/>
  <c r="R14" i="1" a="1"/>
  <c r="R14" i="1" s="1"/>
  <c r="Q14" i="1" a="1"/>
  <c r="Q14" i="1" s="1"/>
  <c r="R13" i="1" a="1"/>
  <c r="R13" i="1" s="1"/>
  <c r="R12" i="1"/>
  <c r="Q12" i="1"/>
  <c r="R11" i="1"/>
  <c r="Q11" i="1"/>
  <c r="X10" i="1"/>
  <c r="W10" i="1"/>
  <c r="X9" i="1"/>
  <c r="W9" i="1"/>
  <c r="U9" i="1"/>
  <c r="S9" i="1"/>
  <c r="R10" i="1"/>
  <c r="Q10" i="1"/>
  <c r="R9" i="1"/>
  <c r="Q9" i="1"/>
  <c r="W7" i="1"/>
  <c r="W6" i="1"/>
  <c r="U7" i="1"/>
  <c r="U6" i="1"/>
  <c r="S6" i="1"/>
  <c r="Q7" i="1"/>
  <c r="Q6" i="1"/>
  <c r="W3" i="1"/>
  <c r="U3" i="1"/>
  <c r="R4" i="1"/>
  <c r="Q4" i="1"/>
  <c r="W4" i="1"/>
  <c r="X3" i="1"/>
  <c r="V4" i="1"/>
  <c r="U4" i="1"/>
  <c r="V3" i="1"/>
  <c r="T4" i="1"/>
  <c r="S4" i="1"/>
  <c r="T3" i="1"/>
  <c r="L28" i="1"/>
  <c r="J28" i="1"/>
  <c r="M29" i="1"/>
  <c r="L29" i="1"/>
  <c r="J29" i="1"/>
  <c r="O29" i="7" l="1"/>
  <c r="O28" i="7"/>
  <c r="O27" i="7"/>
  <c r="O26" i="7"/>
  <c r="O25" i="7"/>
  <c r="O24" i="7"/>
  <c r="O23" i="7"/>
  <c r="O22" i="7"/>
  <c r="AF13" i="7"/>
  <c r="AF14" i="7"/>
  <c r="AF15" i="7"/>
  <c r="AF16" i="7"/>
  <c r="AF17" i="7"/>
  <c r="AF18" i="7"/>
  <c r="AF19" i="7"/>
  <c r="AF20" i="7"/>
  <c r="U13" i="7"/>
  <c r="U14" i="7"/>
  <c r="U15" i="7"/>
  <c r="U16" i="7"/>
  <c r="U17" i="7"/>
  <c r="U18" i="7"/>
  <c r="U19" i="7"/>
  <c r="U20" i="7"/>
  <c r="J30" i="1" l="1"/>
  <c r="L30" i="1"/>
  <c r="M30" i="1"/>
  <c r="AE13" i="7"/>
  <c r="AE14" i="7"/>
  <c r="AE15" i="7"/>
  <c r="AE16" i="7"/>
  <c r="AE17" i="7"/>
  <c r="AE18" i="7"/>
  <c r="AE19" i="7"/>
  <c r="AE20" i="7"/>
  <c r="T13" i="7"/>
  <c r="T14" i="7"/>
  <c r="T15" i="7"/>
  <c r="T16" i="7"/>
  <c r="T17" i="7"/>
  <c r="T18" i="7"/>
  <c r="T19" i="7"/>
  <c r="T20" i="7"/>
  <c r="J14" i="21" l="1"/>
  <c r="AD13" i="7" l="1"/>
  <c r="AD14" i="7"/>
  <c r="AD15" i="7"/>
  <c r="AD16" i="7"/>
  <c r="AD17" i="7"/>
  <c r="AD18" i="7"/>
  <c r="AD19" i="7"/>
  <c r="AD20" i="7"/>
  <c r="S13" i="7"/>
  <c r="S14" i="7"/>
  <c r="S15" i="7"/>
  <c r="S16" i="7"/>
  <c r="S17" i="7"/>
  <c r="S18" i="7"/>
  <c r="S19" i="7"/>
  <c r="S20" i="7"/>
  <c r="AC4" i="7" l="1"/>
  <c r="AD4" i="7"/>
  <c r="AE4" i="7"/>
  <c r="AF4" i="7"/>
  <c r="AC5" i="7"/>
  <c r="AD5" i="7"/>
  <c r="AE5" i="7"/>
  <c r="AF5" i="7"/>
  <c r="AC6" i="7"/>
  <c r="AD6" i="7"/>
  <c r="AE6" i="7"/>
  <c r="AF6" i="7"/>
  <c r="AC7" i="7"/>
  <c r="AD7" i="7"/>
  <c r="AE7" i="7"/>
  <c r="AF7" i="7"/>
  <c r="AC8" i="7"/>
  <c r="AD8" i="7"/>
  <c r="AE8" i="7"/>
  <c r="AF8" i="7"/>
  <c r="AC9" i="7"/>
  <c r="AD9" i="7"/>
  <c r="AE9" i="7"/>
  <c r="AF9" i="7"/>
  <c r="AC10" i="7"/>
  <c r="AD10" i="7"/>
  <c r="AE10" i="7"/>
  <c r="AF10" i="7"/>
  <c r="AF11" i="7"/>
  <c r="Q4" i="7"/>
  <c r="R4" i="7"/>
  <c r="S4" i="7"/>
  <c r="T4" i="7"/>
  <c r="U4" i="7"/>
  <c r="Q5" i="7"/>
  <c r="R5" i="7"/>
  <c r="S5" i="7"/>
  <c r="T5" i="7"/>
  <c r="U5" i="7"/>
  <c r="Q6" i="7"/>
  <c r="R6" i="7"/>
  <c r="S6" i="7"/>
  <c r="T6" i="7"/>
  <c r="U6" i="7"/>
  <c r="Q7" i="7"/>
  <c r="R7" i="7"/>
  <c r="S7" i="7"/>
  <c r="T7" i="7"/>
  <c r="U7" i="7"/>
  <c r="Q8" i="7"/>
  <c r="R8" i="7"/>
  <c r="S8" i="7"/>
  <c r="T8" i="7"/>
  <c r="U8" i="7"/>
  <c r="Q9" i="7"/>
  <c r="R9" i="7"/>
  <c r="S9" i="7"/>
  <c r="T9" i="7"/>
  <c r="U9" i="7"/>
  <c r="Q10" i="7"/>
  <c r="R10" i="7"/>
  <c r="S10" i="7"/>
  <c r="T10" i="7"/>
  <c r="U10" i="7"/>
  <c r="Q11" i="7"/>
  <c r="U11" i="7"/>
  <c r="AC13" i="7"/>
  <c r="AC14" i="7"/>
  <c r="AC15" i="7"/>
  <c r="AC16" i="7"/>
  <c r="AC17" i="7"/>
  <c r="AC18" i="7"/>
  <c r="AC19" i="7"/>
  <c r="AC20" i="7"/>
  <c r="R13" i="7"/>
  <c r="R14" i="7"/>
  <c r="R15" i="7"/>
  <c r="R16" i="7"/>
  <c r="R17" i="7"/>
  <c r="R18" i="7"/>
  <c r="R19" i="7"/>
  <c r="R20" i="7"/>
  <c r="O14" i="21" l="1"/>
  <c r="O15" i="21"/>
  <c r="O16" i="21"/>
  <c r="O17" i="21"/>
  <c r="O18" i="21"/>
  <c r="O19" i="21"/>
  <c r="O20" i="21"/>
  <c r="O21" i="21"/>
  <c r="K14" i="21"/>
  <c r="K15" i="21"/>
  <c r="K16" i="21"/>
  <c r="K17" i="21"/>
  <c r="K18" i="21"/>
  <c r="K19" i="21"/>
  <c r="K20" i="21"/>
  <c r="K21" i="21"/>
  <c r="U37" i="1" l="1"/>
  <c r="U36" i="1" a="1"/>
  <c r="U36" i="1" s="1"/>
  <c r="V35" i="1" a="1"/>
  <c r="V35" i="1" s="1"/>
  <c r="S30" i="1"/>
  <c r="S29" i="1" a="1"/>
  <c r="S29" i="1" s="1"/>
  <c r="U23" i="1" a="1"/>
  <c r="U23" i="1" s="1"/>
  <c r="U22" i="1" a="1"/>
  <c r="U22" i="1" s="1"/>
  <c r="S22" i="1" a="1"/>
  <c r="S22" i="1" s="1"/>
  <c r="T21" i="1" a="1"/>
  <c r="T21" i="1" s="1"/>
  <c r="U13" i="1"/>
  <c r="S13" i="1"/>
  <c r="V10" i="1"/>
  <c r="U10" i="1"/>
  <c r="V9" i="1"/>
  <c r="T10" i="1"/>
  <c r="S10" i="1"/>
  <c r="T9" i="1"/>
  <c r="S7" i="1"/>
  <c r="AB13" i="7" l="1"/>
  <c r="AB14" i="7"/>
  <c r="AB15" i="7"/>
  <c r="AB16" i="7"/>
  <c r="AB17" i="7"/>
  <c r="AB18" i="7"/>
  <c r="AB19" i="7"/>
  <c r="AB20" i="7"/>
  <c r="Q13" i="7"/>
  <c r="Q14" i="7"/>
  <c r="Q15" i="7"/>
  <c r="Q16" i="7"/>
  <c r="Q17" i="7"/>
  <c r="Q18" i="7"/>
  <c r="Q19" i="7"/>
  <c r="Q20" i="7"/>
  <c r="AA20" i="7" l="1"/>
  <c r="AA19" i="7"/>
  <c r="AA18" i="7"/>
  <c r="AA17" i="7"/>
  <c r="AA16" i="7"/>
  <c r="AA15" i="7"/>
  <c r="AA14" i="7"/>
  <c r="AA13" i="7"/>
  <c r="P13" i="7"/>
  <c r="P14" i="7"/>
  <c r="P15" i="7"/>
  <c r="P16" i="7"/>
  <c r="P17" i="7"/>
  <c r="P18" i="7"/>
  <c r="P19" i="7"/>
  <c r="P20" i="7"/>
  <c r="AB4" i="7"/>
  <c r="AB5" i="7"/>
  <c r="AB6" i="7"/>
  <c r="AB7" i="7"/>
  <c r="AB8" i="7"/>
  <c r="AB9" i="7"/>
  <c r="AB10" i="7"/>
  <c r="AB11" i="7"/>
  <c r="AA11" i="7"/>
  <c r="AA10" i="7"/>
  <c r="AA9" i="7"/>
  <c r="AA8" i="7"/>
  <c r="AA7" i="7"/>
  <c r="AA6" i="7"/>
  <c r="AA5" i="7"/>
  <c r="AA4" i="7"/>
  <c r="N15" i="21" l="1"/>
  <c r="N16" i="21"/>
  <c r="N17" i="21"/>
  <c r="N18" i="21"/>
  <c r="N19" i="21"/>
  <c r="N20" i="21"/>
  <c r="N21" i="21"/>
  <c r="N14" i="21"/>
  <c r="J15" i="21"/>
  <c r="J16" i="21"/>
  <c r="J17" i="21"/>
  <c r="J18" i="21"/>
  <c r="J19" i="21"/>
  <c r="J20" i="21"/>
  <c r="J21" i="21"/>
  <c r="J5" i="21"/>
  <c r="V42" i="1" l="1"/>
  <c r="T42" i="1"/>
  <c r="V22" i="1" a="1"/>
  <c r="V22" i="1" s="1"/>
  <c r="V21" i="1" a="1"/>
  <c r="V21" i="1" s="1"/>
  <c r="U18" i="1" a="1"/>
  <c r="U18" i="1" s="1"/>
  <c r="V17" i="1" a="1"/>
  <c r="V17" i="1" s="1"/>
  <c r="U17" i="1" a="1"/>
  <c r="U17" i="1" s="1"/>
  <c r="S17" i="1" a="1"/>
  <c r="S17" i="1" s="1"/>
  <c r="T16" i="1" a="1"/>
  <c r="T16" i="1" s="1"/>
  <c r="S16" i="1"/>
  <c r="V12" i="1" a="1"/>
  <c r="V12" i="1" s="1"/>
  <c r="U12" i="1" a="1"/>
  <c r="U12" i="1" s="1"/>
  <c r="V11" i="1" a="1"/>
  <c r="V11" i="1" s="1"/>
  <c r="T12" i="1" a="1"/>
  <c r="T12" i="1" s="1"/>
  <c r="V36" i="1" a="1"/>
  <c r="V36" i="1" s="1"/>
  <c r="M2" i="1"/>
  <c r="U30" i="1" a="1"/>
  <c r="U30" i="1" s="1"/>
  <c r="V29" i="1" a="1"/>
  <c r="V29" i="1" s="1"/>
  <c r="U29" i="1" a="1"/>
  <c r="U29" i="1" s="1"/>
  <c r="V28" i="1" a="1"/>
  <c r="V28" i="1" s="1"/>
  <c r="T29" i="1" a="1"/>
  <c r="T29" i="1" s="1"/>
  <c r="T28" i="1" a="1"/>
  <c r="T28" i="1" s="1"/>
  <c r="O20" i="7" l="1"/>
  <c r="O19" i="7"/>
  <c r="O18" i="7"/>
  <c r="O17" i="7"/>
  <c r="O16" i="7"/>
  <c r="O15" i="7"/>
  <c r="O14" i="7"/>
  <c r="O13" i="7"/>
  <c r="P4" i="7"/>
  <c r="O11" i="7"/>
  <c r="O10" i="7"/>
  <c r="O9" i="7"/>
  <c r="O8" i="7"/>
  <c r="O7" i="7"/>
  <c r="O6" i="7"/>
  <c r="O5" i="7"/>
  <c r="O4" i="7"/>
  <c r="S23" i="1" l="1"/>
  <c r="T22" i="1" a="1"/>
  <c r="T22" i="1" s="1"/>
  <c r="T17" i="1" a="1"/>
  <c r="T17" i="1" s="1"/>
  <c r="O5" i="21" l="1"/>
  <c r="N6" i="21"/>
  <c r="O6" i="21"/>
  <c r="N7" i="21"/>
  <c r="O7" i="21"/>
  <c r="N8" i="21"/>
  <c r="O8" i="21"/>
  <c r="N9" i="21"/>
  <c r="O9" i="21"/>
  <c r="N10" i="21"/>
  <c r="O10" i="21"/>
  <c r="N11" i="21"/>
  <c r="O11" i="21"/>
  <c r="N5" i="21"/>
  <c r="K5" i="21"/>
  <c r="J6" i="21"/>
  <c r="K6" i="21"/>
  <c r="J7" i="21"/>
  <c r="K7" i="21"/>
  <c r="J8" i="21"/>
  <c r="K8" i="21"/>
  <c r="J9" i="21"/>
  <c r="K9" i="21"/>
  <c r="J10" i="21"/>
  <c r="K10" i="21"/>
  <c r="J11" i="21"/>
  <c r="K11" i="21"/>
  <c r="P11" i="7" l="1"/>
  <c r="P10" i="7"/>
  <c r="P9" i="7"/>
  <c r="P8" i="7"/>
  <c r="P7" i="7"/>
  <c r="P6" i="7"/>
  <c r="P5" i="7"/>
  <c r="M9" i="1" l="1"/>
  <c r="M8" i="1"/>
  <c r="M7" i="1"/>
  <c r="M6" i="1"/>
  <c r="M5" i="1"/>
  <c r="M4" i="1"/>
  <c r="Q38" i="1" s="1" a="1"/>
  <c r="Q38" i="1" s="1"/>
  <c r="M3" i="1"/>
  <c r="Q37" i="1" l="1" a="1"/>
  <c r="Q37" i="1" s="1"/>
  <c r="S37" i="1" a="1"/>
  <c r="S37" i="1" s="1"/>
  <c r="S33" i="1" a="1"/>
  <c r="S33" i="1" s="1"/>
  <c r="R35" i="1" a="1"/>
  <c r="R35" i="1" s="1"/>
  <c r="R34" i="1"/>
  <c r="V33" i="1" a="1"/>
  <c r="V33" i="1" s="1"/>
  <c r="R33" i="1"/>
  <c r="Q33" i="1"/>
  <c r="S35" i="1"/>
  <c r="S34" i="1"/>
  <c r="T34" i="1"/>
  <c r="T33" i="1" a="1"/>
  <c r="T33" i="1" s="1"/>
  <c r="R38" i="1" a="1"/>
  <c r="R38" i="1" s="1"/>
  <c r="Q34" i="1"/>
  <c r="X33" i="1" a="1"/>
  <c r="X33" i="1" s="1"/>
  <c r="R37" i="1" a="1"/>
  <c r="R37" i="1" s="1"/>
  <c r="Q36" i="1" a="1"/>
  <c r="Q36" i="1" s="1"/>
  <c r="T35" i="1" a="1"/>
  <c r="T35" i="1" s="1"/>
  <c r="Q35" i="1" a="1"/>
  <c r="Q35" i="1" s="1"/>
  <c r="R36" i="1" a="1"/>
  <c r="R36" i="1" s="1"/>
  <c r="S36" i="1" a="1"/>
  <c r="S36" i="1" s="1"/>
  <c r="M28" i="1"/>
  <c r="T36" i="1" a="1"/>
  <c r="T36" i="1" s="1"/>
</calcChain>
</file>

<file path=xl/sharedStrings.xml><?xml version="1.0" encoding="utf-8"?>
<sst xmlns="http://schemas.openxmlformats.org/spreadsheetml/2006/main" count="2851" uniqueCount="604">
  <si>
    <t>대상자</t>
  </si>
  <si>
    <t>성별</t>
  </si>
  <si>
    <t>나이</t>
  </si>
  <si>
    <t>S-097</t>
  </si>
  <si>
    <t>남</t>
  </si>
  <si>
    <t>S-098</t>
  </si>
  <si>
    <t>S-102</t>
  </si>
  <si>
    <t>S-103</t>
  </si>
  <si>
    <t>S-104</t>
  </si>
  <si>
    <t>S-106</t>
  </si>
  <si>
    <t>여</t>
  </si>
  <si>
    <t>S-107</t>
  </si>
  <si>
    <t>S-112</t>
  </si>
  <si>
    <t>신장(cm)</t>
  </si>
  <si>
    <t>Cohort</t>
    <phoneticPr fontId="2" type="noConversion"/>
  </si>
  <si>
    <t>대상자번호</t>
    <phoneticPr fontId="2" type="noConversion"/>
  </si>
  <si>
    <t>BMI(kg/m²)</t>
    <phoneticPr fontId="2" type="noConversion"/>
  </si>
  <si>
    <t>B1</t>
    <phoneticPr fontId="2" type="noConversion"/>
  </si>
  <si>
    <t>Age</t>
    <phoneticPr fontId="2" type="noConversion"/>
  </si>
  <si>
    <t xml:space="preserve">  Mean(SD)</t>
  </si>
  <si>
    <t xml:space="preserve">  Min, Max</t>
  </si>
  <si>
    <t>Sex</t>
    <phoneticPr fontId="2" type="noConversion"/>
  </si>
  <si>
    <t>-</t>
    <phoneticPr fontId="2" type="noConversion"/>
  </si>
  <si>
    <t>Mean(SD)</t>
  </si>
  <si>
    <t>Min, Max</t>
  </si>
  <si>
    <t>HbA1c(%), SV</t>
    <phoneticPr fontId="2" type="noConversion"/>
  </si>
  <si>
    <t>Glucose, SV</t>
    <phoneticPr fontId="2" type="noConversion"/>
  </si>
  <si>
    <t>Screening</t>
  </si>
  <si>
    <t>Enrolled, n(%)</t>
  </si>
  <si>
    <t xml:space="preserve"> Status, n(%)</t>
  </si>
  <si>
    <r>
      <rPr>
        <sz val="12"/>
        <color rgb="FF000000"/>
        <rFont val="맑은 고딕"/>
        <family val="3"/>
        <charset val="129"/>
      </rPr>
      <t>스크리닝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맑은 고딕"/>
        <family val="3"/>
        <charset val="129"/>
      </rPr>
      <t>탈락</t>
    </r>
    <r>
      <rPr>
        <sz val="12"/>
        <color rgb="FF000000"/>
        <rFont val="Times New Roman"/>
        <family val="1"/>
      </rPr>
      <t>, N(%)</t>
    </r>
  </si>
  <si>
    <r>
      <rPr>
        <sz val="12"/>
        <color rgb="FF000000"/>
        <rFont val="맑은 고딕"/>
        <family val="3"/>
        <charset val="129"/>
      </rPr>
      <t>예비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맑은 고딕"/>
        <family val="3"/>
        <charset val="129"/>
      </rPr>
      <t>대상자</t>
    </r>
    <r>
      <rPr>
        <sz val="12"/>
        <color rgb="FF000000"/>
        <rFont val="Times New Roman"/>
        <family val="1"/>
      </rPr>
      <t>, N</t>
    </r>
  </si>
  <si>
    <r>
      <rPr>
        <sz val="12"/>
        <color theme="1"/>
        <rFont val="맑은 고딕"/>
        <family val="3"/>
        <charset val="129"/>
      </rPr>
      <t>임상시험용의약품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맑은 고딕"/>
        <family val="3"/>
        <charset val="129"/>
      </rPr>
      <t>미투여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</si>
  <si>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맑은 고딕"/>
        <family val="3"/>
        <charset val="129"/>
      </rPr>
      <t>임상시험용의약품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맑은 고딕"/>
        <family val="3"/>
        <charset val="129"/>
      </rPr>
      <t>투여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</si>
  <si>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맑은 고딕"/>
        <family val="3"/>
        <charset val="129"/>
      </rPr>
      <t>임상시험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맑은 고딕"/>
        <family val="3"/>
        <charset val="129"/>
      </rPr>
      <t>완료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</si>
  <si>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맑은 고딕"/>
        <family val="3"/>
        <charset val="129"/>
      </rPr>
      <t>임상시험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맑은 고딕"/>
        <family val="3"/>
        <charset val="129"/>
      </rPr>
      <t>중도탈락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</si>
  <si>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맑은 고딕"/>
        <family val="3"/>
        <charset val="129"/>
      </rPr>
      <t>스크리닝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맑은 고딕"/>
        <family val="1"/>
        <charset val="129"/>
      </rPr>
      <t xml:space="preserve">대상자, </t>
    </r>
    <r>
      <rPr>
        <sz val="12"/>
        <color theme="1"/>
        <rFont val="Times New Roman"/>
        <family val="1"/>
      </rPr>
      <t>N</t>
    </r>
    <phoneticPr fontId="2" type="noConversion"/>
  </si>
  <si>
    <t>1) 시험대상자(또는 대리인)의 자발적인 동의철회</t>
  </si>
  <si>
    <t>2) 선정/제외기준에 적합하지 않은 시험대상자가 시험에 참여한 경우</t>
  </si>
  <si>
    <t>3) 임상시험 기간 동안 연구결과에 영향을 미칠 수 있는 병용약물 투여가 필요하다고 판단된 경우</t>
  </si>
  <si>
    <t>4) 임상시험용 의약품 투여에 대한 개별 시험대상자의 잠재적인 반응 및 이상사례의 중증도를 고려하여 수용 불가능한 독성으로 판단한 경우</t>
  </si>
  <si>
    <t>5) 시험대상자의 상태가 변화되어 안전성 또는 윤리적인 측면에서 더 이상 임상시험 참여가 불가능하다고 시험자가 판단하는 경우</t>
  </si>
  <si>
    <t>6) 임상시험용 의약품 투여 기간 도중 시험대상자의 임신이 확인되는 경우</t>
  </si>
  <si>
    <t>7) 기타 시험자가 시험을 중지하여야 한다고 판단한 경우</t>
  </si>
  <si>
    <t>8) 의뢰자의 결정에 따라 임상시험을 중단한 경우</t>
  </si>
  <si>
    <t>Total</t>
    <phoneticPr fontId="2" type="noConversion"/>
  </si>
  <si>
    <t>Women</t>
    <phoneticPr fontId="2" type="noConversion"/>
  </si>
  <si>
    <t>Cohort B1
N=8</t>
    <phoneticPr fontId="2" type="noConversion"/>
  </si>
  <si>
    <t> Men</t>
    <phoneticPr fontId="2" type="noConversion"/>
  </si>
  <si>
    <t>BMI,  Men</t>
    <phoneticPr fontId="2" type="noConversion"/>
  </si>
  <si>
    <t>BMI, Women</t>
    <phoneticPr fontId="2" type="noConversion"/>
  </si>
  <si>
    <t>Height (cm)</t>
    <phoneticPr fontId="2" type="noConversion"/>
  </si>
  <si>
    <t>Height , Men</t>
    <phoneticPr fontId="2" type="noConversion"/>
  </si>
  <si>
    <t>Height , Women</t>
    <phoneticPr fontId="2" type="noConversion"/>
  </si>
  <si>
    <t>Weight  , Men</t>
    <phoneticPr fontId="2" type="noConversion"/>
  </si>
  <si>
    <t>Weight , Women</t>
    <phoneticPr fontId="2" type="noConversion"/>
  </si>
  <si>
    <t>Weight (kg)</t>
    <phoneticPr fontId="2" type="noConversion"/>
  </si>
  <si>
    <t>B1-010</t>
    <phoneticPr fontId="2" type="noConversion"/>
  </si>
  <si>
    <t>B1-020</t>
    <phoneticPr fontId="2" type="noConversion"/>
  </si>
  <si>
    <t>B1-030</t>
    <phoneticPr fontId="2" type="noConversion"/>
  </si>
  <si>
    <t>B1-040</t>
    <phoneticPr fontId="2" type="noConversion"/>
  </si>
  <si>
    <t>B1-050</t>
    <phoneticPr fontId="2" type="noConversion"/>
  </si>
  <si>
    <t>B1-060</t>
    <phoneticPr fontId="2" type="noConversion"/>
  </si>
  <si>
    <t>B1-070</t>
    <phoneticPr fontId="2" type="noConversion"/>
  </si>
  <si>
    <t>B1-080</t>
    <phoneticPr fontId="2" type="noConversion"/>
  </si>
  <si>
    <t>Waist (cm)</t>
    <phoneticPr fontId="2" type="noConversion"/>
  </si>
  <si>
    <t>Waist , Men</t>
    <phoneticPr fontId="2" type="noConversion"/>
  </si>
  <si>
    <t>Waist , Women</t>
    <phoneticPr fontId="2" type="noConversion"/>
  </si>
  <si>
    <t>WHR(waist/hip ratio)</t>
    <phoneticPr fontId="2" type="noConversion"/>
  </si>
  <si>
    <t>WHR , Men</t>
    <phoneticPr fontId="2" type="noConversion"/>
  </si>
  <si>
    <t>WHR , Women</t>
    <phoneticPr fontId="2" type="noConversion"/>
  </si>
  <si>
    <t>S-097</t>
    <phoneticPr fontId="2" type="noConversion"/>
  </si>
  <si>
    <t>D2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</si>
  <si>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</si>
  <si>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</si>
  <si>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</si>
  <si>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</si>
  <si>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</si>
  <si>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</si>
  <si>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</si>
  <si>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</si>
  <si>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</si>
  <si>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</si>
  <si>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</si>
  <si>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</si>
  <si>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</si>
  <si>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</si>
  <si>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</si>
  <si>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</si>
  <si>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D14</t>
    <phoneticPr fontId="2" type="noConversion"/>
  </si>
  <si>
    <t>Fasting</t>
    <phoneticPr fontId="2" type="noConversion"/>
  </si>
  <si>
    <t>After 30 min</t>
    <phoneticPr fontId="2" type="noConversion"/>
  </si>
  <si>
    <t>After 60 min</t>
    <phoneticPr fontId="2" type="noConversion"/>
  </si>
  <si>
    <t>After 90 min</t>
    <phoneticPr fontId="2" type="noConversion"/>
  </si>
  <si>
    <t>After 120 min</t>
    <phoneticPr fontId="2" type="noConversion"/>
  </si>
  <si>
    <t>%</t>
  </si>
  <si>
    <t>B1-010</t>
  </si>
  <si>
    <t>B1-020</t>
  </si>
  <si>
    <t>B1-030</t>
  </si>
  <si>
    <t>B1-040</t>
  </si>
  <si>
    <t>B1-050</t>
  </si>
  <si>
    <t>na</t>
  </si>
  <si>
    <t>B1-060</t>
  </si>
  <si>
    <t>B1-070</t>
  </si>
  <si>
    <t>B1-080</t>
  </si>
  <si>
    <t>S-106</t>
    <phoneticPr fontId="2" type="noConversion"/>
  </si>
  <si>
    <t>FBG(mg/dl, SV)</t>
    <phoneticPr fontId="2" type="noConversion"/>
  </si>
  <si>
    <t>HbA1c(%, SV)</t>
    <phoneticPr fontId="2" type="noConversion"/>
  </si>
  <si>
    <t>Cohort B1
N=8</t>
    <phoneticPr fontId="2" type="noConversion"/>
  </si>
  <si>
    <t>LB glucose 결과</t>
    <phoneticPr fontId="2" type="noConversion"/>
  </si>
  <si>
    <t>D20</t>
  </si>
  <si>
    <t>D21</t>
  </si>
  <si>
    <t>D22</t>
  </si>
  <si>
    <t>D21</t>
    <phoneticPr fontId="2" type="noConversion"/>
  </si>
  <si>
    <t>D28</t>
    <phoneticPr fontId="2" type="noConversion"/>
  </si>
  <si>
    <t>허리둘레</t>
  </si>
  <si>
    <t>S-098</t>
    <phoneticPr fontId="2" type="noConversion"/>
  </si>
  <si>
    <t>S-107</t>
    <phoneticPr fontId="2" type="noConversion"/>
  </si>
  <si>
    <t>S-112</t>
    <phoneticPr fontId="2" type="noConversion"/>
  </si>
  <si>
    <t>S-102</t>
    <phoneticPr fontId="2" type="noConversion"/>
  </si>
  <si>
    <t>S-103</t>
    <phoneticPr fontId="2" type="noConversion"/>
  </si>
  <si>
    <t>S-104</t>
    <phoneticPr fontId="2" type="noConversion"/>
  </si>
  <si>
    <t>엉덩이둘레</t>
  </si>
  <si>
    <t>허리-엉덩이 비율(WHR)[자동계산]</t>
  </si>
  <si>
    <t>WHTEST
(검사항목)</t>
    <phoneticPr fontId="21" type="noConversion"/>
  </si>
  <si>
    <t>허리둘레/엉덩이둘레</t>
    <phoneticPr fontId="2" type="noConversion"/>
  </si>
  <si>
    <t>D28</t>
    <phoneticPr fontId="2" type="noConversion"/>
  </si>
  <si>
    <t>대상자</t>
    <phoneticPr fontId="2" type="noConversion"/>
  </si>
  <si>
    <t>대상자번호</t>
    <phoneticPr fontId="2" type="noConversion"/>
  </si>
  <si>
    <t>D23</t>
  </si>
  <si>
    <t>D24</t>
  </si>
  <si>
    <t>D25</t>
  </si>
  <si>
    <t>D26</t>
  </si>
  <si>
    <t>D27</t>
  </si>
  <si>
    <t>D28</t>
  </si>
  <si>
    <t>D29</t>
  </si>
  <si>
    <t>임상중단</t>
    <phoneticPr fontId="2" type="noConversion"/>
  </si>
  <si>
    <t>D30</t>
    <phoneticPr fontId="2" type="noConversion"/>
  </si>
  <si>
    <t>D31</t>
    <phoneticPr fontId="2" type="noConversion"/>
  </si>
  <si>
    <t>D33</t>
    <phoneticPr fontId="2" type="noConversion"/>
  </si>
  <si>
    <t>D34</t>
    <phoneticPr fontId="2" type="noConversion"/>
  </si>
  <si>
    <t>D31</t>
    <phoneticPr fontId="2" type="noConversion"/>
  </si>
  <si>
    <t>D36</t>
    <phoneticPr fontId="2" type="noConversion"/>
  </si>
  <si>
    <t>임상중단</t>
    <phoneticPr fontId="2" type="noConversion"/>
  </si>
  <si>
    <t>남</t>
    <phoneticPr fontId="2" type="noConversion"/>
  </si>
  <si>
    <t>D-1</t>
    <phoneticPr fontId="2" type="noConversion"/>
  </si>
  <si>
    <t>D43</t>
    <phoneticPr fontId="2" type="noConversion"/>
  </si>
  <si>
    <t>D22</t>
    <phoneticPr fontId="2" type="noConversion"/>
  </si>
  <si>
    <t>D29</t>
    <phoneticPr fontId="2" type="noConversion"/>
  </si>
  <si>
    <t>S-103</t>
    <phoneticPr fontId="2" type="noConversion"/>
  </si>
  <si>
    <t>BMI (kg/m2)</t>
    <phoneticPr fontId="2" type="noConversion"/>
  </si>
  <si>
    <t>FMI (kg/m2)</t>
    <phoneticPr fontId="2" type="noConversion"/>
  </si>
  <si>
    <t>LMI (kg/m2)</t>
    <phoneticPr fontId="2" type="noConversion"/>
  </si>
  <si>
    <t>Est. VAT Volume (㎠)</t>
  </si>
  <si>
    <t>(% Fat(%))</t>
    <phoneticPr fontId="2" type="noConversion"/>
  </si>
  <si>
    <t>(% Lean(%))</t>
    <phoneticPr fontId="2" type="noConversion"/>
  </si>
  <si>
    <t>(Fat(g))</t>
    <phoneticPr fontId="2" type="noConversion"/>
  </si>
  <si>
    <t>Fat mass (kg)</t>
    <phoneticPr fontId="2" type="noConversion"/>
  </si>
  <si>
    <t>(Lean(g))</t>
    <phoneticPr fontId="2" type="noConversion"/>
  </si>
  <si>
    <t>Lean mass (kg)</t>
    <phoneticPr fontId="2" type="noConversion"/>
  </si>
  <si>
    <t>BMI</t>
    <phoneticPr fontId="2" type="noConversion"/>
  </si>
  <si>
    <t>Est. VAT Area (㎠)</t>
    <phoneticPr fontId="2" type="noConversion"/>
  </si>
  <si>
    <t>Est. VAT Mass (g)</t>
    <phoneticPr fontId="2" type="noConversion"/>
  </si>
  <si>
    <t>D43</t>
    <phoneticPr fontId="2" type="noConversion"/>
  </si>
  <si>
    <t>D57</t>
    <phoneticPr fontId="2" type="noConversion"/>
  </si>
  <si>
    <t>-</t>
    <phoneticPr fontId="2" type="noConversion"/>
  </si>
  <si>
    <t>SV</t>
    <phoneticPr fontId="2" type="noConversion"/>
  </si>
  <si>
    <t>D1</t>
    <phoneticPr fontId="2" type="noConversion"/>
  </si>
  <si>
    <t>D15</t>
    <phoneticPr fontId="2" type="noConversion"/>
  </si>
  <si>
    <t>Systolic blood pressure(mmHg)
(수축기 혈압)</t>
    <phoneticPr fontId="2" type="noConversion"/>
  </si>
  <si>
    <t>Diastolic blood pressure(mmHg)
(이완기 혈압)</t>
    <phoneticPr fontId="2" type="noConversion"/>
  </si>
  <si>
    <t>B2</t>
    <phoneticPr fontId="2" type="noConversion"/>
  </si>
  <si>
    <t>S-123</t>
    <phoneticPr fontId="2" type="noConversion"/>
  </si>
  <si>
    <t>B2</t>
    <phoneticPr fontId="2" type="noConversion"/>
  </si>
  <si>
    <t>S-125</t>
    <phoneticPr fontId="2" type="noConversion"/>
  </si>
  <si>
    <t>여</t>
    <phoneticPr fontId="2" type="noConversion"/>
  </si>
  <si>
    <t>S-127</t>
    <phoneticPr fontId="2" type="noConversion"/>
  </si>
  <si>
    <t>남</t>
    <phoneticPr fontId="2" type="noConversion"/>
  </si>
  <si>
    <t>B2</t>
    <phoneticPr fontId="2" type="noConversion"/>
  </si>
  <si>
    <t>Total</t>
    <phoneticPr fontId="2" type="noConversion"/>
  </si>
  <si>
    <t>S-114</t>
    <phoneticPr fontId="2" type="noConversion"/>
  </si>
  <si>
    <t>S-115</t>
    <phoneticPr fontId="2" type="noConversion"/>
  </si>
  <si>
    <t>S-118</t>
    <phoneticPr fontId="2" type="noConversion"/>
  </si>
  <si>
    <t>S-120</t>
    <phoneticPr fontId="2" type="noConversion"/>
  </si>
  <si>
    <t>S-122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</si>
  <si>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</si>
  <si>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</si>
  <si>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</si>
  <si>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B2-010</t>
    <phoneticPr fontId="2" type="noConversion"/>
  </si>
  <si>
    <t>B2-020</t>
    <phoneticPr fontId="2" type="noConversion"/>
  </si>
  <si>
    <t>B2-030</t>
  </si>
  <si>
    <t>B2-040</t>
  </si>
  <si>
    <t>B2-050</t>
  </si>
  <si>
    <t>B2-060</t>
  </si>
  <si>
    <t>B2-070</t>
  </si>
  <si>
    <t>B2-080</t>
  </si>
  <si>
    <t>Cohort B1</t>
    <phoneticPr fontId="2" type="noConversion"/>
  </si>
  <si>
    <t>Cohort B2</t>
    <phoneticPr fontId="2" type="noConversion"/>
  </si>
  <si>
    <t>Cohort</t>
    <phoneticPr fontId="2" type="noConversion"/>
  </si>
  <si>
    <t xml:space="preserve">D-1 </t>
    <phoneticPr fontId="2" type="noConversion"/>
  </si>
  <si>
    <t>B2-010</t>
    <phoneticPr fontId="2" type="noConversion"/>
  </si>
  <si>
    <t>B2-030</t>
    <phoneticPr fontId="2" type="noConversion"/>
  </si>
  <si>
    <t>B2-040</t>
    <phoneticPr fontId="2" type="noConversion"/>
  </si>
  <si>
    <t>S-122</t>
    <phoneticPr fontId="2" type="noConversion"/>
  </si>
  <si>
    <t>B2-050</t>
    <phoneticPr fontId="2" type="noConversion"/>
  </si>
  <si>
    <t>B2-060</t>
    <phoneticPr fontId="2" type="noConversion"/>
  </si>
  <si>
    <t>B2-070</t>
    <phoneticPr fontId="2" type="noConversion"/>
  </si>
  <si>
    <t>S-127</t>
    <phoneticPr fontId="2" type="noConversion"/>
  </si>
  <si>
    <t>B2-080</t>
    <phoneticPr fontId="2" type="noConversion"/>
  </si>
  <si>
    <t>Cohort B2</t>
    <phoneticPr fontId="2" type="noConversion"/>
  </si>
  <si>
    <t>Cohort B1</t>
    <phoneticPr fontId="2" type="noConversion"/>
  </si>
  <si>
    <t>SV</t>
    <phoneticPr fontId="2" type="noConversion"/>
  </si>
  <si>
    <t>Cohort B2</t>
  </si>
  <si>
    <t>Cohort B1</t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</si>
  <si>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</si>
  <si>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</si>
  <si>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</si>
  <si>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</si>
  <si>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</si>
  <si>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Cohort B1</t>
    <phoneticPr fontId="2" type="noConversion"/>
  </si>
  <si>
    <t>Cohort B1</t>
    <phoneticPr fontId="2" type="noConversion"/>
  </si>
  <si>
    <t>Cohort B1</t>
    <phoneticPr fontId="2" type="noConversion"/>
  </si>
  <si>
    <t>Cohort B2</t>
    <phoneticPr fontId="2" type="noConversion"/>
  </si>
  <si>
    <t>Ventricular rate</t>
    <phoneticPr fontId="2" type="noConversion"/>
  </si>
  <si>
    <t>Cohort B2
N=8</t>
    <phoneticPr fontId="2" type="noConversion"/>
  </si>
  <si>
    <t xml:space="preserve">Fasting glucose(mg/dl) </t>
    <phoneticPr fontId="2" type="noConversion"/>
  </si>
  <si>
    <t>Change of Fasting glucose (%)</t>
    <phoneticPr fontId="2" type="noConversion"/>
  </si>
  <si>
    <t>Change of Fasting glucose (mg/dl)</t>
    <phoneticPr fontId="2" type="noConversion"/>
  </si>
  <si>
    <t>SV</t>
    <phoneticPr fontId="2" type="noConversion"/>
  </si>
  <si>
    <t>D31</t>
    <phoneticPr fontId="2" type="noConversion"/>
  </si>
  <si>
    <t>B1-010</t>
    <phoneticPr fontId="2" type="noConversion"/>
  </si>
  <si>
    <t>대상자번호</t>
    <phoneticPr fontId="2" type="noConversion"/>
  </si>
  <si>
    <t>B1-030</t>
    <phoneticPr fontId="2" type="noConversion"/>
  </si>
  <si>
    <t>B3</t>
    <phoneticPr fontId="2" type="noConversion"/>
  </si>
  <si>
    <t>S-134</t>
    <phoneticPr fontId="2" type="noConversion"/>
  </si>
  <si>
    <t>S-144</t>
    <phoneticPr fontId="2" type="noConversion"/>
  </si>
  <si>
    <t>S-145</t>
    <phoneticPr fontId="2" type="noConversion"/>
  </si>
  <si>
    <t>S-149</t>
    <phoneticPr fontId="2" type="noConversion"/>
  </si>
  <si>
    <t>S-152</t>
    <phoneticPr fontId="2" type="noConversion"/>
  </si>
  <si>
    <t>S-160</t>
    <phoneticPr fontId="2" type="noConversion"/>
  </si>
  <si>
    <t>S-161</t>
    <phoneticPr fontId="2" type="noConversion"/>
  </si>
  <si>
    <t>B3-010</t>
    <phoneticPr fontId="2" type="noConversion"/>
  </si>
  <si>
    <t>B3-020</t>
    <phoneticPr fontId="2" type="noConversion"/>
  </si>
  <si>
    <t>B3-030</t>
    <phoneticPr fontId="2" type="noConversion"/>
  </si>
  <si>
    <t>B3-040</t>
    <phoneticPr fontId="2" type="noConversion"/>
  </si>
  <si>
    <t>B3-050</t>
  </si>
  <si>
    <t>B3-060</t>
  </si>
  <si>
    <t>B3-070</t>
  </si>
  <si>
    <t>B3-080</t>
  </si>
  <si>
    <t>S-142</t>
    <phoneticPr fontId="2" type="noConversion"/>
  </si>
  <si>
    <t>Cohort B3</t>
    <phoneticPr fontId="2" type="noConversion"/>
  </si>
  <si>
    <t>B3-080</t>
    <phoneticPr fontId="2" type="noConversion"/>
  </si>
  <si>
    <t>Waist circumference (cm)</t>
    <phoneticPr fontId="2" type="noConversion"/>
  </si>
  <si>
    <t>Waist circumference
change from baseline (%)</t>
    <phoneticPr fontId="2" type="noConversion"/>
  </si>
  <si>
    <t>Cohort B3</t>
    <phoneticPr fontId="2" type="noConversion"/>
  </si>
  <si>
    <t>Cohort B3</t>
    <phoneticPr fontId="2" type="noConversion"/>
  </si>
  <si>
    <t>B3-070</t>
    <phoneticPr fontId="2" type="noConversion"/>
  </si>
  <si>
    <t>B3-020</t>
    <phoneticPr fontId="2" type="noConversion"/>
  </si>
  <si>
    <t>S-161</t>
    <phoneticPr fontId="2" type="noConversion"/>
  </si>
  <si>
    <t>-</t>
    <phoneticPr fontId="2" type="noConversion"/>
  </si>
  <si>
    <t>Cohort B3
N=8</t>
    <phoneticPr fontId="2" type="noConversion"/>
  </si>
  <si>
    <t>Cohort B1 평균</t>
    <phoneticPr fontId="2" type="noConversion"/>
  </si>
  <si>
    <t>Cohort B2 평균</t>
    <phoneticPr fontId="2" type="noConversion"/>
  </si>
  <si>
    <t>Cohort B3 평균</t>
    <phoneticPr fontId="2" type="noConversion"/>
  </si>
  <si>
    <t xml:space="preserve">Cohort </t>
    <phoneticPr fontId="2" type="noConversion"/>
  </si>
  <si>
    <t>-</t>
    <phoneticPr fontId="2" type="noConversion"/>
  </si>
  <si>
    <t>Cohort B2
N=8</t>
    <phoneticPr fontId="2" type="noConversion"/>
  </si>
  <si>
    <t>Cohort B3
N=8</t>
    <phoneticPr fontId="2" type="noConversion"/>
  </si>
  <si>
    <t>D-1</t>
    <phoneticPr fontId="2" type="noConversion"/>
  </si>
  <si>
    <t>D30</t>
    <phoneticPr fontId="2" type="noConversion"/>
  </si>
  <si>
    <t>D43</t>
    <phoneticPr fontId="2" type="noConversion"/>
  </si>
  <si>
    <t>DBP change from baseline(%)</t>
    <phoneticPr fontId="2" type="noConversion"/>
  </si>
  <si>
    <t>HbA1c(%), D57</t>
    <phoneticPr fontId="2" type="noConversion"/>
  </si>
  <si>
    <t>HbA1c(%), D57</t>
    <phoneticPr fontId="2" type="noConversion"/>
  </si>
  <si>
    <t>HbA1c (%)</t>
    <phoneticPr fontId="2" type="noConversion"/>
  </si>
  <si>
    <t>D1</t>
    <phoneticPr fontId="2" type="noConversion"/>
  </si>
  <si>
    <t>D28</t>
    <phoneticPr fontId="2" type="noConversion"/>
  </si>
  <si>
    <t>D1</t>
    <phoneticPr fontId="2" type="noConversion"/>
  </si>
  <si>
    <t>D1</t>
    <phoneticPr fontId="2" type="noConversion"/>
  </si>
  <si>
    <t>0.06</t>
  </si>
  <si>
    <t>0.05</t>
  </si>
  <si>
    <t>0.04</t>
  </si>
  <si>
    <t>0.11</t>
  </si>
  <si>
    <t>0.03 이하</t>
  </si>
  <si>
    <t>0.16</t>
  </si>
  <si>
    <t>0.24</t>
  </si>
  <si>
    <t>0.07</t>
  </si>
  <si>
    <t>0.14</t>
  </si>
  <si>
    <t>0.18</t>
  </si>
  <si>
    <t>0.12</t>
  </si>
  <si>
    <t>0.13</t>
  </si>
  <si>
    <t>0.23</t>
  </si>
  <si>
    <t>0.08</t>
  </si>
  <si>
    <t>-</t>
    <phoneticPr fontId="2" type="noConversion"/>
  </si>
  <si>
    <t>plasma hsCRP (mg/dL)</t>
    <phoneticPr fontId="2" type="noConversion"/>
  </si>
  <si>
    <t>S-114</t>
    <phoneticPr fontId="2" type="noConversion"/>
  </si>
  <si>
    <t>S-120</t>
    <phoneticPr fontId="2" type="noConversion"/>
  </si>
  <si>
    <t>Change of weight from baseline (%)</t>
    <phoneticPr fontId="2" type="noConversion"/>
  </si>
  <si>
    <t>Change of weight from baseline (kg)</t>
    <phoneticPr fontId="2" type="noConversion"/>
  </si>
  <si>
    <t>대상자</t>
    <phoneticPr fontId="2" type="noConversion"/>
  </si>
  <si>
    <t>D-1</t>
    <phoneticPr fontId="2" type="noConversion"/>
  </si>
  <si>
    <t>D28</t>
    <phoneticPr fontId="2" type="noConversion"/>
  </si>
  <si>
    <t>D43</t>
    <phoneticPr fontId="2" type="noConversion"/>
  </si>
  <si>
    <t>Cohort</t>
    <phoneticPr fontId="2" type="noConversion"/>
  </si>
  <si>
    <t>D-1</t>
    <phoneticPr fontId="2" type="noConversion"/>
  </si>
  <si>
    <t>D28</t>
    <phoneticPr fontId="2" type="noConversion"/>
  </si>
  <si>
    <t>D36</t>
    <phoneticPr fontId="2" type="noConversion"/>
  </si>
  <si>
    <t>D57</t>
    <phoneticPr fontId="2" type="noConversion"/>
  </si>
  <si>
    <t>대상자번호</t>
    <phoneticPr fontId="2" type="noConversion"/>
  </si>
  <si>
    <t>D57</t>
    <phoneticPr fontId="2" type="noConversion"/>
  </si>
  <si>
    <t>Cohort B1</t>
    <phoneticPr fontId="2" type="noConversion"/>
  </si>
  <si>
    <t>B1-010</t>
    <phoneticPr fontId="2" type="noConversion"/>
  </si>
  <si>
    <t>Cohort B1</t>
    <phoneticPr fontId="2" type="noConversion"/>
  </si>
  <si>
    <t>S-098</t>
    <phoneticPr fontId="2" type="noConversion"/>
  </si>
  <si>
    <t>S-102</t>
    <phoneticPr fontId="2" type="noConversion"/>
  </si>
  <si>
    <t>S-102</t>
    <phoneticPr fontId="2" type="noConversion"/>
  </si>
  <si>
    <t>B1-030</t>
    <phoneticPr fontId="2" type="noConversion"/>
  </si>
  <si>
    <t>S-103</t>
    <phoneticPr fontId="2" type="noConversion"/>
  </si>
  <si>
    <t>S-103</t>
    <phoneticPr fontId="2" type="noConversion"/>
  </si>
  <si>
    <t>B1-040</t>
    <phoneticPr fontId="2" type="noConversion"/>
  </si>
  <si>
    <t>B1-040</t>
    <phoneticPr fontId="2" type="noConversion"/>
  </si>
  <si>
    <t>B1-050</t>
    <phoneticPr fontId="2" type="noConversion"/>
  </si>
  <si>
    <t>S-104</t>
    <phoneticPr fontId="2" type="noConversion"/>
  </si>
  <si>
    <t>S-104</t>
    <phoneticPr fontId="2" type="noConversion"/>
  </si>
  <si>
    <t>S-106</t>
    <phoneticPr fontId="2" type="noConversion"/>
  </si>
  <si>
    <t>S-106</t>
    <phoneticPr fontId="2" type="noConversion"/>
  </si>
  <si>
    <t>B1-060</t>
    <phoneticPr fontId="2" type="noConversion"/>
  </si>
  <si>
    <t>B1-060</t>
    <phoneticPr fontId="2" type="noConversion"/>
  </si>
  <si>
    <t>S-107</t>
    <phoneticPr fontId="2" type="noConversion"/>
  </si>
  <si>
    <t>B1-070</t>
    <phoneticPr fontId="2" type="noConversion"/>
  </si>
  <si>
    <t>S-107</t>
    <phoneticPr fontId="2" type="noConversion"/>
  </si>
  <si>
    <t>B1-070</t>
    <phoneticPr fontId="2" type="noConversion"/>
  </si>
  <si>
    <t>B1-080</t>
    <phoneticPr fontId="2" type="noConversion"/>
  </si>
  <si>
    <t>대상자</t>
    <phoneticPr fontId="2" type="noConversion"/>
  </si>
  <si>
    <t>대상자번호</t>
    <phoneticPr fontId="2" type="noConversion"/>
  </si>
  <si>
    <t>D14</t>
    <phoneticPr fontId="2" type="noConversion"/>
  </si>
  <si>
    <t>D57</t>
    <phoneticPr fontId="2" type="noConversion"/>
  </si>
  <si>
    <t>Cohort</t>
    <phoneticPr fontId="2" type="noConversion"/>
  </si>
  <si>
    <t>D43</t>
    <phoneticPr fontId="2" type="noConversion"/>
  </si>
  <si>
    <t>Cohort B2</t>
    <phoneticPr fontId="2" type="noConversion"/>
  </si>
  <si>
    <t>S-114</t>
    <phoneticPr fontId="2" type="noConversion"/>
  </si>
  <si>
    <t>B2-010</t>
    <phoneticPr fontId="2" type="noConversion"/>
  </si>
  <si>
    <t>S-115</t>
    <phoneticPr fontId="2" type="noConversion"/>
  </si>
  <si>
    <t>B2-020</t>
    <phoneticPr fontId="2" type="noConversion"/>
  </si>
  <si>
    <t>S-122</t>
    <phoneticPr fontId="2" type="noConversion"/>
  </si>
  <si>
    <t>S-123</t>
    <phoneticPr fontId="2" type="noConversion"/>
  </si>
  <si>
    <t>S-125</t>
    <phoneticPr fontId="2" type="noConversion"/>
  </si>
  <si>
    <t>S-144</t>
    <phoneticPr fontId="2" type="noConversion"/>
  </si>
  <si>
    <t>B3-020</t>
    <phoneticPr fontId="2" type="noConversion"/>
  </si>
  <si>
    <t>S-145</t>
    <phoneticPr fontId="2" type="noConversion"/>
  </si>
  <si>
    <t>B3-030</t>
    <phoneticPr fontId="2" type="noConversion"/>
  </si>
  <si>
    <t>S-152</t>
    <phoneticPr fontId="2" type="noConversion"/>
  </si>
  <si>
    <t>S-160</t>
    <phoneticPr fontId="2" type="noConversion"/>
  </si>
  <si>
    <t>Change of BMI from baseline (%)</t>
    <phoneticPr fontId="2" type="noConversion"/>
  </si>
  <si>
    <t>D36</t>
    <phoneticPr fontId="2" type="noConversion"/>
  </si>
  <si>
    <t>S-102</t>
    <phoneticPr fontId="2" type="noConversion"/>
  </si>
  <si>
    <t>B1-050</t>
    <phoneticPr fontId="2" type="noConversion"/>
  </si>
  <si>
    <t>B1-070</t>
    <phoneticPr fontId="2" type="noConversion"/>
  </si>
  <si>
    <t>D14</t>
    <phoneticPr fontId="2" type="noConversion"/>
  </si>
  <si>
    <t>S-120</t>
    <phoneticPr fontId="2" type="noConversion"/>
  </si>
  <si>
    <t>대상자번호</t>
    <phoneticPr fontId="2" type="noConversion"/>
  </si>
  <si>
    <t>D21</t>
    <phoneticPr fontId="2" type="noConversion"/>
  </si>
  <si>
    <t>D28</t>
    <phoneticPr fontId="2" type="noConversion"/>
  </si>
  <si>
    <t>S-149</t>
    <phoneticPr fontId="2" type="noConversion"/>
  </si>
  <si>
    <t>B3-040</t>
    <phoneticPr fontId="2" type="noConversion"/>
  </si>
  <si>
    <t>Cohort B1</t>
    <phoneticPr fontId="2" type="noConversion"/>
  </si>
  <si>
    <t>D21</t>
    <phoneticPr fontId="2" type="noConversion"/>
  </si>
  <si>
    <t>D28</t>
    <phoneticPr fontId="2" type="noConversion"/>
  </si>
  <si>
    <t>D36</t>
    <phoneticPr fontId="2" type="noConversion"/>
  </si>
  <si>
    <t>D43</t>
    <phoneticPr fontId="2" type="noConversion"/>
  </si>
  <si>
    <t>대상자</t>
    <phoneticPr fontId="2" type="noConversion"/>
  </si>
  <si>
    <t>D-1</t>
    <phoneticPr fontId="2" type="noConversion"/>
  </si>
  <si>
    <t>D28</t>
    <phoneticPr fontId="2" type="noConversion"/>
  </si>
  <si>
    <t>Cohort</t>
    <phoneticPr fontId="2" type="noConversion"/>
  </si>
  <si>
    <t xml:space="preserve">D-1 </t>
    <phoneticPr fontId="2" type="noConversion"/>
  </si>
  <si>
    <t>D28</t>
    <phoneticPr fontId="2" type="noConversion"/>
  </si>
  <si>
    <t>B1-010</t>
    <phoneticPr fontId="2" type="noConversion"/>
  </si>
  <si>
    <t>B1-010</t>
    <phoneticPr fontId="2" type="noConversion"/>
  </si>
  <si>
    <t>S-098</t>
    <phoneticPr fontId="2" type="noConversion"/>
  </si>
  <si>
    <t>Mean</t>
    <phoneticPr fontId="2" type="noConversion"/>
  </si>
  <si>
    <t>B1-040</t>
    <phoneticPr fontId="2" type="noConversion"/>
  </si>
  <si>
    <t>S-103</t>
    <phoneticPr fontId="2" type="noConversion"/>
  </si>
  <si>
    <t>S-104</t>
    <phoneticPr fontId="2" type="noConversion"/>
  </si>
  <si>
    <t>S-106</t>
    <phoneticPr fontId="2" type="noConversion"/>
  </si>
  <si>
    <t>B1-060</t>
    <phoneticPr fontId="2" type="noConversion"/>
  </si>
  <si>
    <t>S-107</t>
    <phoneticPr fontId="2" type="noConversion"/>
  </si>
  <si>
    <t>B1-020</t>
    <phoneticPr fontId="2" type="noConversion"/>
  </si>
  <si>
    <t>대상자번호</t>
    <phoneticPr fontId="2" type="noConversion"/>
  </si>
  <si>
    <t>D14</t>
    <phoneticPr fontId="2" type="noConversion"/>
  </si>
  <si>
    <t>D43</t>
    <phoneticPr fontId="2" type="noConversion"/>
  </si>
  <si>
    <t>D28</t>
    <phoneticPr fontId="2" type="noConversion"/>
  </si>
  <si>
    <t>Mean</t>
    <phoneticPr fontId="2" type="noConversion"/>
  </si>
  <si>
    <t>Cohort B2</t>
    <phoneticPr fontId="2" type="noConversion"/>
  </si>
  <si>
    <t>S-114</t>
    <phoneticPr fontId="2" type="noConversion"/>
  </si>
  <si>
    <t>S-115</t>
    <phoneticPr fontId="2" type="noConversion"/>
  </si>
  <si>
    <t>S-118</t>
    <phoneticPr fontId="2" type="noConversion"/>
  </si>
  <si>
    <t>Mean</t>
    <phoneticPr fontId="2" type="noConversion"/>
  </si>
  <si>
    <t>S-120</t>
    <phoneticPr fontId="2" type="noConversion"/>
  </si>
  <si>
    <t>S-120</t>
    <phoneticPr fontId="2" type="noConversion"/>
  </si>
  <si>
    <t>S-122</t>
    <phoneticPr fontId="2" type="noConversion"/>
  </si>
  <si>
    <t>Cohort</t>
    <phoneticPr fontId="2" type="noConversion"/>
  </si>
  <si>
    <t>Cohort B3</t>
    <phoneticPr fontId="2" type="noConversion"/>
  </si>
  <si>
    <t>S-134</t>
    <phoneticPr fontId="2" type="noConversion"/>
  </si>
  <si>
    <t>S-103</t>
    <phoneticPr fontId="2" type="noConversion"/>
  </si>
  <si>
    <t>S-160</t>
    <phoneticPr fontId="2" type="noConversion"/>
  </si>
  <si>
    <t>S-142</t>
    <phoneticPr fontId="2" type="noConversion"/>
  </si>
  <si>
    <t>Waist circumference
change from baseline (cm)</t>
    <phoneticPr fontId="2" type="noConversion"/>
  </si>
  <si>
    <t>Cohort B1</t>
    <phoneticPr fontId="2" type="noConversion"/>
  </si>
  <si>
    <t>B1-040</t>
    <phoneticPr fontId="2" type="noConversion"/>
  </si>
  <si>
    <t>S-104</t>
    <phoneticPr fontId="2" type="noConversion"/>
  </si>
  <si>
    <t>B1-070</t>
    <phoneticPr fontId="2" type="noConversion"/>
  </si>
  <si>
    <t>Mean</t>
    <phoneticPr fontId="2" type="noConversion"/>
  </si>
  <si>
    <t>B2-020</t>
    <phoneticPr fontId="2" type="noConversion"/>
  </si>
  <si>
    <t>S-120</t>
    <phoneticPr fontId="2" type="noConversion"/>
  </si>
  <si>
    <t>S-123</t>
    <phoneticPr fontId="2" type="noConversion"/>
  </si>
  <si>
    <t>D-1</t>
    <phoneticPr fontId="2" type="noConversion"/>
  </si>
  <si>
    <t>D43</t>
    <phoneticPr fontId="2" type="noConversion"/>
  </si>
  <si>
    <t>Cohort B3</t>
    <phoneticPr fontId="2" type="noConversion"/>
  </si>
  <si>
    <t>S-134</t>
    <phoneticPr fontId="2" type="noConversion"/>
  </si>
  <si>
    <t>B1-080</t>
    <phoneticPr fontId="2" type="noConversion"/>
  </si>
  <si>
    <t>Mean</t>
    <phoneticPr fontId="2" type="noConversion"/>
  </si>
  <si>
    <t>S-142</t>
    <phoneticPr fontId="2" type="noConversion"/>
  </si>
  <si>
    <t xml:space="preserve">D-1 </t>
    <phoneticPr fontId="2" type="noConversion"/>
  </si>
  <si>
    <t>D57</t>
    <phoneticPr fontId="2" type="noConversion"/>
  </si>
  <si>
    <t>Mean</t>
    <phoneticPr fontId="2" type="noConversion"/>
  </si>
  <si>
    <t>S-115</t>
    <phoneticPr fontId="2" type="noConversion"/>
  </si>
  <si>
    <t>S-118</t>
    <phoneticPr fontId="2" type="noConversion"/>
  </si>
  <si>
    <t>WHTEST
(검사항목)</t>
    <phoneticPr fontId="21" type="noConversion"/>
  </si>
  <si>
    <t>Mean</t>
    <phoneticPr fontId="2" type="noConversion"/>
  </si>
  <si>
    <t>S-152</t>
    <phoneticPr fontId="2" type="noConversion"/>
  </si>
  <si>
    <t>B3-050</t>
    <phoneticPr fontId="2" type="noConversion"/>
  </si>
  <si>
    <t>Mean</t>
    <phoneticPr fontId="2" type="noConversion"/>
  </si>
  <si>
    <t>S-160</t>
    <phoneticPr fontId="2" type="noConversion"/>
  </si>
  <si>
    <t>B3-060</t>
    <phoneticPr fontId="2" type="noConversion"/>
  </si>
  <si>
    <t>Pulse rate</t>
    <phoneticPr fontId="2" type="noConversion"/>
  </si>
  <si>
    <t>Cohort</t>
    <phoneticPr fontId="2" type="noConversion"/>
  </si>
  <si>
    <t>대상자</t>
    <phoneticPr fontId="2" type="noConversion"/>
  </si>
  <si>
    <t>D8</t>
    <phoneticPr fontId="2" type="noConversion"/>
  </si>
  <si>
    <t>D8</t>
    <phoneticPr fontId="2" type="noConversion"/>
  </si>
  <si>
    <t>D15</t>
    <phoneticPr fontId="2" type="noConversion"/>
  </si>
  <si>
    <t>D22</t>
    <phoneticPr fontId="2" type="noConversion"/>
  </si>
  <si>
    <t>D29</t>
    <phoneticPr fontId="2" type="noConversion"/>
  </si>
  <si>
    <t>D36</t>
    <phoneticPr fontId="2" type="noConversion"/>
  </si>
  <si>
    <t>대상자번호</t>
    <phoneticPr fontId="2" type="noConversion"/>
  </si>
  <si>
    <t>D15</t>
    <phoneticPr fontId="2" type="noConversion"/>
  </si>
  <si>
    <t>Cohort B1</t>
    <phoneticPr fontId="2" type="noConversion"/>
  </si>
  <si>
    <t>Cohort B1</t>
    <phoneticPr fontId="2" type="noConversion"/>
  </si>
  <si>
    <t>B1-010</t>
    <phoneticPr fontId="2" type="noConversion"/>
  </si>
  <si>
    <t>S-098</t>
    <phoneticPr fontId="2" type="noConversion"/>
  </si>
  <si>
    <t>S-098</t>
    <phoneticPr fontId="2" type="noConversion"/>
  </si>
  <si>
    <t>B1-030</t>
    <phoneticPr fontId="2" type="noConversion"/>
  </si>
  <si>
    <t>S-103</t>
    <phoneticPr fontId="2" type="noConversion"/>
  </si>
  <si>
    <t>B1-040</t>
    <phoneticPr fontId="2" type="noConversion"/>
  </si>
  <si>
    <t>S-104</t>
    <phoneticPr fontId="2" type="noConversion"/>
  </si>
  <si>
    <t>B1-050</t>
    <phoneticPr fontId="2" type="noConversion"/>
  </si>
  <si>
    <t>B1-060</t>
    <phoneticPr fontId="2" type="noConversion"/>
  </si>
  <si>
    <t>S-106</t>
    <phoneticPr fontId="2" type="noConversion"/>
  </si>
  <si>
    <t>B1-060</t>
    <phoneticPr fontId="2" type="noConversion"/>
  </si>
  <si>
    <t>B1-060</t>
    <phoneticPr fontId="2" type="noConversion"/>
  </si>
  <si>
    <t>B1-070</t>
    <phoneticPr fontId="2" type="noConversion"/>
  </si>
  <si>
    <t>S-112</t>
    <phoneticPr fontId="2" type="noConversion"/>
  </si>
  <si>
    <t>B1-080</t>
    <phoneticPr fontId="2" type="noConversion"/>
  </si>
  <si>
    <t>D22</t>
    <phoneticPr fontId="2" type="noConversion"/>
  </si>
  <si>
    <t>D36</t>
    <phoneticPr fontId="2" type="noConversion"/>
  </si>
  <si>
    <t>D8</t>
    <phoneticPr fontId="2" type="noConversion"/>
  </si>
  <si>
    <t>D29</t>
    <phoneticPr fontId="2" type="noConversion"/>
  </si>
  <si>
    <t>D36</t>
    <phoneticPr fontId="2" type="noConversion"/>
  </si>
  <si>
    <t>D57</t>
    <phoneticPr fontId="2" type="noConversion"/>
  </si>
  <si>
    <t>D14</t>
    <phoneticPr fontId="2" type="noConversion"/>
  </si>
  <si>
    <t>S-114</t>
    <phoneticPr fontId="2" type="noConversion"/>
  </si>
  <si>
    <t>Cohort B2</t>
    <phoneticPr fontId="2" type="noConversion"/>
  </si>
  <si>
    <t>S-114</t>
    <phoneticPr fontId="2" type="noConversion"/>
  </si>
  <si>
    <t>S-115</t>
    <phoneticPr fontId="2" type="noConversion"/>
  </si>
  <si>
    <t>S-118</t>
    <phoneticPr fontId="2" type="noConversion"/>
  </si>
  <si>
    <t>S-120</t>
    <phoneticPr fontId="2" type="noConversion"/>
  </si>
  <si>
    <t>S-122</t>
    <phoneticPr fontId="2" type="noConversion"/>
  </si>
  <si>
    <t>S-122</t>
    <phoneticPr fontId="2" type="noConversion"/>
  </si>
  <si>
    <t>S-123</t>
    <phoneticPr fontId="2" type="noConversion"/>
  </si>
  <si>
    <t>D43</t>
    <phoneticPr fontId="2" type="noConversion"/>
  </si>
  <si>
    <t>D57</t>
    <phoneticPr fontId="2" type="noConversion"/>
  </si>
  <si>
    <t>Cohort</t>
    <phoneticPr fontId="2" type="noConversion"/>
  </si>
  <si>
    <t>D15</t>
    <phoneticPr fontId="2" type="noConversion"/>
  </si>
  <si>
    <t>D22</t>
    <phoneticPr fontId="2" type="noConversion"/>
  </si>
  <si>
    <t>D57</t>
    <phoneticPr fontId="2" type="noConversion"/>
  </si>
  <si>
    <t>SV</t>
    <phoneticPr fontId="2" type="noConversion"/>
  </si>
  <si>
    <t>D31</t>
    <phoneticPr fontId="2" type="noConversion"/>
  </si>
  <si>
    <t>Cohort B3</t>
    <phoneticPr fontId="2" type="noConversion"/>
  </si>
  <si>
    <t>S-134</t>
    <phoneticPr fontId="2" type="noConversion"/>
  </si>
  <si>
    <t>S-134</t>
    <phoneticPr fontId="2" type="noConversion"/>
  </si>
  <si>
    <t>B3-010</t>
    <phoneticPr fontId="2" type="noConversion"/>
  </si>
  <si>
    <t>S-144</t>
    <phoneticPr fontId="2" type="noConversion"/>
  </si>
  <si>
    <t>B3-020</t>
    <phoneticPr fontId="2" type="noConversion"/>
  </si>
  <si>
    <t>B3-020</t>
    <phoneticPr fontId="2" type="noConversion"/>
  </si>
  <si>
    <t>S-145</t>
    <phoneticPr fontId="2" type="noConversion"/>
  </si>
  <si>
    <t>S-149</t>
    <phoneticPr fontId="2" type="noConversion"/>
  </si>
  <si>
    <t>S-160</t>
    <phoneticPr fontId="2" type="noConversion"/>
  </si>
  <si>
    <t>S-161</t>
    <phoneticPr fontId="2" type="noConversion"/>
  </si>
  <si>
    <t>S-142</t>
    <phoneticPr fontId="2" type="noConversion"/>
  </si>
  <si>
    <t>S-142</t>
    <phoneticPr fontId="2" type="noConversion"/>
  </si>
  <si>
    <t>SBP change from baseline(%)</t>
    <phoneticPr fontId="2" type="noConversion"/>
  </si>
  <si>
    <t>대상자번호</t>
    <phoneticPr fontId="2" type="noConversion"/>
  </si>
  <si>
    <t>D43</t>
    <phoneticPr fontId="2" type="noConversion"/>
  </si>
  <si>
    <t>B1-010</t>
    <phoneticPr fontId="2" type="noConversion"/>
  </si>
  <si>
    <t>B1-020</t>
    <phoneticPr fontId="2" type="noConversion"/>
  </si>
  <si>
    <t>S-102</t>
    <phoneticPr fontId="2" type="noConversion"/>
  </si>
  <si>
    <t>B1-030</t>
    <phoneticPr fontId="2" type="noConversion"/>
  </si>
  <si>
    <t>S-107</t>
    <phoneticPr fontId="2" type="noConversion"/>
  </si>
  <si>
    <t>D8</t>
    <phoneticPr fontId="2" type="noConversion"/>
  </si>
  <si>
    <t>D15</t>
    <phoneticPr fontId="2" type="noConversion"/>
  </si>
  <si>
    <t>D29</t>
    <phoneticPr fontId="2" type="noConversion"/>
  </si>
  <si>
    <t>S-115</t>
    <phoneticPr fontId="2" type="noConversion"/>
  </si>
  <si>
    <t>B2-020</t>
    <phoneticPr fontId="2" type="noConversion"/>
  </si>
  <si>
    <t>S-118</t>
    <phoneticPr fontId="2" type="noConversion"/>
  </si>
  <si>
    <t>S-127</t>
    <phoneticPr fontId="2" type="noConversion"/>
  </si>
  <si>
    <t>대상자</t>
    <phoneticPr fontId="2" type="noConversion"/>
  </si>
  <si>
    <t>D15</t>
    <phoneticPr fontId="2" type="noConversion"/>
  </si>
  <si>
    <t>B3-010</t>
    <phoneticPr fontId="2" type="noConversion"/>
  </si>
  <si>
    <t>S-144</t>
    <phoneticPr fontId="2" type="noConversion"/>
  </si>
  <si>
    <t>S-160</t>
    <phoneticPr fontId="2" type="noConversion"/>
  </si>
  <si>
    <t>D8</t>
    <phoneticPr fontId="2" type="noConversion"/>
  </si>
  <si>
    <t>D22</t>
    <phoneticPr fontId="2" type="noConversion"/>
  </si>
  <si>
    <t>Cohort B1</t>
    <phoneticPr fontId="2" type="noConversion"/>
  </si>
  <si>
    <t>S-104</t>
    <phoneticPr fontId="2" type="noConversion"/>
  </si>
  <si>
    <t>S-107</t>
    <phoneticPr fontId="2" type="noConversion"/>
  </si>
  <si>
    <t>S-112</t>
    <phoneticPr fontId="2" type="noConversion"/>
  </si>
  <si>
    <t>B1-080</t>
    <phoneticPr fontId="2" type="noConversion"/>
  </si>
  <si>
    <t>D29</t>
    <phoneticPr fontId="2" type="noConversion"/>
  </si>
  <si>
    <t>S-134</t>
    <phoneticPr fontId="2" type="noConversion"/>
  </si>
  <si>
    <t>S-149</t>
    <phoneticPr fontId="2" type="noConversion"/>
  </si>
  <si>
    <t>S-161</t>
    <phoneticPr fontId="2" type="noConversion"/>
  </si>
  <si>
    <t>Cohort</t>
    <phoneticPr fontId="2" type="noConversion"/>
  </si>
  <si>
    <t>D1</t>
    <phoneticPr fontId="2" type="noConversion"/>
  </si>
  <si>
    <t>S-102</t>
    <phoneticPr fontId="2" type="noConversion"/>
  </si>
  <si>
    <t>B1-050</t>
    <phoneticPr fontId="2" type="noConversion"/>
  </si>
  <si>
    <t>Cohort B2</t>
    <phoneticPr fontId="2" type="noConversion"/>
  </si>
  <si>
    <t>S-122</t>
    <phoneticPr fontId="2" type="noConversion"/>
  </si>
  <si>
    <t>S-125</t>
    <phoneticPr fontId="2" type="noConversion"/>
  </si>
  <si>
    <t>D1</t>
    <phoneticPr fontId="2" type="noConversion"/>
  </si>
  <si>
    <t>D29</t>
    <phoneticPr fontId="2" type="noConversion"/>
  </si>
  <si>
    <t>D57</t>
    <phoneticPr fontId="2" type="noConversion"/>
  </si>
  <si>
    <t>B3-010</t>
    <phoneticPr fontId="2" type="noConversion"/>
  </si>
  <si>
    <t>S-144</t>
    <phoneticPr fontId="2" type="noConversion"/>
  </si>
  <si>
    <t>S-149</t>
    <phoneticPr fontId="2" type="noConversion"/>
  </si>
  <si>
    <t>Cohort</t>
    <phoneticPr fontId="2" type="noConversion"/>
  </si>
  <si>
    <t>D1</t>
    <phoneticPr fontId="2" type="noConversion"/>
  </si>
  <si>
    <t>D3</t>
    <phoneticPr fontId="2" type="noConversion"/>
  </si>
  <si>
    <t>D30</t>
    <phoneticPr fontId="2" type="noConversion"/>
  </si>
  <si>
    <t>D32</t>
    <phoneticPr fontId="2" type="noConversion"/>
  </si>
  <si>
    <t>D33</t>
    <phoneticPr fontId="2" type="noConversion"/>
  </si>
  <si>
    <t>D35</t>
    <phoneticPr fontId="2" type="noConversion"/>
  </si>
  <si>
    <t>Cohort B1</t>
    <phoneticPr fontId="2" type="noConversion"/>
  </si>
  <si>
    <t>S-102</t>
    <phoneticPr fontId="2" type="noConversion"/>
  </si>
  <si>
    <t>B1-030</t>
    <phoneticPr fontId="2" type="noConversion"/>
  </si>
  <si>
    <t>S-103</t>
    <phoneticPr fontId="2" type="noConversion"/>
  </si>
  <si>
    <t>B1-040</t>
    <phoneticPr fontId="2" type="noConversion"/>
  </si>
  <si>
    <t>S-104</t>
    <phoneticPr fontId="2" type="noConversion"/>
  </si>
  <si>
    <t>S-106</t>
    <phoneticPr fontId="2" type="noConversion"/>
  </si>
  <si>
    <t>대상자</t>
    <phoneticPr fontId="2" type="noConversion"/>
  </si>
  <si>
    <t>D3</t>
    <phoneticPr fontId="2" type="noConversion"/>
  </si>
  <si>
    <t>D8</t>
    <phoneticPr fontId="2" type="noConversion"/>
  </si>
  <si>
    <t>D32</t>
    <phoneticPr fontId="2" type="noConversion"/>
  </si>
  <si>
    <t>D34</t>
    <phoneticPr fontId="2" type="noConversion"/>
  </si>
  <si>
    <t>D35</t>
    <phoneticPr fontId="2" type="noConversion"/>
  </si>
  <si>
    <t>B2-010</t>
    <phoneticPr fontId="2" type="noConversion"/>
  </si>
  <si>
    <t>측정 까먹음</t>
    <phoneticPr fontId="2" type="noConversion"/>
  </si>
  <si>
    <t>S-115</t>
    <phoneticPr fontId="2" type="noConversion"/>
  </si>
  <si>
    <t>S-118</t>
    <phoneticPr fontId="2" type="noConversion"/>
  </si>
  <si>
    <t>S-120</t>
    <phoneticPr fontId="2" type="noConversion"/>
  </si>
  <si>
    <t>S-122</t>
    <phoneticPr fontId="2" type="noConversion"/>
  </si>
  <si>
    <t>S-123</t>
    <phoneticPr fontId="2" type="noConversion"/>
  </si>
  <si>
    <t>S-125</t>
    <phoneticPr fontId="2" type="noConversion"/>
  </si>
  <si>
    <t>Cohort</t>
    <phoneticPr fontId="2" type="noConversion"/>
  </si>
  <si>
    <t>D3</t>
    <phoneticPr fontId="2" type="noConversion"/>
  </si>
  <si>
    <t>D30</t>
    <phoneticPr fontId="2" type="noConversion"/>
  </si>
  <si>
    <t>D32</t>
    <phoneticPr fontId="2" type="noConversion"/>
  </si>
  <si>
    <t>S-134</t>
    <phoneticPr fontId="2" type="noConversion"/>
  </si>
  <si>
    <t>B3-010</t>
    <phoneticPr fontId="2" type="noConversion"/>
  </si>
  <si>
    <t>기기미소지</t>
    <phoneticPr fontId="2" type="noConversion"/>
  </si>
  <si>
    <t>B3-040</t>
    <phoneticPr fontId="2" type="noConversion"/>
  </si>
  <si>
    <t>S-160</t>
    <phoneticPr fontId="2" type="noConversion"/>
  </si>
  <si>
    <t>S-142</t>
    <phoneticPr fontId="2" type="noConversion"/>
  </si>
  <si>
    <t>0.09</t>
  </si>
  <si>
    <t>공복유지실패</t>
    <phoneticPr fontId="2" type="noConversion"/>
  </si>
  <si>
    <t>Total Fat mass Change</t>
  </si>
  <si>
    <t>Total Lean mass Change</t>
  </si>
  <si>
    <t>Est. VAT mass Change</t>
  </si>
  <si>
    <t>Total Fat mass (kg)</t>
  </si>
  <si>
    <t>Change (D30-D-1)</t>
  </si>
  <si>
    <t>Total Lean mass (kg)</t>
  </si>
  <si>
    <t>Est. VAT mass (g)</t>
  </si>
  <si>
    <t>D-1</t>
  </si>
  <si>
    <t>D30</t>
  </si>
  <si>
    <t>Kg</t>
  </si>
  <si>
    <t>g</t>
  </si>
  <si>
    <t>B1-080</t>
    <phoneticPr fontId="2" type="noConversion"/>
  </si>
  <si>
    <t>대상자번호</t>
    <phoneticPr fontId="2" type="noConversion"/>
  </si>
  <si>
    <t>*체중 측정: 임상시험계획서 부록 2에 따라 체중을 소수점 첫째자리까지 kg으로 기록한다.</t>
    <phoneticPr fontId="2" type="noConversion"/>
  </si>
  <si>
    <t xml:space="preserve">*BMI: 임상시험계획서 부록 2에 따라 소수점 셋째 자리에서 반올림하여 소수점 둘째 자리까지 기록한다. </t>
    <phoneticPr fontId="2" type="noConversion"/>
  </si>
  <si>
    <t>체중(kg), D-1</t>
    <phoneticPr fontId="2" type="noConversion"/>
  </si>
  <si>
    <t>BMI(kg/m²), D-1</t>
    <phoneticPr fontId="2" type="noConversion"/>
  </si>
  <si>
    <t>허리둘레, D-1</t>
    <phoneticPr fontId="2" type="noConversion"/>
  </si>
  <si>
    <t>엉덩이둘레, D-1</t>
    <phoneticPr fontId="2" type="noConversion"/>
  </si>
  <si>
    <t>WHR, D-1</t>
    <phoneticPr fontId="2" type="noConversion"/>
  </si>
  <si>
    <t>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</si>
</sst>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"/>
    <numFmt numFmtId="177" formatCode="&quot;(&quot;0.0&quot;)&quot;"/>
    <numFmt numFmtId="178" formatCode="&quot;(&quot;0.0&quot;%)&quot;"/>
    <numFmt numFmtId="179" formatCode="&quot;(&quot;0.00&quot;)&quot;"/>
    <numFmt numFmtId="180" formatCode="0.0_ ;[Red]\-0.0\ "/>
    <numFmt numFmtId="182" formatCode="0_);[Red]\(0\)"/>
    <numFmt numFmtId="183" formatCode="0.0_);[Red]\(0.0\)"/>
    <numFmt numFmtId="185" formatCode="0.0_ "/>
    <numFmt numFmtId="186" formatCode="0.0%"/>
  </numFmts>
  <fonts count="42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b/>
      <sz val="12"/>
      <color rgb="FF000000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  <font>
      <sz val="10"/>
      <color rgb="FFFF0000"/>
      <name val="Times New Roman"/>
      <family val="1"/>
    </font>
    <font>
      <sz val="18"/>
      <name val="Times New Roman"/>
      <family val="1"/>
    </font>
    <font>
      <sz val="11"/>
      <color theme="1"/>
      <name val="Times New Roman"/>
      <family val="1"/>
    </font>
    <font>
      <sz val="11"/>
      <color theme="1"/>
      <name val="맑은 고딕"/>
      <family val="3"/>
      <charset val="129"/>
      <scheme val="major"/>
    </font>
    <font>
      <sz val="12"/>
      <name val="Arial"/>
      <family val="2"/>
    </font>
    <font>
      <sz val="12"/>
      <color theme="1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1"/>
      <charset val="129"/>
    </font>
    <font>
      <sz val="12"/>
      <color theme="1"/>
      <name val="Times New Roman"/>
      <family val="3"/>
      <charset val="129"/>
    </font>
    <font>
      <i/>
      <sz val="10"/>
      <color theme="1"/>
      <name val="맑은 고딕"/>
      <family val="3"/>
      <charset val="129"/>
      <scheme val="minor"/>
    </font>
    <font>
      <i/>
      <sz val="10"/>
      <color theme="1"/>
      <name val="Times New Roman"/>
      <family val="1"/>
    </font>
    <font>
      <i/>
      <sz val="10"/>
      <color theme="1"/>
      <name val="맑은 고딕"/>
      <family val="2"/>
      <charset val="129"/>
      <scheme val="minor"/>
    </font>
    <font>
      <sz val="12"/>
      <name val="Times New Roman"/>
      <family val="1"/>
    </font>
    <font>
      <sz val="8"/>
      <name val="맑은 고딕"/>
      <family val="3"/>
      <charset val="129"/>
      <scheme val="minor"/>
    </font>
    <font>
      <sz val="11"/>
      <name val="Calibri"/>
      <family val="2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6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4" fillId="0" borderId="0">
      <alignment vertical="center"/>
    </xf>
  </cellStyleXfs>
  <cellXfs count="5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 readingOrder="1"/>
    </xf>
    <xf numFmtId="0" fontId="4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/>
    <xf numFmtId="176" fontId="6" fillId="0" borderId="5" xfId="0" applyNumberFormat="1" applyFont="1" applyBorder="1" applyAlignment="1">
      <alignment horizontal="center" vertical="center" wrapText="1" readingOrder="1"/>
    </xf>
    <xf numFmtId="177" fontId="6" fillId="0" borderId="6" xfId="0" applyNumberFormat="1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/>
    <xf numFmtId="0" fontId="6" fillId="0" borderId="8" xfId="0" applyFont="1" applyBorder="1" applyAlignment="1">
      <alignment horizontal="center" vertical="center" wrapText="1" readingOrder="1"/>
    </xf>
    <xf numFmtId="0" fontId="5" fillId="0" borderId="9" xfId="0" applyFont="1" applyBorder="1" applyAlignment="1"/>
    <xf numFmtId="0" fontId="7" fillId="0" borderId="4" xfId="0" applyFont="1" applyBorder="1" applyAlignment="1"/>
    <xf numFmtId="176" fontId="6" fillId="0" borderId="6" xfId="0" applyNumberFormat="1" applyFont="1" applyBorder="1" applyAlignment="1">
      <alignment horizontal="center" vertical="center" wrapText="1" readingOrder="1"/>
    </xf>
    <xf numFmtId="176" fontId="6" fillId="0" borderId="7" xfId="0" applyNumberFormat="1" applyFont="1" applyBorder="1" applyAlignment="1">
      <alignment horizontal="center" vertical="center" wrapText="1" readingOrder="1"/>
    </xf>
    <xf numFmtId="176" fontId="6" fillId="0" borderId="9" xfId="0" applyNumberFormat="1" applyFont="1" applyBorder="1" applyAlignment="1">
      <alignment horizontal="center" vertical="center" wrapText="1" readingOrder="1"/>
    </xf>
    <xf numFmtId="0" fontId="0" fillId="0" borderId="4" xfId="0" applyBorder="1">
      <alignment vertical="center"/>
    </xf>
    <xf numFmtId="177" fontId="6" fillId="0" borderId="8" xfId="0" applyNumberFormat="1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177" fontId="6" fillId="0" borderId="9" xfId="0" applyNumberFormat="1" applyFont="1" applyBorder="1" applyAlignment="1">
      <alignment horizontal="center" vertical="center" wrapText="1" readingOrder="1"/>
    </xf>
    <xf numFmtId="177" fontId="6" fillId="0" borderId="7" xfId="0" applyNumberFormat="1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178" fontId="6" fillId="0" borderId="6" xfId="0" applyNumberFormat="1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10" fillId="0" borderId="0" xfId="0" applyFont="1">
      <alignment vertical="center"/>
    </xf>
    <xf numFmtId="0" fontId="11" fillId="0" borderId="5" xfId="0" applyFont="1" applyBorder="1" applyAlignment="1">
      <alignment horizontal="right" vertical="center" wrapText="1" indent="1"/>
    </xf>
    <xf numFmtId="0" fontId="11" fillId="0" borderId="7" xfId="0" applyFont="1" applyBorder="1" applyAlignment="1">
      <alignment horizontal="right" vertical="center" wrapText="1" indent="1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 wrapText="1" indent="1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indent="2"/>
    </xf>
    <xf numFmtId="0" fontId="6" fillId="0" borderId="5" xfId="0" applyFont="1" applyBorder="1" applyAlignment="1">
      <alignment horizontal="left" vertical="center" wrapText="1" indent="2" readingOrder="1"/>
    </xf>
    <xf numFmtId="0" fontId="13" fillId="0" borderId="5" xfId="0" applyFont="1" applyBorder="1" applyAlignment="1">
      <alignment horizontal="left" vertical="center" indent="2"/>
    </xf>
    <xf numFmtId="0" fontId="13" fillId="0" borderId="7" xfId="0" applyFont="1" applyBorder="1" applyAlignment="1">
      <alignment horizontal="left" vertical="center" indent="2"/>
    </xf>
    <xf numFmtId="0" fontId="4" fillId="0" borderId="2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 indent="3"/>
    </xf>
    <xf numFmtId="0" fontId="11" fillId="0" borderId="5" xfId="0" applyFont="1" applyBorder="1" applyAlignment="1">
      <alignment horizontal="left" vertical="center" wrapText="1" indent="4"/>
    </xf>
    <xf numFmtId="0" fontId="12" fillId="0" borderId="5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20" fillId="0" borderId="5" xfId="0" applyFont="1" applyBorder="1" applyAlignment="1">
      <alignment horizontal="left" vertical="center" wrapText="1" indent="4"/>
    </xf>
    <xf numFmtId="0" fontId="20" fillId="0" borderId="2" xfId="0" applyFont="1" applyBorder="1" applyAlignment="1">
      <alignment horizontal="left" vertical="center" wrapText="1" indent="4"/>
    </xf>
    <xf numFmtId="176" fontId="6" fillId="0" borderId="2" xfId="0" applyNumberFormat="1" applyFont="1" applyBorder="1" applyAlignment="1">
      <alignment horizontal="center" vertical="center" wrapText="1" readingOrder="1"/>
    </xf>
    <xf numFmtId="177" fontId="6" fillId="0" borderId="4" xfId="0" applyNumberFormat="1" applyFont="1" applyBorder="1" applyAlignment="1">
      <alignment horizontal="center" vertical="center" wrapText="1" readingOrder="1"/>
    </xf>
    <xf numFmtId="0" fontId="12" fillId="0" borderId="7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 wrapText="1" indent="1" readingOrder="1"/>
    </xf>
    <xf numFmtId="0" fontId="4" fillId="0" borderId="7" xfId="0" applyFont="1" applyBorder="1" applyAlignment="1">
      <alignment horizontal="left" vertical="center" wrapText="1" indent="1" readingOrder="1"/>
    </xf>
    <xf numFmtId="2" fontId="6" fillId="0" borderId="5" xfId="0" applyNumberFormat="1" applyFont="1" applyBorder="1" applyAlignment="1">
      <alignment horizontal="center" vertical="center" wrapText="1" readingOrder="1"/>
    </xf>
    <xf numFmtId="179" fontId="6" fillId="0" borderId="6" xfId="0" applyNumberFormat="1" applyFont="1" applyBorder="1" applyAlignment="1">
      <alignment horizontal="center" vertical="center" wrapText="1" readingOrder="1"/>
    </xf>
    <xf numFmtId="2" fontId="6" fillId="0" borderId="7" xfId="0" applyNumberFormat="1" applyFont="1" applyBorder="1" applyAlignment="1">
      <alignment horizontal="center" vertical="center" wrapText="1" readingOrder="1"/>
    </xf>
    <xf numFmtId="2" fontId="6" fillId="0" borderId="9" xfId="0" applyNumberFormat="1" applyFont="1" applyBorder="1" applyAlignment="1">
      <alignment horizontal="center" vertical="center" wrapText="1" readingOrder="1"/>
    </xf>
    <xf numFmtId="2" fontId="6" fillId="0" borderId="6" xfId="0" applyNumberFormat="1" applyFont="1" applyBorder="1" applyAlignment="1">
      <alignment horizontal="center" vertical="center" wrapText="1" readingOrder="1"/>
    </xf>
    <xf numFmtId="0" fontId="23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24" fillId="0" borderId="0" xfId="0" applyFont="1">
      <alignment vertical="center"/>
    </xf>
    <xf numFmtId="0" fontId="26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176" fontId="24" fillId="0" borderId="1" xfId="0" applyNumberFormat="1" applyFont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 readingOrder="1"/>
    </xf>
    <xf numFmtId="0" fontId="22" fillId="0" borderId="0" xfId="0" applyFont="1" applyAlignment="1">
      <alignment vertical="center" wrapText="1"/>
    </xf>
    <xf numFmtId="0" fontId="30" fillId="0" borderId="1" xfId="0" applyFont="1" applyBorder="1" applyAlignment="1">
      <alignment horizontal="center" vertical="center" wrapText="1"/>
    </xf>
    <xf numFmtId="0" fontId="32" fillId="0" borderId="0" xfId="0" applyFont="1">
      <alignment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 wrapText="1" readingOrder="1"/>
    </xf>
    <xf numFmtId="0" fontId="27" fillId="0" borderId="1" xfId="0" applyFont="1" applyBorder="1" applyAlignment="1">
      <alignment horizontal="center" vertical="center" wrapText="1"/>
    </xf>
    <xf numFmtId="0" fontId="26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3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3" fillId="0" borderId="0" xfId="1" applyFont="1">
      <alignment vertical="center"/>
    </xf>
    <xf numFmtId="0" fontId="33" fillId="0" borderId="0" xfId="1" applyFont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 wrapText="1" readingOrder="1"/>
    </xf>
    <xf numFmtId="179" fontId="6" fillId="0" borderId="4" xfId="0" applyNumberFormat="1" applyFont="1" applyBorder="1" applyAlignment="1">
      <alignment horizontal="center" vertical="center" wrapText="1" readingOrder="1"/>
    </xf>
    <xf numFmtId="0" fontId="0" fillId="0" borderId="2" xfId="0" applyBorder="1">
      <alignment vertical="center"/>
    </xf>
    <xf numFmtId="0" fontId="10" fillId="0" borderId="2" xfId="0" applyFont="1" applyBorder="1">
      <alignment vertical="center"/>
    </xf>
    <xf numFmtId="0" fontId="10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4" xfId="0" applyFont="1" applyBorder="1">
      <alignment vertical="center"/>
    </xf>
    <xf numFmtId="0" fontId="0" fillId="0" borderId="11" xfId="0" applyBorder="1" applyAlignment="1">
      <alignment horizontal="center" vertical="center"/>
    </xf>
    <xf numFmtId="180" fontId="22" fillId="0" borderId="0" xfId="0" applyNumberFormat="1" applyFont="1" applyAlignment="1">
      <alignment vertical="center" wrapText="1"/>
    </xf>
    <xf numFmtId="176" fontId="29" fillId="0" borderId="0" xfId="0" applyNumberFormat="1" applyFont="1" applyAlignment="1">
      <alignment horizontal="center" vertical="center" wrapText="1"/>
    </xf>
    <xf numFmtId="176" fontId="24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2" fontId="24" fillId="0" borderId="0" xfId="0" applyNumberFormat="1" applyFont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 wrapText="1" readingOrder="1"/>
    </xf>
    <xf numFmtId="0" fontId="19" fillId="0" borderId="2" xfId="0" applyFont="1" applyBorder="1">
      <alignment vertical="center"/>
    </xf>
    <xf numFmtId="0" fontId="19" fillId="0" borderId="4" xfId="0" applyFont="1" applyBorder="1">
      <alignment vertical="center"/>
    </xf>
    <xf numFmtId="176" fontId="33" fillId="0" borderId="0" xfId="1" applyNumberFormat="1" applyFont="1" applyAlignment="1">
      <alignment horizontal="center" vertical="center"/>
    </xf>
    <xf numFmtId="180" fontId="29" fillId="0" borderId="0" xfId="0" applyNumberFormat="1" applyFont="1" applyAlignment="1">
      <alignment horizontal="center" vertical="center" wrapText="1"/>
    </xf>
    <xf numFmtId="176" fontId="24" fillId="0" borderId="0" xfId="0" applyNumberFormat="1" applyFont="1">
      <alignment vertical="center"/>
    </xf>
    <xf numFmtId="176" fontId="24" fillId="7" borderId="1" xfId="0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6" fillId="6" borderId="11" xfId="0" applyFont="1" applyFill="1" applyBorder="1" applyAlignment="1">
      <alignment horizontal="center" vertical="center" wrapText="1"/>
    </xf>
    <xf numFmtId="0" fontId="26" fillId="6" borderId="11" xfId="0" applyFont="1" applyFill="1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  <xf numFmtId="0" fontId="29" fillId="0" borderId="18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6" fillId="4" borderId="17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  <xf numFmtId="176" fontId="10" fillId="0" borderId="19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4" fillId="9" borderId="22" xfId="0" applyFont="1" applyFill="1" applyBorder="1" applyAlignment="1">
      <alignment horizontal="center" vertical="center"/>
    </xf>
    <xf numFmtId="176" fontId="24" fillId="9" borderId="22" xfId="0" applyNumberFormat="1" applyFon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2" xfId="0" applyFill="1" applyBorder="1">
      <alignment vertical="center"/>
    </xf>
    <xf numFmtId="0" fontId="0" fillId="9" borderId="23" xfId="0" applyFill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9" fillId="0" borderId="22" xfId="0" applyFont="1" applyBorder="1" applyAlignment="1">
      <alignment horizontal="center" vertical="center" wrapText="1"/>
    </xf>
    <xf numFmtId="0" fontId="39" fillId="0" borderId="19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24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/>
    </xf>
    <xf numFmtId="180" fontId="29" fillId="0" borderId="24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180" fontId="10" fillId="0" borderId="24" xfId="0" applyNumberFormat="1" applyFont="1" applyBorder="1" applyAlignment="1">
      <alignment horizontal="center" vertical="center"/>
    </xf>
    <xf numFmtId="0" fontId="24" fillId="8" borderId="24" xfId="0" applyFont="1" applyFill="1" applyBorder="1" applyAlignment="1">
      <alignment horizontal="center" vertical="center"/>
    </xf>
    <xf numFmtId="0" fontId="24" fillId="7" borderId="24" xfId="0" applyFont="1" applyFill="1" applyBorder="1" applyAlignment="1">
      <alignment horizontal="center" vertical="center"/>
    </xf>
    <xf numFmtId="176" fontId="29" fillId="0" borderId="24" xfId="0" applyNumberFormat="1" applyFont="1" applyBorder="1" applyAlignment="1">
      <alignment horizontal="center" vertical="center" wrapText="1"/>
    </xf>
    <xf numFmtId="176" fontId="0" fillId="0" borderId="24" xfId="0" applyNumberForma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/>
    </xf>
    <xf numFmtId="180" fontId="29" fillId="0" borderId="26" xfId="0" applyNumberFormat="1" applyFont="1" applyBorder="1" applyAlignment="1">
      <alignment horizontal="center" vertical="center" wrapText="1"/>
    </xf>
    <xf numFmtId="180" fontId="29" fillId="0" borderId="27" xfId="0" applyNumberFormat="1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180" fontId="29" fillId="0" borderId="29" xfId="0" applyNumberFormat="1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/>
    </xf>
    <xf numFmtId="0" fontId="24" fillId="9" borderId="30" xfId="0" applyFont="1" applyFill="1" applyBorder="1" applyAlignment="1">
      <alignment horizontal="center" vertical="center"/>
    </xf>
    <xf numFmtId="0" fontId="24" fillId="9" borderId="31" xfId="0" applyFont="1" applyFill="1" applyBorder="1" applyAlignment="1">
      <alignment horizontal="center" vertical="center"/>
    </xf>
    <xf numFmtId="180" fontId="29" fillId="0" borderId="31" xfId="0" applyNumberFormat="1" applyFont="1" applyBorder="1" applyAlignment="1">
      <alignment horizontal="center" vertical="center" wrapText="1"/>
    </xf>
    <xf numFmtId="180" fontId="29" fillId="0" borderId="32" xfId="0" applyNumberFormat="1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9" fillId="0" borderId="25" xfId="0" applyFont="1" applyBorder="1" applyAlignment="1">
      <alignment horizontal="center" vertical="center"/>
    </xf>
    <xf numFmtId="0" fontId="29" fillId="0" borderId="26" xfId="0" applyFont="1" applyBorder="1" applyAlignment="1">
      <alignment horizontal="center" vertical="center"/>
    </xf>
    <xf numFmtId="180" fontId="10" fillId="0" borderId="26" xfId="0" applyNumberFormat="1" applyFont="1" applyBorder="1" applyAlignment="1">
      <alignment horizontal="center" vertical="center"/>
    </xf>
    <xf numFmtId="180" fontId="10" fillId="0" borderId="27" xfId="0" applyNumberFormat="1" applyFont="1" applyBorder="1" applyAlignment="1">
      <alignment horizontal="center" vertical="center"/>
    </xf>
    <xf numFmtId="180" fontId="10" fillId="0" borderId="29" xfId="0" applyNumberFormat="1" applyFont="1" applyBorder="1" applyAlignment="1">
      <alignment horizontal="center" vertical="center"/>
    </xf>
    <xf numFmtId="180" fontId="10" fillId="0" borderId="31" xfId="0" applyNumberFormat="1" applyFont="1" applyBorder="1" applyAlignment="1">
      <alignment horizontal="center" vertical="center"/>
    </xf>
    <xf numFmtId="180" fontId="10" fillId="0" borderId="32" xfId="0" applyNumberFormat="1" applyFont="1" applyBorder="1" applyAlignment="1">
      <alignment horizontal="center" vertical="center"/>
    </xf>
    <xf numFmtId="176" fontId="29" fillId="0" borderId="26" xfId="0" applyNumberFormat="1" applyFont="1" applyBorder="1" applyAlignment="1">
      <alignment horizontal="center" vertical="center" wrapText="1"/>
    </xf>
    <xf numFmtId="176" fontId="24" fillId="9" borderId="31" xfId="0" applyNumberFormat="1" applyFont="1" applyFill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76" fontId="29" fillId="0" borderId="31" xfId="0" applyNumberFormat="1" applyFon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0" fontId="29" fillId="9" borderId="31" xfId="0" applyNumberFormat="1" applyFont="1" applyFill="1" applyBorder="1" applyAlignment="1">
      <alignment horizontal="center" vertical="center" wrapText="1"/>
    </xf>
    <xf numFmtId="180" fontId="29" fillId="9" borderId="32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4" fillId="10" borderId="31" xfId="0" applyFont="1" applyFill="1" applyBorder="1" applyAlignment="1">
      <alignment horizontal="center" vertical="center"/>
    </xf>
    <xf numFmtId="0" fontId="24" fillId="2" borderId="30" xfId="0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center" vertical="center"/>
    </xf>
    <xf numFmtId="180" fontId="29" fillId="2" borderId="31" xfId="0" applyNumberFormat="1" applyFont="1" applyFill="1" applyBorder="1" applyAlignment="1">
      <alignment horizontal="center" vertical="center" wrapText="1"/>
    </xf>
    <xf numFmtId="180" fontId="29" fillId="2" borderId="32" xfId="0" applyNumberFormat="1" applyFont="1" applyFill="1" applyBorder="1" applyAlignment="1">
      <alignment horizontal="center" vertical="center" wrapText="1"/>
    </xf>
    <xf numFmtId="180" fontId="10" fillId="9" borderId="31" xfId="0" applyNumberFormat="1" applyFont="1" applyFill="1" applyBorder="1" applyAlignment="1">
      <alignment horizontal="center" vertical="center"/>
    </xf>
    <xf numFmtId="180" fontId="10" fillId="9" borderId="32" xfId="0" applyNumberFormat="1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35" fillId="0" borderId="24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180" fontId="35" fillId="0" borderId="24" xfId="0" applyNumberFormat="1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 wrapText="1"/>
    </xf>
    <xf numFmtId="0" fontId="24" fillId="12" borderId="24" xfId="0" applyFont="1" applyFill="1" applyBorder="1" applyAlignment="1">
      <alignment horizontal="center" vertical="center"/>
    </xf>
    <xf numFmtId="1" fontId="35" fillId="7" borderId="24" xfId="0" applyNumberFormat="1" applyFont="1" applyFill="1" applyBorder="1" applyAlignment="1">
      <alignment horizontal="center" vertical="center" wrapText="1"/>
    </xf>
    <xf numFmtId="0" fontId="35" fillId="7" borderId="24" xfId="0" applyFont="1" applyFill="1" applyBorder="1" applyAlignment="1">
      <alignment horizontal="center" vertical="center" wrapText="1"/>
    </xf>
    <xf numFmtId="0" fontId="35" fillId="0" borderId="26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35" fillId="0" borderId="27" xfId="0" applyFont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35" fillId="7" borderId="29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4" fillId="7" borderId="29" xfId="0" applyFont="1" applyFill="1" applyBorder="1" applyAlignment="1">
      <alignment horizontal="center" vertical="center"/>
    </xf>
    <xf numFmtId="0" fontId="29" fillId="0" borderId="3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/>
    </xf>
    <xf numFmtId="0" fontId="35" fillId="0" borderId="31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35" fillId="0" borderId="32" xfId="0" applyFont="1" applyBorder="1" applyAlignment="1">
      <alignment horizontal="center" vertical="center" wrapText="1"/>
    </xf>
    <xf numFmtId="176" fontId="10" fillId="0" borderId="26" xfId="0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/>
    </xf>
    <xf numFmtId="0" fontId="0" fillId="9" borderId="31" xfId="0" applyFill="1" applyBorder="1">
      <alignment vertical="center"/>
    </xf>
    <xf numFmtId="0" fontId="0" fillId="9" borderId="32" xfId="0" applyFill="1" applyBorder="1">
      <alignment vertical="center"/>
    </xf>
    <xf numFmtId="0" fontId="35" fillId="0" borderId="25" xfId="0" applyFont="1" applyBorder="1" applyAlignment="1">
      <alignment horizontal="center" vertical="center" wrapText="1"/>
    </xf>
    <xf numFmtId="180" fontId="35" fillId="0" borderId="26" xfId="0" applyNumberFormat="1" applyFont="1" applyBorder="1" applyAlignment="1">
      <alignment horizontal="center" vertical="center" wrapText="1"/>
    </xf>
    <xf numFmtId="180" fontId="35" fillId="0" borderId="27" xfId="0" applyNumberFormat="1" applyFont="1" applyBorder="1" applyAlignment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180" fontId="35" fillId="0" borderId="29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10" fillId="9" borderId="30" xfId="0" applyFont="1" applyFill="1" applyBorder="1" applyAlignment="1">
      <alignment horizontal="center" vertical="center"/>
    </xf>
    <xf numFmtId="0" fontId="10" fillId="9" borderId="31" xfId="0" applyFont="1" applyFill="1" applyBorder="1" applyAlignment="1">
      <alignment horizontal="center" vertical="center"/>
    </xf>
    <xf numFmtId="180" fontId="35" fillId="9" borderId="31" xfId="0" applyNumberFormat="1" applyFont="1" applyFill="1" applyBorder="1" applyAlignment="1">
      <alignment horizontal="center" vertical="center" wrapText="1"/>
    </xf>
    <xf numFmtId="180" fontId="35" fillId="9" borderId="32" xfId="0" applyNumberFormat="1" applyFont="1" applyFill="1" applyBorder="1" applyAlignment="1">
      <alignment horizontal="center" vertical="center" wrapText="1"/>
    </xf>
    <xf numFmtId="180" fontId="35" fillId="0" borderId="31" xfId="0" applyNumberFormat="1" applyFont="1" applyBorder="1" applyAlignment="1">
      <alignment horizontal="center" vertical="center" wrapText="1"/>
    </xf>
    <xf numFmtId="180" fontId="35" fillId="0" borderId="32" xfId="0" applyNumberFormat="1" applyFont="1" applyBorder="1" applyAlignment="1">
      <alignment horizontal="center" vertical="center" wrapText="1"/>
    </xf>
    <xf numFmtId="0" fontId="26" fillId="5" borderId="11" xfId="0" applyFont="1" applyFill="1" applyBorder="1" applyAlignment="1">
      <alignment horizontal="center" vertical="center" wrapText="1"/>
    </xf>
    <xf numFmtId="0" fontId="26" fillId="5" borderId="11" xfId="0" applyFont="1" applyFill="1" applyBorder="1" applyAlignment="1">
      <alignment horizontal="center" vertical="center"/>
    </xf>
    <xf numFmtId="0" fontId="26" fillId="4" borderId="11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4" borderId="17" xfId="0" applyFont="1" applyFill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11" borderId="30" xfId="0" applyFont="1" applyFill="1" applyBorder="1" applyAlignment="1">
      <alignment horizontal="center" vertical="center"/>
    </xf>
    <xf numFmtId="176" fontId="24" fillId="0" borderId="24" xfId="0" applyNumberFormat="1" applyFont="1" applyBorder="1" applyAlignment="1">
      <alignment horizontal="center" vertical="center"/>
    </xf>
    <xf numFmtId="0" fontId="29" fillId="8" borderId="24" xfId="0" applyFont="1" applyFill="1" applyBorder="1" applyAlignment="1">
      <alignment horizontal="center" vertical="center" wrapText="1"/>
    </xf>
    <xf numFmtId="0" fontId="29" fillId="8" borderId="31" xfId="0" applyFont="1" applyFill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11" borderId="35" xfId="0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9" fillId="2" borderId="31" xfId="0" applyFont="1" applyFill="1" applyBorder="1" applyAlignment="1">
      <alignment horizontal="center" vertical="center" wrapText="1"/>
    </xf>
    <xf numFmtId="0" fontId="0" fillId="2" borderId="31" xfId="0" applyFill="1" applyBorder="1">
      <alignment vertical="center"/>
    </xf>
    <xf numFmtId="0" fontId="24" fillId="2" borderId="32" xfId="0" applyFont="1" applyFill="1" applyBorder="1" applyAlignment="1">
      <alignment horizontal="center" vertical="center"/>
    </xf>
    <xf numFmtId="0" fontId="26" fillId="8" borderId="11" xfId="0" applyFont="1" applyFill="1" applyBorder="1" applyAlignment="1">
      <alignment horizontal="center" vertical="center" wrapText="1"/>
    </xf>
    <xf numFmtId="0" fontId="26" fillId="8" borderId="11" xfId="0" applyFont="1" applyFill="1" applyBorder="1" applyAlignment="1">
      <alignment horizontal="center" vertical="center"/>
    </xf>
    <xf numFmtId="0" fontId="26" fillId="8" borderId="17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/>
    </xf>
    <xf numFmtId="0" fontId="26" fillId="8" borderId="17" xfId="0" applyFont="1" applyFill="1" applyBorder="1" applyAlignment="1">
      <alignment horizontal="center" vertical="center"/>
    </xf>
    <xf numFmtId="0" fontId="35" fillId="8" borderId="24" xfId="0" applyFont="1" applyFill="1" applyBorder="1" applyAlignment="1">
      <alignment horizontal="center" vertical="center" wrapText="1"/>
    </xf>
    <xf numFmtId="0" fontId="10" fillId="12" borderId="24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 wrapText="1"/>
    </xf>
    <xf numFmtId="0" fontId="29" fillId="8" borderId="26" xfId="0" applyFont="1" applyFill="1" applyBorder="1" applyAlignment="1">
      <alignment horizontal="center" vertical="center" wrapText="1"/>
    </xf>
    <xf numFmtId="0" fontId="35" fillId="8" borderId="31" xfId="0" applyFont="1" applyFill="1" applyBorder="1" applyAlignment="1">
      <alignment horizontal="center" vertical="center" wrapText="1"/>
    </xf>
    <xf numFmtId="0" fontId="24" fillId="8" borderId="26" xfId="0" applyFont="1" applyFill="1" applyBorder="1" applyAlignment="1">
      <alignment horizontal="center" vertical="center"/>
    </xf>
    <xf numFmtId="182" fontId="24" fillId="10" borderId="31" xfId="0" applyNumberFormat="1" applyFont="1" applyFill="1" applyBorder="1" applyAlignment="1">
      <alignment horizontal="center" vertical="center"/>
    </xf>
    <xf numFmtId="0" fontId="24" fillId="10" borderId="32" xfId="0" applyFont="1" applyFill="1" applyBorder="1" applyAlignment="1">
      <alignment horizontal="center" vertical="center"/>
    </xf>
    <xf numFmtId="0" fontId="24" fillId="8" borderId="31" xfId="0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4" fillId="12" borderId="1" xfId="0" applyFont="1" applyFill="1" applyBorder="1" applyAlignment="1">
      <alignment horizontal="center" vertical="center"/>
    </xf>
    <xf numFmtId="183" fontId="10" fillId="0" borderId="1" xfId="0" applyNumberFormat="1" applyFont="1" applyBorder="1" applyAlignment="1">
      <alignment horizontal="center" vertical="center"/>
    </xf>
    <xf numFmtId="183" fontId="24" fillId="0" borderId="1" xfId="0" applyNumberFormat="1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 wrapText="1"/>
    </xf>
    <xf numFmtId="176" fontId="29" fillId="7" borderId="1" xfId="0" applyNumberFormat="1" applyFont="1" applyFill="1" applyBorder="1" applyAlignment="1">
      <alignment horizontal="center" vertical="center" wrapText="1"/>
    </xf>
    <xf numFmtId="1" fontId="29" fillId="7" borderId="1" xfId="0" applyNumberFormat="1" applyFont="1" applyFill="1" applyBorder="1" applyAlignment="1">
      <alignment horizontal="center" vertical="center" wrapText="1"/>
    </xf>
    <xf numFmtId="2" fontId="24" fillId="7" borderId="1" xfId="0" applyNumberFormat="1" applyFont="1" applyFill="1" applyBorder="1" applyAlignment="1">
      <alignment horizontal="center" vertical="center"/>
    </xf>
    <xf numFmtId="1" fontId="24" fillId="7" borderId="1" xfId="0" applyNumberFormat="1" applyFon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 wrapText="1"/>
    </xf>
    <xf numFmtId="0" fontId="29" fillId="12" borderId="39" xfId="0" applyFont="1" applyFill="1" applyBorder="1" applyAlignment="1">
      <alignment horizontal="center" vertical="center" wrapText="1"/>
    </xf>
    <xf numFmtId="0" fontId="24" fillId="12" borderId="10" xfId="0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center" vertical="center" wrapText="1"/>
    </xf>
    <xf numFmtId="0" fontId="29" fillId="12" borderId="14" xfId="0" applyFont="1" applyFill="1" applyBorder="1" applyAlignment="1">
      <alignment horizontal="center" vertical="center" wrapText="1"/>
    </xf>
    <xf numFmtId="176" fontId="29" fillId="12" borderId="14" xfId="0" applyNumberFormat="1" applyFont="1" applyFill="1" applyBorder="1" applyAlignment="1">
      <alignment horizontal="center" vertical="center" wrapText="1"/>
    </xf>
    <xf numFmtId="176" fontId="24" fillId="12" borderId="1" xfId="0" applyNumberFormat="1" applyFont="1" applyFill="1" applyBorder="1" applyAlignment="1">
      <alignment horizontal="center" vertical="center"/>
    </xf>
    <xf numFmtId="0" fontId="24" fillId="12" borderId="11" xfId="0" applyFont="1" applyFill="1" applyBorder="1" applyAlignment="1">
      <alignment horizontal="center" vertical="center"/>
    </xf>
    <xf numFmtId="0" fontId="29" fillId="12" borderId="15" xfId="0" applyFont="1" applyFill="1" applyBorder="1" applyAlignment="1">
      <alignment horizontal="center" vertical="center" wrapText="1"/>
    </xf>
    <xf numFmtId="0" fontId="29" fillId="12" borderId="11" xfId="0" applyFont="1" applyFill="1" applyBorder="1" applyAlignment="1">
      <alignment horizontal="center" vertical="center" wrapText="1"/>
    </xf>
    <xf numFmtId="0" fontId="39" fillId="7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176" fontId="24" fillId="5" borderId="1" xfId="0" applyNumberFormat="1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 wrapText="1"/>
    </xf>
    <xf numFmtId="2" fontId="24" fillId="5" borderId="1" xfId="0" applyNumberFormat="1" applyFont="1" applyFill="1" applyBorder="1" applyAlignment="1">
      <alignment horizontal="center" vertical="center"/>
    </xf>
    <xf numFmtId="0" fontId="30" fillId="0" borderId="4" xfId="0" applyFont="1" applyBorder="1" applyAlignment="1">
      <alignment horizontal="center" vertical="center" wrapText="1"/>
    </xf>
    <xf numFmtId="0" fontId="29" fillId="0" borderId="36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7" borderId="37" xfId="0" applyFont="1" applyFill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3" fillId="0" borderId="24" xfId="1" applyFont="1" applyBorder="1" applyAlignment="1">
      <alignment horizontal="center" vertical="center"/>
    </xf>
    <xf numFmtId="176" fontId="33" fillId="0" borderId="24" xfId="1" applyNumberFormat="1" applyFont="1" applyBorder="1" applyAlignment="1">
      <alignment horizontal="center" vertical="center"/>
    </xf>
    <xf numFmtId="0" fontId="33" fillId="0" borderId="26" xfId="1" applyFont="1" applyBorder="1" applyAlignment="1">
      <alignment horizontal="center" vertical="center"/>
    </xf>
    <xf numFmtId="176" fontId="33" fillId="0" borderId="26" xfId="1" applyNumberFormat="1" applyFont="1" applyBorder="1" applyAlignment="1">
      <alignment horizontal="center" vertical="center"/>
    </xf>
    <xf numFmtId="0" fontId="33" fillId="0" borderId="27" xfId="1" applyFont="1" applyBorder="1" applyAlignment="1">
      <alignment horizontal="center" vertical="center"/>
    </xf>
    <xf numFmtId="0" fontId="33" fillId="0" borderId="29" xfId="1" applyFont="1" applyBorder="1" applyAlignment="1">
      <alignment horizontal="center" vertical="center"/>
    </xf>
    <xf numFmtId="0" fontId="33" fillId="0" borderId="31" xfId="1" applyFont="1" applyBorder="1" applyAlignment="1">
      <alignment horizontal="center" vertical="center"/>
    </xf>
    <xf numFmtId="176" fontId="33" fillId="0" borderId="31" xfId="1" applyNumberFormat="1" applyFont="1" applyBorder="1" applyAlignment="1">
      <alignment horizontal="center" vertical="center"/>
    </xf>
    <xf numFmtId="0" fontId="33" fillId="0" borderId="32" xfId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3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6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3" fillId="0" borderId="9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1" fillId="0" borderId="17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176" fontId="24" fillId="0" borderId="28" xfId="0" applyNumberFormat="1" applyFont="1" applyBorder="1" applyAlignment="1">
      <alignment horizontal="center" vertical="center"/>
    </xf>
    <xf numFmtId="0" fontId="24" fillId="10" borderId="30" xfId="0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9" fillId="10" borderId="31" xfId="0" applyFont="1" applyFill="1" applyBorder="1" applyAlignment="1">
      <alignment horizontal="center" vertical="center" wrapText="1"/>
    </xf>
    <xf numFmtId="0" fontId="29" fillId="10" borderId="32" xfId="0" applyFont="1" applyFill="1" applyBorder="1" applyAlignment="1">
      <alignment horizontal="center" vertical="center" wrapText="1"/>
    </xf>
    <xf numFmtId="0" fontId="24" fillId="13" borderId="24" xfId="0" applyFont="1" applyFill="1" applyBorder="1" applyAlignment="1">
      <alignment horizontal="center" vertical="center"/>
    </xf>
    <xf numFmtId="0" fontId="24" fillId="8" borderId="33" xfId="0" applyFont="1" applyFill="1" applyBorder="1" applyAlignment="1">
      <alignment horizontal="center" vertical="center"/>
    </xf>
    <xf numFmtId="0" fontId="24" fillId="8" borderId="34" xfId="0" applyFont="1" applyFill="1" applyBorder="1" applyAlignment="1">
      <alignment horizontal="center" vertical="center"/>
    </xf>
    <xf numFmtId="0" fontId="24" fillId="8" borderId="35" xfId="0" applyFont="1" applyFill="1" applyBorder="1" applyAlignment="1">
      <alignment horizontal="center" vertical="center"/>
    </xf>
    <xf numFmtId="0" fontId="24" fillId="8" borderId="36" xfId="0" applyFont="1" applyFill="1" applyBorder="1" applyAlignment="1">
      <alignment horizontal="center" vertical="center"/>
    </xf>
    <xf numFmtId="0" fontId="24" fillId="8" borderId="37" xfId="0" applyFont="1" applyFill="1" applyBorder="1" applyAlignment="1">
      <alignment horizontal="center" vertical="center"/>
    </xf>
    <xf numFmtId="0" fontId="24" fillId="8" borderId="38" xfId="0" applyFont="1" applyFill="1" applyBorder="1" applyAlignment="1">
      <alignment horizontal="center" vertical="center"/>
    </xf>
    <xf numFmtId="0" fontId="29" fillId="13" borderId="24" xfId="0" applyFont="1" applyFill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43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9" fillId="0" borderId="1" xfId="0" applyFont="1" applyBorder="1" applyAlignment="1">
      <alignment horizontal="center" vertical="center"/>
    </xf>
    <xf numFmtId="0" fontId="23" fillId="4" borderId="0" xfId="0" applyFont="1" applyFill="1">
      <alignment vertical="center"/>
    </xf>
    <xf numFmtId="0" fontId="24" fillId="0" borderId="35" xfId="0" applyFont="1" applyBorder="1" applyAlignment="1">
      <alignment horizontal="center" vertical="center"/>
    </xf>
    <xf numFmtId="0" fontId="29" fillId="4" borderId="24" xfId="0" applyFont="1" applyFill="1" applyBorder="1" applyAlignment="1">
      <alignment horizontal="center" vertical="center" wrapText="1"/>
    </xf>
    <xf numFmtId="0" fontId="29" fillId="4" borderId="26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0" fontId="26" fillId="5" borderId="10" xfId="0" applyFont="1" applyFill="1" applyBorder="1" applyAlignment="1">
      <alignment horizontal="center" vertical="center"/>
    </xf>
    <xf numFmtId="176" fontId="24" fillId="0" borderId="26" xfId="0" applyNumberFormat="1" applyFont="1" applyBorder="1" applyAlignment="1">
      <alignment horizontal="center" vertical="center"/>
    </xf>
    <xf numFmtId="176" fontId="24" fillId="0" borderId="31" xfId="0" applyNumberFormat="1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33" fillId="0" borderId="25" xfId="1" applyFont="1" applyBorder="1" applyAlignment="1">
      <alignment horizontal="center" vertical="center"/>
    </xf>
    <xf numFmtId="0" fontId="33" fillId="0" borderId="28" xfId="1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 readingOrder="1"/>
    </xf>
    <xf numFmtId="0" fontId="40" fillId="0" borderId="1" xfId="0" applyFont="1" applyBorder="1" applyAlignment="1">
      <alignment horizontal="center" vertical="center" wrapText="1" readingOrder="1"/>
    </xf>
    <xf numFmtId="0" fontId="29" fillId="0" borderId="1" xfId="0" applyFont="1" applyBorder="1" applyAlignment="1">
      <alignment horizontal="center" vertical="center" wrapText="1"/>
    </xf>
    <xf numFmtId="2" fontId="24" fillId="0" borderId="0" xfId="0" applyNumberFormat="1" applyFont="1">
      <alignment vertical="center"/>
    </xf>
    <xf numFmtId="0" fontId="31" fillId="14" borderId="48" xfId="0" applyFont="1" applyFill="1" applyBorder="1" applyAlignment="1">
      <alignment horizontal="center" vertical="center" wrapText="1" readingOrder="1"/>
    </xf>
    <xf numFmtId="0" fontId="40" fillId="0" borderId="48" xfId="0" applyFont="1" applyBorder="1" applyAlignment="1">
      <alignment horizontal="center" vertical="center" wrapText="1" readingOrder="1"/>
    </xf>
    <xf numFmtId="0" fontId="36" fillId="0" borderId="48" xfId="0" applyFont="1" applyBorder="1" applyAlignment="1">
      <alignment horizontal="center" vertical="center" wrapText="1" readingOrder="1"/>
    </xf>
    <xf numFmtId="0" fontId="31" fillId="14" borderId="51" xfId="0" applyFont="1" applyFill="1" applyBorder="1" applyAlignment="1">
      <alignment horizontal="center" vertical="center" wrapText="1" readingOrder="1"/>
    </xf>
    <xf numFmtId="0" fontId="31" fillId="14" borderId="1" xfId="0" applyFont="1" applyFill="1" applyBorder="1" applyAlignment="1">
      <alignment horizontal="center" vertical="center" wrapText="1" readingOrder="1"/>
    </xf>
    <xf numFmtId="185" fontId="29" fillId="0" borderId="1" xfId="0" applyNumberFormat="1" applyFont="1" applyBorder="1" applyAlignment="1">
      <alignment horizontal="center" vertical="center" wrapText="1"/>
    </xf>
    <xf numFmtId="186" fontId="40" fillId="0" borderId="48" xfId="0" applyNumberFormat="1" applyFont="1" applyBorder="1" applyAlignment="1">
      <alignment horizontal="center" vertical="center" wrapText="1" readingOrder="1"/>
    </xf>
    <xf numFmtId="186" fontId="31" fillId="0" borderId="48" xfId="0" applyNumberFormat="1" applyFont="1" applyBorder="1" applyAlignment="1">
      <alignment horizontal="center" vertical="center" wrapText="1" readingOrder="1"/>
    </xf>
    <xf numFmtId="186" fontId="36" fillId="0" borderId="48" xfId="0" applyNumberFormat="1" applyFont="1" applyBorder="1" applyAlignment="1">
      <alignment horizontal="center" vertical="center" wrapText="1" readingOrder="1"/>
    </xf>
    <xf numFmtId="186" fontId="41" fillId="0" borderId="48" xfId="0" applyNumberFormat="1" applyFont="1" applyBorder="1" applyAlignment="1">
      <alignment horizontal="center" vertical="center" wrapText="1" readingOrder="1"/>
    </xf>
    <xf numFmtId="186" fontId="29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 readingOrder="1"/>
    </xf>
    <xf numFmtId="176" fontId="36" fillId="0" borderId="1" xfId="0" applyNumberFormat="1" applyFont="1" applyBorder="1" applyAlignment="1">
      <alignment horizontal="center" vertical="center"/>
    </xf>
    <xf numFmtId="185" fontId="36" fillId="0" borderId="1" xfId="0" applyNumberFormat="1" applyFont="1" applyBorder="1" applyAlignment="1">
      <alignment horizontal="center" vertical="center" wrapText="1"/>
    </xf>
    <xf numFmtId="186" fontId="41" fillId="0" borderId="1" xfId="0" applyNumberFormat="1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 wrapText="1"/>
    </xf>
    <xf numFmtId="176" fontId="29" fillId="0" borderId="1" xfId="0" applyNumberFormat="1" applyFont="1" applyBorder="1" applyAlignment="1">
      <alignment horizontal="center" vertical="center" wrapText="1"/>
    </xf>
    <xf numFmtId="176" fontId="2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/>
    </xf>
    <xf numFmtId="2" fontId="29" fillId="12" borderId="39" xfId="0" applyNumberFormat="1" applyFont="1" applyFill="1" applyBorder="1" applyAlignment="1">
      <alignment horizontal="center" vertical="center" wrapText="1"/>
    </xf>
    <xf numFmtId="2" fontId="29" fillId="12" borderId="14" xfId="0" applyNumberFormat="1" applyFont="1" applyFill="1" applyBorder="1" applyAlignment="1">
      <alignment horizontal="center" vertical="center" wrapText="1"/>
    </xf>
    <xf numFmtId="2" fontId="29" fillId="12" borderId="15" xfId="0" applyNumberFormat="1" applyFont="1" applyFill="1" applyBorder="1" applyAlignment="1">
      <alignment horizontal="center" vertical="center" wrapText="1"/>
    </xf>
    <xf numFmtId="2" fontId="29" fillId="7" borderId="1" xfId="0" applyNumberFormat="1" applyFont="1" applyFill="1" applyBorder="1" applyAlignment="1">
      <alignment horizontal="center" vertical="center" wrapText="1"/>
    </xf>
    <xf numFmtId="2" fontId="29" fillId="0" borderId="26" xfId="0" applyNumberFormat="1" applyFont="1" applyBorder="1" applyAlignment="1">
      <alignment horizontal="center" vertical="center" wrapText="1"/>
    </xf>
    <xf numFmtId="2" fontId="29" fillId="0" borderId="27" xfId="0" applyNumberFormat="1" applyFont="1" applyBorder="1" applyAlignment="1">
      <alignment horizontal="center" vertical="center" wrapText="1"/>
    </xf>
    <xf numFmtId="2" fontId="29" fillId="0" borderId="24" xfId="0" applyNumberFormat="1" applyFont="1" applyBorder="1" applyAlignment="1">
      <alignment horizontal="center" vertical="center" wrapText="1"/>
    </xf>
    <xf numFmtId="2" fontId="29" fillId="0" borderId="29" xfId="0" applyNumberFormat="1" applyFont="1" applyBorder="1" applyAlignment="1">
      <alignment horizontal="center" vertical="center" wrapText="1"/>
    </xf>
    <xf numFmtId="2" fontId="29" fillId="9" borderId="31" xfId="0" applyNumberFormat="1" applyFont="1" applyFill="1" applyBorder="1" applyAlignment="1">
      <alignment horizontal="center" vertical="center" wrapText="1"/>
    </xf>
    <xf numFmtId="2" fontId="24" fillId="9" borderId="31" xfId="0" applyNumberFormat="1" applyFont="1" applyFill="1" applyBorder="1" applyAlignment="1">
      <alignment horizontal="center" vertical="center"/>
    </xf>
    <xf numFmtId="2" fontId="24" fillId="9" borderId="32" xfId="0" applyNumberFormat="1" applyFont="1" applyFill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29" fillId="0" borderId="31" xfId="0" applyNumberFormat="1" applyFont="1" applyBorder="1" applyAlignment="1">
      <alignment horizontal="center" vertical="center" wrapText="1"/>
    </xf>
    <xf numFmtId="2" fontId="0" fillId="0" borderId="31" xfId="0" applyNumberFormat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top" wrapText="1" readingOrder="1"/>
    </xf>
    <xf numFmtId="0" fontId="4" fillId="3" borderId="13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top" wrapText="1" readingOrder="1"/>
    </xf>
    <xf numFmtId="0" fontId="4" fillId="3" borderId="4" xfId="0" applyFont="1" applyFill="1" applyBorder="1" applyAlignment="1">
      <alignment horizontal="center" vertical="top" wrapText="1" readingOrder="1"/>
    </xf>
    <xf numFmtId="0" fontId="26" fillId="8" borderId="12" xfId="0" applyFont="1" applyFill="1" applyBorder="1" applyAlignment="1">
      <alignment horizontal="center" vertical="center"/>
    </xf>
    <xf numFmtId="0" fontId="26" fillId="8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5" fillId="8" borderId="12" xfId="0" applyFont="1" applyFill="1" applyBorder="1" applyAlignment="1">
      <alignment horizontal="center" vertical="center"/>
    </xf>
    <xf numFmtId="0" fontId="25" fillId="8" borderId="16" xfId="0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 vertical="center"/>
    </xf>
    <xf numFmtId="0" fontId="26" fillId="8" borderId="1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8" borderId="12" xfId="0" applyFont="1" applyFill="1" applyBorder="1" applyAlignment="1">
      <alignment horizontal="center" vertical="center" wrapText="1"/>
    </xf>
    <xf numFmtId="0" fontId="25" fillId="8" borderId="16" xfId="0" applyFont="1" applyFill="1" applyBorder="1" applyAlignment="1">
      <alignment horizontal="center" vertical="center" wrapText="1"/>
    </xf>
    <xf numFmtId="0" fontId="25" fillId="8" borderId="13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31" fillId="8" borderId="12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31" fillId="8" borderId="1" xfId="0" applyFont="1" applyFill="1" applyBorder="1" applyAlignment="1">
      <alignment horizontal="center" vertical="center" wrapText="1"/>
    </xf>
    <xf numFmtId="0" fontId="27" fillId="8" borderId="12" xfId="0" applyFont="1" applyFill="1" applyBorder="1" applyAlignment="1">
      <alignment horizontal="center" vertical="center" wrapText="1"/>
    </xf>
    <xf numFmtId="0" fontId="27" fillId="8" borderId="13" xfId="0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 readingOrder="1"/>
    </xf>
    <xf numFmtId="0" fontId="26" fillId="9" borderId="1" xfId="0" applyFont="1" applyFill="1" applyBorder="1" applyAlignment="1">
      <alignment horizontal="center" vertical="center"/>
    </xf>
    <xf numFmtId="0" fontId="31" fillId="14" borderId="50" xfId="0" applyFont="1" applyFill="1" applyBorder="1" applyAlignment="1">
      <alignment horizontal="center" vertical="center" wrapText="1" readingOrder="1"/>
    </xf>
    <xf numFmtId="0" fontId="31" fillId="14" borderId="51" xfId="0" applyFont="1" applyFill="1" applyBorder="1" applyAlignment="1">
      <alignment horizontal="center" vertical="center" wrapText="1" readingOrder="1"/>
    </xf>
    <xf numFmtId="0" fontId="31" fillId="14" borderId="49" xfId="0" applyFont="1" applyFill="1" applyBorder="1" applyAlignment="1">
      <alignment horizontal="center" vertical="center" wrapText="1" readingOrder="1"/>
    </xf>
    <xf numFmtId="0" fontId="31" fillId="14" borderId="52" xfId="0" applyFont="1" applyFill="1" applyBorder="1" applyAlignment="1">
      <alignment horizontal="center" vertical="center" wrapText="1" readingOrder="1"/>
    </xf>
    <xf numFmtId="0" fontId="31" fillId="14" borderId="53" xfId="0" applyFont="1" applyFill="1" applyBorder="1" applyAlignment="1">
      <alignment horizontal="center" vertical="center" wrapText="1" readingOrder="1"/>
    </xf>
    <xf numFmtId="0" fontId="31" fillId="14" borderId="54" xfId="0" applyFont="1" applyFill="1" applyBorder="1" applyAlignment="1">
      <alignment horizontal="center" vertical="center" wrapText="1" readingOrder="1"/>
    </xf>
    <xf numFmtId="0" fontId="26" fillId="6" borderId="12" xfId="0" applyFont="1" applyFill="1" applyBorder="1" applyAlignment="1">
      <alignment horizontal="center" vertical="center"/>
    </xf>
    <xf numFmtId="0" fontId="26" fillId="6" borderId="13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37" fillId="0" borderId="1" xfId="1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5" borderId="7" xfId="0" applyFont="1" applyFill="1" applyBorder="1" applyAlignment="1">
      <alignment horizontal="center" vertical="center"/>
    </xf>
    <xf numFmtId="0" fontId="26" fillId="5" borderId="9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0" fontId="26" fillId="5" borderId="10" xfId="0" applyFont="1" applyFill="1" applyBorder="1" applyAlignment="1">
      <alignment horizontal="center"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671529787876607"/>
          <c:y val="2.9600394671928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'체중, BMI'!$C$4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BMI'!$D$4:$K$4</c:f>
              <c:numCache>
                <c:formatCode>0.0</c:formatCode>
                <c:ptCount val="8"/>
                <c:pt idx="0">
                  <c:v>73.099999999999994</c:v>
                </c:pt>
                <c:pt idx="1">
                  <c:v>72.099999999999994</c:v>
                </c:pt>
                <c:pt idx="2" formatCode="General">
                  <c:v>72.400000000000006</c:v>
                </c:pt>
                <c:pt idx="3" formatCode="General">
                  <c:v>71.099999999999994</c:v>
                </c:pt>
                <c:pt idx="4" formatCode="General">
                  <c:v>71.099999999999994</c:v>
                </c:pt>
                <c:pt idx="5" formatCode="General">
                  <c:v>71.900000000000006</c:v>
                </c:pt>
                <c:pt idx="6" formatCode="General">
                  <c:v>71.900000000000006</c:v>
                </c:pt>
                <c:pt idx="7" formatCode="General">
                  <c:v>72.599999999999994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B0-4F4F-927E-A59B1F7C38F7}"/>
            </c:ext>
          </c:extLst>
        </c:ser>
        <c:ser>
          <c:idx val="1"/>
          <c:order val="1"/>
          <c:tx>
            <c:strRef>
              <c:f>'체중, BMI'!$C$5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BMI'!$D$5:$K$5</c:f>
              <c:numCache>
                <c:formatCode>0.0</c:formatCode>
                <c:ptCount val="8"/>
                <c:pt idx="0">
                  <c:v>80</c:v>
                </c:pt>
                <c:pt idx="1">
                  <c:v>79.599999999999994</c:v>
                </c:pt>
                <c:pt idx="2" formatCode="General">
                  <c:v>80.3</c:v>
                </c:pt>
                <c:pt idx="3" formatCode="General">
                  <c:v>79.2</c:v>
                </c:pt>
                <c:pt idx="4" formatCode="General">
                  <c:v>79.599999999999994</c:v>
                </c:pt>
                <c:pt idx="5" formatCode="General">
                  <c:v>79</c:v>
                </c:pt>
                <c:pt idx="6" formatCode="General">
                  <c:v>79</c:v>
                </c:pt>
                <c:pt idx="7" formatCode="General">
                  <c:v>81.2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B0-4F4F-927E-A59B1F7C38F7}"/>
            </c:ext>
          </c:extLst>
        </c:ser>
        <c:ser>
          <c:idx val="2"/>
          <c:order val="2"/>
          <c:tx>
            <c:strRef>
              <c:f>'체중, BMI'!$C$6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BMI'!$D$6:$K$6</c:f>
              <c:numCache>
                <c:formatCode>0.0</c:formatCode>
                <c:ptCount val="8"/>
                <c:pt idx="0">
                  <c:v>69.599999999999994</c:v>
                </c:pt>
                <c:pt idx="1">
                  <c:v>68.5</c:v>
                </c:pt>
                <c:pt idx="2" formatCode="General">
                  <c:v>68.599999999999994</c:v>
                </c:pt>
                <c:pt idx="3" formatCode="General">
                  <c:v>69.5</c:v>
                </c:pt>
                <c:pt idx="4" formatCode="General">
                  <c:v>69.5</c:v>
                </c:pt>
                <c:pt idx="5" formatCode="General">
                  <c:v>70.5</c:v>
                </c:pt>
                <c:pt idx="6" formatCode="General">
                  <c:v>70.5</c:v>
                </c:pt>
                <c:pt idx="7" formatCode="General">
                  <c:v>69.900000000000006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B0-4F4F-927E-A59B1F7C38F7}"/>
            </c:ext>
          </c:extLst>
        </c:ser>
        <c:ser>
          <c:idx val="3"/>
          <c:order val="3"/>
          <c:tx>
            <c:strRef>
              <c:f>'체중, BMI'!$C$7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BMI'!$D$7:$K$7</c:f>
              <c:numCache>
                <c:formatCode>0.0</c:formatCode>
                <c:ptCount val="8"/>
                <c:pt idx="0">
                  <c:v>71.5</c:v>
                </c:pt>
                <c:pt idx="1">
                  <c:v>70.5</c:v>
                </c:pt>
                <c:pt idx="2" formatCode="General">
                  <c:v>70.8</c:v>
                </c:pt>
                <c:pt idx="3" formatCode="General">
                  <c:v>70.099999999999994</c:v>
                </c:pt>
                <c:pt idx="4" formatCode="General">
                  <c:v>69.400000000000006</c:v>
                </c:pt>
                <c:pt idx="5" formatCode="General">
                  <c:v>68.099999999999994</c:v>
                </c:pt>
                <c:pt idx="6" formatCode="General">
                  <c:v>68.099999999999994</c:v>
                </c:pt>
                <c:pt idx="7" formatCode="General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B0-4F4F-927E-A59B1F7C38F7}"/>
            </c:ext>
          </c:extLst>
        </c:ser>
        <c:ser>
          <c:idx val="4"/>
          <c:order val="4"/>
          <c:tx>
            <c:strRef>
              <c:f>'체중, BMI'!$C$8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BMI'!$D$8:$K$8</c:f>
              <c:numCache>
                <c:formatCode>0.0</c:formatCode>
                <c:ptCount val="8"/>
                <c:pt idx="0">
                  <c:v>76.099999999999994</c:v>
                </c:pt>
                <c:pt idx="1">
                  <c:v>75.7</c:v>
                </c:pt>
                <c:pt idx="2" formatCode="General">
                  <c:v>76.099999999999994</c:v>
                </c:pt>
                <c:pt idx="3" formatCode="General">
                  <c:v>73.2</c:v>
                </c:pt>
                <c:pt idx="4" formatCode="General">
                  <c:v>72.599999999999994</c:v>
                </c:pt>
                <c:pt idx="5" formatCode="General">
                  <c:v>72.8</c:v>
                </c:pt>
                <c:pt idx="6" formatCode="General">
                  <c:v>72.8</c:v>
                </c:pt>
                <c:pt idx="7" formatCode="General">
                  <c:v>73.3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B0-4F4F-927E-A59B1F7C38F7}"/>
            </c:ext>
          </c:extLst>
        </c:ser>
        <c:ser>
          <c:idx val="5"/>
          <c:order val="5"/>
          <c:tx>
            <c:strRef>
              <c:f>'체중, BMI'!$C$9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BMI'!$D$9:$K$9</c:f>
              <c:numCache>
                <c:formatCode>0.0</c:formatCode>
                <c:ptCount val="8"/>
                <c:pt idx="0">
                  <c:v>75</c:v>
                </c:pt>
                <c:pt idx="1">
                  <c:v>74.3</c:v>
                </c:pt>
                <c:pt idx="2" formatCode="General">
                  <c:v>74.7</c:v>
                </c:pt>
                <c:pt idx="3" formatCode="General">
                  <c:v>75.3</c:v>
                </c:pt>
                <c:pt idx="4" formatCode="General">
                  <c:v>75</c:v>
                </c:pt>
                <c:pt idx="5" formatCode="General">
                  <c:v>75.7</c:v>
                </c:pt>
                <c:pt idx="6" formatCode="General">
                  <c:v>75.7</c:v>
                </c:pt>
                <c:pt idx="7" formatCode="General">
                  <c:v>76.7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B0-4F4F-927E-A59B1F7C38F7}"/>
            </c:ext>
          </c:extLst>
        </c:ser>
        <c:ser>
          <c:idx val="6"/>
          <c:order val="6"/>
          <c:tx>
            <c:strRef>
              <c:f>'체중, BMI'!$C$10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BMI'!$D$10:$K$10</c:f>
              <c:numCache>
                <c:formatCode>0.0</c:formatCode>
                <c:ptCount val="8"/>
                <c:pt idx="0">
                  <c:v>81.900000000000006</c:v>
                </c:pt>
                <c:pt idx="1">
                  <c:v>80.5</c:v>
                </c:pt>
                <c:pt idx="2" formatCode="General">
                  <c:v>78.900000000000006</c:v>
                </c:pt>
                <c:pt idx="3" formatCode="General">
                  <c:v>79.3</c:v>
                </c:pt>
                <c:pt idx="4" formatCode="General">
                  <c:v>79.7</c:v>
                </c:pt>
                <c:pt idx="5" formatCode="General">
                  <c:v>78.099999999999994</c:v>
                </c:pt>
                <c:pt idx="6" formatCode="General">
                  <c:v>78.099999999999994</c:v>
                </c:pt>
                <c:pt idx="7" formatCode="General">
                  <c:v>80.2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B0-4F4F-927E-A59B1F7C38F7}"/>
            </c:ext>
          </c:extLst>
        </c:ser>
        <c:ser>
          <c:idx val="7"/>
          <c:order val="7"/>
          <c:tx>
            <c:strRef>
              <c:f>'체중, BMI'!$C$11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BMI'!$D$11:$K$11</c:f>
              <c:numCache>
                <c:formatCode>0.0</c:formatCode>
                <c:ptCount val="8"/>
                <c:pt idx="0">
                  <c:v>79.2</c:v>
                </c:pt>
                <c:pt idx="1">
                  <c:v>77.8</c:v>
                </c:pt>
                <c:pt idx="2" formatCode="General">
                  <c:v>76.5</c:v>
                </c:pt>
                <c:pt idx="3" formatCode="General">
                  <c:v>76.8</c:v>
                </c:pt>
                <c:pt idx="4" formatCode="General">
                  <c:v>76.599999999999994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B0-4F4F-927E-A59B1F7C3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Weight(kg)</a:t>
                </a:r>
                <a:endParaRPr lang="ko-KR" altLang="en-US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816916823014386"/>
          <c:y val="3.1619291705498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647142745465916"/>
          <c:y val="0.13500232991612302"/>
          <c:w val="0.82323815666041278"/>
          <c:h val="0.63987392564978784"/>
        </c:manualLayout>
      </c:layout>
      <c:lineChart>
        <c:grouping val="standard"/>
        <c:varyColors val="0"/>
        <c:ser>
          <c:idx val="0"/>
          <c:order val="0"/>
          <c:tx>
            <c:strRef>
              <c:f>'체중, BMI'!$O$4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BMI'!$P$4:$W$4</c:f>
              <c:numCache>
                <c:formatCode>0.0_ ;[Red]\-0.0\ </c:formatCode>
                <c:ptCount val="8"/>
                <c:pt idx="0">
                  <c:v>0</c:v>
                </c:pt>
                <c:pt idx="1">
                  <c:v>-1.3679890560875514</c:v>
                </c:pt>
                <c:pt idx="2">
                  <c:v>-0.95759233926127041</c:v>
                </c:pt>
                <c:pt idx="3">
                  <c:v>-2.7359781121751028</c:v>
                </c:pt>
                <c:pt idx="4">
                  <c:v>-2.7359781121751028</c:v>
                </c:pt>
                <c:pt idx="5">
                  <c:v>-1.6415868673050462</c:v>
                </c:pt>
                <c:pt idx="6">
                  <c:v>-1.6415868673050462</c:v>
                </c:pt>
                <c:pt idx="7">
                  <c:v>-0.6839945280437757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6-4AC2-963D-4684DC337D9C}"/>
            </c:ext>
          </c:extLst>
        </c:ser>
        <c:ser>
          <c:idx val="1"/>
          <c:order val="1"/>
          <c:tx>
            <c:strRef>
              <c:f>'체중, BMI'!$O$5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BMI'!$P$5:$W$5</c:f>
              <c:numCache>
                <c:formatCode>0.0_ ;[Red]\-0.0\ </c:formatCode>
                <c:ptCount val="8"/>
                <c:pt idx="0">
                  <c:v>0</c:v>
                </c:pt>
                <c:pt idx="1">
                  <c:v>-0.50000000000000711</c:v>
                </c:pt>
                <c:pt idx="2">
                  <c:v>0.37499999999999645</c:v>
                </c:pt>
                <c:pt idx="3">
                  <c:v>-0.99999999999999634</c:v>
                </c:pt>
                <c:pt idx="4">
                  <c:v>-0.50000000000000711</c:v>
                </c:pt>
                <c:pt idx="5">
                  <c:v>-1.25</c:v>
                </c:pt>
                <c:pt idx="6">
                  <c:v>-1.25</c:v>
                </c:pt>
                <c:pt idx="7">
                  <c:v>1.5000000000000036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6-4AC2-963D-4684DC337D9C}"/>
            </c:ext>
          </c:extLst>
        </c:ser>
        <c:ser>
          <c:idx val="2"/>
          <c:order val="2"/>
          <c:tx>
            <c:strRef>
              <c:f>'체중, BMI'!$O$6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BMI'!$P$6:$W$6</c:f>
              <c:numCache>
                <c:formatCode>0.0_ ;[Red]\-0.0\ </c:formatCode>
                <c:ptCount val="8"/>
                <c:pt idx="0">
                  <c:v>0</c:v>
                </c:pt>
                <c:pt idx="1">
                  <c:v>-1.5804597701149343</c:v>
                </c:pt>
                <c:pt idx="2">
                  <c:v>-1.4367816091954024</c:v>
                </c:pt>
                <c:pt idx="3">
                  <c:v>-0.14367816091953206</c:v>
                </c:pt>
                <c:pt idx="4">
                  <c:v>-0.14367816091953206</c:v>
                </c:pt>
                <c:pt idx="5">
                  <c:v>1.2931034482758703</c:v>
                </c:pt>
                <c:pt idx="6">
                  <c:v>1.2931034482758703</c:v>
                </c:pt>
                <c:pt idx="7">
                  <c:v>0.43103448275863709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6-4AC2-963D-4684DC337D9C}"/>
            </c:ext>
          </c:extLst>
        </c:ser>
        <c:ser>
          <c:idx val="3"/>
          <c:order val="3"/>
          <c:tx>
            <c:strRef>
              <c:f>'체중, BMI'!$O$7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BMI'!$P$7:$W$7</c:f>
              <c:numCache>
                <c:formatCode>0.0_ ;[Red]\-0.0\ </c:formatCode>
                <c:ptCount val="8"/>
                <c:pt idx="0">
                  <c:v>0</c:v>
                </c:pt>
                <c:pt idx="1">
                  <c:v>-1.3986013986013985</c:v>
                </c:pt>
                <c:pt idx="2">
                  <c:v>-0.97902097902098295</c:v>
                </c:pt>
                <c:pt idx="3">
                  <c:v>-1.9580419580419659</c:v>
                </c:pt>
                <c:pt idx="4">
                  <c:v>-2.9370629370629291</c:v>
                </c:pt>
                <c:pt idx="5">
                  <c:v>-4.755244755244763</c:v>
                </c:pt>
                <c:pt idx="6">
                  <c:v>-4.755244755244763</c:v>
                </c:pt>
                <c:pt idx="7">
                  <c:v>-3.4965034965034967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6-4AC2-963D-4684DC337D9C}"/>
            </c:ext>
          </c:extLst>
        </c:ser>
        <c:ser>
          <c:idx val="4"/>
          <c:order val="4"/>
          <c:tx>
            <c:strRef>
              <c:f>'체중, BMI'!$O$8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BMI'!$P$8:$W$8</c:f>
              <c:numCache>
                <c:formatCode>0.0_ ;[Red]\-0.0\ </c:formatCode>
                <c:ptCount val="8"/>
                <c:pt idx="0">
                  <c:v>0</c:v>
                </c:pt>
                <c:pt idx="1">
                  <c:v>-0.52562417871220957</c:v>
                </c:pt>
                <c:pt idx="2">
                  <c:v>0</c:v>
                </c:pt>
                <c:pt idx="3">
                  <c:v>-3.8107752956635896</c:v>
                </c:pt>
                <c:pt idx="4">
                  <c:v>-4.5992115637319326</c:v>
                </c:pt>
                <c:pt idx="5">
                  <c:v>-4.3363994743758179</c:v>
                </c:pt>
                <c:pt idx="6">
                  <c:v>-4.3363994743758179</c:v>
                </c:pt>
                <c:pt idx="7">
                  <c:v>-3.6793692509855416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6-4AC2-963D-4684DC337D9C}"/>
            </c:ext>
          </c:extLst>
        </c:ser>
        <c:ser>
          <c:idx val="5"/>
          <c:order val="5"/>
          <c:tx>
            <c:strRef>
              <c:f>'체중, BMI'!$O$9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BMI'!$P$9:$W$9</c:f>
              <c:numCache>
                <c:formatCode>0.0_ ;[Red]\-0.0\ </c:formatCode>
                <c:ptCount val="8"/>
                <c:pt idx="0">
                  <c:v>0</c:v>
                </c:pt>
                <c:pt idx="1">
                  <c:v>-0.93333333333333701</c:v>
                </c:pt>
                <c:pt idx="2">
                  <c:v>-0.39999999999999619</c:v>
                </c:pt>
                <c:pt idx="3">
                  <c:v>0.39999999999999619</c:v>
                </c:pt>
                <c:pt idx="4">
                  <c:v>0</c:v>
                </c:pt>
                <c:pt idx="5">
                  <c:v>0.93333333333333701</c:v>
                </c:pt>
                <c:pt idx="6">
                  <c:v>0.93333333333333701</c:v>
                </c:pt>
                <c:pt idx="7">
                  <c:v>2.2666666666666702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C6-4AC2-963D-4684DC337D9C}"/>
            </c:ext>
          </c:extLst>
        </c:ser>
        <c:ser>
          <c:idx val="6"/>
          <c:order val="6"/>
          <c:tx>
            <c:strRef>
              <c:f>'체중, BMI'!$O$10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BMI'!$P$10:$W$10</c:f>
              <c:numCache>
                <c:formatCode>0.0_ ;[Red]\-0.0\ </c:formatCode>
                <c:ptCount val="8"/>
                <c:pt idx="0">
                  <c:v>0</c:v>
                </c:pt>
                <c:pt idx="1">
                  <c:v>-1.7094017094017162</c:v>
                </c:pt>
                <c:pt idx="2">
                  <c:v>-3.6630036630036624</c:v>
                </c:pt>
                <c:pt idx="3">
                  <c:v>-3.1746031746031846</c:v>
                </c:pt>
                <c:pt idx="4">
                  <c:v>-2.6862026862026895</c:v>
                </c:pt>
                <c:pt idx="5">
                  <c:v>-4.6398046398046535</c:v>
                </c:pt>
                <c:pt idx="6">
                  <c:v>-4.6398046398046535</c:v>
                </c:pt>
                <c:pt idx="7">
                  <c:v>-2.075702075702079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C6-4AC2-963D-4684DC337D9C}"/>
            </c:ext>
          </c:extLst>
        </c:ser>
        <c:ser>
          <c:idx val="7"/>
          <c:order val="7"/>
          <c:tx>
            <c:strRef>
              <c:f>'체중, BMI'!$O$11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BMI'!$P$11:$W$11</c:f>
              <c:numCache>
                <c:formatCode>0.0_ ;[Red]\-0.0\ </c:formatCode>
                <c:ptCount val="8"/>
                <c:pt idx="0">
                  <c:v>0</c:v>
                </c:pt>
                <c:pt idx="1">
                  <c:v>-1.7676767676767748</c:v>
                </c:pt>
                <c:pt idx="2">
                  <c:v>-3.4090909090909123</c:v>
                </c:pt>
                <c:pt idx="3">
                  <c:v>-3.0303030303030374</c:v>
                </c:pt>
                <c:pt idx="4">
                  <c:v>-3.2828282828282935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C6-4AC2-963D-4684DC337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3"/>
          <c:min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Change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of weight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_ ;[Red]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671529787876607"/>
          <c:y val="2.9600394671928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'체중, BMI'!$C$13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BMI'!$D$13:$K$13</c:f>
              <c:numCache>
                <c:formatCode>General</c:formatCode>
                <c:ptCount val="8"/>
                <c:pt idx="0">
                  <c:v>76.900000000000006</c:v>
                </c:pt>
                <c:pt idx="1">
                  <c:v>79.099999999999994</c:v>
                </c:pt>
                <c:pt idx="2">
                  <c:v>79.2</c:v>
                </c:pt>
                <c:pt idx="3">
                  <c:v>79.900000000000006</c:v>
                </c:pt>
                <c:pt idx="4">
                  <c:v>77.900000000000006</c:v>
                </c:pt>
                <c:pt idx="5">
                  <c:v>77.7</c:v>
                </c:pt>
                <c:pt idx="6">
                  <c:v>77.7</c:v>
                </c:pt>
                <c:pt idx="7">
                  <c:v>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1-4E88-9433-A6C5EF52C095}"/>
            </c:ext>
          </c:extLst>
        </c:ser>
        <c:ser>
          <c:idx val="1"/>
          <c:order val="1"/>
          <c:tx>
            <c:strRef>
              <c:f>'체중, BMI'!$C$14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BMI'!$D$14:$K$14</c:f>
              <c:numCache>
                <c:formatCode>General</c:formatCode>
                <c:ptCount val="8"/>
                <c:pt idx="0">
                  <c:v>74.3</c:v>
                </c:pt>
                <c:pt idx="1">
                  <c:v>72.900000000000006</c:v>
                </c:pt>
                <c:pt idx="2">
                  <c:v>71.2</c:v>
                </c:pt>
                <c:pt idx="3">
                  <c:v>70.3</c:v>
                </c:pt>
                <c:pt idx="4">
                  <c:v>70.8</c:v>
                </c:pt>
                <c:pt idx="5">
                  <c:v>70.8</c:v>
                </c:pt>
                <c:pt idx="6">
                  <c:v>71.5</c:v>
                </c:pt>
                <c:pt idx="7">
                  <c:v>70.900000000000006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1-4E88-9433-A6C5EF52C095}"/>
            </c:ext>
          </c:extLst>
        </c:ser>
        <c:ser>
          <c:idx val="2"/>
          <c:order val="2"/>
          <c:tx>
            <c:strRef>
              <c:f>'체중, BMI'!$C$15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BMI'!$D$15:$K$15</c:f>
              <c:numCache>
                <c:formatCode>General</c:formatCode>
                <c:ptCount val="8"/>
                <c:pt idx="0">
                  <c:v>83.9</c:v>
                </c:pt>
                <c:pt idx="1">
                  <c:v>81.8</c:v>
                </c:pt>
                <c:pt idx="2">
                  <c:v>81.3</c:v>
                </c:pt>
                <c:pt idx="3">
                  <c:v>79.900000000000006</c:v>
                </c:pt>
                <c:pt idx="4">
                  <c:v>80.400000000000006</c:v>
                </c:pt>
                <c:pt idx="5">
                  <c:v>79.900000000000006</c:v>
                </c:pt>
                <c:pt idx="6">
                  <c:v>78.7</c:v>
                </c:pt>
                <c:pt idx="7">
                  <c:v>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D1-4E88-9433-A6C5EF52C095}"/>
            </c:ext>
          </c:extLst>
        </c:ser>
        <c:ser>
          <c:idx val="3"/>
          <c:order val="3"/>
          <c:tx>
            <c:strRef>
              <c:f>'체중, BMI'!$C$16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BMI'!$D$16:$K$16</c:f>
              <c:numCache>
                <c:formatCode>General</c:formatCode>
                <c:ptCount val="8"/>
                <c:pt idx="0">
                  <c:v>90.6</c:v>
                </c:pt>
                <c:pt idx="1">
                  <c:v>90.9</c:v>
                </c:pt>
                <c:pt idx="2">
                  <c:v>91.2</c:v>
                </c:pt>
                <c:pt idx="3">
                  <c:v>90.6</c:v>
                </c:pt>
                <c:pt idx="4">
                  <c:v>90.8</c:v>
                </c:pt>
                <c:pt idx="5">
                  <c:v>90.3</c:v>
                </c:pt>
                <c:pt idx="6">
                  <c:v>91.3</c:v>
                </c:pt>
                <c:pt idx="7">
                  <c:v>91.1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D1-4E88-9433-A6C5EF52C095}"/>
            </c:ext>
          </c:extLst>
        </c:ser>
        <c:ser>
          <c:idx val="4"/>
          <c:order val="4"/>
          <c:tx>
            <c:strRef>
              <c:f>'체중, BMI'!$C$17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BMI'!$D$17:$K$17</c:f>
              <c:numCache>
                <c:formatCode>General</c:formatCode>
                <c:ptCount val="8"/>
                <c:pt idx="0">
                  <c:v>89</c:v>
                </c:pt>
                <c:pt idx="1">
                  <c:v>87.3</c:v>
                </c:pt>
                <c:pt idx="2">
                  <c:v>88.1</c:v>
                </c:pt>
                <c:pt idx="3">
                  <c:v>87.9</c:v>
                </c:pt>
                <c:pt idx="4">
                  <c:v>87.7</c:v>
                </c:pt>
                <c:pt idx="5">
                  <c:v>87</c:v>
                </c:pt>
                <c:pt idx="6">
                  <c:v>88.2</c:v>
                </c:pt>
                <c:pt idx="7">
                  <c:v>87.9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D1-4E88-9433-A6C5EF52C095}"/>
            </c:ext>
          </c:extLst>
        </c:ser>
        <c:ser>
          <c:idx val="5"/>
          <c:order val="5"/>
          <c:tx>
            <c:strRef>
              <c:f>'체중, BMI'!$C$18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BMI'!$D$18:$K$18</c:f>
              <c:numCache>
                <c:formatCode>General</c:formatCode>
                <c:ptCount val="8"/>
                <c:pt idx="0">
                  <c:v>92.6</c:v>
                </c:pt>
                <c:pt idx="1">
                  <c:v>89.1</c:v>
                </c:pt>
                <c:pt idx="2">
                  <c:v>92.8</c:v>
                </c:pt>
                <c:pt idx="3">
                  <c:v>90.9</c:v>
                </c:pt>
                <c:pt idx="4">
                  <c:v>89.4</c:v>
                </c:pt>
                <c:pt idx="5">
                  <c:v>88.5</c:v>
                </c:pt>
                <c:pt idx="6">
                  <c:v>89.5</c:v>
                </c:pt>
                <c:pt idx="7">
                  <c:v>90.6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D1-4E88-9433-A6C5EF52C095}"/>
            </c:ext>
          </c:extLst>
        </c:ser>
        <c:ser>
          <c:idx val="6"/>
          <c:order val="6"/>
          <c:tx>
            <c:strRef>
              <c:f>'체중, BMI'!$C$19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BMI'!$D$19:$K$19</c:f>
              <c:numCache>
                <c:formatCode>General</c:formatCode>
                <c:ptCount val="8"/>
                <c:pt idx="0">
                  <c:v>65.599999999999994</c:v>
                </c:pt>
                <c:pt idx="1">
                  <c:v>65.900000000000006</c:v>
                </c:pt>
                <c:pt idx="2">
                  <c:v>64.900000000000006</c:v>
                </c:pt>
                <c:pt idx="3">
                  <c:v>64.400000000000006</c:v>
                </c:pt>
                <c:pt idx="4">
                  <c:v>64.3</c:v>
                </c:pt>
                <c:pt idx="5">
                  <c:v>65.400000000000006</c:v>
                </c:pt>
                <c:pt idx="6">
                  <c:v>65</c:v>
                </c:pt>
                <c:pt idx="7">
                  <c:v>64.3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D1-4E88-9433-A6C5EF52C095}"/>
            </c:ext>
          </c:extLst>
        </c:ser>
        <c:ser>
          <c:idx val="7"/>
          <c:order val="7"/>
          <c:tx>
            <c:strRef>
              <c:f>'체중, BMI'!$C$20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BMI'!$D$20:$K$20</c:f>
              <c:numCache>
                <c:formatCode>General</c:formatCode>
                <c:ptCount val="8"/>
                <c:pt idx="0">
                  <c:v>86.4</c:v>
                </c:pt>
                <c:pt idx="1">
                  <c:v>84.7</c:v>
                </c:pt>
                <c:pt idx="2">
                  <c:v>85.3</c:v>
                </c:pt>
                <c:pt idx="3">
                  <c:v>84.3</c:v>
                </c:pt>
                <c:pt idx="4">
                  <c:v>84.1</c:v>
                </c:pt>
                <c:pt idx="5">
                  <c:v>84.2</c:v>
                </c:pt>
                <c:pt idx="6">
                  <c:v>84.1</c:v>
                </c:pt>
                <c:pt idx="7">
                  <c:v>84.6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D1-4E88-9433-A6C5EF52C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Weight(kg)</a:t>
                </a:r>
                <a:endParaRPr lang="ko-KR" altLang="en-US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816916823014386"/>
          <c:y val="3.1619291705498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647142745465916"/>
          <c:y val="0.13500232991612302"/>
          <c:w val="0.82323815666041278"/>
          <c:h val="0.63987392564978784"/>
        </c:manualLayout>
      </c:layout>
      <c:lineChart>
        <c:grouping val="standard"/>
        <c:varyColors val="0"/>
        <c:ser>
          <c:idx val="0"/>
          <c:order val="0"/>
          <c:tx>
            <c:strRef>
              <c:f>'체중, BMI'!$O$13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BMI'!$P$13:$W$13</c:f>
              <c:numCache>
                <c:formatCode>0.0_ ;[Red]\-0.0\ </c:formatCode>
                <c:ptCount val="8"/>
                <c:pt idx="0">
                  <c:v>0</c:v>
                </c:pt>
                <c:pt idx="1">
                  <c:v>2.8608582574772283</c:v>
                </c:pt>
                <c:pt idx="2">
                  <c:v>2.9908972691807501</c:v>
                </c:pt>
                <c:pt idx="3">
                  <c:v>3.9011703511053311</c:v>
                </c:pt>
                <c:pt idx="4">
                  <c:v>1.3003901170351104</c:v>
                </c:pt>
                <c:pt idx="5">
                  <c:v>1.0403120936280845</c:v>
                </c:pt>
                <c:pt idx="6">
                  <c:v>1.0403120936280845</c:v>
                </c:pt>
                <c:pt idx="7">
                  <c:v>0.78023407022105884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F-4B5D-9166-6964EE2B67E2}"/>
            </c:ext>
          </c:extLst>
        </c:ser>
        <c:ser>
          <c:idx val="1"/>
          <c:order val="1"/>
          <c:tx>
            <c:strRef>
              <c:f>'체중, BMI'!$O$14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BMI'!$P$14:$W$14</c:f>
              <c:numCache>
                <c:formatCode>0.0_ ;[Red]\-0.0\ </c:formatCode>
                <c:ptCount val="8"/>
                <c:pt idx="0">
                  <c:v>0</c:v>
                </c:pt>
                <c:pt idx="1">
                  <c:v>-1.8842530282637839</c:v>
                </c:pt>
                <c:pt idx="2">
                  <c:v>-4.1722745625841107</c:v>
                </c:pt>
                <c:pt idx="3">
                  <c:v>-5.3835800807537009</c:v>
                </c:pt>
                <c:pt idx="4">
                  <c:v>-4.710632570659488</c:v>
                </c:pt>
                <c:pt idx="5">
                  <c:v>-4.710632570659488</c:v>
                </c:pt>
                <c:pt idx="6">
                  <c:v>-3.7685060565275874</c:v>
                </c:pt>
                <c:pt idx="7">
                  <c:v>-4.5760430686406348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F-4B5D-9166-6964EE2B67E2}"/>
            </c:ext>
          </c:extLst>
        </c:ser>
        <c:ser>
          <c:idx val="2"/>
          <c:order val="2"/>
          <c:tx>
            <c:strRef>
              <c:f>'체중, BMI'!$O$15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BMI'!$P$15:$W$15</c:f>
              <c:numCache>
                <c:formatCode>0.0_ ;[Red]\-0.0\ </c:formatCode>
                <c:ptCount val="8"/>
                <c:pt idx="0">
                  <c:v>0</c:v>
                </c:pt>
                <c:pt idx="1">
                  <c:v>-2.5029797377830851</c:v>
                </c:pt>
                <c:pt idx="2">
                  <c:v>-3.098927294398103</c:v>
                </c:pt>
                <c:pt idx="3">
                  <c:v>-4.7675804529201429</c:v>
                </c:pt>
                <c:pt idx="4">
                  <c:v>-4.171632896305125</c:v>
                </c:pt>
                <c:pt idx="5">
                  <c:v>-4.7675804529201429</c:v>
                </c:pt>
                <c:pt idx="6">
                  <c:v>-6.1978545887961891</c:v>
                </c:pt>
                <c:pt idx="7">
                  <c:v>-7.6281287246722354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F-4B5D-9166-6964EE2B67E2}"/>
            </c:ext>
          </c:extLst>
        </c:ser>
        <c:ser>
          <c:idx val="3"/>
          <c:order val="3"/>
          <c:tx>
            <c:strRef>
              <c:f>'체중, BMI'!$O$16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BMI'!$P$16:$W$16</c:f>
              <c:numCache>
                <c:formatCode>0.0_ ;[Red]\-0.0\ </c:formatCode>
                <c:ptCount val="8"/>
                <c:pt idx="0">
                  <c:v>0</c:v>
                </c:pt>
                <c:pt idx="1">
                  <c:v>0.33112582781458211</c:v>
                </c:pt>
                <c:pt idx="2">
                  <c:v>0.66225165562914856</c:v>
                </c:pt>
                <c:pt idx="3">
                  <c:v>0</c:v>
                </c:pt>
                <c:pt idx="4">
                  <c:v>0.22075055187638284</c:v>
                </c:pt>
                <c:pt idx="5">
                  <c:v>-0.3311258278145664</c:v>
                </c:pt>
                <c:pt idx="6">
                  <c:v>0.77262693156733209</c:v>
                </c:pt>
                <c:pt idx="7">
                  <c:v>0.55187637969094927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0F-4B5D-9166-6964EE2B67E2}"/>
            </c:ext>
          </c:extLst>
        </c:ser>
        <c:ser>
          <c:idx val="4"/>
          <c:order val="4"/>
          <c:tx>
            <c:strRef>
              <c:f>'체중, BMI'!$O$17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BMI'!$P$17:$W$17</c:f>
              <c:numCache>
                <c:formatCode>0.0_ ;[Red]\-0.0\ </c:formatCode>
                <c:ptCount val="8"/>
                <c:pt idx="0">
                  <c:v>0</c:v>
                </c:pt>
                <c:pt idx="1">
                  <c:v>-1.9101123595505649</c:v>
                </c:pt>
                <c:pt idx="2">
                  <c:v>-1.0112359550561862</c:v>
                </c:pt>
                <c:pt idx="3">
                  <c:v>-1.235955056179769</c:v>
                </c:pt>
                <c:pt idx="4">
                  <c:v>-1.4606741573033675</c:v>
                </c:pt>
                <c:pt idx="5">
                  <c:v>-2.2471910112359552</c:v>
                </c:pt>
                <c:pt idx="6">
                  <c:v>-0.89887640449437878</c:v>
                </c:pt>
                <c:pt idx="7">
                  <c:v>-1.235955056179769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0F-4B5D-9166-6964EE2B67E2}"/>
            </c:ext>
          </c:extLst>
        </c:ser>
        <c:ser>
          <c:idx val="5"/>
          <c:order val="5"/>
          <c:tx>
            <c:strRef>
              <c:f>'체중, BMI'!$O$18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BMI'!$P$18:$W$18</c:f>
              <c:numCache>
                <c:formatCode>0.0_ ;[Red]\-0.0\ </c:formatCode>
                <c:ptCount val="8"/>
                <c:pt idx="0">
                  <c:v>0</c:v>
                </c:pt>
                <c:pt idx="1">
                  <c:v>-3.7796976241900646</c:v>
                </c:pt>
                <c:pt idx="2">
                  <c:v>0.21598272138229252</c:v>
                </c:pt>
                <c:pt idx="3">
                  <c:v>-1.835853131749448</c:v>
                </c:pt>
                <c:pt idx="4">
                  <c:v>-3.4557235421166186</c:v>
                </c:pt>
                <c:pt idx="5">
                  <c:v>-4.4276457883369273</c:v>
                </c:pt>
                <c:pt idx="6">
                  <c:v>-3.3477321814254801</c:v>
                </c:pt>
                <c:pt idx="7">
                  <c:v>-2.1598272138228944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0F-4B5D-9166-6964EE2B67E2}"/>
            </c:ext>
          </c:extLst>
        </c:ser>
        <c:ser>
          <c:idx val="6"/>
          <c:order val="6"/>
          <c:tx>
            <c:strRef>
              <c:f>'체중, BMI'!$O$19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BMI'!$P$19:$W$19</c:f>
              <c:numCache>
                <c:formatCode>0.0_ ;[Red]\-0.0\ </c:formatCode>
                <c:ptCount val="8"/>
                <c:pt idx="0">
                  <c:v>0</c:v>
                </c:pt>
                <c:pt idx="1">
                  <c:v>0.4573170731707491</c:v>
                </c:pt>
                <c:pt idx="2">
                  <c:v>-1.0670731707316901</c:v>
                </c:pt>
                <c:pt idx="3">
                  <c:v>-1.8292682926829098</c:v>
                </c:pt>
                <c:pt idx="4">
                  <c:v>-1.9817073170731665</c:v>
                </c:pt>
                <c:pt idx="5">
                  <c:v>-0.30487804878047053</c:v>
                </c:pt>
                <c:pt idx="6">
                  <c:v>-0.9146341463414549</c:v>
                </c:pt>
                <c:pt idx="7">
                  <c:v>-1.9817073170731665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0F-4B5D-9166-6964EE2B67E2}"/>
            </c:ext>
          </c:extLst>
        </c:ser>
        <c:ser>
          <c:idx val="7"/>
          <c:order val="7"/>
          <c:tx>
            <c:strRef>
              <c:f>'체중, BMI'!$O$20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BMI'!$P$20:$W$20</c:f>
              <c:numCache>
                <c:formatCode>0.0_ ;[Red]\-0.0\ </c:formatCode>
                <c:ptCount val="8"/>
                <c:pt idx="0">
                  <c:v>0</c:v>
                </c:pt>
                <c:pt idx="1">
                  <c:v>-1.9675925925925957</c:v>
                </c:pt>
                <c:pt idx="2">
                  <c:v>-1.2731481481481579</c:v>
                </c:pt>
                <c:pt idx="3">
                  <c:v>-2.4305555555555651</c:v>
                </c:pt>
                <c:pt idx="4">
                  <c:v>-2.6620370370370501</c:v>
                </c:pt>
                <c:pt idx="5">
                  <c:v>-2.5462962962962994</c:v>
                </c:pt>
                <c:pt idx="6">
                  <c:v>-2.6620370370370501</c:v>
                </c:pt>
                <c:pt idx="7">
                  <c:v>-2.0833333333333464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0F-4B5D-9166-6964EE2B6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5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Change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of weight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_ ;[Red]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671529787876607"/>
          <c:y val="2.9600394671928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'체중, BMI'!$C$22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BMI'!$D$22:$K$22</c:f>
              <c:numCache>
                <c:formatCode>General</c:formatCode>
                <c:ptCount val="8"/>
                <c:pt idx="0">
                  <c:v>82.6</c:v>
                </c:pt>
                <c:pt idx="1">
                  <c:v>82.4</c:v>
                </c:pt>
                <c:pt idx="2">
                  <c:v>82.6</c:v>
                </c:pt>
                <c:pt idx="3">
                  <c:v>81.8</c:v>
                </c:pt>
                <c:pt idx="4">
                  <c:v>82</c:v>
                </c:pt>
                <c:pt idx="5">
                  <c:v>79.900000000000006</c:v>
                </c:pt>
                <c:pt idx="6">
                  <c:v>81.099999999999994</c:v>
                </c:pt>
                <c:pt idx="7">
                  <c:v>81.900000000000006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8-47EE-AF2F-A5A93FB995B6}"/>
            </c:ext>
          </c:extLst>
        </c:ser>
        <c:ser>
          <c:idx val="1"/>
          <c:order val="1"/>
          <c:tx>
            <c:strRef>
              <c:f>'체중, BMI'!$C$23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BMI'!$D$23:$K$23</c:f>
              <c:numCache>
                <c:formatCode>General</c:formatCode>
                <c:ptCount val="8"/>
                <c:pt idx="0">
                  <c:v>88.1</c:v>
                </c:pt>
                <c:pt idx="1">
                  <c:v>85.8</c:v>
                </c:pt>
                <c:pt idx="2">
                  <c:v>84.9</c:v>
                </c:pt>
                <c:pt idx="3">
                  <c:v>83.7</c:v>
                </c:pt>
                <c:pt idx="4">
                  <c:v>83</c:v>
                </c:pt>
                <c:pt idx="5">
                  <c:v>81.8</c:v>
                </c:pt>
                <c:pt idx="6">
                  <c:v>82.8</c:v>
                </c:pt>
                <c:pt idx="7">
                  <c:v>82.2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8-47EE-AF2F-A5A93FB995B6}"/>
            </c:ext>
          </c:extLst>
        </c:ser>
        <c:ser>
          <c:idx val="2"/>
          <c:order val="2"/>
          <c:tx>
            <c:strRef>
              <c:f>'체중, BMI'!$C$24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BMI'!$D$24:$K$24</c:f>
              <c:numCache>
                <c:formatCode>General</c:formatCode>
                <c:ptCount val="8"/>
                <c:pt idx="0">
                  <c:v>78.7</c:v>
                </c:pt>
                <c:pt idx="1">
                  <c:v>78.3</c:v>
                </c:pt>
                <c:pt idx="2">
                  <c:v>79.099999999999994</c:v>
                </c:pt>
                <c:pt idx="3">
                  <c:v>78.099999999999994</c:v>
                </c:pt>
                <c:pt idx="4">
                  <c:v>78.599999999999994</c:v>
                </c:pt>
                <c:pt idx="5">
                  <c:v>77.8</c:v>
                </c:pt>
                <c:pt idx="6">
                  <c:v>79.400000000000006</c:v>
                </c:pt>
                <c:pt idx="7">
                  <c:v>78.599999999999994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A8-47EE-AF2F-A5A93FB995B6}"/>
            </c:ext>
          </c:extLst>
        </c:ser>
        <c:ser>
          <c:idx val="3"/>
          <c:order val="3"/>
          <c:tx>
            <c:strRef>
              <c:f>'체중, BMI'!$C$25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BMI'!$D$25:$K$25</c:f>
              <c:numCache>
                <c:formatCode>General</c:formatCode>
                <c:ptCount val="8"/>
                <c:pt idx="0">
                  <c:v>89.9</c:v>
                </c:pt>
                <c:pt idx="1">
                  <c:v>88.5</c:v>
                </c:pt>
                <c:pt idx="2">
                  <c:v>88.9</c:v>
                </c:pt>
                <c:pt idx="3">
                  <c:v>89.1</c:v>
                </c:pt>
                <c:pt idx="4">
                  <c:v>87.8</c:v>
                </c:pt>
                <c:pt idx="5" formatCode="0.0">
                  <c:v>88</c:v>
                </c:pt>
                <c:pt idx="6">
                  <c:v>89.5</c:v>
                </c:pt>
                <c:pt idx="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A8-47EE-AF2F-A5A93FB995B6}"/>
            </c:ext>
          </c:extLst>
        </c:ser>
        <c:ser>
          <c:idx val="4"/>
          <c:order val="4"/>
          <c:tx>
            <c:strRef>
              <c:f>'체중, BMI'!$C$26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BMI'!$D$26:$K$26</c:f>
              <c:numCache>
                <c:formatCode>General</c:formatCode>
                <c:ptCount val="8"/>
                <c:pt idx="0">
                  <c:v>83</c:v>
                </c:pt>
                <c:pt idx="1">
                  <c:v>82.2</c:v>
                </c:pt>
                <c:pt idx="2">
                  <c:v>83.2</c:v>
                </c:pt>
                <c:pt idx="3">
                  <c:v>84.2</c:v>
                </c:pt>
                <c:pt idx="4">
                  <c:v>84.2</c:v>
                </c:pt>
                <c:pt idx="5">
                  <c:v>82.3</c:v>
                </c:pt>
                <c:pt idx="6">
                  <c:v>84</c:v>
                </c:pt>
                <c:pt idx="7">
                  <c:v>83.7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A8-47EE-AF2F-A5A93FB995B6}"/>
            </c:ext>
          </c:extLst>
        </c:ser>
        <c:ser>
          <c:idx val="5"/>
          <c:order val="5"/>
          <c:tx>
            <c:strRef>
              <c:f>'체중, BMI'!$C$27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BMI'!$D$27:$K$27</c:f>
              <c:numCache>
                <c:formatCode>General</c:formatCode>
                <c:ptCount val="8"/>
                <c:pt idx="0">
                  <c:v>76.2</c:v>
                </c:pt>
                <c:pt idx="1">
                  <c:v>75</c:v>
                </c:pt>
                <c:pt idx="2">
                  <c:v>74.099999999999994</c:v>
                </c:pt>
                <c:pt idx="3">
                  <c:v>74.5</c:v>
                </c:pt>
                <c:pt idx="4">
                  <c:v>74.3</c:v>
                </c:pt>
                <c:pt idx="5">
                  <c:v>74.900000000000006</c:v>
                </c:pt>
                <c:pt idx="6">
                  <c:v>74.3</c:v>
                </c:pt>
                <c:pt idx="7">
                  <c:v>74.900000000000006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A8-47EE-AF2F-A5A93FB995B6}"/>
            </c:ext>
          </c:extLst>
        </c:ser>
        <c:ser>
          <c:idx val="6"/>
          <c:order val="6"/>
          <c:tx>
            <c:strRef>
              <c:f>'체중, BMI'!$C$28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BMI'!$D$28:$K$28</c:f>
              <c:numCache>
                <c:formatCode>General</c:formatCode>
                <c:ptCount val="8"/>
                <c:pt idx="0">
                  <c:v>77.2</c:v>
                </c:pt>
                <c:pt idx="1">
                  <c:v>76.8</c:v>
                </c:pt>
                <c:pt idx="2">
                  <c:v>76.5</c:v>
                </c:pt>
                <c:pt idx="3" formatCode="0.0">
                  <c:v>76</c:v>
                </c:pt>
                <c:pt idx="4">
                  <c:v>75.3</c:v>
                </c:pt>
                <c:pt idx="5">
                  <c:v>74.900000000000006</c:v>
                </c:pt>
                <c:pt idx="6">
                  <c:v>75.2</c:v>
                </c:pt>
                <c:pt idx="7">
                  <c:v>76.599999999999994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A8-47EE-AF2F-A5A93FB995B6}"/>
            </c:ext>
          </c:extLst>
        </c:ser>
        <c:ser>
          <c:idx val="7"/>
          <c:order val="7"/>
          <c:tx>
            <c:strRef>
              <c:f>'체중, BMI'!$C$29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BMI'!$D$29:$K$29</c:f>
              <c:numCache>
                <c:formatCode>General</c:formatCode>
                <c:ptCount val="8"/>
                <c:pt idx="0">
                  <c:v>88.2</c:v>
                </c:pt>
                <c:pt idx="1">
                  <c:v>85.1</c:v>
                </c:pt>
                <c:pt idx="2">
                  <c:v>85.5</c:v>
                </c:pt>
                <c:pt idx="3">
                  <c:v>84.3</c:v>
                </c:pt>
                <c:pt idx="4">
                  <c:v>84</c:v>
                </c:pt>
                <c:pt idx="5">
                  <c:v>83.9</c:v>
                </c:pt>
                <c:pt idx="6">
                  <c:v>82</c:v>
                </c:pt>
                <c:pt idx="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A8-47EE-AF2F-A5A93FB99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Weight(kg)</a:t>
                </a:r>
                <a:endParaRPr lang="ko-KR" altLang="en-US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816916823014386"/>
          <c:y val="3.1619291705498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647142745465916"/>
          <c:y val="0.13500232991612302"/>
          <c:w val="0.82323815666041278"/>
          <c:h val="0.63987392564978784"/>
        </c:manualLayout>
      </c:layout>
      <c:lineChart>
        <c:grouping val="standard"/>
        <c:varyColors val="0"/>
        <c:ser>
          <c:idx val="0"/>
          <c:order val="0"/>
          <c:tx>
            <c:strRef>
              <c:f>'체중, BMI'!$O$22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BMI'!$P$22:$W$22</c:f>
              <c:numCache>
                <c:formatCode>0.0_ ;[Red]\-0.0\ </c:formatCode>
                <c:ptCount val="8"/>
                <c:pt idx="0">
                  <c:v>0</c:v>
                </c:pt>
                <c:pt idx="1">
                  <c:v>-0.24213075060531314</c:v>
                </c:pt>
                <c:pt idx="2">
                  <c:v>0</c:v>
                </c:pt>
                <c:pt idx="3">
                  <c:v>-0.96852300242130407</c:v>
                </c:pt>
                <c:pt idx="4">
                  <c:v>-0.72639225181597378</c:v>
                </c:pt>
                <c:pt idx="5">
                  <c:v>-3.268765133171899</c:v>
                </c:pt>
                <c:pt idx="6">
                  <c:v>-1.8159806295399519</c:v>
                </c:pt>
                <c:pt idx="7">
                  <c:v>-0.84745762711863037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608-BF9C-28D940B00021}"/>
            </c:ext>
          </c:extLst>
        </c:ser>
        <c:ser>
          <c:idx val="1"/>
          <c:order val="1"/>
          <c:tx>
            <c:strRef>
              <c:f>'체중, BMI'!$O$23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BMI'!$P$23:$W$23</c:f>
              <c:numCache>
                <c:formatCode>0.0_ ;[Red]\-0.0\ </c:formatCode>
                <c:ptCount val="8"/>
                <c:pt idx="0">
                  <c:v>0</c:v>
                </c:pt>
                <c:pt idx="1">
                  <c:v>-2.6106696935300762</c:v>
                </c:pt>
                <c:pt idx="2">
                  <c:v>-3.632236095346185</c:v>
                </c:pt>
                <c:pt idx="3">
                  <c:v>-4.9943246311010121</c:v>
                </c:pt>
                <c:pt idx="4">
                  <c:v>-5.7888762769579962</c:v>
                </c:pt>
                <c:pt idx="5">
                  <c:v>-7.1509648127128234</c:v>
                </c:pt>
                <c:pt idx="6">
                  <c:v>-6.0158910329171364</c:v>
                </c:pt>
                <c:pt idx="7">
                  <c:v>-6.696935300794542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608-BF9C-28D940B00021}"/>
            </c:ext>
          </c:extLst>
        </c:ser>
        <c:ser>
          <c:idx val="2"/>
          <c:order val="2"/>
          <c:tx>
            <c:strRef>
              <c:f>'체중, BMI'!$O$24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BMI'!$P$24:$W$24</c:f>
              <c:numCache>
                <c:formatCode>0.0_ ;[Red]\-0.0\ </c:formatCode>
                <c:ptCount val="8"/>
                <c:pt idx="0">
                  <c:v>0</c:v>
                </c:pt>
                <c:pt idx="1">
                  <c:v>-0.50825921219822834</c:v>
                </c:pt>
                <c:pt idx="2">
                  <c:v>0.50825921219821024</c:v>
                </c:pt>
                <c:pt idx="3">
                  <c:v>-0.7623888182973424</c:v>
                </c:pt>
                <c:pt idx="4">
                  <c:v>-0.12706480304956611</c:v>
                </c:pt>
                <c:pt idx="5">
                  <c:v>-1.1435832274460047</c:v>
                </c:pt>
                <c:pt idx="6">
                  <c:v>0.88945362134689054</c:v>
                </c:pt>
                <c:pt idx="7">
                  <c:v>-0.12706480304956611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608-BF9C-28D940B00021}"/>
            </c:ext>
          </c:extLst>
        </c:ser>
        <c:ser>
          <c:idx val="3"/>
          <c:order val="3"/>
          <c:tx>
            <c:strRef>
              <c:f>'체중, BMI'!$O$25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BMI'!$P$25:$W$25</c:f>
              <c:numCache>
                <c:formatCode>0.0_ ;[Red]\-0.0\ </c:formatCode>
                <c:ptCount val="8"/>
                <c:pt idx="0">
                  <c:v>0</c:v>
                </c:pt>
                <c:pt idx="1">
                  <c:v>-1.5572858731924422</c:v>
                </c:pt>
                <c:pt idx="2">
                  <c:v>-1.1123470522803114</c:v>
                </c:pt>
                <c:pt idx="3">
                  <c:v>-0.88987764182426177</c:v>
                </c:pt>
                <c:pt idx="4">
                  <c:v>-2.3359288097886637</c:v>
                </c:pt>
                <c:pt idx="5">
                  <c:v>-2.1134593993325979</c:v>
                </c:pt>
                <c:pt idx="6">
                  <c:v>-0.44493882091213088</c:v>
                </c:pt>
                <c:pt idx="7">
                  <c:v>-1.0011123470522865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608-BF9C-28D940B00021}"/>
            </c:ext>
          </c:extLst>
        </c:ser>
        <c:ser>
          <c:idx val="4"/>
          <c:order val="4"/>
          <c:tx>
            <c:strRef>
              <c:f>'체중, BMI'!$O$26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BMI'!$P$26:$W$26</c:f>
              <c:numCache>
                <c:formatCode>0.0_ ;[Red]\-0.0\ </c:formatCode>
                <c:ptCount val="8"/>
                <c:pt idx="0">
                  <c:v>0</c:v>
                </c:pt>
                <c:pt idx="1">
                  <c:v>-0.96385542168674365</c:v>
                </c:pt>
                <c:pt idx="2">
                  <c:v>0.24096385542169016</c:v>
                </c:pt>
                <c:pt idx="3">
                  <c:v>1.445783132530124</c:v>
                </c:pt>
                <c:pt idx="4">
                  <c:v>1.445783132530124</c:v>
                </c:pt>
                <c:pt idx="5">
                  <c:v>-0.84337349397590711</c:v>
                </c:pt>
                <c:pt idx="6">
                  <c:v>1.2048192771084338</c:v>
                </c:pt>
                <c:pt idx="7">
                  <c:v>0.84337349397590711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608-BF9C-28D940B00021}"/>
            </c:ext>
          </c:extLst>
        </c:ser>
        <c:ser>
          <c:idx val="5"/>
          <c:order val="5"/>
          <c:tx>
            <c:strRef>
              <c:f>'체중, BMI'!$O$27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BMI'!$P$27:$W$27</c:f>
              <c:numCache>
                <c:formatCode>0.0_ ;[Red]\-0.0\ </c:formatCode>
                <c:ptCount val="8"/>
                <c:pt idx="0">
                  <c:v>0</c:v>
                </c:pt>
                <c:pt idx="1">
                  <c:v>-1.5748031496063031</c:v>
                </c:pt>
                <c:pt idx="2">
                  <c:v>-2.7559055118110347</c:v>
                </c:pt>
                <c:pt idx="3">
                  <c:v>-2.2309711286089278</c:v>
                </c:pt>
                <c:pt idx="4">
                  <c:v>-2.493438320209981</c:v>
                </c:pt>
                <c:pt idx="5">
                  <c:v>-1.7060367454068204</c:v>
                </c:pt>
                <c:pt idx="6">
                  <c:v>-2.493438320209981</c:v>
                </c:pt>
                <c:pt idx="7">
                  <c:v>-1.7060367454068204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608-BF9C-28D940B00021}"/>
            </c:ext>
          </c:extLst>
        </c:ser>
        <c:ser>
          <c:idx val="6"/>
          <c:order val="6"/>
          <c:tx>
            <c:strRef>
              <c:f>'체중, BMI'!$O$28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BMI'!$P$28:$W$28</c:f>
              <c:numCache>
                <c:formatCode>0.0_ ;[Red]\-0.0\ </c:formatCode>
                <c:ptCount val="8"/>
                <c:pt idx="0">
                  <c:v>0</c:v>
                </c:pt>
                <c:pt idx="1">
                  <c:v>-0.51813471502591402</c:v>
                </c:pt>
                <c:pt idx="2">
                  <c:v>-0.90673575129534034</c:v>
                </c:pt>
                <c:pt idx="3">
                  <c:v>-1.5544041450777237</c:v>
                </c:pt>
                <c:pt idx="4">
                  <c:v>-2.4611398963730644</c:v>
                </c:pt>
                <c:pt idx="5">
                  <c:v>-2.9792746113989601</c:v>
                </c:pt>
                <c:pt idx="6">
                  <c:v>-2.5906735751295336</c:v>
                </c:pt>
                <c:pt idx="7">
                  <c:v>-0.77720207253887108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608-BF9C-28D940B00021}"/>
            </c:ext>
          </c:extLst>
        </c:ser>
        <c:ser>
          <c:idx val="7"/>
          <c:order val="7"/>
          <c:tx>
            <c:strRef>
              <c:f>'체중, BMI'!$O$29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BMI'!$P$29:$W$29</c:f>
              <c:numCache>
                <c:formatCode>0.0_ ;[Red]\-0.0\ </c:formatCode>
                <c:ptCount val="8"/>
                <c:pt idx="0">
                  <c:v>0</c:v>
                </c:pt>
                <c:pt idx="1">
                  <c:v>-3.5147392290249524</c:v>
                </c:pt>
                <c:pt idx="2">
                  <c:v>-3.0612244897959213</c:v>
                </c:pt>
                <c:pt idx="3">
                  <c:v>-4.4217687074829994</c:v>
                </c:pt>
                <c:pt idx="4">
                  <c:v>-4.7619047619047654</c:v>
                </c:pt>
                <c:pt idx="5">
                  <c:v>-4.8752834467120154</c:v>
                </c:pt>
                <c:pt idx="6">
                  <c:v>-7.0294784580498897</c:v>
                </c:pt>
                <c:pt idx="7">
                  <c:v>-9.2970521541950131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608-BF9C-28D940B00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3"/>
          <c:min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Change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of weight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_ ;[Red]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671529787876607"/>
          <c:y val="2.9600394671928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'체중, BMI'!$B$4:$C$4</c:f>
              <c:strCache>
                <c:ptCount val="2"/>
                <c:pt idx="0">
                  <c:v>S-097</c:v>
                </c:pt>
                <c:pt idx="1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BMI'!$D$4:$K$4</c:f>
              <c:numCache>
                <c:formatCode>0.0</c:formatCode>
                <c:ptCount val="8"/>
                <c:pt idx="0">
                  <c:v>73.099999999999994</c:v>
                </c:pt>
                <c:pt idx="1">
                  <c:v>72.099999999999994</c:v>
                </c:pt>
                <c:pt idx="2" formatCode="General">
                  <c:v>72.400000000000006</c:v>
                </c:pt>
                <c:pt idx="3" formatCode="General">
                  <c:v>71.099999999999994</c:v>
                </c:pt>
                <c:pt idx="4" formatCode="General">
                  <c:v>71.099999999999994</c:v>
                </c:pt>
                <c:pt idx="5" formatCode="General">
                  <c:v>71.900000000000006</c:v>
                </c:pt>
                <c:pt idx="6" formatCode="General">
                  <c:v>71.900000000000006</c:v>
                </c:pt>
                <c:pt idx="7" formatCode="General">
                  <c:v>72.599999999999994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E-4BCB-93BD-EC421A56D0CC}"/>
            </c:ext>
          </c:extLst>
        </c:ser>
        <c:ser>
          <c:idx val="1"/>
          <c:order val="1"/>
          <c:tx>
            <c:strRef>
              <c:f>'체중, BMI'!$B$5:$C$5</c:f>
              <c:strCache>
                <c:ptCount val="2"/>
                <c:pt idx="0">
                  <c:v>S-098</c:v>
                </c:pt>
                <c:pt idx="1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BMI'!$D$5:$K$5</c:f>
              <c:numCache>
                <c:formatCode>0.0</c:formatCode>
                <c:ptCount val="8"/>
                <c:pt idx="0">
                  <c:v>80</c:v>
                </c:pt>
                <c:pt idx="1">
                  <c:v>79.599999999999994</c:v>
                </c:pt>
                <c:pt idx="2" formatCode="General">
                  <c:v>80.3</c:v>
                </c:pt>
                <c:pt idx="3" formatCode="General">
                  <c:v>79.2</c:v>
                </c:pt>
                <c:pt idx="4" formatCode="General">
                  <c:v>79.599999999999994</c:v>
                </c:pt>
                <c:pt idx="5" formatCode="General">
                  <c:v>79</c:v>
                </c:pt>
                <c:pt idx="6" formatCode="General">
                  <c:v>79</c:v>
                </c:pt>
                <c:pt idx="7" formatCode="General">
                  <c:v>81.2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E-4BCB-93BD-EC421A56D0CC}"/>
            </c:ext>
          </c:extLst>
        </c:ser>
        <c:ser>
          <c:idx val="2"/>
          <c:order val="2"/>
          <c:tx>
            <c:strRef>
              <c:f>'체중, BMI'!$B$6:$C$6</c:f>
              <c:strCache>
                <c:ptCount val="2"/>
                <c:pt idx="0">
                  <c:v>S-102</c:v>
                </c:pt>
                <c:pt idx="1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BMI'!$D$6:$K$6</c:f>
              <c:numCache>
                <c:formatCode>0.0</c:formatCode>
                <c:ptCount val="8"/>
                <c:pt idx="0">
                  <c:v>69.599999999999994</c:v>
                </c:pt>
                <c:pt idx="1">
                  <c:v>68.5</c:v>
                </c:pt>
                <c:pt idx="2" formatCode="General">
                  <c:v>68.599999999999994</c:v>
                </c:pt>
                <c:pt idx="3" formatCode="General">
                  <c:v>69.5</c:v>
                </c:pt>
                <c:pt idx="4" formatCode="General">
                  <c:v>69.5</c:v>
                </c:pt>
                <c:pt idx="5" formatCode="General">
                  <c:v>70.5</c:v>
                </c:pt>
                <c:pt idx="6" formatCode="General">
                  <c:v>70.5</c:v>
                </c:pt>
                <c:pt idx="7" formatCode="General">
                  <c:v>69.900000000000006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E-4BCB-93BD-EC421A56D0CC}"/>
            </c:ext>
          </c:extLst>
        </c:ser>
        <c:ser>
          <c:idx val="3"/>
          <c:order val="3"/>
          <c:tx>
            <c:strRef>
              <c:f>'체중, BMI'!$B$7:$C$7</c:f>
              <c:strCache>
                <c:ptCount val="2"/>
                <c:pt idx="0">
                  <c:v>S-103</c:v>
                </c:pt>
                <c:pt idx="1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BMI'!$D$7:$K$7</c:f>
              <c:numCache>
                <c:formatCode>0.0</c:formatCode>
                <c:ptCount val="8"/>
                <c:pt idx="0">
                  <c:v>71.5</c:v>
                </c:pt>
                <c:pt idx="1">
                  <c:v>70.5</c:v>
                </c:pt>
                <c:pt idx="2" formatCode="General">
                  <c:v>70.8</c:v>
                </c:pt>
                <c:pt idx="3" formatCode="General">
                  <c:v>70.099999999999994</c:v>
                </c:pt>
                <c:pt idx="4" formatCode="General">
                  <c:v>69.400000000000006</c:v>
                </c:pt>
                <c:pt idx="5" formatCode="General">
                  <c:v>68.099999999999994</c:v>
                </c:pt>
                <c:pt idx="6" formatCode="General">
                  <c:v>68.099999999999994</c:v>
                </c:pt>
                <c:pt idx="7" formatCode="General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BE-4BCB-93BD-EC421A56D0CC}"/>
            </c:ext>
          </c:extLst>
        </c:ser>
        <c:ser>
          <c:idx val="4"/>
          <c:order val="4"/>
          <c:tx>
            <c:strRef>
              <c:f>'체중, BMI'!$B$8:$C$8</c:f>
              <c:strCache>
                <c:ptCount val="2"/>
                <c:pt idx="0">
                  <c:v>S-104</c:v>
                </c:pt>
                <c:pt idx="1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BMI'!$D$8:$K$8</c:f>
              <c:numCache>
                <c:formatCode>0.0</c:formatCode>
                <c:ptCount val="8"/>
                <c:pt idx="0">
                  <c:v>76.099999999999994</c:v>
                </c:pt>
                <c:pt idx="1">
                  <c:v>75.7</c:v>
                </c:pt>
                <c:pt idx="2" formatCode="General">
                  <c:v>76.099999999999994</c:v>
                </c:pt>
                <c:pt idx="3" formatCode="General">
                  <c:v>73.2</c:v>
                </c:pt>
                <c:pt idx="4" formatCode="General">
                  <c:v>72.599999999999994</c:v>
                </c:pt>
                <c:pt idx="5" formatCode="General">
                  <c:v>72.8</c:v>
                </c:pt>
                <c:pt idx="6" formatCode="General">
                  <c:v>72.8</c:v>
                </c:pt>
                <c:pt idx="7" formatCode="General">
                  <c:v>73.3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BE-4BCB-93BD-EC421A56D0CC}"/>
            </c:ext>
          </c:extLst>
        </c:ser>
        <c:ser>
          <c:idx val="5"/>
          <c:order val="5"/>
          <c:tx>
            <c:strRef>
              <c:f>'체중, BMI'!$B$9:$C$9</c:f>
              <c:strCache>
                <c:ptCount val="2"/>
                <c:pt idx="0">
                  <c:v>S-106</c:v>
                </c:pt>
                <c:pt idx="1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BMI'!$D$9:$K$9</c:f>
              <c:numCache>
                <c:formatCode>0.0</c:formatCode>
                <c:ptCount val="8"/>
                <c:pt idx="0">
                  <c:v>75</c:v>
                </c:pt>
                <c:pt idx="1">
                  <c:v>74.3</c:v>
                </c:pt>
                <c:pt idx="2" formatCode="General">
                  <c:v>74.7</c:v>
                </c:pt>
                <c:pt idx="3" formatCode="General">
                  <c:v>75.3</c:v>
                </c:pt>
                <c:pt idx="4" formatCode="General">
                  <c:v>75</c:v>
                </c:pt>
                <c:pt idx="5" formatCode="General">
                  <c:v>75.7</c:v>
                </c:pt>
                <c:pt idx="6" formatCode="General">
                  <c:v>75.7</c:v>
                </c:pt>
                <c:pt idx="7" formatCode="General">
                  <c:v>76.7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BE-4BCB-93BD-EC421A56D0CC}"/>
            </c:ext>
          </c:extLst>
        </c:ser>
        <c:ser>
          <c:idx val="6"/>
          <c:order val="6"/>
          <c:tx>
            <c:strRef>
              <c:f>'체중, BMI'!$B$10:$C$10</c:f>
              <c:strCache>
                <c:ptCount val="2"/>
                <c:pt idx="0">
                  <c:v>S-107</c:v>
                </c:pt>
                <c:pt idx="1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BMI'!$D$10:$K$10</c:f>
              <c:numCache>
                <c:formatCode>0.0</c:formatCode>
                <c:ptCount val="8"/>
                <c:pt idx="0">
                  <c:v>81.900000000000006</c:v>
                </c:pt>
                <c:pt idx="1">
                  <c:v>80.5</c:v>
                </c:pt>
                <c:pt idx="2" formatCode="General">
                  <c:v>78.900000000000006</c:v>
                </c:pt>
                <c:pt idx="3" formatCode="General">
                  <c:v>79.3</c:v>
                </c:pt>
                <c:pt idx="4" formatCode="General">
                  <c:v>79.7</c:v>
                </c:pt>
                <c:pt idx="5" formatCode="General">
                  <c:v>78.099999999999994</c:v>
                </c:pt>
                <c:pt idx="6" formatCode="General">
                  <c:v>78.099999999999994</c:v>
                </c:pt>
                <c:pt idx="7" formatCode="General">
                  <c:v>80.2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BE-4BCB-93BD-EC421A56D0CC}"/>
            </c:ext>
          </c:extLst>
        </c:ser>
        <c:ser>
          <c:idx val="7"/>
          <c:order val="7"/>
          <c:tx>
            <c:strRef>
              <c:f>'체중, BMI'!$B$11:$C$11</c:f>
              <c:strCache>
                <c:ptCount val="2"/>
                <c:pt idx="0">
                  <c:v>S-112</c:v>
                </c:pt>
                <c:pt idx="1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BMI'!$D$3:$K$3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BMI'!$D$11:$K$11</c:f>
              <c:numCache>
                <c:formatCode>0.0</c:formatCode>
                <c:ptCount val="8"/>
                <c:pt idx="0">
                  <c:v>79.2</c:v>
                </c:pt>
                <c:pt idx="1">
                  <c:v>77.8</c:v>
                </c:pt>
                <c:pt idx="2" formatCode="General">
                  <c:v>76.5</c:v>
                </c:pt>
                <c:pt idx="3" formatCode="General">
                  <c:v>76.8</c:v>
                </c:pt>
                <c:pt idx="4" formatCode="General">
                  <c:v>76.599999999999994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BE-4BCB-93BD-EC421A56D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Weight(kg)</a:t>
                </a:r>
                <a:endParaRPr lang="ko-KR" altLang="en-US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816916823014386"/>
          <c:y val="3.1619291705498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647142745465916"/>
          <c:y val="0.13500232991612302"/>
          <c:w val="0.82323815666041278"/>
          <c:h val="0.63987392564978784"/>
        </c:manualLayout>
      </c:layout>
      <c:lineChart>
        <c:grouping val="standard"/>
        <c:varyColors val="0"/>
        <c:ser>
          <c:idx val="0"/>
          <c:order val="0"/>
          <c:tx>
            <c:strRef>
              <c:f>'체중, BMI'!$O$4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BMI'!$P$4:$W$4</c:f>
              <c:numCache>
                <c:formatCode>0.0_ ;[Red]\-0.0\ </c:formatCode>
                <c:ptCount val="8"/>
                <c:pt idx="0">
                  <c:v>0</c:v>
                </c:pt>
                <c:pt idx="1">
                  <c:v>-1.3679890560875514</c:v>
                </c:pt>
                <c:pt idx="2">
                  <c:v>-0.95759233926127041</c:v>
                </c:pt>
                <c:pt idx="3">
                  <c:v>-2.7359781121751028</c:v>
                </c:pt>
                <c:pt idx="4">
                  <c:v>-2.7359781121751028</c:v>
                </c:pt>
                <c:pt idx="5">
                  <c:v>-1.6415868673050462</c:v>
                </c:pt>
                <c:pt idx="6">
                  <c:v>-1.6415868673050462</c:v>
                </c:pt>
                <c:pt idx="7">
                  <c:v>-0.6839945280437757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27-428F-AEE8-7D00F3207587}"/>
            </c:ext>
          </c:extLst>
        </c:ser>
        <c:ser>
          <c:idx val="1"/>
          <c:order val="1"/>
          <c:tx>
            <c:strRef>
              <c:f>'체중, BMI'!$O$5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BMI'!$P$5:$W$5</c:f>
              <c:numCache>
                <c:formatCode>0.0_ ;[Red]\-0.0\ </c:formatCode>
                <c:ptCount val="8"/>
                <c:pt idx="0">
                  <c:v>0</c:v>
                </c:pt>
                <c:pt idx="1">
                  <c:v>-0.50000000000000711</c:v>
                </c:pt>
                <c:pt idx="2">
                  <c:v>0.37499999999999645</c:v>
                </c:pt>
                <c:pt idx="3">
                  <c:v>-0.99999999999999634</c:v>
                </c:pt>
                <c:pt idx="4">
                  <c:v>-0.50000000000000711</c:v>
                </c:pt>
                <c:pt idx="5">
                  <c:v>-1.25</c:v>
                </c:pt>
                <c:pt idx="6">
                  <c:v>-1.25</c:v>
                </c:pt>
                <c:pt idx="7">
                  <c:v>1.5000000000000036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27-428F-AEE8-7D00F3207587}"/>
            </c:ext>
          </c:extLst>
        </c:ser>
        <c:ser>
          <c:idx val="2"/>
          <c:order val="2"/>
          <c:tx>
            <c:strRef>
              <c:f>'체중, BMI'!$O$6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BMI'!$P$6:$W$6</c:f>
              <c:numCache>
                <c:formatCode>0.0_ ;[Red]\-0.0\ </c:formatCode>
                <c:ptCount val="8"/>
                <c:pt idx="0">
                  <c:v>0</c:v>
                </c:pt>
                <c:pt idx="1">
                  <c:v>-1.5804597701149343</c:v>
                </c:pt>
                <c:pt idx="2">
                  <c:v>-1.4367816091954024</c:v>
                </c:pt>
                <c:pt idx="3">
                  <c:v>-0.14367816091953206</c:v>
                </c:pt>
                <c:pt idx="4">
                  <c:v>-0.14367816091953206</c:v>
                </c:pt>
                <c:pt idx="5">
                  <c:v>1.2931034482758703</c:v>
                </c:pt>
                <c:pt idx="6">
                  <c:v>1.2931034482758703</c:v>
                </c:pt>
                <c:pt idx="7">
                  <c:v>0.43103448275863709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27-428F-AEE8-7D00F3207587}"/>
            </c:ext>
          </c:extLst>
        </c:ser>
        <c:ser>
          <c:idx val="3"/>
          <c:order val="3"/>
          <c:tx>
            <c:strRef>
              <c:f>'체중, BMI'!$O$7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BMI'!$P$7:$W$7</c:f>
              <c:numCache>
                <c:formatCode>0.0_ ;[Red]\-0.0\ </c:formatCode>
                <c:ptCount val="8"/>
                <c:pt idx="0">
                  <c:v>0</c:v>
                </c:pt>
                <c:pt idx="1">
                  <c:v>-1.3986013986013985</c:v>
                </c:pt>
                <c:pt idx="2">
                  <c:v>-0.97902097902098295</c:v>
                </c:pt>
                <c:pt idx="3">
                  <c:v>-1.9580419580419659</c:v>
                </c:pt>
                <c:pt idx="4">
                  <c:v>-2.9370629370629291</c:v>
                </c:pt>
                <c:pt idx="5">
                  <c:v>-4.755244755244763</c:v>
                </c:pt>
                <c:pt idx="6">
                  <c:v>-4.755244755244763</c:v>
                </c:pt>
                <c:pt idx="7">
                  <c:v>-3.4965034965034967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27-428F-AEE8-7D00F3207587}"/>
            </c:ext>
          </c:extLst>
        </c:ser>
        <c:ser>
          <c:idx val="4"/>
          <c:order val="4"/>
          <c:tx>
            <c:strRef>
              <c:f>'체중, BMI'!$O$8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BMI'!$P$8:$W$8</c:f>
              <c:numCache>
                <c:formatCode>0.0_ ;[Red]\-0.0\ </c:formatCode>
                <c:ptCount val="8"/>
                <c:pt idx="0">
                  <c:v>0</c:v>
                </c:pt>
                <c:pt idx="1">
                  <c:v>-0.52562417871220957</c:v>
                </c:pt>
                <c:pt idx="2">
                  <c:v>0</c:v>
                </c:pt>
                <c:pt idx="3">
                  <c:v>-3.8107752956635896</c:v>
                </c:pt>
                <c:pt idx="4">
                  <c:v>-4.5992115637319326</c:v>
                </c:pt>
                <c:pt idx="5">
                  <c:v>-4.3363994743758179</c:v>
                </c:pt>
                <c:pt idx="6">
                  <c:v>-4.3363994743758179</c:v>
                </c:pt>
                <c:pt idx="7">
                  <c:v>-3.6793692509855416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27-428F-AEE8-7D00F3207587}"/>
            </c:ext>
          </c:extLst>
        </c:ser>
        <c:ser>
          <c:idx val="5"/>
          <c:order val="5"/>
          <c:tx>
            <c:strRef>
              <c:f>'체중, BMI'!$O$9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BMI'!$P$9:$W$9</c:f>
              <c:numCache>
                <c:formatCode>0.0_ ;[Red]\-0.0\ </c:formatCode>
                <c:ptCount val="8"/>
                <c:pt idx="0">
                  <c:v>0</c:v>
                </c:pt>
                <c:pt idx="1">
                  <c:v>-0.93333333333333701</c:v>
                </c:pt>
                <c:pt idx="2">
                  <c:v>-0.39999999999999619</c:v>
                </c:pt>
                <c:pt idx="3">
                  <c:v>0.39999999999999619</c:v>
                </c:pt>
                <c:pt idx="4">
                  <c:v>0</c:v>
                </c:pt>
                <c:pt idx="5">
                  <c:v>0.93333333333333701</c:v>
                </c:pt>
                <c:pt idx="6">
                  <c:v>0.93333333333333701</c:v>
                </c:pt>
                <c:pt idx="7">
                  <c:v>2.2666666666666702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27-428F-AEE8-7D00F3207587}"/>
            </c:ext>
          </c:extLst>
        </c:ser>
        <c:ser>
          <c:idx val="6"/>
          <c:order val="6"/>
          <c:tx>
            <c:strRef>
              <c:f>'체중, BMI'!$O$10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BMI'!$P$10:$W$10</c:f>
              <c:numCache>
                <c:formatCode>0.0_ ;[Red]\-0.0\ </c:formatCode>
                <c:ptCount val="8"/>
                <c:pt idx="0">
                  <c:v>0</c:v>
                </c:pt>
                <c:pt idx="1">
                  <c:v>-1.7094017094017162</c:v>
                </c:pt>
                <c:pt idx="2">
                  <c:v>-3.6630036630036624</c:v>
                </c:pt>
                <c:pt idx="3">
                  <c:v>-3.1746031746031846</c:v>
                </c:pt>
                <c:pt idx="4">
                  <c:v>-2.6862026862026895</c:v>
                </c:pt>
                <c:pt idx="5">
                  <c:v>-4.6398046398046535</c:v>
                </c:pt>
                <c:pt idx="6">
                  <c:v>-4.6398046398046535</c:v>
                </c:pt>
                <c:pt idx="7">
                  <c:v>-2.075702075702079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27-428F-AEE8-7D00F3207587}"/>
            </c:ext>
          </c:extLst>
        </c:ser>
        <c:ser>
          <c:idx val="7"/>
          <c:order val="7"/>
          <c:tx>
            <c:strRef>
              <c:f>'체중, BMI'!$O$11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BMI'!$P$11:$W$11</c:f>
              <c:numCache>
                <c:formatCode>0.0_ ;[Red]\-0.0\ </c:formatCode>
                <c:ptCount val="8"/>
                <c:pt idx="0">
                  <c:v>0</c:v>
                </c:pt>
                <c:pt idx="1">
                  <c:v>-1.7676767676767748</c:v>
                </c:pt>
                <c:pt idx="2">
                  <c:v>-3.4090909090909123</c:v>
                </c:pt>
                <c:pt idx="3">
                  <c:v>-3.0303030303030374</c:v>
                </c:pt>
                <c:pt idx="4">
                  <c:v>-3.2828282828282935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627-428F-AEE8-7D00F3207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3"/>
          <c:min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Change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of weight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_ ;[Red]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671529787876607"/>
          <c:y val="2.9600394671928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'체중, BMI'!$C$13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BMI'!$D$13:$K$13</c:f>
              <c:numCache>
                <c:formatCode>General</c:formatCode>
                <c:ptCount val="8"/>
                <c:pt idx="0">
                  <c:v>76.900000000000006</c:v>
                </c:pt>
                <c:pt idx="1">
                  <c:v>79.099999999999994</c:v>
                </c:pt>
                <c:pt idx="2">
                  <c:v>79.2</c:v>
                </c:pt>
                <c:pt idx="3">
                  <c:v>79.900000000000006</c:v>
                </c:pt>
                <c:pt idx="4">
                  <c:v>77.900000000000006</c:v>
                </c:pt>
                <c:pt idx="5">
                  <c:v>77.7</c:v>
                </c:pt>
                <c:pt idx="6">
                  <c:v>77.7</c:v>
                </c:pt>
                <c:pt idx="7">
                  <c:v>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3-4ABB-B4D7-5FB5A05C34F3}"/>
            </c:ext>
          </c:extLst>
        </c:ser>
        <c:ser>
          <c:idx val="1"/>
          <c:order val="1"/>
          <c:tx>
            <c:strRef>
              <c:f>'체중, BMI'!$C$14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BMI'!$D$14:$K$14</c:f>
              <c:numCache>
                <c:formatCode>General</c:formatCode>
                <c:ptCount val="8"/>
                <c:pt idx="0">
                  <c:v>74.3</c:v>
                </c:pt>
                <c:pt idx="1">
                  <c:v>72.900000000000006</c:v>
                </c:pt>
                <c:pt idx="2">
                  <c:v>71.2</c:v>
                </c:pt>
                <c:pt idx="3">
                  <c:v>70.3</c:v>
                </c:pt>
                <c:pt idx="4">
                  <c:v>70.8</c:v>
                </c:pt>
                <c:pt idx="5">
                  <c:v>70.8</c:v>
                </c:pt>
                <c:pt idx="6">
                  <c:v>71.5</c:v>
                </c:pt>
                <c:pt idx="7">
                  <c:v>70.900000000000006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3-4ABB-B4D7-5FB5A05C34F3}"/>
            </c:ext>
          </c:extLst>
        </c:ser>
        <c:ser>
          <c:idx val="2"/>
          <c:order val="2"/>
          <c:tx>
            <c:strRef>
              <c:f>'체중, BMI'!$C$15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BMI'!$D$15:$K$15</c:f>
              <c:numCache>
                <c:formatCode>General</c:formatCode>
                <c:ptCount val="8"/>
                <c:pt idx="0">
                  <c:v>83.9</c:v>
                </c:pt>
                <c:pt idx="1">
                  <c:v>81.8</c:v>
                </c:pt>
                <c:pt idx="2">
                  <c:v>81.3</c:v>
                </c:pt>
                <c:pt idx="3">
                  <c:v>79.900000000000006</c:v>
                </c:pt>
                <c:pt idx="4">
                  <c:v>80.400000000000006</c:v>
                </c:pt>
                <c:pt idx="5">
                  <c:v>79.900000000000006</c:v>
                </c:pt>
                <c:pt idx="6">
                  <c:v>78.7</c:v>
                </c:pt>
                <c:pt idx="7">
                  <c:v>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43-4ABB-B4D7-5FB5A05C34F3}"/>
            </c:ext>
          </c:extLst>
        </c:ser>
        <c:ser>
          <c:idx val="3"/>
          <c:order val="3"/>
          <c:tx>
            <c:strRef>
              <c:f>'체중, BMI'!$C$16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BMI'!$D$16:$K$16</c:f>
              <c:numCache>
                <c:formatCode>General</c:formatCode>
                <c:ptCount val="8"/>
                <c:pt idx="0">
                  <c:v>90.6</c:v>
                </c:pt>
                <c:pt idx="1">
                  <c:v>90.9</c:v>
                </c:pt>
                <c:pt idx="2">
                  <c:v>91.2</c:v>
                </c:pt>
                <c:pt idx="3">
                  <c:v>90.6</c:v>
                </c:pt>
                <c:pt idx="4">
                  <c:v>90.8</c:v>
                </c:pt>
                <c:pt idx="5">
                  <c:v>90.3</c:v>
                </c:pt>
                <c:pt idx="6">
                  <c:v>91.3</c:v>
                </c:pt>
                <c:pt idx="7">
                  <c:v>91.1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43-4ABB-B4D7-5FB5A05C34F3}"/>
            </c:ext>
          </c:extLst>
        </c:ser>
        <c:ser>
          <c:idx val="4"/>
          <c:order val="4"/>
          <c:tx>
            <c:strRef>
              <c:f>'체중, BMI'!$C$17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BMI'!$D$17:$K$17</c:f>
              <c:numCache>
                <c:formatCode>General</c:formatCode>
                <c:ptCount val="8"/>
                <c:pt idx="0">
                  <c:v>89</c:v>
                </c:pt>
                <c:pt idx="1">
                  <c:v>87.3</c:v>
                </c:pt>
                <c:pt idx="2">
                  <c:v>88.1</c:v>
                </c:pt>
                <c:pt idx="3">
                  <c:v>87.9</c:v>
                </c:pt>
                <c:pt idx="4">
                  <c:v>87.7</c:v>
                </c:pt>
                <c:pt idx="5">
                  <c:v>87</c:v>
                </c:pt>
                <c:pt idx="6">
                  <c:v>88.2</c:v>
                </c:pt>
                <c:pt idx="7">
                  <c:v>87.9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43-4ABB-B4D7-5FB5A05C34F3}"/>
            </c:ext>
          </c:extLst>
        </c:ser>
        <c:ser>
          <c:idx val="5"/>
          <c:order val="5"/>
          <c:tx>
            <c:strRef>
              <c:f>'체중, BMI'!$C$18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BMI'!$D$18:$K$18</c:f>
              <c:numCache>
                <c:formatCode>General</c:formatCode>
                <c:ptCount val="8"/>
                <c:pt idx="0">
                  <c:v>92.6</c:v>
                </c:pt>
                <c:pt idx="1">
                  <c:v>89.1</c:v>
                </c:pt>
                <c:pt idx="2">
                  <c:v>92.8</c:v>
                </c:pt>
                <c:pt idx="3">
                  <c:v>90.9</c:v>
                </c:pt>
                <c:pt idx="4">
                  <c:v>89.4</c:v>
                </c:pt>
                <c:pt idx="5">
                  <c:v>88.5</c:v>
                </c:pt>
                <c:pt idx="6">
                  <c:v>89.5</c:v>
                </c:pt>
                <c:pt idx="7">
                  <c:v>90.6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43-4ABB-B4D7-5FB5A05C34F3}"/>
            </c:ext>
          </c:extLst>
        </c:ser>
        <c:ser>
          <c:idx val="6"/>
          <c:order val="6"/>
          <c:tx>
            <c:strRef>
              <c:f>'체중, BMI'!$C$19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BMI'!$D$19:$K$19</c:f>
              <c:numCache>
                <c:formatCode>General</c:formatCode>
                <c:ptCount val="8"/>
                <c:pt idx="0">
                  <c:v>65.599999999999994</c:v>
                </c:pt>
                <c:pt idx="1">
                  <c:v>65.900000000000006</c:v>
                </c:pt>
                <c:pt idx="2">
                  <c:v>64.900000000000006</c:v>
                </c:pt>
                <c:pt idx="3">
                  <c:v>64.400000000000006</c:v>
                </c:pt>
                <c:pt idx="4">
                  <c:v>64.3</c:v>
                </c:pt>
                <c:pt idx="5">
                  <c:v>65.400000000000006</c:v>
                </c:pt>
                <c:pt idx="6">
                  <c:v>65</c:v>
                </c:pt>
                <c:pt idx="7">
                  <c:v>64.3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43-4ABB-B4D7-5FB5A05C34F3}"/>
            </c:ext>
          </c:extLst>
        </c:ser>
        <c:ser>
          <c:idx val="7"/>
          <c:order val="7"/>
          <c:tx>
            <c:strRef>
              <c:f>'체중, BMI'!$C$20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BMI'!$D$12:$K$12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BMI'!$D$20:$K$20</c:f>
              <c:numCache>
                <c:formatCode>General</c:formatCode>
                <c:ptCount val="8"/>
                <c:pt idx="0">
                  <c:v>86.4</c:v>
                </c:pt>
                <c:pt idx="1">
                  <c:v>84.7</c:v>
                </c:pt>
                <c:pt idx="2">
                  <c:v>85.3</c:v>
                </c:pt>
                <c:pt idx="3">
                  <c:v>84.3</c:v>
                </c:pt>
                <c:pt idx="4">
                  <c:v>84.1</c:v>
                </c:pt>
                <c:pt idx="5">
                  <c:v>84.2</c:v>
                </c:pt>
                <c:pt idx="6">
                  <c:v>84.1</c:v>
                </c:pt>
                <c:pt idx="7">
                  <c:v>84.6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43-4ABB-B4D7-5FB5A05C3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Weight(kg)</a:t>
                </a:r>
                <a:endParaRPr lang="ko-KR" altLang="en-US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816916823014386"/>
          <c:y val="3.1619291705498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647142745465916"/>
          <c:y val="0.13500232991612302"/>
          <c:w val="0.82323815666041278"/>
          <c:h val="0.63987392564978784"/>
        </c:manualLayout>
      </c:layout>
      <c:lineChart>
        <c:grouping val="standard"/>
        <c:varyColors val="0"/>
        <c:ser>
          <c:idx val="0"/>
          <c:order val="0"/>
          <c:tx>
            <c:strRef>
              <c:f>'체중, BMI'!$O$13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BMI'!$P$13:$W$13</c:f>
              <c:numCache>
                <c:formatCode>0.0_ ;[Red]\-0.0\ </c:formatCode>
                <c:ptCount val="8"/>
                <c:pt idx="0">
                  <c:v>0</c:v>
                </c:pt>
                <c:pt idx="1">
                  <c:v>2.8608582574772283</c:v>
                </c:pt>
                <c:pt idx="2">
                  <c:v>2.9908972691807501</c:v>
                </c:pt>
                <c:pt idx="3">
                  <c:v>3.9011703511053311</c:v>
                </c:pt>
                <c:pt idx="4">
                  <c:v>1.3003901170351104</c:v>
                </c:pt>
                <c:pt idx="5">
                  <c:v>1.0403120936280845</c:v>
                </c:pt>
                <c:pt idx="6">
                  <c:v>1.0403120936280845</c:v>
                </c:pt>
                <c:pt idx="7">
                  <c:v>0.78023407022105884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5-4785-BF38-A1B11AD6F0B3}"/>
            </c:ext>
          </c:extLst>
        </c:ser>
        <c:ser>
          <c:idx val="1"/>
          <c:order val="1"/>
          <c:tx>
            <c:strRef>
              <c:f>'체중, BMI'!$O$14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BMI'!$P$14:$W$14</c:f>
              <c:numCache>
                <c:formatCode>0.0_ ;[Red]\-0.0\ </c:formatCode>
                <c:ptCount val="8"/>
                <c:pt idx="0">
                  <c:v>0</c:v>
                </c:pt>
                <c:pt idx="1">
                  <c:v>-1.8842530282637839</c:v>
                </c:pt>
                <c:pt idx="2">
                  <c:v>-4.1722745625841107</c:v>
                </c:pt>
                <c:pt idx="3">
                  <c:v>-5.3835800807537009</c:v>
                </c:pt>
                <c:pt idx="4">
                  <c:v>-4.710632570659488</c:v>
                </c:pt>
                <c:pt idx="5">
                  <c:v>-4.710632570659488</c:v>
                </c:pt>
                <c:pt idx="6">
                  <c:v>-3.7685060565275874</c:v>
                </c:pt>
                <c:pt idx="7">
                  <c:v>-4.5760430686406348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5-4785-BF38-A1B11AD6F0B3}"/>
            </c:ext>
          </c:extLst>
        </c:ser>
        <c:ser>
          <c:idx val="2"/>
          <c:order val="2"/>
          <c:tx>
            <c:strRef>
              <c:f>'체중, BMI'!$O$15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BMI'!$P$15:$W$15</c:f>
              <c:numCache>
                <c:formatCode>0.0_ ;[Red]\-0.0\ </c:formatCode>
                <c:ptCount val="8"/>
                <c:pt idx="0">
                  <c:v>0</c:v>
                </c:pt>
                <c:pt idx="1">
                  <c:v>-2.5029797377830851</c:v>
                </c:pt>
                <c:pt idx="2">
                  <c:v>-3.098927294398103</c:v>
                </c:pt>
                <c:pt idx="3">
                  <c:v>-4.7675804529201429</c:v>
                </c:pt>
                <c:pt idx="4">
                  <c:v>-4.171632896305125</c:v>
                </c:pt>
                <c:pt idx="5">
                  <c:v>-4.7675804529201429</c:v>
                </c:pt>
                <c:pt idx="6">
                  <c:v>-6.1978545887961891</c:v>
                </c:pt>
                <c:pt idx="7">
                  <c:v>-7.6281287246722354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5-4785-BF38-A1B11AD6F0B3}"/>
            </c:ext>
          </c:extLst>
        </c:ser>
        <c:ser>
          <c:idx val="3"/>
          <c:order val="3"/>
          <c:tx>
            <c:strRef>
              <c:f>'체중, BMI'!$O$16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BMI'!$P$16:$W$16</c:f>
              <c:numCache>
                <c:formatCode>0.0_ ;[Red]\-0.0\ </c:formatCode>
                <c:ptCount val="8"/>
                <c:pt idx="0">
                  <c:v>0</c:v>
                </c:pt>
                <c:pt idx="1">
                  <c:v>0.33112582781458211</c:v>
                </c:pt>
                <c:pt idx="2">
                  <c:v>0.66225165562914856</c:v>
                </c:pt>
                <c:pt idx="3">
                  <c:v>0</c:v>
                </c:pt>
                <c:pt idx="4">
                  <c:v>0.22075055187638284</c:v>
                </c:pt>
                <c:pt idx="5">
                  <c:v>-0.3311258278145664</c:v>
                </c:pt>
                <c:pt idx="6">
                  <c:v>0.77262693156733209</c:v>
                </c:pt>
                <c:pt idx="7">
                  <c:v>0.55187637969094927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5-4785-BF38-A1B11AD6F0B3}"/>
            </c:ext>
          </c:extLst>
        </c:ser>
        <c:ser>
          <c:idx val="4"/>
          <c:order val="4"/>
          <c:tx>
            <c:strRef>
              <c:f>'체중, BMI'!$O$17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BMI'!$P$17:$W$17</c:f>
              <c:numCache>
                <c:formatCode>0.0_ ;[Red]\-0.0\ </c:formatCode>
                <c:ptCount val="8"/>
                <c:pt idx="0">
                  <c:v>0</c:v>
                </c:pt>
                <c:pt idx="1">
                  <c:v>-1.9101123595505649</c:v>
                </c:pt>
                <c:pt idx="2">
                  <c:v>-1.0112359550561862</c:v>
                </c:pt>
                <c:pt idx="3">
                  <c:v>-1.235955056179769</c:v>
                </c:pt>
                <c:pt idx="4">
                  <c:v>-1.4606741573033675</c:v>
                </c:pt>
                <c:pt idx="5">
                  <c:v>-2.2471910112359552</c:v>
                </c:pt>
                <c:pt idx="6">
                  <c:v>-0.89887640449437878</c:v>
                </c:pt>
                <c:pt idx="7">
                  <c:v>-1.235955056179769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5-4785-BF38-A1B11AD6F0B3}"/>
            </c:ext>
          </c:extLst>
        </c:ser>
        <c:ser>
          <c:idx val="5"/>
          <c:order val="5"/>
          <c:tx>
            <c:strRef>
              <c:f>'체중, BMI'!$O$18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BMI'!$P$18:$W$18</c:f>
              <c:numCache>
                <c:formatCode>0.0_ ;[Red]\-0.0\ </c:formatCode>
                <c:ptCount val="8"/>
                <c:pt idx="0">
                  <c:v>0</c:v>
                </c:pt>
                <c:pt idx="1">
                  <c:v>-3.7796976241900646</c:v>
                </c:pt>
                <c:pt idx="2">
                  <c:v>0.21598272138229252</c:v>
                </c:pt>
                <c:pt idx="3">
                  <c:v>-1.835853131749448</c:v>
                </c:pt>
                <c:pt idx="4">
                  <c:v>-3.4557235421166186</c:v>
                </c:pt>
                <c:pt idx="5">
                  <c:v>-4.4276457883369273</c:v>
                </c:pt>
                <c:pt idx="6">
                  <c:v>-3.3477321814254801</c:v>
                </c:pt>
                <c:pt idx="7">
                  <c:v>-2.1598272138228944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95-4785-BF38-A1B11AD6F0B3}"/>
            </c:ext>
          </c:extLst>
        </c:ser>
        <c:ser>
          <c:idx val="6"/>
          <c:order val="6"/>
          <c:tx>
            <c:strRef>
              <c:f>'체중, BMI'!$O$19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BMI'!$P$19:$W$19</c:f>
              <c:numCache>
                <c:formatCode>0.0_ ;[Red]\-0.0\ </c:formatCode>
                <c:ptCount val="8"/>
                <c:pt idx="0">
                  <c:v>0</c:v>
                </c:pt>
                <c:pt idx="1">
                  <c:v>0.4573170731707491</c:v>
                </c:pt>
                <c:pt idx="2">
                  <c:v>-1.0670731707316901</c:v>
                </c:pt>
                <c:pt idx="3">
                  <c:v>-1.8292682926829098</c:v>
                </c:pt>
                <c:pt idx="4">
                  <c:v>-1.9817073170731665</c:v>
                </c:pt>
                <c:pt idx="5">
                  <c:v>-0.30487804878047053</c:v>
                </c:pt>
                <c:pt idx="6">
                  <c:v>-0.9146341463414549</c:v>
                </c:pt>
                <c:pt idx="7">
                  <c:v>-1.9817073170731665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95-4785-BF38-A1B11AD6F0B3}"/>
            </c:ext>
          </c:extLst>
        </c:ser>
        <c:ser>
          <c:idx val="7"/>
          <c:order val="7"/>
          <c:tx>
            <c:strRef>
              <c:f>'체중, BMI'!$O$20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BMI'!$P$20:$W$20</c:f>
              <c:numCache>
                <c:formatCode>0.0_ ;[Red]\-0.0\ </c:formatCode>
                <c:ptCount val="8"/>
                <c:pt idx="0">
                  <c:v>0</c:v>
                </c:pt>
                <c:pt idx="1">
                  <c:v>-1.9675925925925957</c:v>
                </c:pt>
                <c:pt idx="2">
                  <c:v>-1.2731481481481579</c:v>
                </c:pt>
                <c:pt idx="3">
                  <c:v>-2.4305555555555651</c:v>
                </c:pt>
                <c:pt idx="4">
                  <c:v>-2.6620370370370501</c:v>
                </c:pt>
                <c:pt idx="5">
                  <c:v>-2.5462962962962994</c:v>
                </c:pt>
                <c:pt idx="6">
                  <c:v>-2.6620370370370501</c:v>
                </c:pt>
                <c:pt idx="7">
                  <c:v>-2.0833333333333464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695-4785-BF38-A1B11AD6F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5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Change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of weight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_ ;[Red]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671529787876607"/>
          <c:y val="2.9600394671928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'체중, BMI'!$C$22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BMI'!$D$22:$K$22</c:f>
              <c:numCache>
                <c:formatCode>General</c:formatCode>
                <c:ptCount val="8"/>
                <c:pt idx="0">
                  <c:v>82.6</c:v>
                </c:pt>
                <c:pt idx="1">
                  <c:v>82.4</c:v>
                </c:pt>
                <c:pt idx="2">
                  <c:v>82.6</c:v>
                </c:pt>
                <c:pt idx="3">
                  <c:v>81.8</c:v>
                </c:pt>
                <c:pt idx="4">
                  <c:v>82</c:v>
                </c:pt>
                <c:pt idx="5">
                  <c:v>79.900000000000006</c:v>
                </c:pt>
                <c:pt idx="6">
                  <c:v>81.099999999999994</c:v>
                </c:pt>
                <c:pt idx="7">
                  <c:v>81.900000000000006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C-4BE4-9295-1A3AB8602C75}"/>
            </c:ext>
          </c:extLst>
        </c:ser>
        <c:ser>
          <c:idx val="1"/>
          <c:order val="1"/>
          <c:tx>
            <c:strRef>
              <c:f>'체중, BMI'!$C$23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BMI'!$D$23:$K$23</c:f>
              <c:numCache>
                <c:formatCode>General</c:formatCode>
                <c:ptCount val="8"/>
                <c:pt idx="0">
                  <c:v>88.1</c:v>
                </c:pt>
                <c:pt idx="1">
                  <c:v>85.8</c:v>
                </c:pt>
                <c:pt idx="2">
                  <c:v>84.9</c:v>
                </c:pt>
                <c:pt idx="3">
                  <c:v>83.7</c:v>
                </c:pt>
                <c:pt idx="4">
                  <c:v>83</c:v>
                </c:pt>
                <c:pt idx="5">
                  <c:v>81.8</c:v>
                </c:pt>
                <c:pt idx="6">
                  <c:v>82.8</c:v>
                </c:pt>
                <c:pt idx="7">
                  <c:v>82.2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C-4BE4-9295-1A3AB8602C75}"/>
            </c:ext>
          </c:extLst>
        </c:ser>
        <c:ser>
          <c:idx val="2"/>
          <c:order val="2"/>
          <c:tx>
            <c:strRef>
              <c:f>'체중, BMI'!$C$24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BMI'!$D$24:$K$24</c:f>
              <c:numCache>
                <c:formatCode>General</c:formatCode>
                <c:ptCount val="8"/>
                <c:pt idx="0">
                  <c:v>78.7</c:v>
                </c:pt>
                <c:pt idx="1">
                  <c:v>78.3</c:v>
                </c:pt>
                <c:pt idx="2">
                  <c:v>79.099999999999994</c:v>
                </c:pt>
                <c:pt idx="3">
                  <c:v>78.099999999999994</c:v>
                </c:pt>
                <c:pt idx="4">
                  <c:v>78.599999999999994</c:v>
                </c:pt>
                <c:pt idx="5">
                  <c:v>77.8</c:v>
                </c:pt>
                <c:pt idx="6">
                  <c:v>79.400000000000006</c:v>
                </c:pt>
                <c:pt idx="7">
                  <c:v>78.599999999999994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8C-4BE4-9295-1A3AB8602C75}"/>
            </c:ext>
          </c:extLst>
        </c:ser>
        <c:ser>
          <c:idx val="3"/>
          <c:order val="3"/>
          <c:tx>
            <c:strRef>
              <c:f>'체중, BMI'!$C$25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BMI'!$D$25:$K$25</c:f>
              <c:numCache>
                <c:formatCode>General</c:formatCode>
                <c:ptCount val="8"/>
                <c:pt idx="0">
                  <c:v>89.9</c:v>
                </c:pt>
                <c:pt idx="1">
                  <c:v>88.5</c:v>
                </c:pt>
                <c:pt idx="2">
                  <c:v>88.9</c:v>
                </c:pt>
                <c:pt idx="3">
                  <c:v>89.1</c:v>
                </c:pt>
                <c:pt idx="4">
                  <c:v>87.8</c:v>
                </c:pt>
                <c:pt idx="5" formatCode="0.0">
                  <c:v>88</c:v>
                </c:pt>
                <c:pt idx="6">
                  <c:v>89.5</c:v>
                </c:pt>
                <c:pt idx="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8C-4BE4-9295-1A3AB8602C75}"/>
            </c:ext>
          </c:extLst>
        </c:ser>
        <c:ser>
          <c:idx val="4"/>
          <c:order val="4"/>
          <c:tx>
            <c:strRef>
              <c:f>'체중, BMI'!$C$26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BMI'!$D$26:$K$26</c:f>
              <c:numCache>
                <c:formatCode>General</c:formatCode>
                <c:ptCount val="8"/>
                <c:pt idx="0">
                  <c:v>83</c:v>
                </c:pt>
                <c:pt idx="1">
                  <c:v>82.2</c:v>
                </c:pt>
                <c:pt idx="2">
                  <c:v>83.2</c:v>
                </c:pt>
                <c:pt idx="3">
                  <c:v>84.2</c:v>
                </c:pt>
                <c:pt idx="4">
                  <c:v>84.2</c:v>
                </c:pt>
                <c:pt idx="5">
                  <c:v>82.3</c:v>
                </c:pt>
                <c:pt idx="6">
                  <c:v>84</c:v>
                </c:pt>
                <c:pt idx="7">
                  <c:v>83.7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8C-4BE4-9295-1A3AB8602C75}"/>
            </c:ext>
          </c:extLst>
        </c:ser>
        <c:ser>
          <c:idx val="5"/>
          <c:order val="5"/>
          <c:tx>
            <c:strRef>
              <c:f>'체중, BMI'!$C$27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BMI'!$D$27:$K$27</c:f>
              <c:numCache>
                <c:formatCode>General</c:formatCode>
                <c:ptCount val="8"/>
                <c:pt idx="0">
                  <c:v>76.2</c:v>
                </c:pt>
                <c:pt idx="1">
                  <c:v>75</c:v>
                </c:pt>
                <c:pt idx="2">
                  <c:v>74.099999999999994</c:v>
                </c:pt>
                <c:pt idx="3">
                  <c:v>74.5</c:v>
                </c:pt>
                <c:pt idx="4">
                  <c:v>74.3</c:v>
                </c:pt>
                <c:pt idx="5">
                  <c:v>74.900000000000006</c:v>
                </c:pt>
                <c:pt idx="6">
                  <c:v>74.3</c:v>
                </c:pt>
                <c:pt idx="7">
                  <c:v>74.900000000000006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8C-4BE4-9295-1A3AB8602C75}"/>
            </c:ext>
          </c:extLst>
        </c:ser>
        <c:ser>
          <c:idx val="6"/>
          <c:order val="6"/>
          <c:tx>
            <c:strRef>
              <c:f>'체중, BMI'!$C$28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BMI'!$D$28:$K$28</c:f>
              <c:numCache>
                <c:formatCode>General</c:formatCode>
                <c:ptCount val="8"/>
                <c:pt idx="0">
                  <c:v>77.2</c:v>
                </c:pt>
                <c:pt idx="1">
                  <c:v>76.8</c:v>
                </c:pt>
                <c:pt idx="2">
                  <c:v>76.5</c:v>
                </c:pt>
                <c:pt idx="3" formatCode="0.0">
                  <c:v>76</c:v>
                </c:pt>
                <c:pt idx="4">
                  <c:v>75.3</c:v>
                </c:pt>
                <c:pt idx="5">
                  <c:v>74.900000000000006</c:v>
                </c:pt>
                <c:pt idx="6">
                  <c:v>75.2</c:v>
                </c:pt>
                <c:pt idx="7">
                  <c:v>76.599999999999994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8C-4BE4-9295-1A3AB8602C75}"/>
            </c:ext>
          </c:extLst>
        </c:ser>
        <c:ser>
          <c:idx val="7"/>
          <c:order val="7"/>
          <c:tx>
            <c:strRef>
              <c:f>'체중, BMI'!$C$29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BMI'!$D$21:$K$21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BMI'!$D$29:$K$29</c:f>
              <c:numCache>
                <c:formatCode>General</c:formatCode>
                <c:ptCount val="8"/>
                <c:pt idx="0">
                  <c:v>88.2</c:v>
                </c:pt>
                <c:pt idx="1">
                  <c:v>85.1</c:v>
                </c:pt>
                <c:pt idx="2">
                  <c:v>85.5</c:v>
                </c:pt>
                <c:pt idx="3">
                  <c:v>84.3</c:v>
                </c:pt>
                <c:pt idx="4">
                  <c:v>84</c:v>
                </c:pt>
                <c:pt idx="5">
                  <c:v>83.9</c:v>
                </c:pt>
                <c:pt idx="6">
                  <c:v>82</c:v>
                </c:pt>
                <c:pt idx="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8C-4BE4-9295-1A3AB8602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Weight(kg)</a:t>
                </a:r>
                <a:endParaRPr lang="ko-KR" altLang="en-US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Cohort-B3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816916823014386"/>
          <c:y val="3.1619291705498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647142745465916"/>
          <c:y val="0.13500232991612302"/>
          <c:w val="0.82323815666041278"/>
          <c:h val="0.63987392564978784"/>
        </c:manualLayout>
      </c:layout>
      <c:lineChart>
        <c:grouping val="standard"/>
        <c:varyColors val="0"/>
        <c:ser>
          <c:idx val="0"/>
          <c:order val="0"/>
          <c:tx>
            <c:strRef>
              <c:f>'체중, BMI'!$O$22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BMI'!$P$22:$W$22</c:f>
              <c:numCache>
                <c:formatCode>0.0_ ;[Red]\-0.0\ </c:formatCode>
                <c:ptCount val="8"/>
                <c:pt idx="0">
                  <c:v>0</c:v>
                </c:pt>
                <c:pt idx="1">
                  <c:v>-0.24213075060531314</c:v>
                </c:pt>
                <c:pt idx="2">
                  <c:v>0</c:v>
                </c:pt>
                <c:pt idx="3">
                  <c:v>-0.96852300242130407</c:v>
                </c:pt>
                <c:pt idx="4">
                  <c:v>-0.72639225181597378</c:v>
                </c:pt>
                <c:pt idx="5">
                  <c:v>-3.268765133171899</c:v>
                </c:pt>
                <c:pt idx="6">
                  <c:v>-1.8159806295399519</c:v>
                </c:pt>
                <c:pt idx="7">
                  <c:v>-0.84745762711863037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2-42A4-8B65-33FD41BE7B4F}"/>
            </c:ext>
          </c:extLst>
        </c:ser>
        <c:ser>
          <c:idx val="1"/>
          <c:order val="1"/>
          <c:tx>
            <c:strRef>
              <c:f>'체중, BMI'!$O$23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BMI'!$P$23:$W$23</c:f>
              <c:numCache>
                <c:formatCode>0.0_ ;[Red]\-0.0\ </c:formatCode>
                <c:ptCount val="8"/>
                <c:pt idx="0">
                  <c:v>0</c:v>
                </c:pt>
                <c:pt idx="1">
                  <c:v>-2.6106696935300762</c:v>
                </c:pt>
                <c:pt idx="2">
                  <c:v>-3.632236095346185</c:v>
                </c:pt>
                <c:pt idx="3">
                  <c:v>-4.9943246311010121</c:v>
                </c:pt>
                <c:pt idx="4">
                  <c:v>-5.7888762769579962</c:v>
                </c:pt>
                <c:pt idx="5">
                  <c:v>-7.1509648127128234</c:v>
                </c:pt>
                <c:pt idx="6">
                  <c:v>-6.0158910329171364</c:v>
                </c:pt>
                <c:pt idx="7">
                  <c:v>-6.696935300794542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2-42A4-8B65-33FD41BE7B4F}"/>
            </c:ext>
          </c:extLst>
        </c:ser>
        <c:ser>
          <c:idx val="2"/>
          <c:order val="2"/>
          <c:tx>
            <c:strRef>
              <c:f>'체중, BMI'!$O$24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BMI'!$P$24:$W$24</c:f>
              <c:numCache>
                <c:formatCode>0.0_ ;[Red]\-0.0\ </c:formatCode>
                <c:ptCount val="8"/>
                <c:pt idx="0">
                  <c:v>0</c:v>
                </c:pt>
                <c:pt idx="1">
                  <c:v>-0.50825921219822834</c:v>
                </c:pt>
                <c:pt idx="2">
                  <c:v>0.50825921219821024</c:v>
                </c:pt>
                <c:pt idx="3">
                  <c:v>-0.7623888182973424</c:v>
                </c:pt>
                <c:pt idx="4">
                  <c:v>-0.12706480304956611</c:v>
                </c:pt>
                <c:pt idx="5">
                  <c:v>-1.1435832274460047</c:v>
                </c:pt>
                <c:pt idx="6">
                  <c:v>0.88945362134689054</c:v>
                </c:pt>
                <c:pt idx="7">
                  <c:v>-0.12706480304956611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2-42A4-8B65-33FD41BE7B4F}"/>
            </c:ext>
          </c:extLst>
        </c:ser>
        <c:ser>
          <c:idx val="3"/>
          <c:order val="3"/>
          <c:tx>
            <c:strRef>
              <c:f>'체중, BMI'!$O$25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BMI'!$P$25:$W$25</c:f>
              <c:numCache>
                <c:formatCode>0.0_ ;[Red]\-0.0\ </c:formatCode>
                <c:ptCount val="8"/>
                <c:pt idx="0">
                  <c:v>0</c:v>
                </c:pt>
                <c:pt idx="1">
                  <c:v>-1.5572858731924422</c:v>
                </c:pt>
                <c:pt idx="2">
                  <c:v>-1.1123470522803114</c:v>
                </c:pt>
                <c:pt idx="3">
                  <c:v>-0.88987764182426177</c:v>
                </c:pt>
                <c:pt idx="4">
                  <c:v>-2.3359288097886637</c:v>
                </c:pt>
                <c:pt idx="5">
                  <c:v>-2.1134593993325979</c:v>
                </c:pt>
                <c:pt idx="6">
                  <c:v>-0.44493882091213088</c:v>
                </c:pt>
                <c:pt idx="7">
                  <c:v>-1.0011123470522865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A2-42A4-8B65-33FD41BE7B4F}"/>
            </c:ext>
          </c:extLst>
        </c:ser>
        <c:ser>
          <c:idx val="4"/>
          <c:order val="4"/>
          <c:tx>
            <c:strRef>
              <c:f>'체중, BMI'!$O$26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BMI'!$P$26:$W$26</c:f>
              <c:numCache>
                <c:formatCode>0.0_ ;[Red]\-0.0\ </c:formatCode>
                <c:ptCount val="8"/>
                <c:pt idx="0">
                  <c:v>0</c:v>
                </c:pt>
                <c:pt idx="1">
                  <c:v>-0.96385542168674365</c:v>
                </c:pt>
                <c:pt idx="2">
                  <c:v>0.24096385542169016</c:v>
                </c:pt>
                <c:pt idx="3">
                  <c:v>1.445783132530124</c:v>
                </c:pt>
                <c:pt idx="4">
                  <c:v>1.445783132530124</c:v>
                </c:pt>
                <c:pt idx="5">
                  <c:v>-0.84337349397590711</c:v>
                </c:pt>
                <c:pt idx="6">
                  <c:v>1.2048192771084338</c:v>
                </c:pt>
                <c:pt idx="7">
                  <c:v>0.84337349397590711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A2-42A4-8B65-33FD41BE7B4F}"/>
            </c:ext>
          </c:extLst>
        </c:ser>
        <c:ser>
          <c:idx val="5"/>
          <c:order val="5"/>
          <c:tx>
            <c:strRef>
              <c:f>'체중, BMI'!$O$27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BMI'!$P$27:$W$27</c:f>
              <c:numCache>
                <c:formatCode>0.0_ ;[Red]\-0.0\ </c:formatCode>
                <c:ptCount val="8"/>
                <c:pt idx="0">
                  <c:v>0</c:v>
                </c:pt>
                <c:pt idx="1">
                  <c:v>-1.5748031496063031</c:v>
                </c:pt>
                <c:pt idx="2">
                  <c:v>-2.7559055118110347</c:v>
                </c:pt>
                <c:pt idx="3">
                  <c:v>-2.2309711286089278</c:v>
                </c:pt>
                <c:pt idx="4">
                  <c:v>-2.493438320209981</c:v>
                </c:pt>
                <c:pt idx="5">
                  <c:v>-1.7060367454068204</c:v>
                </c:pt>
                <c:pt idx="6">
                  <c:v>-2.493438320209981</c:v>
                </c:pt>
                <c:pt idx="7">
                  <c:v>-1.7060367454068204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A2-42A4-8B65-33FD41BE7B4F}"/>
            </c:ext>
          </c:extLst>
        </c:ser>
        <c:ser>
          <c:idx val="6"/>
          <c:order val="6"/>
          <c:tx>
            <c:strRef>
              <c:f>'체중, BMI'!$O$28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BMI'!$P$28:$W$28</c:f>
              <c:numCache>
                <c:formatCode>0.0_ ;[Red]\-0.0\ </c:formatCode>
                <c:ptCount val="8"/>
                <c:pt idx="0">
                  <c:v>0</c:v>
                </c:pt>
                <c:pt idx="1">
                  <c:v>-0.51813471502591402</c:v>
                </c:pt>
                <c:pt idx="2">
                  <c:v>-0.90673575129534034</c:v>
                </c:pt>
                <c:pt idx="3">
                  <c:v>-1.5544041450777237</c:v>
                </c:pt>
                <c:pt idx="4">
                  <c:v>-2.4611398963730644</c:v>
                </c:pt>
                <c:pt idx="5">
                  <c:v>-2.9792746113989601</c:v>
                </c:pt>
                <c:pt idx="6">
                  <c:v>-2.5906735751295336</c:v>
                </c:pt>
                <c:pt idx="7">
                  <c:v>-0.77720207253887108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A2-42A4-8B65-33FD41BE7B4F}"/>
            </c:ext>
          </c:extLst>
        </c:ser>
        <c:ser>
          <c:idx val="7"/>
          <c:order val="7"/>
          <c:tx>
            <c:strRef>
              <c:f>'체중, BMI'!$O$29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'체중, BMI'!$P$21:$W$21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'체중, BMI'!$P$29:$W$29</c:f>
              <c:numCache>
                <c:formatCode>0.0_ ;[Red]\-0.0\ </c:formatCode>
                <c:ptCount val="8"/>
                <c:pt idx="0">
                  <c:v>0</c:v>
                </c:pt>
                <c:pt idx="1">
                  <c:v>-3.5147392290249524</c:v>
                </c:pt>
                <c:pt idx="2">
                  <c:v>-3.0612244897959213</c:v>
                </c:pt>
                <c:pt idx="3">
                  <c:v>-4.4217687074829994</c:v>
                </c:pt>
                <c:pt idx="4">
                  <c:v>-4.7619047619047654</c:v>
                </c:pt>
                <c:pt idx="5">
                  <c:v>-4.8752834467120154</c:v>
                </c:pt>
                <c:pt idx="6">
                  <c:v>-7.0294784580498897</c:v>
                </c:pt>
                <c:pt idx="7">
                  <c:v>-9.2970521541950131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A2-42A4-8B65-33FD41BE7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4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Change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of weight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_ ;[Red]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3799652555586384"/>
          <c:y val="0.1126437636237682"/>
          <c:w val="0.83305224930088195"/>
          <c:h val="0.65352624454101305"/>
        </c:manualLayout>
      </c:layout>
      <c:lineChart>
        <c:grouping val="standard"/>
        <c:varyColors val="0"/>
        <c:ser>
          <c:idx val="0"/>
          <c:order val="0"/>
          <c:tx>
            <c:strRef>
              <c:f>허리엉덩이!$O$4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허리엉덩이!$P$4:$W$4</c:f>
              <c:numCache>
                <c:formatCode>0.0</c:formatCode>
                <c:ptCount val="8"/>
                <c:pt idx="0">
                  <c:v>94</c:v>
                </c:pt>
                <c:pt idx="1">
                  <c:v>93.5</c:v>
                </c:pt>
                <c:pt idx="2" formatCode="General">
                  <c:v>92</c:v>
                </c:pt>
                <c:pt idx="3" formatCode="General">
                  <c:v>90.5</c:v>
                </c:pt>
                <c:pt idx="4" formatCode="General">
                  <c:v>91</c:v>
                </c:pt>
                <c:pt idx="5" formatCode="General">
                  <c:v>90.5</c:v>
                </c:pt>
                <c:pt idx="6" formatCode="General">
                  <c:v>90</c:v>
                </c:pt>
                <c:pt idx="7" formatCode="General">
                  <c:v>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AC-413B-9541-A1C3D9B70AE5}"/>
            </c:ext>
          </c:extLst>
        </c:ser>
        <c:ser>
          <c:idx val="1"/>
          <c:order val="1"/>
          <c:tx>
            <c:strRef>
              <c:f>허리엉덩이!$O$5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허리엉덩이!$P$5:$W$5</c:f>
              <c:numCache>
                <c:formatCode>0.0</c:formatCode>
                <c:ptCount val="8"/>
                <c:pt idx="0">
                  <c:v>97.5</c:v>
                </c:pt>
                <c:pt idx="1">
                  <c:v>97.5</c:v>
                </c:pt>
                <c:pt idx="2" formatCode="General">
                  <c:v>96</c:v>
                </c:pt>
                <c:pt idx="3" formatCode="General">
                  <c:v>95.5</c:v>
                </c:pt>
                <c:pt idx="4" formatCode="General">
                  <c:v>94</c:v>
                </c:pt>
                <c:pt idx="5" formatCode="General">
                  <c:v>93.5</c:v>
                </c:pt>
                <c:pt idx="6" formatCode="General">
                  <c:v>93.5</c:v>
                </c:pt>
                <c:pt idx="7" formatCode="General">
                  <c:v>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AC-413B-9541-A1C3D9B70AE5}"/>
            </c:ext>
          </c:extLst>
        </c:ser>
        <c:ser>
          <c:idx val="2"/>
          <c:order val="2"/>
          <c:tx>
            <c:strRef>
              <c:f>허리엉덩이!$O$6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허리엉덩이!$P$6:$W$6</c:f>
              <c:numCache>
                <c:formatCode>0.0</c:formatCode>
                <c:ptCount val="8"/>
                <c:pt idx="0">
                  <c:v>89</c:v>
                </c:pt>
                <c:pt idx="1">
                  <c:v>87</c:v>
                </c:pt>
                <c:pt idx="2" formatCode="General">
                  <c:v>87</c:v>
                </c:pt>
                <c:pt idx="3" formatCode="General">
                  <c:v>88</c:v>
                </c:pt>
                <c:pt idx="4" formatCode="General">
                  <c:v>87.5</c:v>
                </c:pt>
                <c:pt idx="5" formatCode="General">
                  <c:v>87.5</c:v>
                </c:pt>
                <c:pt idx="6" formatCode="General">
                  <c:v>87.5</c:v>
                </c:pt>
                <c:pt idx="7" formatCode="General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AC-413B-9541-A1C3D9B70AE5}"/>
            </c:ext>
          </c:extLst>
        </c:ser>
        <c:ser>
          <c:idx val="3"/>
          <c:order val="3"/>
          <c:tx>
            <c:strRef>
              <c:f>허리엉덩이!$O$7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허리엉덩이!$P$7:$W$7</c:f>
              <c:numCache>
                <c:formatCode>0.0</c:formatCode>
                <c:ptCount val="8"/>
                <c:pt idx="0">
                  <c:v>93</c:v>
                </c:pt>
                <c:pt idx="1">
                  <c:v>92.5</c:v>
                </c:pt>
                <c:pt idx="2" formatCode="General">
                  <c:v>92.5</c:v>
                </c:pt>
                <c:pt idx="3" formatCode="General">
                  <c:v>93.5</c:v>
                </c:pt>
                <c:pt idx="4" formatCode="General">
                  <c:v>93</c:v>
                </c:pt>
                <c:pt idx="5" formatCode="General">
                  <c:v>91.5</c:v>
                </c:pt>
                <c:pt idx="6" formatCode="General">
                  <c:v>91</c:v>
                </c:pt>
                <c:pt idx="7" formatCode="General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AC-413B-9541-A1C3D9B70AE5}"/>
            </c:ext>
          </c:extLst>
        </c:ser>
        <c:ser>
          <c:idx val="4"/>
          <c:order val="4"/>
          <c:tx>
            <c:strRef>
              <c:f>허리엉덩이!$O$8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허리엉덩이!$P$8:$W$8</c:f>
              <c:numCache>
                <c:formatCode>0.0</c:formatCode>
                <c:ptCount val="8"/>
                <c:pt idx="0">
                  <c:v>81.5</c:v>
                </c:pt>
                <c:pt idx="1">
                  <c:v>82</c:v>
                </c:pt>
                <c:pt idx="2" formatCode="General">
                  <c:v>82.5</c:v>
                </c:pt>
                <c:pt idx="3" formatCode="General">
                  <c:v>80.5</c:v>
                </c:pt>
                <c:pt idx="4" formatCode="General">
                  <c:v>80</c:v>
                </c:pt>
                <c:pt idx="5" formatCode="General">
                  <c:v>79</c:v>
                </c:pt>
                <c:pt idx="6" formatCode="General">
                  <c:v>78.5</c:v>
                </c:pt>
                <c:pt idx="7" formatCode="General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AC-413B-9541-A1C3D9B70AE5}"/>
            </c:ext>
          </c:extLst>
        </c:ser>
        <c:ser>
          <c:idx val="5"/>
          <c:order val="5"/>
          <c:tx>
            <c:strRef>
              <c:f>허리엉덩이!$O$9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허리엉덩이!$P$9:$W$9</c:f>
              <c:numCache>
                <c:formatCode>0.0</c:formatCode>
                <c:ptCount val="8"/>
                <c:pt idx="0">
                  <c:v>94</c:v>
                </c:pt>
                <c:pt idx="1">
                  <c:v>94.5</c:v>
                </c:pt>
                <c:pt idx="2" formatCode="General">
                  <c:v>94</c:v>
                </c:pt>
                <c:pt idx="3" formatCode="General">
                  <c:v>96</c:v>
                </c:pt>
                <c:pt idx="4" formatCode="General">
                  <c:v>94</c:v>
                </c:pt>
                <c:pt idx="5" formatCode="General">
                  <c:v>94.5</c:v>
                </c:pt>
                <c:pt idx="6" formatCode="General">
                  <c:v>94.5</c:v>
                </c:pt>
                <c:pt idx="7" formatCode="General">
                  <c:v>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AC-413B-9541-A1C3D9B70AE5}"/>
            </c:ext>
          </c:extLst>
        </c:ser>
        <c:ser>
          <c:idx val="6"/>
          <c:order val="6"/>
          <c:tx>
            <c:strRef>
              <c:f>허리엉덩이!$O$10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허리엉덩이!$P$10:$W$10</c:f>
              <c:numCache>
                <c:formatCode>0.0</c:formatCode>
                <c:ptCount val="8"/>
                <c:pt idx="0">
                  <c:v>92</c:v>
                </c:pt>
                <c:pt idx="1">
                  <c:v>90</c:v>
                </c:pt>
                <c:pt idx="2" formatCode="General">
                  <c:v>88</c:v>
                </c:pt>
                <c:pt idx="3" formatCode="General">
                  <c:v>87.5</c:v>
                </c:pt>
                <c:pt idx="4" formatCode="General">
                  <c:v>89</c:v>
                </c:pt>
                <c:pt idx="5" formatCode="General">
                  <c:v>88.5</c:v>
                </c:pt>
                <c:pt idx="6" formatCode="General">
                  <c:v>89</c:v>
                </c:pt>
                <c:pt idx="7" formatCode="General">
                  <c:v>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AC-413B-9541-A1C3D9B70AE5}"/>
            </c:ext>
          </c:extLst>
        </c:ser>
        <c:ser>
          <c:idx val="7"/>
          <c:order val="7"/>
          <c:tx>
            <c:strRef>
              <c:f>허리엉덩이!$O$11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허리엉덩이!$P$11:$W$11</c:f>
              <c:numCache>
                <c:formatCode>0.0</c:formatCode>
                <c:ptCount val="8"/>
                <c:pt idx="0">
                  <c:v>81</c:v>
                </c:pt>
                <c:pt idx="1">
                  <c:v>81.5</c:v>
                </c:pt>
                <c:pt idx="2" formatCode="General">
                  <c:v>81</c:v>
                </c:pt>
                <c:pt idx="3" formatCode="General">
                  <c:v>80</c:v>
                </c:pt>
                <c:pt idx="4" formatCode="General">
                  <c:v>80.5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DAC-413B-9541-A1C3D9B70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 circumference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(cm)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41925926623002"/>
          <c:y val="2.17559709241952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869390057207318"/>
          <c:y val="0.11527583527583528"/>
          <c:w val="0.791015631294819"/>
          <c:h val="0.65960048700206175"/>
        </c:manualLayout>
      </c:layout>
      <c:lineChart>
        <c:grouping val="standard"/>
        <c:varyColors val="0"/>
        <c:ser>
          <c:idx val="0"/>
          <c:order val="0"/>
          <c:tx>
            <c:strRef>
              <c:f>허리엉덩이!$AA$4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허리엉덩이!$AB$4:$AI$4</c:f>
              <c:numCache>
                <c:formatCode>0.0_ ;[Red]\-0.0\ </c:formatCode>
                <c:ptCount val="8"/>
                <c:pt idx="0">
                  <c:v>0</c:v>
                </c:pt>
                <c:pt idx="1">
                  <c:v>-0.53191489361702127</c:v>
                </c:pt>
                <c:pt idx="2">
                  <c:v>-2.1276595744680851</c:v>
                </c:pt>
                <c:pt idx="3">
                  <c:v>-3.7234042553191489</c:v>
                </c:pt>
                <c:pt idx="4">
                  <c:v>-3.1914893617021276</c:v>
                </c:pt>
                <c:pt idx="5">
                  <c:v>-3.7234042553191489</c:v>
                </c:pt>
                <c:pt idx="6">
                  <c:v>-4.2553191489361701</c:v>
                </c:pt>
                <c:pt idx="7">
                  <c:v>-1.5957446808510638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F-4BE3-8959-B95277631E73}"/>
            </c:ext>
          </c:extLst>
        </c:ser>
        <c:ser>
          <c:idx val="1"/>
          <c:order val="1"/>
          <c:tx>
            <c:strRef>
              <c:f>허리엉덩이!$AA$5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허리엉덩이!$AB$5:$AI$5</c:f>
              <c:numCache>
                <c:formatCode>0.0_ ;[Red]\-0.0\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-1.5384615384615385</c:v>
                </c:pt>
                <c:pt idx="3">
                  <c:v>-2.0512820512820511</c:v>
                </c:pt>
                <c:pt idx="4">
                  <c:v>-3.5897435897435894</c:v>
                </c:pt>
                <c:pt idx="5">
                  <c:v>-4.1025641025641022</c:v>
                </c:pt>
                <c:pt idx="6">
                  <c:v>-4.1025641025641022</c:v>
                </c:pt>
                <c:pt idx="7">
                  <c:v>-1.0256410256410255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F-4BE3-8959-B95277631E73}"/>
            </c:ext>
          </c:extLst>
        </c:ser>
        <c:ser>
          <c:idx val="2"/>
          <c:order val="2"/>
          <c:tx>
            <c:strRef>
              <c:f>허리엉덩이!$AA$6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허리엉덩이!$AB$6:$AI$6</c:f>
              <c:numCache>
                <c:formatCode>0.0_ ;[Red]\-0.0\ </c:formatCode>
                <c:ptCount val="8"/>
                <c:pt idx="0">
                  <c:v>0</c:v>
                </c:pt>
                <c:pt idx="1">
                  <c:v>-2.2471910112359552</c:v>
                </c:pt>
                <c:pt idx="2">
                  <c:v>-2.2471910112359552</c:v>
                </c:pt>
                <c:pt idx="3">
                  <c:v>-1.1235955056179776</c:v>
                </c:pt>
                <c:pt idx="4">
                  <c:v>-1.6853932584269662</c:v>
                </c:pt>
                <c:pt idx="5">
                  <c:v>-1.6853932584269662</c:v>
                </c:pt>
                <c:pt idx="6">
                  <c:v>-1.6853932584269662</c:v>
                </c:pt>
                <c:pt idx="7">
                  <c:v>-1.6853932584269662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F-4BE3-8959-B95277631E73}"/>
            </c:ext>
          </c:extLst>
        </c:ser>
        <c:ser>
          <c:idx val="3"/>
          <c:order val="3"/>
          <c:tx>
            <c:strRef>
              <c:f>허리엉덩이!$AA$7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허리엉덩이!$AB$7:$AI$7</c:f>
              <c:numCache>
                <c:formatCode>0.0_ ;[Red]\-0.0\ </c:formatCode>
                <c:ptCount val="8"/>
                <c:pt idx="0">
                  <c:v>0</c:v>
                </c:pt>
                <c:pt idx="1">
                  <c:v>-0.53763440860215062</c:v>
                </c:pt>
                <c:pt idx="2">
                  <c:v>-0.53763440860215062</c:v>
                </c:pt>
                <c:pt idx="3">
                  <c:v>0.53763440860215062</c:v>
                </c:pt>
                <c:pt idx="4">
                  <c:v>0</c:v>
                </c:pt>
                <c:pt idx="5">
                  <c:v>-1.6129032258064515</c:v>
                </c:pt>
                <c:pt idx="6">
                  <c:v>-2.1505376344086025</c:v>
                </c:pt>
                <c:pt idx="7">
                  <c:v>-2.1505376344086025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3F-4BE3-8959-B95277631E73}"/>
            </c:ext>
          </c:extLst>
        </c:ser>
        <c:ser>
          <c:idx val="4"/>
          <c:order val="4"/>
          <c:tx>
            <c:strRef>
              <c:f>허리엉덩이!$AA$8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허리엉덩이!$AB$8:$AI$8</c:f>
              <c:numCache>
                <c:formatCode>0.0_ ;[Red]\-0.0\ </c:formatCode>
                <c:ptCount val="8"/>
                <c:pt idx="0">
                  <c:v>0</c:v>
                </c:pt>
                <c:pt idx="1">
                  <c:v>0.61349693251533743</c:v>
                </c:pt>
                <c:pt idx="2">
                  <c:v>1.2269938650306749</c:v>
                </c:pt>
                <c:pt idx="3">
                  <c:v>-1.2269938650306749</c:v>
                </c:pt>
                <c:pt idx="4">
                  <c:v>-1.8404907975460123</c:v>
                </c:pt>
                <c:pt idx="5">
                  <c:v>-3.0674846625766872</c:v>
                </c:pt>
                <c:pt idx="6">
                  <c:v>-3.6809815950920246</c:v>
                </c:pt>
                <c:pt idx="7">
                  <c:v>-3.0674846625766872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3F-4BE3-8959-B95277631E73}"/>
            </c:ext>
          </c:extLst>
        </c:ser>
        <c:ser>
          <c:idx val="5"/>
          <c:order val="5"/>
          <c:tx>
            <c:strRef>
              <c:f>허리엉덩이!$AA$9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허리엉덩이!$AB$9:$AI$9</c:f>
              <c:numCache>
                <c:formatCode>0.0_ ;[Red]\-0.0\ </c:formatCode>
                <c:ptCount val="8"/>
                <c:pt idx="0">
                  <c:v>0</c:v>
                </c:pt>
                <c:pt idx="1">
                  <c:v>0.53191489361702127</c:v>
                </c:pt>
                <c:pt idx="2">
                  <c:v>0</c:v>
                </c:pt>
                <c:pt idx="3">
                  <c:v>2.1276595744680851</c:v>
                </c:pt>
                <c:pt idx="4">
                  <c:v>0</c:v>
                </c:pt>
                <c:pt idx="5">
                  <c:v>0.53191489361702127</c:v>
                </c:pt>
                <c:pt idx="6">
                  <c:v>0.53191489361702127</c:v>
                </c:pt>
                <c:pt idx="7">
                  <c:v>1.5957446808510638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3F-4BE3-8959-B95277631E73}"/>
            </c:ext>
          </c:extLst>
        </c:ser>
        <c:ser>
          <c:idx val="6"/>
          <c:order val="6"/>
          <c:tx>
            <c:strRef>
              <c:f>허리엉덩이!$AA$10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허리엉덩이!$AB$10:$AI$10</c:f>
              <c:numCache>
                <c:formatCode>0.0_ ;[Red]\-0.0\ </c:formatCode>
                <c:ptCount val="8"/>
                <c:pt idx="0">
                  <c:v>0</c:v>
                </c:pt>
                <c:pt idx="1">
                  <c:v>-2.1739130434782608</c:v>
                </c:pt>
                <c:pt idx="2">
                  <c:v>-4.3478260869565215</c:v>
                </c:pt>
                <c:pt idx="3">
                  <c:v>-4.8913043478260869</c:v>
                </c:pt>
                <c:pt idx="4">
                  <c:v>-3.2608695652173911</c:v>
                </c:pt>
                <c:pt idx="5">
                  <c:v>-3.804347826086957</c:v>
                </c:pt>
                <c:pt idx="6">
                  <c:v>-3.2608695652173911</c:v>
                </c:pt>
                <c:pt idx="7">
                  <c:v>-2.7173913043478262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3F-4BE3-8959-B95277631E73}"/>
            </c:ext>
          </c:extLst>
        </c:ser>
        <c:ser>
          <c:idx val="7"/>
          <c:order val="7"/>
          <c:tx>
            <c:strRef>
              <c:f>허리엉덩이!$AA$11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허리엉덩이!$AB$11:$AI$11</c:f>
              <c:numCache>
                <c:formatCode>0.0_ ;[Red]\-0.0\ </c:formatCode>
                <c:ptCount val="8"/>
                <c:pt idx="0">
                  <c:v>0</c:v>
                </c:pt>
                <c:pt idx="1">
                  <c:v>0.61728395061728392</c:v>
                </c:pt>
                <c:pt idx="2">
                  <c:v>0</c:v>
                </c:pt>
                <c:pt idx="3">
                  <c:v>-1.2345679012345678</c:v>
                </c:pt>
                <c:pt idx="4">
                  <c:v>-0.61728395061728392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3F-4BE3-8959-B95277631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3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circumference change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3799652555586384"/>
          <c:y val="0.1126437636237682"/>
          <c:w val="0.83305224930088195"/>
          <c:h val="0.65352624454101305"/>
        </c:manualLayout>
      </c:layout>
      <c:lineChart>
        <c:grouping val="standard"/>
        <c:varyColors val="0"/>
        <c:ser>
          <c:idx val="0"/>
          <c:order val="0"/>
          <c:tx>
            <c:strRef>
              <c:f>허리엉덩이!$O$13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허리엉덩이!$P$13:$W$13</c:f>
              <c:numCache>
                <c:formatCode>General</c:formatCode>
                <c:ptCount val="8"/>
                <c:pt idx="0">
                  <c:v>92.5</c:v>
                </c:pt>
                <c:pt idx="1">
                  <c:v>94</c:v>
                </c:pt>
                <c:pt idx="2">
                  <c:v>95</c:v>
                </c:pt>
                <c:pt idx="3">
                  <c:v>96</c:v>
                </c:pt>
                <c:pt idx="4">
                  <c:v>94</c:v>
                </c:pt>
                <c:pt idx="5">
                  <c:v>94</c:v>
                </c:pt>
                <c:pt idx="6">
                  <c:v>93.5</c:v>
                </c:pt>
                <c:pt idx="7">
                  <c:v>94.5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7-4C0B-A02E-DB43B020F2E1}"/>
            </c:ext>
          </c:extLst>
        </c:ser>
        <c:ser>
          <c:idx val="1"/>
          <c:order val="1"/>
          <c:tx>
            <c:strRef>
              <c:f>허리엉덩이!$O$14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허리엉덩이!$P$14:$W$14</c:f>
              <c:numCache>
                <c:formatCode>General</c:formatCode>
                <c:ptCount val="8"/>
                <c:pt idx="0">
                  <c:v>87.5</c:v>
                </c:pt>
                <c:pt idx="1">
                  <c:v>84.5</c:v>
                </c:pt>
                <c:pt idx="2">
                  <c:v>83.5</c:v>
                </c:pt>
                <c:pt idx="3">
                  <c:v>81.5</c:v>
                </c:pt>
                <c:pt idx="4">
                  <c:v>82</c:v>
                </c:pt>
                <c:pt idx="5">
                  <c:v>81</c:v>
                </c:pt>
                <c:pt idx="6">
                  <c:v>81</c:v>
                </c:pt>
                <c:pt idx="7">
                  <c:v>80.5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7-4C0B-A02E-DB43B020F2E1}"/>
            </c:ext>
          </c:extLst>
        </c:ser>
        <c:ser>
          <c:idx val="2"/>
          <c:order val="2"/>
          <c:tx>
            <c:strRef>
              <c:f>허리엉덩이!$O$15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허리엉덩이!$P$15:$W$15</c:f>
              <c:numCache>
                <c:formatCode>General</c:formatCode>
                <c:ptCount val="8"/>
                <c:pt idx="0">
                  <c:v>92</c:v>
                </c:pt>
                <c:pt idx="1">
                  <c:v>92</c:v>
                </c:pt>
                <c:pt idx="2">
                  <c:v>90.5</c:v>
                </c:pt>
                <c:pt idx="3">
                  <c:v>90.5</c:v>
                </c:pt>
                <c:pt idx="4">
                  <c:v>90.5</c:v>
                </c:pt>
                <c:pt idx="5">
                  <c:v>89.5</c:v>
                </c:pt>
                <c:pt idx="6">
                  <c:v>90</c:v>
                </c:pt>
                <c:pt idx="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A7-4C0B-A02E-DB43B020F2E1}"/>
            </c:ext>
          </c:extLst>
        </c:ser>
        <c:ser>
          <c:idx val="3"/>
          <c:order val="3"/>
          <c:tx>
            <c:strRef>
              <c:f>허리엉덩이!$O$16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허리엉덩이!$P$16:$W$16</c:f>
              <c:numCache>
                <c:formatCode>General</c:formatCode>
                <c:ptCount val="8"/>
                <c:pt idx="0">
                  <c:v>97.5</c:v>
                </c:pt>
                <c:pt idx="1">
                  <c:v>97.5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A7-4C0B-A02E-DB43B020F2E1}"/>
            </c:ext>
          </c:extLst>
        </c:ser>
        <c:ser>
          <c:idx val="4"/>
          <c:order val="4"/>
          <c:tx>
            <c:strRef>
              <c:f>허리엉덩이!$O$17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허리엉덩이!$P$17:$W$17</c:f>
              <c:numCache>
                <c:formatCode>General</c:formatCode>
                <c:ptCount val="8"/>
                <c:pt idx="0">
                  <c:v>99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96.5</c:v>
                </c:pt>
                <c:pt idx="6">
                  <c:v>96</c:v>
                </c:pt>
                <c:pt idx="7">
                  <c:v>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A7-4C0B-A02E-DB43B020F2E1}"/>
            </c:ext>
          </c:extLst>
        </c:ser>
        <c:ser>
          <c:idx val="5"/>
          <c:order val="5"/>
          <c:tx>
            <c:strRef>
              <c:f>허리엉덩이!$O$18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허리엉덩이!$P$18:$W$18</c:f>
              <c:numCache>
                <c:formatCode>General</c:formatCode>
                <c:ptCount val="8"/>
                <c:pt idx="0">
                  <c:v>100.5</c:v>
                </c:pt>
                <c:pt idx="1">
                  <c:v>99</c:v>
                </c:pt>
                <c:pt idx="2">
                  <c:v>99</c:v>
                </c:pt>
                <c:pt idx="3">
                  <c:v>98.5</c:v>
                </c:pt>
                <c:pt idx="4">
                  <c:v>97</c:v>
                </c:pt>
                <c:pt idx="5">
                  <c:v>96.5</c:v>
                </c:pt>
                <c:pt idx="6">
                  <c:v>98</c:v>
                </c:pt>
                <c:pt idx="7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A7-4C0B-A02E-DB43B020F2E1}"/>
            </c:ext>
          </c:extLst>
        </c:ser>
        <c:ser>
          <c:idx val="6"/>
          <c:order val="6"/>
          <c:tx>
            <c:strRef>
              <c:f>허리엉덩이!$O$19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허리엉덩이!$P$19:$W$19</c:f>
              <c:numCache>
                <c:formatCode>General</c:formatCode>
                <c:ptCount val="8"/>
                <c:pt idx="0">
                  <c:v>91</c:v>
                </c:pt>
                <c:pt idx="1">
                  <c:v>90.5</c:v>
                </c:pt>
                <c:pt idx="2">
                  <c:v>89.5</c:v>
                </c:pt>
                <c:pt idx="3">
                  <c:v>90</c:v>
                </c:pt>
                <c:pt idx="4">
                  <c:v>89</c:v>
                </c:pt>
                <c:pt idx="5">
                  <c:v>89</c:v>
                </c:pt>
                <c:pt idx="6">
                  <c:v>88.5</c:v>
                </c:pt>
                <c:pt idx="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A7-4C0B-A02E-DB43B020F2E1}"/>
            </c:ext>
          </c:extLst>
        </c:ser>
        <c:ser>
          <c:idx val="7"/>
          <c:order val="7"/>
          <c:tx>
            <c:strRef>
              <c:f>허리엉덩이!$O$20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허리엉덩이!$P$20:$W$20</c:f>
              <c:numCache>
                <c:formatCode>General</c:formatCode>
                <c:ptCount val="8"/>
                <c:pt idx="0">
                  <c:v>93.5</c:v>
                </c:pt>
                <c:pt idx="1">
                  <c:v>94</c:v>
                </c:pt>
                <c:pt idx="2">
                  <c:v>95</c:v>
                </c:pt>
                <c:pt idx="3">
                  <c:v>93</c:v>
                </c:pt>
                <c:pt idx="4">
                  <c:v>93.5</c:v>
                </c:pt>
                <c:pt idx="5">
                  <c:v>93</c:v>
                </c:pt>
                <c:pt idx="6">
                  <c:v>93</c:v>
                </c:pt>
                <c:pt idx="7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7A7-4C0B-A02E-DB43B020F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At val="75"/>
        <c:auto val="1"/>
        <c:lblAlgn val="ctr"/>
        <c:lblOffset val="100"/>
        <c:noMultiLvlLbl val="0"/>
      </c:catAx>
      <c:valAx>
        <c:axId val="102281227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 circumference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(cm)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2672298865718084"/>
          <c:y val="2.5052959501557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869390057207318"/>
          <c:y val="0.11527583527583528"/>
          <c:w val="0.791015631294819"/>
          <c:h val="0.65960048700206175"/>
        </c:manualLayout>
      </c:layout>
      <c:lineChart>
        <c:grouping val="standard"/>
        <c:varyColors val="0"/>
        <c:ser>
          <c:idx val="0"/>
          <c:order val="0"/>
          <c:tx>
            <c:strRef>
              <c:f>허리엉덩이!$AA$13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허리엉덩이!$AB$13:$AI$13</c:f>
              <c:numCache>
                <c:formatCode>0.0_ ;[Red]\-0.0\ </c:formatCode>
                <c:ptCount val="8"/>
                <c:pt idx="0">
                  <c:v>0</c:v>
                </c:pt>
                <c:pt idx="1">
                  <c:v>1.6216216216216217</c:v>
                </c:pt>
                <c:pt idx="2">
                  <c:v>2.7027027027027026</c:v>
                </c:pt>
                <c:pt idx="3">
                  <c:v>3.7837837837837842</c:v>
                </c:pt>
                <c:pt idx="4">
                  <c:v>1.6216216216216217</c:v>
                </c:pt>
                <c:pt idx="5">
                  <c:v>1.6216216216216217</c:v>
                </c:pt>
                <c:pt idx="6">
                  <c:v>1.0810810810810811</c:v>
                </c:pt>
                <c:pt idx="7">
                  <c:v>2.1621621621621623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9-4C0D-A26E-D013A0A06F25}"/>
            </c:ext>
          </c:extLst>
        </c:ser>
        <c:ser>
          <c:idx val="1"/>
          <c:order val="1"/>
          <c:tx>
            <c:strRef>
              <c:f>허리엉덩이!$AA$14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허리엉덩이!$AB$14:$AI$14</c:f>
              <c:numCache>
                <c:formatCode>0.0_ ;[Red]\-0.0\ </c:formatCode>
                <c:ptCount val="8"/>
                <c:pt idx="0">
                  <c:v>0</c:v>
                </c:pt>
                <c:pt idx="1">
                  <c:v>-3.4285714285714288</c:v>
                </c:pt>
                <c:pt idx="2">
                  <c:v>-4.5714285714285712</c:v>
                </c:pt>
                <c:pt idx="3">
                  <c:v>-6.8571428571428577</c:v>
                </c:pt>
                <c:pt idx="4">
                  <c:v>-6.2857142857142865</c:v>
                </c:pt>
                <c:pt idx="5">
                  <c:v>-7.4285714285714288</c:v>
                </c:pt>
                <c:pt idx="6">
                  <c:v>-7.4285714285714288</c:v>
                </c:pt>
                <c:pt idx="7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9-4C0D-A26E-D013A0A06F25}"/>
            </c:ext>
          </c:extLst>
        </c:ser>
        <c:ser>
          <c:idx val="2"/>
          <c:order val="2"/>
          <c:tx>
            <c:strRef>
              <c:f>허리엉덩이!$AA$15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허리엉덩이!$AB$15:$AI$15</c:f>
              <c:numCache>
                <c:formatCode>0.0_ ;[Red]\-0.0\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-1.6304347826086956</c:v>
                </c:pt>
                <c:pt idx="3">
                  <c:v>-1.6304347826086956</c:v>
                </c:pt>
                <c:pt idx="4">
                  <c:v>-1.6304347826086956</c:v>
                </c:pt>
                <c:pt idx="5">
                  <c:v>-2.7173913043478262</c:v>
                </c:pt>
                <c:pt idx="6">
                  <c:v>-2.1739130434782608</c:v>
                </c:pt>
                <c:pt idx="7">
                  <c:v>-4.3478260869565215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9-4C0D-A26E-D013A0A06F25}"/>
            </c:ext>
          </c:extLst>
        </c:ser>
        <c:ser>
          <c:idx val="3"/>
          <c:order val="3"/>
          <c:tx>
            <c:strRef>
              <c:f>허리엉덩이!$AA$16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허리엉덩이!$AB$16:$AI$16</c:f>
              <c:numCache>
                <c:formatCode>0.0_ ;[Red]\-0.0\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0.51282051282051277</c:v>
                </c:pt>
                <c:pt idx="3">
                  <c:v>-0.51282051282051277</c:v>
                </c:pt>
                <c:pt idx="4">
                  <c:v>-2.5641025641025639</c:v>
                </c:pt>
                <c:pt idx="5">
                  <c:v>-2.5641025641025639</c:v>
                </c:pt>
                <c:pt idx="6">
                  <c:v>-1.5384615384615385</c:v>
                </c:pt>
                <c:pt idx="7">
                  <c:v>-0.51282051282051277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9-4C0D-A26E-D013A0A06F25}"/>
            </c:ext>
          </c:extLst>
        </c:ser>
        <c:ser>
          <c:idx val="4"/>
          <c:order val="4"/>
          <c:tx>
            <c:strRef>
              <c:f>허리엉덩이!$AA$17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허리엉덩이!$AB$17:$AI$17</c:f>
              <c:numCache>
                <c:formatCode>0.0_ ;[Red]\-0.0\ </c:formatCode>
                <c:ptCount val="8"/>
                <c:pt idx="0">
                  <c:v>0</c:v>
                </c:pt>
                <c:pt idx="1">
                  <c:v>-2.0202020202020203</c:v>
                </c:pt>
                <c:pt idx="2">
                  <c:v>-2.0202020202020203</c:v>
                </c:pt>
                <c:pt idx="3">
                  <c:v>-2.0202020202020203</c:v>
                </c:pt>
                <c:pt idx="4">
                  <c:v>-2.0202020202020203</c:v>
                </c:pt>
                <c:pt idx="5">
                  <c:v>-2.5252525252525251</c:v>
                </c:pt>
                <c:pt idx="6">
                  <c:v>-3.0303030303030303</c:v>
                </c:pt>
                <c:pt idx="7">
                  <c:v>-2.5252525252525251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D9-4C0D-A26E-D013A0A06F25}"/>
            </c:ext>
          </c:extLst>
        </c:ser>
        <c:ser>
          <c:idx val="5"/>
          <c:order val="5"/>
          <c:tx>
            <c:strRef>
              <c:f>허리엉덩이!$AA$18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허리엉덩이!$AB$18:$AI$18</c:f>
              <c:numCache>
                <c:formatCode>0.0_ ;[Red]\-0.0\ </c:formatCode>
                <c:ptCount val="8"/>
                <c:pt idx="0">
                  <c:v>0</c:v>
                </c:pt>
                <c:pt idx="1">
                  <c:v>-1.4925373134328357</c:v>
                </c:pt>
                <c:pt idx="2">
                  <c:v>-1.4925373134328357</c:v>
                </c:pt>
                <c:pt idx="3">
                  <c:v>-1.9900497512437811</c:v>
                </c:pt>
                <c:pt idx="4">
                  <c:v>-3.4825870646766171</c:v>
                </c:pt>
                <c:pt idx="5">
                  <c:v>-3.9800995024875623</c:v>
                </c:pt>
                <c:pt idx="6">
                  <c:v>-2.4875621890547266</c:v>
                </c:pt>
                <c:pt idx="7">
                  <c:v>-2.9850746268656714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D9-4C0D-A26E-D013A0A06F25}"/>
            </c:ext>
          </c:extLst>
        </c:ser>
        <c:ser>
          <c:idx val="6"/>
          <c:order val="6"/>
          <c:tx>
            <c:strRef>
              <c:f>허리엉덩이!$AA$19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허리엉덩이!$AB$19:$AI$19</c:f>
              <c:numCache>
                <c:formatCode>0.0_ ;[Red]\-0.0\ </c:formatCode>
                <c:ptCount val="8"/>
                <c:pt idx="0">
                  <c:v>0</c:v>
                </c:pt>
                <c:pt idx="1">
                  <c:v>-0.5494505494505495</c:v>
                </c:pt>
                <c:pt idx="2">
                  <c:v>-1.6483516483516485</c:v>
                </c:pt>
                <c:pt idx="3">
                  <c:v>-1.098901098901099</c:v>
                </c:pt>
                <c:pt idx="4">
                  <c:v>-2.197802197802198</c:v>
                </c:pt>
                <c:pt idx="5">
                  <c:v>-2.197802197802198</c:v>
                </c:pt>
                <c:pt idx="6">
                  <c:v>-2.7472527472527473</c:v>
                </c:pt>
                <c:pt idx="7">
                  <c:v>-3.296703296703297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D9-4C0D-A26E-D013A0A06F25}"/>
            </c:ext>
          </c:extLst>
        </c:ser>
        <c:ser>
          <c:idx val="7"/>
          <c:order val="7"/>
          <c:tx>
            <c:strRef>
              <c:f>허리엉덩이!$AA$20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허리엉덩이!$AB$20:$AI$20</c:f>
              <c:numCache>
                <c:formatCode>0.0_ ;[Red]\-0.0\ </c:formatCode>
                <c:ptCount val="8"/>
                <c:pt idx="0">
                  <c:v>0</c:v>
                </c:pt>
                <c:pt idx="1">
                  <c:v>0.53475935828876997</c:v>
                </c:pt>
                <c:pt idx="2">
                  <c:v>1.6042780748663104</c:v>
                </c:pt>
                <c:pt idx="3">
                  <c:v>-0.53475935828876997</c:v>
                </c:pt>
                <c:pt idx="4">
                  <c:v>0</c:v>
                </c:pt>
                <c:pt idx="5">
                  <c:v>-0.53475935828876997</c:v>
                </c:pt>
                <c:pt idx="6">
                  <c:v>-0.53475935828876997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D9-4C0D-A26E-D013A0A06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4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circumference change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3799652555586384"/>
          <c:y val="0.1126437636237682"/>
          <c:w val="0.83305224930088195"/>
          <c:h val="0.65352624454101305"/>
        </c:manualLayout>
      </c:layout>
      <c:lineChart>
        <c:grouping val="standard"/>
        <c:varyColors val="0"/>
        <c:ser>
          <c:idx val="0"/>
          <c:order val="0"/>
          <c:tx>
            <c:strRef>
              <c:f>허리엉덩이!$O$22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허리엉덩이!$P$22:$W$22</c:f>
              <c:numCache>
                <c:formatCode>General</c:formatCode>
                <c:ptCount val="8"/>
                <c:pt idx="0">
                  <c:v>92</c:v>
                </c:pt>
                <c:pt idx="1">
                  <c:v>91</c:v>
                </c:pt>
                <c:pt idx="2">
                  <c:v>92</c:v>
                </c:pt>
                <c:pt idx="3">
                  <c:v>92.5</c:v>
                </c:pt>
                <c:pt idx="4">
                  <c:v>93</c:v>
                </c:pt>
                <c:pt idx="5">
                  <c:v>89</c:v>
                </c:pt>
                <c:pt idx="6">
                  <c:v>88.5</c:v>
                </c:pt>
                <c:pt idx="7">
                  <c:v>90.5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8-4D0C-93C6-B4703CD11369}"/>
            </c:ext>
          </c:extLst>
        </c:ser>
        <c:ser>
          <c:idx val="1"/>
          <c:order val="1"/>
          <c:tx>
            <c:strRef>
              <c:f>허리엉덩이!$O$23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허리엉덩이!$P$23:$W$23</c:f>
              <c:numCache>
                <c:formatCode>General</c:formatCode>
                <c:ptCount val="8"/>
                <c:pt idx="0">
                  <c:v>94.5</c:v>
                </c:pt>
                <c:pt idx="1">
                  <c:v>93.5</c:v>
                </c:pt>
                <c:pt idx="2">
                  <c:v>92.5</c:v>
                </c:pt>
                <c:pt idx="3">
                  <c:v>92.5</c:v>
                </c:pt>
                <c:pt idx="4">
                  <c:v>91.5</c:v>
                </c:pt>
                <c:pt idx="5">
                  <c:v>89</c:v>
                </c:pt>
                <c:pt idx="6">
                  <c:v>87.5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8-4D0C-93C6-B4703CD11369}"/>
            </c:ext>
          </c:extLst>
        </c:ser>
        <c:ser>
          <c:idx val="2"/>
          <c:order val="2"/>
          <c:tx>
            <c:strRef>
              <c:f>허리엉덩이!$O$24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허리엉덩이!$P$24:$W$24</c:f>
              <c:numCache>
                <c:formatCode>General</c:formatCode>
                <c:ptCount val="8"/>
                <c:pt idx="0">
                  <c:v>89.5</c:v>
                </c:pt>
                <c:pt idx="1">
                  <c:v>88.5</c:v>
                </c:pt>
                <c:pt idx="2">
                  <c:v>89</c:v>
                </c:pt>
                <c:pt idx="3">
                  <c:v>86.5</c:v>
                </c:pt>
                <c:pt idx="4">
                  <c:v>86</c:v>
                </c:pt>
                <c:pt idx="5">
                  <c:v>85.5</c:v>
                </c:pt>
                <c:pt idx="6">
                  <c:v>86.5</c:v>
                </c:pt>
                <c:pt idx="7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28-4D0C-93C6-B4703CD11369}"/>
            </c:ext>
          </c:extLst>
        </c:ser>
        <c:ser>
          <c:idx val="3"/>
          <c:order val="3"/>
          <c:tx>
            <c:strRef>
              <c:f>허리엉덩이!$O$25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허리엉덩이!$P$25:$W$25</c:f>
              <c:numCache>
                <c:formatCode>General</c:formatCode>
                <c:ptCount val="8"/>
                <c:pt idx="0">
                  <c:v>102.5</c:v>
                </c:pt>
                <c:pt idx="1">
                  <c:v>102</c:v>
                </c:pt>
                <c:pt idx="2">
                  <c:v>100.5</c:v>
                </c:pt>
                <c:pt idx="3">
                  <c:v>100</c:v>
                </c:pt>
                <c:pt idx="4">
                  <c:v>99</c:v>
                </c:pt>
                <c:pt idx="5">
                  <c:v>99</c:v>
                </c:pt>
                <c:pt idx="6">
                  <c:v>98</c:v>
                </c:pt>
                <c:pt idx="7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28-4D0C-93C6-B4703CD11369}"/>
            </c:ext>
          </c:extLst>
        </c:ser>
        <c:ser>
          <c:idx val="4"/>
          <c:order val="4"/>
          <c:tx>
            <c:strRef>
              <c:f>허리엉덩이!$O$26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허리엉덩이!$P$26:$W$26</c:f>
              <c:numCache>
                <c:formatCode>General</c:formatCode>
                <c:ptCount val="8"/>
                <c:pt idx="0">
                  <c:v>95.5</c:v>
                </c:pt>
                <c:pt idx="1">
                  <c:v>96</c:v>
                </c:pt>
                <c:pt idx="2">
                  <c:v>96.5</c:v>
                </c:pt>
                <c:pt idx="3">
                  <c:v>97</c:v>
                </c:pt>
                <c:pt idx="4">
                  <c:v>96.5</c:v>
                </c:pt>
                <c:pt idx="5">
                  <c:v>96</c:v>
                </c:pt>
                <c:pt idx="6">
                  <c:v>96</c:v>
                </c:pt>
                <c:pt idx="7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28-4D0C-93C6-B4703CD11369}"/>
            </c:ext>
          </c:extLst>
        </c:ser>
        <c:ser>
          <c:idx val="5"/>
          <c:order val="5"/>
          <c:tx>
            <c:strRef>
              <c:f>허리엉덩이!$O$27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허리엉덩이!$P$27:$W$27</c:f>
              <c:numCache>
                <c:formatCode>General</c:formatCode>
                <c:ptCount val="8"/>
                <c:pt idx="0">
                  <c:v>90</c:v>
                </c:pt>
                <c:pt idx="1">
                  <c:v>88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86</c:v>
                </c:pt>
                <c:pt idx="6">
                  <c:v>86</c:v>
                </c:pt>
                <c:pt idx="7">
                  <c:v>86.5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28-4D0C-93C6-B4703CD11369}"/>
            </c:ext>
          </c:extLst>
        </c:ser>
        <c:ser>
          <c:idx val="6"/>
          <c:order val="6"/>
          <c:tx>
            <c:strRef>
              <c:f>허리엉덩이!$O$28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허리엉덩이!$P$28:$W$28</c:f>
              <c:numCache>
                <c:formatCode>General</c:formatCode>
                <c:ptCount val="8"/>
                <c:pt idx="0">
                  <c:v>93.5</c:v>
                </c:pt>
                <c:pt idx="1">
                  <c:v>93</c:v>
                </c:pt>
                <c:pt idx="2">
                  <c:v>92</c:v>
                </c:pt>
                <c:pt idx="3">
                  <c:v>91</c:v>
                </c:pt>
                <c:pt idx="4">
                  <c:v>90.5</c:v>
                </c:pt>
                <c:pt idx="5">
                  <c:v>89.5</c:v>
                </c:pt>
                <c:pt idx="6">
                  <c:v>89.5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28-4D0C-93C6-B4703CD11369}"/>
            </c:ext>
          </c:extLst>
        </c:ser>
        <c:ser>
          <c:idx val="7"/>
          <c:order val="7"/>
          <c:tx>
            <c:strRef>
              <c:f>허리엉덩이!$O$29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허리엉덩이!$P$29:$W$29</c:f>
              <c:numCache>
                <c:formatCode>General</c:formatCode>
                <c:ptCount val="8"/>
                <c:pt idx="0">
                  <c:v>92.5</c:v>
                </c:pt>
                <c:pt idx="1">
                  <c:v>92</c:v>
                </c:pt>
                <c:pt idx="2">
                  <c:v>91.5</c:v>
                </c:pt>
                <c:pt idx="3">
                  <c:v>91</c:v>
                </c:pt>
                <c:pt idx="4">
                  <c:v>90</c:v>
                </c:pt>
                <c:pt idx="5">
                  <c:v>88.5</c:v>
                </c:pt>
                <c:pt idx="6">
                  <c:v>87.5</c:v>
                </c:pt>
                <c:pt idx="7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28-4D0C-93C6-B4703CD11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At val="75"/>
        <c:auto val="1"/>
        <c:lblAlgn val="ctr"/>
        <c:lblOffset val="100"/>
        <c:noMultiLvlLbl val="0"/>
      </c:catAx>
      <c:valAx>
        <c:axId val="102281227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 circumference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(cm)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2672298865718084"/>
          <c:y val="2.5052959501557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869390057207318"/>
          <c:y val="0.11527583527583528"/>
          <c:w val="0.791015631294819"/>
          <c:h val="0.65960048700206175"/>
        </c:manualLayout>
      </c:layout>
      <c:lineChart>
        <c:grouping val="standard"/>
        <c:varyColors val="0"/>
        <c:ser>
          <c:idx val="0"/>
          <c:order val="0"/>
          <c:tx>
            <c:strRef>
              <c:f>허리엉덩이!$AA$22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허리엉덩이!$AB$22:$AI$22</c:f>
              <c:numCache>
                <c:formatCode>0.0_ ;[Red]\-0.0\ </c:formatCode>
                <c:ptCount val="8"/>
                <c:pt idx="0">
                  <c:v>0</c:v>
                </c:pt>
                <c:pt idx="1">
                  <c:v>-1.0869565217391304</c:v>
                </c:pt>
                <c:pt idx="2">
                  <c:v>0</c:v>
                </c:pt>
                <c:pt idx="3">
                  <c:v>0.54347826086956519</c:v>
                </c:pt>
                <c:pt idx="4">
                  <c:v>1.0869565217391304</c:v>
                </c:pt>
                <c:pt idx="5">
                  <c:v>-3.2608695652173911</c:v>
                </c:pt>
                <c:pt idx="6">
                  <c:v>-3.804347826086957</c:v>
                </c:pt>
                <c:pt idx="7">
                  <c:v>-1.6304347826086956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6-4421-AB74-FB8439F98DC4}"/>
            </c:ext>
          </c:extLst>
        </c:ser>
        <c:ser>
          <c:idx val="1"/>
          <c:order val="1"/>
          <c:tx>
            <c:strRef>
              <c:f>허리엉덩이!$AA$23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허리엉덩이!$AB$23:$AI$23</c:f>
              <c:numCache>
                <c:formatCode>0.0_ ;[Red]\-0.0\ </c:formatCode>
                <c:ptCount val="8"/>
                <c:pt idx="0">
                  <c:v>0</c:v>
                </c:pt>
                <c:pt idx="1">
                  <c:v>-1.0582010582010581</c:v>
                </c:pt>
                <c:pt idx="2">
                  <c:v>-2.1164021164021163</c:v>
                </c:pt>
                <c:pt idx="3">
                  <c:v>-2.1164021164021163</c:v>
                </c:pt>
                <c:pt idx="4">
                  <c:v>-3.1746031746031744</c:v>
                </c:pt>
                <c:pt idx="5">
                  <c:v>-5.8201058201058196</c:v>
                </c:pt>
                <c:pt idx="6">
                  <c:v>-7.4074074074074066</c:v>
                </c:pt>
                <c:pt idx="7">
                  <c:v>-4.7619047619047619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6-4421-AB74-FB8439F98DC4}"/>
            </c:ext>
          </c:extLst>
        </c:ser>
        <c:ser>
          <c:idx val="2"/>
          <c:order val="2"/>
          <c:tx>
            <c:strRef>
              <c:f>허리엉덩이!$AA$24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허리엉덩이!$AB$24:$AI$24</c:f>
              <c:numCache>
                <c:formatCode>0.0_ ;[Red]\-0.0\ </c:formatCode>
                <c:ptCount val="8"/>
                <c:pt idx="0">
                  <c:v>0</c:v>
                </c:pt>
                <c:pt idx="1">
                  <c:v>-1.1173184357541899</c:v>
                </c:pt>
                <c:pt idx="2">
                  <c:v>-0.55865921787709494</c:v>
                </c:pt>
                <c:pt idx="3">
                  <c:v>-3.3519553072625698</c:v>
                </c:pt>
                <c:pt idx="4">
                  <c:v>-3.9106145251396649</c:v>
                </c:pt>
                <c:pt idx="5">
                  <c:v>-4.4692737430167595</c:v>
                </c:pt>
                <c:pt idx="6">
                  <c:v>-3.3519553072625698</c:v>
                </c:pt>
                <c:pt idx="7">
                  <c:v>-2.2346368715083798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6-4421-AB74-FB8439F98DC4}"/>
            </c:ext>
          </c:extLst>
        </c:ser>
        <c:ser>
          <c:idx val="3"/>
          <c:order val="3"/>
          <c:tx>
            <c:strRef>
              <c:f>허리엉덩이!$AA$25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허리엉덩이!$AB$25:$AI$25</c:f>
              <c:numCache>
                <c:formatCode>0.0_ ;[Red]\-0.0\ </c:formatCode>
                <c:ptCount val="8"/>
                <c:pt idx="0">
                  <c:v>0</c:v>
                </c:pt>
                <c:pt idx="1">
                  <c:v>-0.48780487804878048</c:v>
                </c:pt>
                <c:pt idx="2">
                  <c:v>-1.9512195121951219</c:v>
                </c:pt>
                <c:pt idx="3">
                  <c:v>-2.4390243902439024</c:v>
                </c:pt>
                <c:pt idx="4">
                  <c:v>-3.4146341463414638</c:v>
                </c:pt>
                <c:pt idx="5">
                  <c:v>-3.4146341463414638</c:v>
                </c:pt>
                <c:pt idx="6">
                  <c:v>-4.3902439024390238</c:v>
                </c:pt>
                <c:pt idx="7">
                  <c:v>-4.8780487804878048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16-4421-AB74-FB8439F98DC4}"/>
            </c:ext>
          </c:extLst>
        </c:ser>
        <c:ser>
          <c:idx val="4"/>
          <c:order val="4"/>
          <c:tx>
            <c:strRef>
              <c:f>허리엉덩이!$AA$26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허리엉덩이!$AB$26:$AI$26</c:f>
              <c:numCache>
                <c:formatCode>0.0_ ;[Red]\-0.0\ </c:formatCode>
                <c:ptCount val="8"/>
                <c:pt idx="0">
                  <c:v>0</c:v>
                </c:pt>
                <c:pt idx="1">
                  <c:v>0.52356020942408377</c:v>
                </c:pt>
                <c:pt idx="2">
                  <c:v>1.0471204188481675</c:v>
                </c:pt>
                <c:pt idx="3">
                  <c:v>1.5706806282722512</c:v>
                </c:pt>
                <c:pt idx="4">
                  <c:v>1.0471204188481675</c:v>
                </c:pt>
                <c:pt idx="5">
                  <c:v>0.52356020942408377</c:v>
                </c:pt>
                <c:pt idx="6">
                  <c:v>0.52356020942408377</c:v>
                </c:pt>
                <c:pt idx="7">
                  <c:v>0.52356020942408377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16-4421-AB74-FB8439F98DC4}"/>
            </c:ext>
          </c:extLst>
        </c:ser>
        <c:ser>
          <c:idx val="5"/>
          <c:order val="5"/>
          <c:tx>
            <c:strRef>
              <c:f>허리엉덩이!$AA$27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허리엉덩이!$AB$27:$AI$27</c:f>
              <c:numCache>
                <c:formatCode>0.0_ ;[Red]\-0.0\ </c:formatCode>
                <c:ptCount val="8"/>
                <c:pt idx="0">
                  <c:v>0</c:v>
                </c:pt>
                <c:pt idx="1">
                  <c:v>-2.2222222222222223</c:v>
                </c:pt>
                <c:pt idx="2">
                  <c:v>-2.2222222222222223</c:v>
                </c:pt>
                <c:pt idx="3">
                  <c:v>-3.3333333333333335</c:v>
                </c:pt>
                <c:pt idx="4">
                  <c:v>-4.4444444444444446</c:v>
                </c:pt>
                <c:pt idx="5">
                  <c:v>-4.4444444444444446</c:v>
                </c:pt>
                <c:pt idx="6">
                  <c:v>-4.4444444444444446</c:v>
                </c:pt>
                <c:pt idx="7">
                  <c:v>-3.8888888888888888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16-4421-AB74-FB8439F98DC4}"/>
            </c:ext>
          </c:extLst>
        </c:ser>
        <c:ser>
          <c:idx val="6"/>
          <c:order val="6"/>
          <c:tx>
            <c:strRef>
              <c:f>허리엉덩이!$AA$28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허리엉덩이!$AB$28:$AI$28</c:f>
              <c:numCache>
                <c:formatCode>0.0_ ;[Red]\-0.0\ </c:formatCode>
                <c:ptCount val="8"/>
                <c:pt idx="0">
                  <c:v>0</c:v>
                </c:pt>
                <c:pt idx="1">
                  <c:v>-0.53475935828876997</c:v>
                </c:pt>
                <c:pt idx="2">
                  <c:v>-1.6042780748663104</c:v>
                </c:pt>
                <c:pt idx="3">
                  <c:v>-2.6737967914438503</c:v>
                </c:pt>
                <c:pt idx="4">
                  <c:v>-3.2085561497326207</c:v>
                </c:pt>
                <c:pt idx="5">
                  <c:v>-4.2780748663101598</c:v>
                </c:pt>
                <c:pt idx="6">
                  <c:v>-4.2780748663101598</c:v>
                </c:pt>
                <c:pt idx="7">
                  <c:v>-3.7433155080213902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16-4421-AB74-FB8439F98DC4}"/>
            </c:ext>
          </c:extLst>
        </c:ser>
        <c:ser>
          <c:idx val="7"/>
          <c:order val="7"/>
          <c:tx>
            <c:strRef>
              <c:f>허리엉덩이!$AA$29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허리엉덩이!$AB$29:$AI$29</c:f>
              <c:numCache>
                <c:formatCode>0.0_ ;[Red]\-0.0\ </c:formatCode>
                <c:ptCount val="8"/>
                <c:pt idx="0">
                  <c:v>0</c:v>
                </c:pt>
                <c:pt idx="1">
                  <c:v>-0.54054054054054057</c:v>
                </c:pt>
                <c:pt idx="2">
                  <c:v>-1.0810810810810811</c:v>
                </c:pt>
                <c:pt idx="3">
                  <c:v>-1.6216216216216217</c:v>
                </c:pt>
                <c:pt idx="4">
                  <c:v>-2.7027027027027026</c:v>
                </c:pt>
                <c:pt idx="5">
                  <c:v>-4.3243243243243246</c:v>
                </c:pt>
                <c:pt idx="6">
                  <c:v>-5.4054054054054053</c:v>
                </c:pt>
                <c:pt idx="7">
                  <c:v>-7.0270270270270272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016-4421-AB74-FB8439F98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4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circumference change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3799652555586384"/>
          <c:y val="0.1126437636237682"/>
          <c:w val="0.83305224930088195"/>
          <c:h val="0.65352624454101305"/>
        </c:manualLayout>
      </c:layout>
      <c:lineChart>
        <c:grouping val="standard"/>
        <c:varyColors val="0"/>
        <c:ser>
          <c:idx val="0"/>
          <c:order val="0"/>
          <c:tx>
            <c:strRef>
              <c:f>[1]허리엉덩이!$O$4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[1]허리엉덩이!$P$4:$W$4</c:f>
              <c:numCache>
                <c:formatCode>General</c:formatCode>
                <c:ptCount val="8"/>
                <c:pt idx="0">
                  <c:v>94</c:v>
                </c:pt>
                <c:pt idx="1">
                  <c:v>93.5</c:v>
                </c:pt>
                <c:pt idx="2">
                  <c:v>92</c:v>
                </c:pt>
                <c:pt idx="3">
                  <c:v>90.5</c:v>
                </c:pt>
                <c:pt idx="4">
                  <c:v>91</c:v>
                </c:pt>
                <c:pt idx="5">
                  <c:v>90.5</c:v>
                </c:pt>
                <c:pt idx="6">
                  <c:v>90</c:v>
                </c:pt>
                <c:pt idx="7">
                  <c:v>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8-4A5F-92E2-5340D04C548C}"/>
            </c:ext>
          </c:extLst>
        </c:ser>
        <c:ser>
          <c:idx val="1"/>
          <c:order val="1"/>
          <c:tx>
            <c:strRef>
              <c:f>[1]허리엉덩이!$O$5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[1]허리엉덩이!$P$5:$W$5</c:f>
              <c:numCache>
                <c:formatCode>General</c:formatCode>
                <c:ptCount val="8"/>
                <c:pt idx="0">
                  <c:v>97.5</c:v>
                </c:pt>
                <c:pt idx="1">
                  <c:v>97.5</c:v>
                </c:pt>
                <c:pt idx="2">
                  <c:v>96</c:v>
                </c:pt>
                <c:pt idx="3">
                  <c:v>95.5</c:v>
                </c:pt>
                <c:pt idx="4">
                  <c:v>94</c:v>
                </c:pt>
                <c:pt idx="5">
                  <c:v>93.5</c:v>
                </c:pt>
                <c:pt idx="6">
                  <c:v>93.5</c:v>
                </c:pt>
                <c:pt idx="7">
                  <c:v>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D8-4A5F-92E2-5340D04C548C}"/>
            </c:ext>
          </c:extLst>
        </c:ser>
        <c:ser>
          <c:idx val="2"/>
          <c:order val="2"/>
          <c:tx>
            <c:strRef>
              <c:f>[1]허리엉덩이!$O$6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[1]허리엉덩이!$P$3:$W$3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[1]허리엉덩이!$P$6:$W$6</c:f>
              <c:numCache>
                <c:formatCode>General</c:formatCode>
                <c:ptCount val="8"/>
                <c:pt idx="0">
                  <c:v>89</c:v>
                </c:pt>
                <c:pt idx="1">
                  <c:v>87</c:v>
                </c:pt>
                <c:pt idx="2">
                  <c:v>87</c:v>
                </c:pt>
                <c:pt idx="3">
                  <c:v>88</c:v>
                </c:pt>
                <c:pt idx="4">
                  <c:v>87.5</c:v>
                </c:pt>
                <c:pt idx="5">
                  <c:v>87.5</c:v>
                </c:pt>
                <c:pt idx="6">
                  <c:v>87.5</c:v>
                </c:pt>
                <c:pt idx="7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D8-4A5F-92E2-5340D04C548C}"/>
            </c:ext>
          </c:extLst>
        </c:ser>
        <c:ser>
          <c:idx val="3"/>
          <c:order val="3"/>
          <c:tx>
            <c:strRef>
              <c:f>[1]허리엉덩이!$O$7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[1]허리엉덩이!$P$3:$W$3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[1]허리엉덩이!$P$7:$W$7</c:f>
              <c:numCache>
                <c:formatCode>General</c:formatCode>
                <c:ptCount val="8"/>
                <c:pt idx="0">
                  <c:v>93</c:v>
                </c:pt>
                <c:pt idx="1">
                  <c:v>92.5</c:v>
                </c:pt>
                <c:pt idx="2">
                  <c:v>92.5</c:v>
                </c:pt>
                <c:pt idx="3">
                  <c:v>93.5</c:v>
                </c:pt>
                <c:pt idx="4">
                  <c:v>93</c:v>
                </c:pt>
                <c:pt idx="5">
                  <c:v>91.5</c:v>
                </c:pt>
                <c:pt idx="6">
                  <c:v>91</c:v>
                </c:pt>
                <c:pt idx="7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D8-4A5F-92E2-5340D04C548C}"/>
            </c:ext>
          </c:extLst>
        </c:ser>
        <c:ser>
          <c:idx val="4"/>
          <c:order val="4"/>
          <c:tx>
            <c:strRef>
              <c:f>[1]허리엉덩이!$O$8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[1]허리엉덩이!$P$3:$W$3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[1]허리엉덩이!$P$8:$W$8</c:f>
              <c:numCache>
                <c:formatCode>General</c:formatCode>
                <c:ptCount val="8"/>
                <c:pt idx="0">
                  <c:v>81.5</c:v>
                </c:pt>
                <c:pt idx="1">
                  <c:v>82</c:v>
                </c:pt>
                <c:pt idx="2">
                  <c:v>82.5</c:v>
                </c:pt>
                <c:pt idx="3">
                  <c:v>80.5</c:v>
                </c:pt>
                <c:pt idx="4">
                  <c:v>80</c:v>
                </c:pt>
                <c:pt idx="5">
                  <c:v>79</c:v>
                </c:pt>
                <c:pt idx="6">
                  <c:v>78.5</c:v>
                </c:pt>
                <c:pt idx="7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D8-4A5F-92E2-5340D04C548C}"/>
            </c:ext>
          </c:extLst>
        </c:ser>
        <c:ser>
          <c:idx val="5"/>
          <c:order val="5"/>
          <c:tx>
            <c:strRef>
              <c:f>[1]허리엉덩이!$O$9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[1]허리엉덩이!$P$3:$W$3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[1]허리엉덩이!$P$9:$W$9</c:f>
              <c:numCache>
                <c:formatCode>General</c:formatCode>
                <c:ptCount val="8"/>
                <c:pt idx="0">
                  <c:v>94</c:v>
                </c:pt>
                <c:pt idx="1">
                  <c:v>94.5</c:v>
                </c:pt>
                <c:pt idx="2">
                  <c:v>94</c:v>
                </c:pt>
                <c:pt idx="3">
                  <c:v>96</c:v>
                </c:pt>
                <c:pt idx="4">
                  <c:v>94</c:v>
                </c:pt>
                <c:pt idx="5">
                  <c:v>94.5</c:v>
                </c:pt>
                <c:pt idx="6">
                  <c:v>94.5</c:v>
                </c:pt>
                <c:pt idx="7">
                  <c:v>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D8-4A5F-92E2-5340D04C548C}"/>
            </c:ext>
          </c:extLst>
        </c:ser>
        <c:ser>
          <c:idx val="6"/>
          <c:order val="6"/>
          <c:tx>
            <c:strRef>
              <c:f>[1]허리엉덩이!$O$10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[1]허리엉덩이!$P$3:$W$3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[1]허리엉덩이!$P$10:$W$10</c:f>
              <c:numCache>
                <c:formatCode>General</c:formatCode>
                <c:ptCount val="8"/>
                <c:pt idx="0">
                  <c:v>92</c:v>
                </c:pt>
                <c:pt idx="1">
                  <c:v>90</c:v>
                </c:pt>
                <c:pt idx="2">
                  <c:v>88</c:v>
                </c:pt>
                <c:pt idx="3">
                  <c:v>87.5</c:v>
                </c:pt>
                <c:pt idx="4">
                  <c:v>89</c:v>
                </c:pt>
                <c:pt idx="5">
                  <c:v>88.5</c:v>
                </c:pt>
                <c:pt idx="6">
                  <c:v>89</c:v>
                </c:pt>
                <c:pt idx="7">
                  <c:v>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D8-4A5F-92E2-5340D04C548C}"/>
            </c:ext>
          </c:extLst>
        </c:ser>
        <c:ser>
          <c:idx val="7"/>
          <c:order val="7"/>
          <c:tx>
            <c:strRef>
              <c:f>[1]허리엉덩이!$O$11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[1]허리엉덩이!$P$3:$W$3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[1]허리엉덩이!$P$11:$W$11</c:f>
              <c:numCache>
                <c:formatCode>General</c:formatCode>
                <c:ptCount val="8"/>
                <c:pt idx="0">
                  <c:v>81</c:v>
                </c:pt>
                <c:pt idx="1">
                  <c:v>81.5</c:v>
                </c:pt>
                <c:pt idx="2">
                  <c:v>81</c:v>
                </c:pt>
                <c:pt idx="3">
                  <c:v>80</c:v>
                </c:pt>
                <c:pt idx="4">
                  <c:v>80.5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D8-4A5F-92E2-5340D04C5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 circumference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(cm)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41925926623002"/>
          <c:y val="2.17559709241952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869390057207318"/>
          <c:y val="0.11527583527583528"/>
          <c:w val="0.791015631294819"/>
          <c:h val="0.65960048700206175"/>
        </c:manualLayout>
      </c:layout>
      <c:lineChart>
        <c:grouping val="standard"/>
        <c:varyColors val="0"/>
        <c:ser>
          <c:idx val="0"/>
          <c:order val="0"/>
          <c:tx>
            <c:strRef>
              <c:f>[1]허리엉덩이!$AA$4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[1]허리엉덩이!$AB$4:$AI$4</c:f>
              <c:numCache>
                <c:formatCode>General</c:formatCode>
                <c:ptCount val="8"/>
                <c:pt idx="0">
                  <c:v>0</c:v>
                </c:pt>
                <c:pt idx="1">
                  <c:v>-0.53191489361702127</c:v>
                </c:pt>
                <c:pt idx="2">
                  <c:v>-2.1276595744680851</c:v>
                </c:pt>
                <c:pt idx="3">
                  <c:v>-3.7234042553191489</c:v>
                </c:pt>
                <c:pt idx="4">
                  <c:v>-3.1914893617021276</c:v>
                </c:pt>
                <c:pt idx="5">
                  <c:v>-3.7234042553191489</c:v>
                </c:pt>
                <c:pt idx="6">
                  <c:v>-4.2553191489361701</c:v>
                </c:pt>
                <c:pt idx="7">
                  <c:v>-1.5957446808510638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B-4AB9-8FA7-D5FD472EC053}"/>
            </c:ext>
          </c:extLst>
        </c:ser>
        <c:ser>
          <c:idx val="1"/>
          <c:order val="1"/>
          <c:tx>
            <c:strRef>
              <c:f>[1]허리엉덩이!$AA$5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[1]허리엉덩이!$AB$5:$AI$5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-1.5384615384615385</c:v>
                </c:pt>
                <c:pt idx="3">
                  <c:v>-2.0512820512820511</c:v>
                </c:pt>
                <c:pt idx="4">
                  <c:v>-3.5897435897435894</c:v>
                </c:pt>
                <c:pt idx="5">
                  <c:v>-4.1025641025641022</c:v>
                </c:pt>
                <c:pt idx="6">
                  <c:v>-4.1025641025641022</c:v>
                </c:pt>
                <c:pt idx="7">
                  <c:v>-1.0256410256410255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B-4AB9-8FA7-D5FD472EC053}"/>
            </c:ext>
          </c:extLst>
        </c:ser>
        <c:ser>
          <c:idx val="2"/>
          <c:order val="2"/>
          <c:tx>
            <c:strRef>
              <c:f>[1]허리엉덩이!$AA$6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[1]허리엉덩이!$AB$3:$AI$3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[1]허리엉덩이!$AB$6:$AI$6</c:f>
              <c:numCache>
                <c:formatCode>General</c:formatCode>
                <c:ptCount val="8"/>
                <c:pt idx="0">
                  <c:v>0</c:v>
                </c:pt>
                <c:pt idx="1">
                  <c:v>-2.2471910112359552</c:v>
                </c:pt>
                <c:pt idx="2">
                  <c:v>-2.2471910112359552</c:v>
                </c:pt>
                <c:pt idx="3">
                  <c:v>-1.1235955056179776</c:v>
                </c:pt>
                <c:pt idx="4">
                  <c:v>-1.6853932584269662</c:v>
                </c:pt>
                <c:pt idx="5">
                  <c:v>-1.6853932584269662</c:v>
                </c:pt>
                <c:pt idx="6">
                  <c:v>-1.6853932584269662</c:v>
                </c:pt>
                <c:pt idx="7">
                  <c:v>-1.6853932584269662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AB-4AB9-8FA7-D5FD472EC053}"/>
            </c:ext>
          </c:extLst>
        </c:ser>
        <c:ser>
          <c:idx val="3"/>
          <c:order val="3"/>
          <c:tx>
            <c:strRef>
              <c:f>[1]허리엉덩이!$AA$7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[1]허리엉덩이!$AB$3:$AI$3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[1]허리엉덩이!$AB$7:$AI$7</c:f>
              <c:numCache>
                <c:formatCode>General</c:formatCode>
                <c:ptCount val="8"/>
                <c:pt idx="0">
                  <c:v>0</c:v>
                </c:pt>
                <c:pt idx="1">
                  <c:v>-0.53763440860215062</c:v>
                </c:pt>
                <c:pt idx="2">
                  <c:v>-0.53763440860215062</c:v>
                </c:pt>
                <c:pt idx="3">
                  <c:v>0.53763440860215062</c:v>
                </c:pt>
                <c:pt idx="4">
                  <c:v>0</c:v>
                </c:pt>
                <c:pt idx="5">
                  <c:v>-1.6129032258064515</c:v>
                </c:pt>
                <c:pt idx="6">
                  <c:v>-2.1505376344086025</c:v>
                </c:pt>
                <c:pt idx="7">
                  <c:v>-2.1505376344086025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AB-4AB9-8FA7-D5FD472EC053}"/>
            </c:ext>
          </c:extLst>
        </c:ser>
        <c:ser>
          <c:idx val="4"/>
          <c:order val="4"/>
          <c:tx>
            <c:strRef>
              <c:f>[1]허리엉덩이!$AA$8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[1]허리엉덩이!$AB$3:$AI$3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[1]허리엉덩이!$AB$8:$AI$8</c:f>
              <c:numCache>
                <c:formatCode>General</c:formatCode>
                <c:ptCount val="8"/>
                <c:pt idx="0">
                  <c:v>0</c:v>
                </c:pt>
                <c:pt idx="1">
                  <c:v>0.61349693251533743</c:v>
                </c:pt>
                <c:pt idx="2">
                  <c:v>1.2269938650306749</c:v>
                </c:pt>
                <c:pt idx="3">
                  <c:v>-1.2269938650306749</c:v>
                </c:pt>
                <c:pt idx="4">
                  <c:v>-1.8404907975460123</c:v>
                </c:pt>
                <c:pt idx="5">
                  <c:v>-3.0674846625766872</c:v>
                </c:pt>
                <c:pt idx="6">
                  <c:v>-3.6809815950920246</c:v>
                </c:pt>
                <c:pt idx="7">
                  <c:v>-3.0674846625766872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AB-4AB9-8FA7-D5FD472EC053}"/>
            </c:ext>
          </c:extLst>
        </c:ser>
        <c:ser>
          <c:idx val="5"/>
          <c:order val="5"/>
          <c:tx>
            <c:strRef>
              <c:f>[1]허리엉덩이!$AA$9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[1]허리엉덩이!$AB$3:$AI$3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[1]허리엉덩이!$AB$9:$AI$9</c:f>
              <c:numCache>
                <c:formatCode>General</c:formatCode>
                <c:ptCount val="8"/>
                <c:pt idx="0">
                  <c:v>0</c:v>
                </c:pt>
                <c:pt idx="1">
                  <c:v>0.53191489361702127</c:v>
                </c:pt>
                <c:pt idx="2">
                  <c:v>0</c:v>
                </c:pt>
                <c:pt idx="3">
                  <c:v>2.1276595744680851</c:v>
                </c:pt>
                <c:pt idx="4">
                  <c:v>0</c:v>
                </c:pt>
                <c:pt idx="5">
                  <c:v>0.53191489361702127</c:v>
                </c:pt>
                <c:pt idx="6">
                  <c:v>0.53191489361702127</c:v>
                </c:pt>
                <c:pt idx="7">
                  <c:v>1.5957446808510638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AB-4AB9-8FA7-D5FD472EC053}"/>
            </c:ext>
          </c:extLst>
        </c:ser>
        <c:ser>
          <c:idx val="6"/>
          <c:order val="6"/>
          <c:tx>
            <c:strRef>
              <c:f>[1]허리엉덩이!$AA$10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[1]허리엉덩이!$AB$3:$AI$3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[1]허리엉덩이!$AB$10:$AI$10</c:f>
              <c:numCache>
                <c:formatCode>General</c:formatCode>
                <c:ptCount val="8"/>
                <c:pt idx="0">
                  <c:v>0</c:v>
                </c:pt>
                <c:pt idx="1">
                  <c:v>-2.1739130434782608</c:v>
                </c:pt>
                <c:pt idx="2">
                  <c:v>-4.3478260869565215</c:v>
                </c:pt>
                <c:pt idx="3">
                  <c:v>-4.8913043478260869</c:v>
                </c:pt>
                <c:pt idx="4">
                  <c:v>-3.2608695652173911</c:v>
                </c:pt>
                <c:pt idx="5">
                  <c:v>-3.804347826086957</c:v>
                </c:pt>
                <c:pt idx="6">
                  <c:v>-3.2608695652173911</c:v>
                </c:pt>
                <c:pt idx="7">
                  <c:v>-2.7173913043478262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AB-4AB9-8FA7-D5FD472EC053}"/>
            </c:ext>
          </c:extLst>
        </c:ser>
        <c:ser>
          <c:idx val="7"/>
          <c:order val="7"/>
          <c:tx>
            <c:strRef>
              <c:f>[1]허리엉덩이!$AA$11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[1]허리엉덩이!$AB$3:$AI$3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[1]허리엉덩이!$AB$11:$AI$11</c:f>
              <c:numCache>
                <c:formatCode>General</c:formatCode>
                <c:ptCount val="8"/>
                <c:pt idx="0">
                  <c:v>0</c:v>
                </c:pt>
                <c:pt idx="1">
                  <c:v>0.61728395061728392</c:v>
                </c:pt>
                <c:pt idx="2">
                  <c:v>0</c:v>
                </c:pt>
                <c:pt idx="3">
                  <c:v>-1.2345679012345678</c:v>
                </c:pt>
                <c:pt idx="4">
                  <c:v>-0.61728395061728392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CAB-4AB9-8FA7-D5FD472EC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3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circumference change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3799652555586384"/>
          <c:y val="0.1126437636237682"/>
          <c:w val="0.83305224930088195"/>
          <c:h val="0.65352624454101305"/>
        </c:manualLayout>
      </c:layout>
      <c:lineChart>
        <c:grouping val="standard"/>
        <c:varyColors val="0"/>
        <c:ser>
          <c:idx val="0"/>
          <c:order val="0"/>
          <c:tx>
            <c:strRef>
              <c:f>[1]허리엉덩이!$O$13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[1]허리엉덩이!$P$13:$W$13</c:f>
              <c:numCache>
                <c:formatCode>General</c:formatCode>
                <c:ptCount val="8"/>
                <c:pt idx="0">
                  <c:v>92.5</c:v>
                </c:pt>
                <c:pt idx="1">
                  <c:v>94</c:v>
                </c:pt>
                <c:pt idx="2">
                  <c:v>95</c:v>
                </c:pt>
                <c:pt idx="3">
                  <c:v>96</c:v>
                </c:pt>
                <c:pt idx="4">
                  <c:v>94</c:v>
                </c:pt>
                <c:pt idx="5">
                  <c:v>94</c:v>
                </c:pt>
                <c:pt idx="6">
                  <c:v>93.5</c:v>
                </c:pt>
                <c:pt idx="7">
                  <c:v>94.5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8-4B4C-81AF-98AC43D2E677}"/>
            </c:ext>
          </c:extLst>
        </c:ser>
        <c:ser>
          <c:idx val="1"/>
          <c:order val="1"/>
          <c:tx>
            <c:strRef>
              <c:f>[1]허리엉덩이!$O$14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[1]허리엉덩이!$P$14:$W$14</c:f>
              <c:numCache>
                <c:formatCode>General</c:formatCode>
                <c:ptCount val="8"/>
                <c:pt idx="0">
                  <c:v>87.5</c:v>
                </c:pt>
                <c:pt idx="1">
                  <c:v>84.5</c:v>
                </c:pt>
                <c:pt idx="2">
                  <c:v>83.5</c:v>
                </c:pt>
                <c:pt idx="3">
                  <c:v>81.5</c:v>
                </c:pt>
                <c:pt idx="4">
                  <c:v>82</c:v>
                </c:pt>
                <c:pt idx="5">
                  <c:v>81</c:v>
                </c:pt>
                <c:pt idx="6">
                  <c:v>81</c:v>
                </c:pt>
                <c:pt idx="7">
                  <c:v>80.5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C8-4B4C-81AF-98AC43D2E677}"/>
            </c:ext>
          </c:extLst>
        </c:ser>
        <c:ser>
          <c:idx val="2"/>
          <c:order val="2"/>
          <c:tx>
            <c:strRef>
              <c:f>[1]허리엉덩이!$O$15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[1]허리엉덩이!$P$12:$W$12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[1]허리엉덩이!$P$15:$W$15</c:f>
              <c:numCache>
                <c:formatCode>General</c:formatCode>
                <c:ptCount val="8"/>
                <c:pt idx="0">
                  <c:v>92</c:v>
                </c:pt>
                <c:pt idx="1">
                  <c:v>92</c:v>
                </c:pt>
                <c:pt idx="2">
                  <c:v>90.5</c:v>
                </c:pt>
                <c:pt idx="3">
                  <c:v>90.5</c:v>
                </c:pt>
                <c:pt idx="4">
                  <c:v>90.5</c:v>
                </c:pt>
                <c:pt idx="5">
                  <c:v>89.5</c:v>
                </c:pt>
                <c:pt idx="6">
                  <c:v>90</c:v>
                </c:pt>
                <c:pt idx="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C8-4B4C-81AF-98AC43D2E677}"/>
            </c:ext>
          </c:extLst>
        </c:ser>
        <c:ser>
          <c:idx val="3"/>
          <c:order val="3"/>
          <c:tx>
            <c:strRef>
              <c:f>[1]허리엉덩이!$O$16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[1]허리엉덩이!$P$12:$W$12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[1]허리엉덩이!$P$16:$W$16</c:f>
              <c:numCache>
                <c:formatCode>General</c:formatCode>
                <c:ptCount val="8"/>
                <c:pt idx="0">
                  <c:v>97.5</c:v>
                </c:pt>
                <c:pt idx="1">
                  <c:v>97.5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C8-4B4C-81AF-98AC43D2E677}"/>
            </c:ext>
          </c:extLst>
        </c:ser>
        <c:ser>
          <c:idx val="4"/>
          <c:order val="4"/>
          <c:tx>
            <c:strRef>
              <c:f>[1]허리엉덩이!$O$17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[1]허리엉덩이!$P$12:$W$12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[1]허리엉덩이!$P$17:$W$17</c:f>
              <c:numCache>
                <c:formatCode>General</c:formatCode>
                <c:ptCount val="8"/>
                <c:pt idx="0">
                  <c:v>99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96.5</c:v>
                </c:pt>
                <c:pt idx="6">
                  <c:v>96</c:v>
                </c:pt>
                <c:pt idx="7">
                  <c:v>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C8-4B4C-81AF-98AC43D2E677}"/>
            </c:ext>
          </c:extLst>
        </c:ser>
        <c:ser>
          <c:idx val="5"/>
          <c:order val="5"/>
          <c:tx>
            <c:strRef>
              <c:f>[1]허리엉덩이!$O$18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[1]허리엉덩이!$P$12:$W$12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[1]허리엉덩이!$P$18:$W$18</c:f>
              <c:numCache>
                <c:formatCode>General</c:formatCode>
                <c:ptCount val="8"/>
                <c:pt idx="0">
                  <c:v>100.5</c:v>
                </c:pt>
                <c:pt idx="1">
                  <c:v>99</c:v>
                </c:pt>
                <c:pt idx="2">
                  <c:v>99</c:v>
                </c:pt>
                <c:pt idx="3">
                  <c:v>98.5</c:v>
                </c:pt>
                <c:pt idx="4">
                  <c:v>97</c:v>
                </c:pt>
                <c:pt idx="5">
                  <c:v>96.5</c:v>
                </c:pt>
                <c:pt idx="6">
                  <c:v>98</c:v>
                </c:pt>
                <c:pt idx="7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C8-4B4C-81AF-98AC43D2E677}"/>
            </c:ext>
          </c:extLst>
        </c:ser>
        <c:ser>
          <c:idx val="6"/>
          <c:order val="6"/>
          <c:tx>
            <c:strRef>
              <c:f>[1]허리엉덩이!$O$19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[1]허리엉덩이!$P$12:$W$12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[1]허리엉덩이!$P$19:$W$19</c:f>
              <c:numCache>
                <c:formatCode>General</c:formatCode>
                <c:ptCount val="8"/>
                <c:pt idx="0">
                  <c:v>91</c:v>
                </c:pt>
                <c:pt idx="1">
                  <c:v>90.5</c:v>
                </c:pt>
                <c:pt idx="2">
                  <c:v>89.5</c:v>
                </c:pt>
                <c:pt idx="3">
                  <c:v>90</c:v>
                </c:pt>
                <c:pt idx="4">
                  <c:v>89</c:v>
                </c:pt>
                <c:pt idx="5">
                  <c:v>89</c:v>
                </c:pt>
                <c:pt idx="6">
                  <c:v>88.5</c:v>
                </c:pt>
                <c:pt idx="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C8-4B4C-81AF-98AC43D2E677}"/>
            </c:ext>
          </c:extLst>
        </c:ser>
        <c:ser>
          <c:idx val="7"/>
          <c:order val="7"/>
          <c:tx>
            <c:strRef>
              <c:f>[1]허리엉덩이!$O$20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[1]허리엉덩이!$P$12:$W$12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[1]허리엉덩이!$P$20:$W$20</c:f>
              <c:numCache>
                <c:formatCode>General</c:formatCode>
                <c:ptCount val="8"/>
                <c:pt idx="0">
                  <c:v>93.5</c:v>
                </c:pt>
                <c:pt idx="1">
                  <c:v>94</c:v>
                </c:pt>
                <c:pt idx="2">
                  <c:v>95</c:v>
                </c:pt>
                <c:pt idx="3">
                  <c:v>93</c:v>
                </c:pt>
                <c:pt idx="4">
                  <c:v>93.5</c:v>
                </c:pt>
                <c:pt idx="5">
                  <c:v>93</c:v>
                </c:pt>
                <c:pt idx="6">
                  <c:v>93</c:v>
                </c:pt>
                <c:pt idx="7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9C8-4B4C-81AF-98AC43D2E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At val="75"/>
        <c:auto val="1"/>
        <c:lblAlgn val="ctr"/>
        <c:lblOffset val="100"/>
        <c:noMultiLvlLbl val="0"/>
      </c:catAx>
      <c:valAx>
        <c:axId val="102281227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 circumference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(cm)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2672298865718084"/>
          <c:y val="2.5052959501557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869390057207318"/>
          <c:y val="0.11527583527583528"/>
          <c:w val="0.791015631294819"/>
          <c:h val="0.65960048700206175"/>
        </c:manualLayout>
      </c:layout>
      <c:lineChart>
        <c:grouping val="standard"/>
        <c:varyColors val="0"/>
        <c:ser>
          <c:idx val="0"/>
          <c:order val="0"/>
          <c:tx>
            <c:strRef>
              <c:f>[1]허리엉덩이!$AA$13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[1]허리엉덩이!$AB$13:$AI$13</c:f>
              <c:numCache>
                <c:formatCode>General</c:formatCode>
                <c:ptCount val="8"/>
                <c:pt idx="0">
                  <c:v>0</c:v>
                </c:pt>
                <c:pt idx="1">
                  <c:v>1.6216216216216217</c:v>
                </c:pt>
                <c:pt idx="2">
                  <c:v>2.7027027027027026</c:v>
                </c:pt>
                <c:pt idx="3">
                  <c:v>3.7837837837837842</c:v>
                </c:pt>
                <c:pt idx="4">
                  <c:v>1.6216216216216217</c:v>
                </c:pt>
                <c:pt idx="5">
                  <c:v>1.6216216216216217</c:v>
                </c:pt>
                <c:pt idx="6">
                  <c:v>1.0810810810810811</c:v>
                </c:pt>
                <c:pt idx="7">
                  <c:v>2.1621621621621623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A-4CBF-B2EC-82D9A8730FA3}"/>
            </c:ext>
          </c:extLst>
        </c:ser>
        <c:ser>
          <c:idx val="1"/>
          <c:order val="1"/>
          <c:tx>
            <c:strRef>
              <c:f>[1]허리엉덩이!$AA$14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[1]허리엉덩이!$AB$14:$AI$14</c:f>
              <c:numCache>
                <c:formatCode>General</c:formatCode>
                <c:ptCount val="8"/>
                <c:pt idx="0">
                  <c:v>0</c:v>
                </c:pt>
                <c:pt idx="1">
                  <c:v>-3.4285714285714288</c:v>
                </c:pt>
                <c:pt idx="2">
                  <c:v>-4.5714285714285712</c:v>
                </c:pt>
                <c:pt idx="3">
                  <c:v>-6.8571428571428577</c:v>
                </c:pt>
                <c:pt idx="4">
                  <c:v>-6.2857142857142865</c:v>
                </c:pt>
                <c:pt idx="5">
                  <c:v>-7.4285714285714288</c:v>
                </c:pt>
                <c:pt idx="6">
                  <c:v>-7.4285714285714288</c:v>
                </c:pt>
                <c:pt idx="7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1A-4CBF-B2EC-82D9A8730FA3}"/>
            </c:ext>
          </c:extLst>
        </c:ser>
        <c:ser>
          <c:idx val="2"/>
          <c:order val="2"/>
          <c:tx>
            <c:strRef>
              <c:f>[1]허리엉덩이!$AA$15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[1]허리엉덩이!$AB$12:$AI$12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[1]허리엉덩이!$AB$15:$AI$15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-1.6304347826086956</c:v>
                </c:pt>
                <c:pt idx="3">
                  <c:v>-1.6304347826086956</c:v>
                </c:pt>
                <c:pt idx="4">
                  <c:v>-1.6304347826086956</c:v>
                </c:pt>
                <c:pt idx="5">
                  <c:v>-2.7173913043478262</c:v>
                </c:pt>
                <c:pt idx="6">
                  <c:v>-2.1739130434782608</c:v>
                </c:pt>
                <c:pt idx="7">
                  <c:v>-4.3478260869565215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1A-4CBF-B2EC-82D9A8730FA3}"/>
            </c:ext>
          </c:extLst>
        </c:ser>
        <c:ser>
          <c:idx val="3"/>
          <c:order val="3"/>
          <c:tx>
            <c:strRef>
              <c:f>[1]허리엉덩이!$AA$16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[1]허리엉덩이!$AB$12:$AI$12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[1]허리엉덩이!$AB$16:$AI$16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0.51282051282051277</c:v>
                </c:pt>
                <c:pt idx="3">
                  <c:v>-0.51282051282051277</c:v>
                </c:pt>
                <c:pt idx="4">
                  <c:v>-2.5641025641025639</c:v>
                </c:pt>
                <c:pt idx="5">
                  <c:v>-2.5641025641025639</c:v>
                </c:pt>
                <c:pt idx="6">
                  <c:v>-1.5384615384615385</c:v>
                </c:pt>
                <c:pt idx="7">
                  <c:v>-0.51282051282051277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1A-4CBF-B2EC-82D9A8730FA3}"/>
            </c:ext>
          </c:extLst>
        </c:ser>
        <c:ser>
          <c:idx val="4"/>
          <c:order val="4"/>
          <c:tx>
            <c:strRef>
              <c:f>[1]허리엉덩이!$AA$17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[1]허리엉덩이!$AB$12:$AI$12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[1]허리엉덩이!$AB$17:$AI$17</c:f>
              <c:numCache>
                <c:formatCode>General</c:formatCode>
                <c:ptCount val="8"/>
                <c:pt idx="0">
                  <c:v>0</c:v>
                </c:pt>
                <c:pt idx="1">
                  <c:v>-2.0202020202020203</c:v>
                </c:pt>
                <c:pt idx="2">
                  <c:v>-2.0202020202020203</c:v>
                </c:pt>
                <c:pt idx="3">
                  <c:v>-2.0202020202020203</c:v>
                </c:pt>
                <c:pt idx="4">
                  <c:v>-2.0202020202020203</c:v>
                </c:pt>
                <c:pt idx="5">
                  <c:v>-2.5252525252525251</c:v>
                </c:pt>
                <c:pt idx="6">
                  <c:v>-3.0303030303030303</c:v>
                </c:pt>
                <c:pt idx="7">
                  <c:v>-2.5252525252525251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1A-4CBF-B2EC-82D9A8730FA3}"/>
            </c:ext>
          </c:extLst>
        </c:ser>
        <c:ser>
          <c:idx val="5"/>
          <c:order val="5"/>
          <c:tx>
            <c:strRef>
              <c:f>[1]허리엉덩이!$AA$18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[1]허리엉덩이!$AB$12:$AI$12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[1]허리엉덩이!$AB$18:$AI$18</c:f>
              <c:numCache>
                <c:formatCode>General</c:formatCode>
                <c:ptCount val="8"/>
                <c:pt idx="0">
                  <c:v>0</c:v>
                </c:pt>
                <c:pt idx="1">
                  <c:v>-1.4925373134328357</c:v>
                </c:pt>
                <c:pt idx="2">
                  <c:v>-1.4925373134328357</c:v>
                </c:pt>
                <c:pt idx="3">
                  <c:v>-1.9900497512437811</c:v>
                </c:pt>
                <c:pt idx="4">
                  <c:v>-3.4825870646766171</c:v>
                </c:pt>
                <c:pt idx="5">
                  <c:v>-3.9800995024875623</c:v>
                </c:pt>
                <c:pt idx="6">
                  <c:v>-2.4875621890547266</c:v>
                </c:pt>
                <c:pt idx="7">
                  <c:v>-2.9850746268656714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1A-4CBF-B2EC-82D9A8730FA3}"/>
            </c:ext>
          </c:extLst>
        </c:ser>
        <c:ser>
          <c:idx val="6"/>
          <c:order val="6"/>
          <c:tx>
            <c:strRef>
              <c:f>[1]허리엉덩이!$AA$19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[1]허리엉덩이!$AB$12:$AI$12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[1]허리엉덩이!$AB$19:$AI$19</c:f>
              <c:numCache>
                <c:formatCode>General</c:formatCode>
                <c:ptCount val="8"/>
                <c:pt idx="0">
                  <c:v>0</c:v>
                </c:pt>
                <c:pt idx="1">
                  <c:v>-0.5494505494505495</c:v>
                </c:pt>
                <c:pt idx="2">
                  <c:v>-1.6483516483516485</c:v>
                </c:pt>
                <c:pt idx="3">
                  <c:v>-1.098901098901099</c:v>
                </c:pt>
                <c:pt idx="4">
                  <c:v>-2.197802197802198</c:v>
                </c:pt>
                <c:pt idx="5">
                  <c:v>-2.197802197802198</c:v>
                </c:pt>
                <c:pt idx="6">
                  <c:v>-2.7472527472527473</c:v>
                </c:pt>
                <c:pt idx="7">
                  <c:v>-3.296703296703297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1A-4CBF-B2EC-82D9A8730FA3}"/>
            </c:ext>
          </c:extLst>
        </c:ser>
        <c:ser>
          <c:idx val="7"/>
          <c:order val="7"/>
          <c:tx>
            <c:strRef>
              <c:f>[1]허리엉덩이!$AA$20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[1]허리엉덩이!$AB$12:$AI$12</c:f>
              <c:strCache>
                <c:ptCount val="8"/>
                <c:pt idx="0">
                  <c:v>D-1 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[1]허리엉덩이!$AB$20:$AI$20</c:f>
              <c:numCache>
                <c:formatCode>General</c:formatCode>
                <c:ptCount val="8"/>
                <c:pt idx="0">
                  <c:v>0</c:v>
                </c:pt>
                <c:pt idx="1">
                  <c:v>0.53475935828876997</c:v>
                </c:pt>
                <c:pt idx="2">
                  <c:v>1.6042780748663104</c:v>
                </c:pt>
                <c:pt idx="3">
                  <c:v>-0.53475935828876997</c:v>
                </c:pt>
                <c:pt idx="4">
                  <c:v>0</c:v>
                </c:pt>
                <c:pt idx="5">
                  <c:v>-0.53475935828876997</c:v>
                </c:pt>
                <c:pt idx="6">
                  <c:v>-0.53475935828876997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1A-4CBF-B2EC-82D9A8730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4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circumference change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3799652555586384"/>
          <c:y val="0.1126437636237682"/>
          <c:w val="0.83305224930088195"/>
          <c:h val="0.65352624454101305"/>
        </c:manualLayout>
      </c:layout>
      <c:lineChart>
        <c:grouping val="standard"/>
        <c:varyColors val="0"/>
        <c:ser>
          <c:idx val="0"/>
          <c:order val="0"/>
          <c:tx>
            <c:strRef>
              <c:f>허리엉덩이!$O$22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허리엉덩이!$P$22:$W$22</c:f>
              <c:numCache>
                <c:formatCode>General</c:formatCode>
                <c:ptCount val="8"/>
                <c:pt idx="0">
                  <c:v>92</c:v>
                </c:pt>
                <c:pt idx="1">
                  <c:v>91</c:v>
                </c:pt>
                <c:pt idx="2">
                  <c:v>92</c:v>
                </c:pt>
                <c:pt idx="3">
                  <c:v>92.5</c:v>
                </c:pt>
                <c:pt idx="4">
                  <c:v>93</c:v>
                </c:pt>
                <c:pt idx="5">
                  <c:v>89</c:v>
                </c:pt>
                <c:pt idx="6">
                  <c:v>88.5</c:v>
                </c:pt>
                <c:pt idx="7">
                  <c:v>90.5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F-48A2-8F1C-B25C7C780D06}"/>
            </c:ext>
          </c:extLst>
        </c:ser>
        <c:ser>
          <c:idx val="1"/>
          <c:order val="1"/>
          <c:tx>
            <c:strRef>
              <c:f>허리엉덩이!$O$23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허리엉덩이!$P$23:$W$23</c:f>
              <c:numCache>
                <c:formatCode>General</c:formatCode>
                <c:ptCount val="8"/>
                <c:pt idx="0">
                  <c:v>94.5</c:v>
                </c:pt>
                <c:pt idx="1">
                  <c:v>93.5</c:v>
                </c:pt>
                <c:pt idx="2">
                  <c:v>92.5</c:v>
                </c:pt>
                <c:pt idx="3">
                  <c:v>92.5</c:v>
                </c:pt>
                <c:pt idx="4">
                  <c:v>91.5</c:v>
                </c:pt>
                <c:pt idx="5">
                  <c:v>89</c:v>
                </c:pt>
                <c:pt idx="6">
                  <c:v>87.5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F-48A2-8F1C-B25C7C780D06}"/>
            </c:ext>
          </c:extLst>
        </c:ser>
        <c:ser>
          <c:idx val="2"/>
          <c:order val="2"/>
          <c:tx>
            <c:strRef>
              <c:f>허리엉덩이!$O$24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허리엉덩이!$P$24:$W$24</c:f>
              <c:numCache>
                <c:formatCode>General</c:formatCode>
                <c:ptCount val="8"/>
                <c:pt idx="0">
                  <c:v>89.5</c:v>
                </c:pt>
                <c:pt idx="1">
                  <c:v>88.5</c:v>
                </c:pt>
                <c:pt idx="2">
                  <c:v>89</c:v>
                </c:pt>
                <c:pt idx="3">
                  <c:v>86.5</c:v>
                </c:pt>
                <c:pt idx="4">
                  <c:v>86</c:v>
                </c:pt>
                <c:pt idx="5">
                  <c:v>85.5</c:v>
                </c:pt>
                <c:pt idx="6">
                  <c:v>86.5</c:v>
                </c:pt>
                <c:pt idx="7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1F-48A2-8F1C-B25C7C780D06}"/>
            </c:ext>
          </c:extLst>
        </c:ser>
        <c:ser>
          <c:idx val="3"/>
          <c:order val="3"/>
          <c:tx>
            <c:strRef>
              <c:f>허리엉덩이!$O$25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허리엉덩이!$P$25:$W$25</c:f>
              <c:numCache>
                <c:formatCode>General</c:formatCode>
                <c:ptCount val="8"/>
                <c:pt idx="0">
                  <c:v>102.5</c:v>
                </c:pt>
                <c:pt idx="1">
                  <c:v>102</c:v>
                </c:pt>
                <c:pt idx="2">
                  <c:v>100.5</c:v>
                </c:pt>
                <c:pt idx="3">
                  <c:v>100</c:v>
                </c:pt>
                <c:pt idx="4">
                  <c:v>99</c:v>
                </c:pt>
                <c:pt idx="5">
                  <c:v>99</c:v>
                </c:pt>
                <c:pt idx="6">
                  <c:v>98</c:v>
                </c:pt>
                <c:pt idx="7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1F-48A2-8F1C-B25C7C780D06}"/>
            </c:ext>
          </c:extLst>
        </c:ser>
        <c:ser>
          <c:idx val="4"/>
          <c:order val="4"/>
          <c:tx>
            <c:strRef>
              <c:f>허리엉덩이!$O$26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허리엉덩이!$P$26:$W$26</c:f>
              <c:numCache>
                <c:formatCode>General</c:formatCode>
                <c:ptCount val="8"/>
                <c:pt idx="0">
                  <c:v>95.5</c:v>
                </c:pt>
                <c:pt idx="1">
                  <c:v>96</c:v>
                </c:pt>
                <c:pt idx="2">
                  <c:v>96.5</c:v>
                </c:pt>
                <c:pt idx="3">
                  <c:v>97</c:v>
                </c:pt>
                <c:pt idx="4">
                  <c:v>96.5</c:v>
                </c:pt>
                <c:pt idx="5">
                  <c:v>96</c:v>
                </c:pt>
                <c:pt idx="6">
                  <c:v>96</c:v>
                </c:pt>
                <c:pt idx="7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1F-48A2-8F1C-B25C7C780D06}"/>
            </c:ext>
          </c:extLst>
        </c:ser>
        <c:ser>
          <c:idx val="5"/>
          <c:order val="5"/>
          <c:tx>
            <c:strRef>
              <c:f>허리엉덩이!$O$27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허리엉덩이!$P$27:$W$27</c:f>
              <c:numCache>
                <c:formatCode>General</c:formatCode>
                <c:ptCount val="8"/>
                <c:pt idx="0">
                  <c:v>90</c:v>
                </c:pt>
                <c:pt idx="1">
                  <c:v>88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86</c:v>
                </c:pt>
                <c:pt idx="6">
                  <c:v>86</c:v>
                </c:pt>
                <c:pt idx="7">
                  <c:v>86.5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1F-48A2-8F1C-B25C7C780D06}"/>
            </c:ext>
          </c:extLst>
        </c:ser>
        <c:ser>
          <c:idx val="6"/>
          <c:order val="6"/>
          <c:tx>
            <c:strRef>
              <c:f>허리엉덩이!$O$28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허리엉덩이!$P$28:$W$28</c:f>
              <c:numCache>
                <c:formatCode>General</c:formatCode>
                <c:ptCount val="8"/>
                <c:pt idx="0">
                  <c:v>93.5</c:v>
                </c:pt>
                <c:pt idx="1">
                  <c:v>93</c:v>
                </c:pt>
                <c:pt idx="2">
                  <c:v>92</c:v>
                </c:pt>
                <c:pt idx="3">
                  <c:v>91</c:v>
                </c:pt>
                <c:pt idx="4">
                  <c:v>90.5</c:v>
                </c:pt>
                <c:pt idx="5">
                  <c:v>89.5</c:v>
                </c:pt>
                <c:pt idx="6">
                  <c:v>89.5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1F-48A2-8F1C-B25C7C780D06}"/>
            </c:ext>
          </c:extLst>
        </c:ser>
        <c:ser>
          <c:idx val="7"/>
          <c:order val="7"/>
          <c:tx>
            <c:strRef>
              <c:f>허리엉덩이!$O$29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허리엉덩이!$P$21:$W$21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허리엉덩이!$P$29:$W$29</c:f>
              <c:numCache>
                <c:formatCode>General</c:formatCode>
                <c:ptCount val="8"/>
                <c:pt idx="0">
                  <c:v>92.5</c:v>
                </c:pt>
                <c:pt idx="1">
                  <c:v>92</c:v>
                </c:pt>
                <c:pt idx="2">
                  <c:v>91.5</c:v>
                </c:pt>
                <c:pt idx="3">
                  <c:v>91</c:v>
                </c:pt>
                <c:pt idx="4">
                  <c:v>90</c:v>
                </c:pt>
                <c:pt idx="5">
                  <c:v>88.5</c:v>
                </c:pt>
                <c:pt idx="6">
                  <c:v>87.5</c:v>
                </c:pt>
                <c:pt idx="7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1F-48A2-8F1C-B25C7C780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At val="75"/>
        <c:auto val="1"/>
        <c:lblAlgn val="ctr"/>
        <c:lblOffset val="100"/>
        <c:noMultiLvlLbl val="0"/>
      </c:catAx>
      <c:valAx>
        <c:axId val="102281227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 circumference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(cm)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2672298865718084"/>
          <c:y val="2.5052959501557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869390057207318"/>
          <c:y val="0.11527583527583528"/>
          <c:w val="0.791015631294819"/>
          <c:h val="0.65960048700206175"/>
        </c:manualLayout>
      </c:layout>
      <c:lineChart>
        <c:grouping val="standard"/>
        <c:varyColors val="0"/>
        <c:ser>
          <c:idx val="0"/>
          <c:order val="0"/>
          <c:tx>
            <c:strRef>
              <c:f>허리엉덩이!$AA$22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허리엉덩이!$AB$22:$AI$22</c:f>
              <c:numCache>
                <c:formatCode>0.0_ ;[Red]\-0.0\ </c:formatCode>
                <c:ptCount val="8"/>
                <c:pt idx="0">
                  <c:v>0</c:v>
                </c:pt>
                <c:pt idx="1">
                  <c:v>-1.0869565217391304</c:v>
                </c:pt>
                <c:pt idx="2">
                  <c:v>0</c:v>
                </c:pt>
                <c:pt idx="3">
                  <c:v>0.54347826086956519</c:v>
                </c:pt>
                <c:pt idx="4">
                  <c:v>1.0869565217391304</c:v>
                </c:pt>
                <c:pt idx="5">
                  <c:v>-3.2608695652173911</c:v>
                </c:pt>
                <c:pt idx="6">
                  <c:v>-3.804347826086957</c:v>
                </c:pt>
                <c:pt idx="7">
                  <c:v>-1.6304347826086956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2-4BD2-9826-0A73F9E12E25}"/>
            </c:ext>
          </c:extLst>
        </c:ser>
        <c:ser>
          <c:idx val="1"/>
          <c:order val="1"/>
          <c:tx>
            <c:strRef>
              <c:f>허리엉덩이!$AA$23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허리엉덩이!$AB$23:$AI$23</c:f>
              <c:numCache>
                <c:formatCode>0.0_ ;[Red]\-0.0\ </c:formatCode>
                <c:ptCount val="8"/>
                <c:pt idx="0">
                  <c:v>0</c:v>
                </c:pt>
                <c:pt idx="1">
                  <c:v>-1.0582010582010581</c:v>
                </c:pt>
                <c:pt idx="2">
                  <c:v>-2.1164021164021163</c:v>
                </c:pt>
                <c:pt idx="3">
                  <c:v>-2.1164021164021163</c:v>
                </c:pt>
                <c:pt idx="4">
                  <c:v>-3.1746031746031744</c:v>
                </c:pt>
                <c:pt idx="5">
                  <c:v>-5.8201058201058196</c:v>
                </c:pt>
                <c:pt idx="6">
                  <c:v>-7.4074074074074066</c:v>
                </c:pt>
                <c:pt idx="7">
                  <c:v>-4.7619047619047619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12-4BD2-9826-0A73F9E12E25}"/>
            </c:ext>
          </c:extLst>
        </c:ser>
        <c:ser>
          <c:idx val="2"/>
          <c:order val="2"/>
          <c:tx>
            <c:strRef>
              <c:f>허리엉덩이!$AA$24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허리엉덩이!$AB$24:$AI$24</c:f>
              <c:numCache>
                <c:formatCode>0.0_ ;[Red]\-0.0\ </c:formatCode>
                <c:ptCount val="8"/>
                <c:pt idx="0">
                  <c:v>0</c:v>
                </c:pt>
                <c:pt idx="1">
                  <c:v>-1.1173184357541899</c:v>
                </c:pt>
                <c:pt idx="2">
                  <c:v>-0.55865921787709494</c:v>
                </c:pt>
                <c:pt idx="3">
                  <c:v>-3.3519553072625698</c:v>
                </c:pt>
                <c:pt idx="4">
                  <c:v>-3.9106145251396649</c:v>
                </c:pt>
                <c:pt idx="5">
                  <c:v>-4.4692737430167595</c:v>
                </c:pt>
                <c:pt idx="6">
                  <c:v>-3.3519553072625698</c:v>
                </c:pt>
                <c:pt idx="7">
                  <c:v>-2.2346368715083798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12-4BD2-9826-0A73F9E12E25}"/>
            </c:ext>
          </c:extLst>
        </c:ser>
        <c:ser>
          <c:idx val="3"/>
          <c:order val="3"/>
          <c:tx>
            <c:strRef>
              <c:f>허리엉덩이!$AA$25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허리엉덩이!$AB$25:$AI$25</c:f>
              <c:numCache>
                <c:formatCode>0.0_ ;[Red]\-0.0\ </c:formatCode>
                <c:ptCount val="8"/>
                <c:pt idx="0">
                  <c:v>0</c:v>
                </c:pt>
                <c:pt idx="1">
                  <c:v>-0.48780487804878048</c:v>
                </c:pt>
                <c:pt idx="2">
                  <c:v>-1.9512195121951219</c:v>
                </c:pt>
                <c:pt idx="3">
                  <c:v>-2.4390243902439024</c:v>
                </c:pt>
                <c:pt idx="4">
                  <c:v>-3.4146341463414638</c:v>
                </c:pt>
                <c:pt idx="5">
                  <c:v>-3.4146341463414638</c:v>
                </c:pt>
                <c:pt idx="6">
                  <c:v>-4.3902439024390238</c:v>
                </c:pt>
                <c:pt idx="7">
                  <c:v>-4.8780487804878048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12-4BD2-9826-0A73F9E12E25}"/>
            </c:ext>
          </c:extLst>
        </c:ser>
        <c:ser>
          <c:idx val="4"/>
          <c:order val="4"/>
          <c:tx>
            <c:strRef>
              <c:f>허리엉덩이!$AA$26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허리엉덩이!$AB$26:$AI$26</c:f>
              <c:numCache>
                <c:formatCode>0.0_ ;[Red]\-0.0\ </c:formatCode>
                <c:ptCount val="8"/>
                <c:pt idx="0">
                  <c:v>0</c:v>
                </c:pt>
                <c:pt idx="1">
                  <c:v>0.52356020942408377</c:v>
                </c:pt>
                <c:pt idx="2">
                  <c:v>1.0471204188481675</c:v>
                </c:pt>
                <c:pt idx="3">
                  <c:v>1.5706806282722512</c:v>
                </c:pt>
                <c:pt idx="4">
                  <c:v>1.0471204188481675</c:v>
                </c:pt>
                <c:pt idx="5">
                  <c:v>0.52356020942408377</c:v>
                </c:pt>
                <c:pt idx="6">
                  <c:v>0.52356020942408377</c:v>
                </c:pt>
                <c:pt idx="7">
                  <c:v>0.52356020942408377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12-4BD2-9826-0A73F9E12E25}"/>
            </c:ext>
          </c:extLst>
        </c:ser>
        <c:ser>
          <c:idx val="5"/>
          <c:order val="5"/>
          <c:tx>
            <c:strRef>
              <c:f>허리엉덩이!$AA$27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허리엉덩이!$AB$27:$AI$27</c:f>
              <c:numCache>
                <c:formatCode>0.0_ ;[Red]\-0.0\ </c:formatCode>
                <c:ptCount val="8"/>
                <c:pt idx="0">
                  <c:v>0</c:v>
                </c:pt>
                <c:pt idx="1">
                  <c:v>-2.2222222222222223</c:v>
                </c:pt>
                <c:pt idx="2">
                  <c:v>-2.2222222222222223</c:v>
                </c:pt>
                <c:pt idx="3">
                  <c:v>-3.3333333333333335</c:v>
                </c:pt>
                <c:pt idx="4">
                  <c:v>-4.4444444444444446</c:v>
                </c:pt>
                <c:pt idx="5">
                  <c:v>-4.4444444444444446</c:v>
                </c:pt>
                <c:pt idx="6">
                  <c:v>-4.4444444444444446</c:v>
                </c:pt>
                <c:pt idx="7">
                  <c:v>-3.8888888888888888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12-4BD2-9826-0A73F9E12E25}"/>
            </c:ext>
          </c:extLst>
        </c:ser>
        <c:ser>
          <c:idx val="6"/>
          <c:order val="6"/>
          <c:tx>
            <c:strRef>
              <c:f>허리엉덩이!$AA$28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허리엉덩이!$AB$28:$AI$28</c:f>
              <c:numCache>
                <c:formatCode>0.0_ ;[Red]\-0.0\ </c:formatCode>
                <c:ptCount val="8"/>
                <c:pt idx="0">
                  <c:v>0</c:v>
                </c:pt>
                <c:pt idx="1">
                  <c:v>-0.53475935828876997</c:v>
                </c:pt>
                <c:pt idx="2">
                  <c:v>-1.6042780748663104</c:v>
                </c:pt>
                <c:pt idx="3">
                  <c:v>-2.6737967914438503</c:v>
                </c:pt>
                <c:pt idx="4">
                  <c:v>-3.2085561497326207</c:v>
                </c:pt>
                <c:pt idx="5">
                  <c:v>-4.2780748663101598</c:v>
                </c:pt>
                <c:pt idx="6">
                  <c:v>-4.2780748663101598</c:v>
                </c:pt>
                <c:pt idx="7">
                  <c:v>-3.7433155080213902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12-4BD2-9826-0A73F9E12E25}"/>
            </c:ext>
          </c:extLst>
        </c:ser>
        <c:ser>
          <c:idx val="7"/>
          <c:order val="7"/>
          <c:tx>
            <c:strRef>
              <c:f>허리엉덩이!$AA$29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허리엉덩이!$AB$21:$AI$21</c:f>
              <c:strCache>
                <c:ptCount val="8"/>
                <c:pt idx="0">
                  <c:v>D-1</c:v>
                </c:pt>
                <c:pt idx="1">
                  <c:v>D7</c:v>
                </c:pt>
                <c:pt idx="2">
                  <c:v>D14</c:v>
                </c:pt>
                <c:pt idx="3">
                  <c:v>D21</c:v>
                </c:pt>
                <c:pt idx="4">
                  <c:v>D28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허리엉덩이!$AB$29:$AI$29</c:f>
              <c:numCache>
                <c:formatCode>0.0_ ;[Red]\-0.0\ </c:formatCode>
                <c:ptCount val="8"/>
                <c:pt idx="0">
                  <c:v>0</c:v>
                </c:pt>
                <c:pt idx="1">
                  <c:v>-0.54054054054054057</c:v>
                </c:pt>
                <c:pt idx="2">
                  <c:v>-1.0810810810810811</c:v>
                </c:pt>
                <c:pt idx="3">
                  <c:v>-1.6216216216216217</c:v>
                </c:pt>
                <c:pt idx="4">
                  <c:v>-2.7027027027027026</c:v>
                </c:pt>
                <c:pt idx="5">
                  <c:v>-4.3243243243243246</c:v>
                </c:pt>
                <c:pt idx="6">
                  <c:v>-5.4054054054054053</c:v>
                </c:pt>
                <c:pt idx="7">
                  <c:v>-7.0270270270270272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12-4BD2-9826-0A73F9E12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4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Waist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circumference change from baseline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7712033878367249"/>
          <c:y val="1.9733577977101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EG'!$C$4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EG'!$D$4:$K$4</c:f>
              <c:numCache>
                <c:formatCode>General</c:formatCode>
                <c:ptCount val="8"/>
                <c:pt idx="0">
                  <c:v>112</c:v>
                </c:pt>
                <c:pt idx="1">
                  <c:v>108</c:v>
                </c:pt>
                <c:pt idx="2">
                  <c:v>106</c:v>
                </c:pt>
                <c:pt idx="3">
                  <c:v>117</c:v>
                </c:pt>
                <c:pt idx="4">
                  <c:v>109</c:v>
                </c:pt>
                <c:pt idx="5">
                  <c:v>109</c:v>
                </c:pt>
                <c:pt idx="6">
                  <c:v>121</c:v>
                </c:pt>
                <c:pt idx="7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4-4E4D-8DEA-A0912EEB637B}"/>
            </c:ext>
          </c:extLst>
        </c:ser>
        <c:ser>
          <c:idx val="1"/>
          <c:order val="1"/>
          <c:tx>
            <c:strRef>
              <c:f>'BP, EG'!$C$5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EG'!$D$5:$K$5</c:f>
              <c:numCache>
                <c:formatCode>General</c:formatCode>
                <c:ptCount val="8"/>
                <c:pt idx="0">
                  <c:v>115</c:v>
                </c:pt>
                <c:pt idx="1">
                  <c:v>139</c:v>
                </c:pt>
                <c:pt idx="2">
                  <c:v>133</c:v>
                </c:pt>
                <c:pt idx="3">
                  <c:v>122</c:v>
                </c:pt>
                <c:pt idx="4">
                  <c:v>118</c:v>
                </c:pt>
                <c:pt idx="5">
                  <c:v>122</c:v>
                </c:pt>
                <c:pt idx="6">
                  <c:v>132</c:v>
                </c:pt>
                <c:pt idx="7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B4-4E4D-8DEA-A0912EEB637B}"/>
            </c:ext>
          </c:extLst>
        </c:ser>
        <c:ser>
          <c:idx val="2"/>
          <c:order val="2"/>
          <c:tx>
            <c:strRef>
              <c:f>'BP, EG'!$C$6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EG'!$D$6:$K$6</c:f>
              <c:numCache>
                <c:formatCode>General</c:formatCode>
                <c:ptCount val="8"/>
                <c:pt idx="0">
                  <c:v>131</c:v>
                </c:pt>
                <c:pt idx="1">
                  <c:v>114</c:v>
                </c:pt>
                <c:pt idx="2">
                  <c:v>128</c:v>
                </c:pt>
                <c:pt idx="3">
                  <c:v>131</c:v>
                </c:pt>
                <c:pt idx="4">
                  <c:v>117</c:v>
                </c:pt>
                <c:pt idx="5">
                  <c:v>130</c:v>
                </c:pt>
                <c:pt idx="6">
                  <c:v>138</c:v>
                </c:pt>
                <c:pt idx="7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B4-4E4D-8DEA-A0912EEB637B}"/>
            </c:ext>
          </c:extLst>
        </c:ser>
        <c:ser>
          <c:idx val="3"/>
          <c:order val="3"/>
          <c:tx>
            <c:strRef>
              <c:f>'BP, EG'!$C$7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EG'!$D$7:$K$7</c:f>
              <c:numCache>
                <c:formatCode>General</c:formatCode>
                <c:ptCount val="8"/>
                <c:pt idx="0">
                  <c:v>99</c:v>
                </c:pt>
                <c:pt idx="1">
                  <c:v>95</c:v>
                </c:pt>
                <c:pt idx="2">
                  <c:v>92</c:v>
                </c:pt>
                <c:pt idx="3">
                  <c:v>93</c:v>
                </c:pt>
                <c:pt idx="4">
                  <c:v>98</c:v>
                </c:pt>
                <c:pt idx="5">
                  <c:v>115</c:v>
                </c:pt>
                <c:pt idx="6">
                  <c:v>120</c:v>
                </c:pt>
                <c:pt idx="7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B4-4E4D-8DEA-A0912EEB637B}"/>
            </c:ext>
          </c:extLst>
        </c:ser>
        <c:ser>
          <c:idx val="4"/>
          <c:order val="4"/>
          <c:tx>
            <c:strRef>
              <c:f>'BP, EG'!$C$8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EG'!$D$8:$K$8</c:f>
              <c:numCache>
                <c:formatCode>General</c:formatCode>
                <c:ptCount val="8"/>
                <c:pt idx="0">
                  <c:v>125</c:v>
                </c:pt>
                <c:pt idx="1">
                  <c:v>118</c:v>
                </c:pt>
                <c:pt idx="2">
                  <c:v>107</c:v>
                </c:pt>
                <c:pt idx="3">
                  <c:v>122</c:v>
                </c:pt>
                <c:pt idx="4">
                  <c:v>117</c:v>
                </c:pt>
                <c:pt idx="5">
                  <c:v>130</c:v>
                </c:pt>
                <c:pt idx="6">
                  <c:v>125</c:v>
                </c:pt>
                <c:pt idx="7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B4-4E4D-8DEA-A0912EEB637B}"/>
            </c:ext>
          </c:extLst>
        </c:ser>
        <c:ser>
          <c:idx val="5"/>
          <c:order val="5"/>
          <c:tx>
            <c:strRef>
              <c:f>'BP, EG'!$C$9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EG'!$D$9:$K$9</c:f>
              <c:numCache>
                <c:formatCode>General</c:formatCode>
                <c:ptCount val="8"/>
                <c:pt idx="0">
                  <c:v>132</c:v>
                </c:pt>
                <c:pt idx="1">
                  <c:v>127</c:v>
                </c:pt>
                <c:pt idx="2">
                  <c:v>132</c:v>
                </c:pt>
                <c:pt idx="3">
                  <c:v>125</c:v>
                </c:pt>
                <c:pt idx="4">
                  <c:v>121</c:v>
                </c:pt>
                <c:pt idx="5">
                  <c:v>130</c:v>
                </c:pt>
                <c:pt idx="6">
                  <c:v>139</c:v>
                </c:pt>
                <c:pt idx="7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B4-4E4D-8DEA-A0912EEB637B}"/>
            </c:ext>
          </c:extLst>
        </c:ser>
        <c:ser>
          <c:idx val="6"/>
          <c:order val="6"/>
          <c:tx>
            <c:strRef>
              <c:f>'BP, EG'!$C$10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EG'!$D$10:$K$10</c:f>
              <c:numCache>
                <c:formatCode>General</c:formatCode>
                <c:ptCount val="8"/>
                <c:pt idx="0">
                  <c:v>131</c:v>
                </c:pt>
                <c:pt idx="1">
                  <c:v>103</c:v>
                </c:pt>
                <c:pt idx="2">
                  <c:v>103</c:v>
                </c:pt>
                <c:pt idx="3">
                  <c:v>109</c:v>
                </c:pt>
                <c:pt idx="4">
                  <c:v>107</c:v>
                </c:pt>
                <c:pt idx="5">
                  <c:v>112</c:v>
                </c:pt>
                <c:pt idx="6">
                  <c:v>114</c:v>
                </c:pt>
                <c:pt idx="7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B4-4E4D-8DEA-A0912EEB637B}"/>
            </c:ext>
          </c:extLst>
        </c:ser>
        <c:ser>
          <c:idx val="7"/>
          <c:order val="7"/>
          <c:tx>
            <c:strRef>
              <c:f>'BP, EG'!$C$11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EG'!$D$11:$K$11</c:f>
              <c:numCache>
                <c:formatCode>General</c:formatCode>
                <c:ptCount val="8"/>
                <c:pt idx="0">
                  <c:v>106</c:v>
                </c:pt>
                <c:pt idx="1">
                  <c:v>106</c:v>
                </c:pt>
                <c:pt idx="2">
                  <c:v>107</c:v>
                </c:pt>
                <c:pt idx="3">
                  <c:v>101</c:v>
                </c:pt>
                <c:pt idx="4">
                  <c:v>125</c:v>
                </c:pt>
                <c:pt idx="7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B4-4E4D-8DEA-A0912EEB6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systolic 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2.0469513419921793E-2"/>
              <c:y val="0.211955658971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EG'!$C$64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EG'!$D$64:$K$64</c:f>
              <c:numCache>
                <c:formatCode>General</c:formatCode>
                <c:ptCount val="8"/>
                <c:pt idx="0">
                  <c:v>71</c:v>
                </c:pt>
                <c:pt idx="1">
                  <c:v>69</c:v>
                </c:pt>
                <c:pt idx="2">
                  <c:v>69</c:v>
                </c:pt>
                <c:pt idx="3">
                  <c:v>67</c:v>
                </c:pt>
                <c:pt idx="4">
                  <c:v>64</c:v>
                </c:pt>
                <c:pt idx="5">
                  <c:v>67</c:v>
                </c:pt>
                <c:pt idx="6">
                  <c:v>78</c:v>
                </c:pt>
                <c:pt idx="7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8-4499-972E-9F9C3C8F9B93}"/>
            </c:ext>
          </c:extLst>
        </c:ser>
        <c:ser>
          <c:idx val="1"/>
          <c:order val="1"/>
          <c:tx>
            <c:strRef>
              <c:f>'BP, EG'!$C$65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EG'!$D$65:$K$65</c:f>
              <c:numCache>
                <c:formatCode>General</c:formatCode>
                <c:ptCount val="8"/>
                <c:pt idx="0">
                  <c:v>66</c:v>
                </c:pt>
                <c:pt idx="1">
                  <c:v>87</c:v>
                </c:pt>
                <c:pt idx="2">
                  <c:v>81</c:v>
                </c:pt>
                <c:pt idx="3">
                  <c:v>77</c:v>
                </c:pt>
                <c:pt idx="4">
                  <c:v>74</c:v>
                </c:pt>
                <c:pt idx="5">
                  <c:v>80</c:v>
                </c:pt>
                <c:pt idx="6">
                  <c:v>81</c:v>
                </c:pt>
                <c:pt idx="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8-4499-972E-9F9C3C8F9B93}"/>
            </c:ext>
          </c:extLst>
        </c:ser>
        <c:ser>
          <c:idx val="2"/>
          <c:order val="2"/>
          <c:tx>
            <c:strRef>
              <c:f>'BP, EG'!$C$66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EG'!$D$66:$K$66</c:f>
              <c:numCache>
                <c:formatCode>General</c:formatCode>
                <c:ptCount val="8"/>
                <c:pt idx="0">
                  <c:v>87</c:v>
                </c:pt>
                <c:pt idx="1">
                  <c:v>68</c:v>
                </c:pt>
                <c:pt idx="2">
                  <c:v>85</c:v>
                </c:pt>
                <c:pt idx="3">
                  <c:v>79</c:v>
                </c:pt>
                <c:pt idx="4">
                  <c:v>73</c:v>
                </c:pt>
                <c:pt idx="5">
                  <c:v>85</c:v>
                </c:pt>
                <c:pt idx="6">
                  <c:v>86</c:v>
                </c:pt>
                <c:pt idx="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B8-4499-972E-9F9C3C8F9B93}"/>
            </c:ext>
          </c:extLst>
        </c:ser>
        <c:ser>
          <c:idx val="3"/>
          <c:order val="3"/>
          <c:tx>
            <c:strRef>
              <c:f>'BP, EG'!$C$67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EG'!$D$67:$K$67</c:f>
              <c:numCache>
                <c:formatCode>General</c:formatCode>
                <c:ptCount val="8"/>
                <c:pt idx="0">
                  <c:v>66</c:v>
                </c:pt>
                <c:pt idx="1">
                  <c:v>69</c:v>
                </c:pt>
                <c:pt idx="2">
                  <c:v>53</c:v>
                </c:pt>
                <c:pt idx="3">
                  <c:v>55</c:v>
                </c:pt>
                <c:pt idx="4">
                  <c:v>60</c:v>
                </c:pt>
                <c:pt idx="5">
                  <c:v>63</c:v>
                </c:pt>
                <c:pt idx="6">
                  <c:v>68</c:v>
                </c:pt>
                <c:pt idx="7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B8-4499-972E-9F9C3C8F9B93}"/>
            </c:ext>
          </c:extLst>
        </c:ser>
        <c:ser>
          <c:idx val="4"/>
          <c:order val="4"/>
          <c:tx>
            <c:strRef>
              <c:f>'BP, EG'!$C$68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EG'!$D$68:$K$68</c:f>
              <c:numCache>
                <c:formatCode>General</c:formatCode>
                <c:ptCount val="8"/>
                <c:pt idx="0">
                  <c:v>80</c:v>
                </c:pt>
                <c:pt idx="1">
                  <c:v>73</c:v>
                </c:pt>
                <c:pt idx="2">
                  <c:v>71</c:v>
                </c:pt>
                <c:pt idx="3">
                  <c:v>82</c:v>
                </c:pt>
                <c:pt idx="4">
                  <c:v>77</c:v>
                </c:pt>
                <c:pt idx="5">
                  <c:v>84</c:v>
                </c:pt>
                <c:pt idx="6">
                  <c:v>84</c:v>
                </c:pt>
                <c:pt idx="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B8-4499-972E-9F9C3C8F9B93}"/>
            </c:ext>
          </c:extLst>
        </c:ser>
        <c:ser>
          <c:idx val="5"/>
          <c:order val="5"/>
          <c:tx>
            <c:strRef>
              <c:f>'BP, EG'!$C$69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EG'!$D$69:$K$69</c:f>
              <c:numCache>
                <c:formatCode>General</c:formatCode>
                <c:ptCount val="8"/>
                <c:pt idx="0">
                  <c:v>78</c:v>
                </c:pt>
                <c:pt idx="1">
                  <c:v>69</c:v>
                </c:pt>
                <c:pt idx="2">
                  <c:v>83</c:v>
                </c:pt>
                <c:pt idx="3">
                  <c:v>77</c:v>
                </c:pt>
                <c:pt idx="4">
                  <c:v>65</c:v>
                </c:pt>
                <c:pt idx="5">
                  <c:v>74</c:v>
                </c:pt>
                <c:pt idx="6">
                  <c:v>71</c:v>
                </c:pt>
                <c:pt idx="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B8-4499-972E-9F9C3C8F9B93}"/>
            </c:ext>
          </c:extLst>
        </c:ser>
        <c:ser>
          <c:idx val="6"/>
          <c:order val="6"/>
          <c:tx>
            <c:strRef>
              <c:f>'BP, EG'!$C$70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EG'!$D$70:$K$70</c:f>
              <c:numCache>
                <c:formatCode>General</c:formatCode>
                <c:ptCount val="8"/>
                <c:pt idx="0">
                  <c:v>77</c:v>
                </c:pt>
                <c:pt idx="1">
                  <c:v>52</c:v>
                </c:pt>
                <c:pt idx="2">
                  <c:v>61</c:v>
                </c:pt>
                <c:pt idx="3">
                  <c:v>61</c:v>
                </c:pt>
                <c:pt idx="4">
                  <c:v>66</c:v>
                </c:pt>
                <c:pt idx="5">
                  <c:v>70</c:v>
                </c:pt>
                <c:pt idx="6">
                  <c:v>75</c:v>
                </c:pt>
                <c:pt idx="7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B8-4499-972E-9F9C3C8F9B93}"/>
            </c:ext>
          </c:extLst>
        </c:ser>
        <c:ser>
          <c:idx val="7"/>
          <c:order val="7"/>
          <c:tx>
            <c:strRef>
              <c:f>'BP, EG'!$C$71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EG'!$D$71:$K$71</c:f>
              <c:numCache>
                <c:formatCode>General</c:formatCode>
                <c:ptCount val="8"/>
                <c:pt idx="0">
                  <c:v>74</c:v>
                </c:pt>
                <c:pt idx="1">
                  <c:v>62</c:v>
                </c:pt>
                <c:pt idx="2">
                  <c:v>63</c:v>
                </c:pt>
                <c:pt idx="3">
                  <c:v>55</c:v>
                </c:pt>
                <c:pt idx="4">
                  <c:v>70</c:v>
                </c:pt>
                <c:pt idx="7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B8-4499-972E-9F9C3C8F9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diastolic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EG'!$O$4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EG'!$P$4:$W$4</c:f>
              <c:numCache>
                <c:formatCode>General</c:formatCode>
                <c:ptCount val="8"/>
                <c:pt idx="0">
                  <c:v>72</c:v>
                </c:pt>
                <c:pt idx="1">
                  <c:v>69</c:v>
                </c:pt>
                <c:pt idx="2">
                  <c:v>65</c:v>
                </c:pt>
                <c:pt idx="3">
                  <c:v>71</c:v>
                </c:pt>
                <c:pt idx="4">
                  <c:v>76</c:v>
                </c:pt>
                <c:pt idx="5">
                  <c:v>79</c:v>
                </c:pt>
                <c:pt idx="6">
                  <c:v>81</c:v>
                </c:pt>
                <c:pt idx="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D-457E-869F-A2B1C45B475B}"/>
            </c:ext>
          </c:extLst>
        </c:ser>
        <c:ser>
          <c:idx val="1"/>
          <c:order val="1"/>
          <c:tx>
            <c:strRef>
              <c:f>'BP, EG'!$O$5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EG'!$P$5:$W$5</c:f>
              <c:numCache>
                <c:formatCode>General</c:formatCode>
                <c:ptCount val="8"/>
                <c:pt idx="0">
                  <c:v>54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65</c:v>
                </c:pt>
                <c:pt idx="5">
                  <c:v>84</c:v>
                </c:pt>
                <c:pt idx="6">
                  <c:v>81</c:v>
                </c:pt>
                <c:pt idx="7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D-457E-869F-A2B1C45B475B}"/>
            </c:ext>
          </c:extLst>
        </c:ser>
        <c:ser>
          <c:idx val="2"/>
          <c:order val="2"/>
          <c:tx>
            <c:strRef>
              <c:f>'BP, EG'!$O$6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EG'!$P$6:$W$6</c:f>
              <c:numCache>
                <c:formatCode>General</c:formatCode>
                <c:ptCount val="8"/>
                <c:pt idx="0">
                  <c:v>78</c:v>
                </c:pt>
                <c:pt idx="1">
                  <c:v>73</c:v>
                </c:pt>
                <c:pt idx="2">
                  <c:v>85</c:v>
                </c:pt>
                <c:pt idx="3">
                  <c:v>90</c:v>
                </c:pt>
                <c:pt idx="4">
                  <c:v>76</c:v>
                </c:pt>
                <c:pt idx="5">
                  <c:v>72</c:v>
                </c:pt>
                <c:pt idx="6">
                  <c:v>89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D-457E-869F-A2B1C45B475B}"/>
            </c:ext>
          </c:extLst>
        </c:ser>
        <c:ser>
          <c:idx val="3"/>
          <c:order val="3"/>
          <c:tx>
            <c:strRef>
              <c:f>'BP, EG'!$O$7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EG'!$P$7:$W$7</c:f>
              <c:numCache>
                <c:formatCode>General</c:formatCode>
                <c:ptCount val="8"/>
                <c:pt idx="0">
                  <c:v>73</c:v>
                </c:pt>
                <c:pt idx="1">
                  <c:v>64</c:v>
                </c:pt>
                <c:pt idx="2">
                  <c:v>57</c:v>
                </c:pt>
                <c:pt idx="3">
                  <c:v>59</c:v>
                </c:pt>
                <c:pt idx="4">
                  <c:v>65</c:v>
                </c:pt>
                <c:pt idx="5">
                  <c:v>64</c:v>
                </c:pt>
                <c:pt idx="6">
                  <c:v>58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DD-457E-869F-A2B1C45B475B}"/>
            </c:ext>
          </c:extLst>
        </c:ser>
        <c:ser>
          <c:idx val="4"/>
          <c:order val="4"/>
          <c:tx>
            <c:strRef>
              <c:f>'BP, EG'!$O$8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EG'!$P$8:$W$8</c:f>
              <c:numCache>
                <c:formatCode>General</c:formatCode>
                <c:ptCount val="8"/>
                <c:pt idx="0">
                  <c:v>72</c:v>
                </c:pt>
                <c:pt idx="1">
                  <c:v>72</c:v>
                </c:pt>
                <c:pt idx="2">
                  <c:v>73</c:v>
                </c:pt>
                <c:pt idx="3">
                  <c:v>75</c:v>
                </c:pt>
                <c:pt idx="4">
                  <c:v>83</c:v>
                </c:pt>
                <c:pt idx="5">
                  <c:v>83</c:v>
                </c:pt>
                <c:pt idx="6">
                  <c:v>85</c:v>
                </c:pt>
                <c:pt idx="7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DD-457E-869F-A2B1C45B475B}"/>
            </c:ext>
          </c:extLst>
        </c:ser>
        <c:ser>
          <c:idx val="5"/>
          <c:order val="5"/>
          <c:tx>
            <c:strRef>
              <c:f>'BP, EG'!$O$9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EG'!$P$9:$W$9</c:f>
              <c:numCache>
                <c:formatCode>General</c:formatCode>
                <c:ptCount val="8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83</c:v>
                </c:pt>
                <c:pt idx="4">
                  <c:v>68</c:v>
                </c:pt>
                <c:pt idx="5">
                  <c:v>76</c:v>
                </c:pt>
                <c:pt idx="6">
                  <c:v>83</c:v>
                </c:pt>
                <c:pt idx="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DD-457E-869F-A2B1C45B475B}"/>
            </c:ext>
          </c:extLst>
        </c:ser>
        <c:ser>
          <c:idx val="6"/>
          <c:order val="6"/>
          <c:tx>
            <c:strRef>
              <c:f>'BP, EG'!$O$10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EG'!$P$10:$W$10</c:f>
              <c:numCache>
                <c:formatCode>General</c:formatCode>
                <c:ptCount val="8"/>
                <c:pt idx="0">
                  <c:v>75</c:v>
                </c:pt>
                <c:pt idx="1">
                  <c:v>69</c:v>
                </c:pt>
                <c:pt idx="2">
                  <c:v>70</c:v>
                </c:pt>
                <c:pt idx="3">
                  <c:v>67</c:v>
                </c:pt>
                <c:pt idx="4">
                  <c:v>76</c:v>
                </c:pt>
                <c:pt idx="5">
                  <c:v>79</c:v>
                </c:pt>
                <c:pt idx="6">
                  <c:v>74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DD-457E-869F-A2B1C45B475B}"/>
            </c:ext>
          </c:extLst>
        </c:ser>
        <c:ser>
          <c:idx val="7"/>
          <c:order val="7"/>
          <c:tx>
            <c:strRef>
              <c:f>'BP, EG'!$O$11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EG'!$P$11:$W$11</c:f>
              <c:numCache>
                <c:formatCode>General</c:formatCode>
                <c:ptCount val="8"/>
                <c:pt idx="0">
                  <c:v>69</c:v>
                </c:pt>
                <c:pt idx="1">
                  <c:v>97</c:v>
                </c:pt>
                <c:pt idx="2">
                  <c:v>81</c:v>
                </c:pt>
                <c:pt idx="3">
                  <c:v>76</c:v>
                </c:pt>
                <c:pt idx="4">
                  <c:v>71</c:v>
                </c:pt>
                <c:pt idx="7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DD-457E-869F-A2B1C45B4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pulse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EG'!$AA$4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EG'!$AB$4:$AE$4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79</c:v>
                </c:pt>
                <c:pt idx="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D-457E-869F-A2B1C45B475B}"/>
            </c:ext>
          </c:extLst>
        </c:ser>
        <c:ser>
          <c:idx val="1"/>
          <c:order val="1"/>
          <c:tx>
            <c:strRef>
              <c:f>'BP, EG'!$AA$5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EG'!$AB$5:$AE$5</c:f>
              <c:numCache>
                <c:formatCode>General</c:formatCode>
                <c:ptCount val="4"/>
                <c:pt idx="0">
                  <c:v>51</c:v>
                </c:pt>
                <c:pt idx="1">
                  <c:v>69</c:v>
                </c:pt>
                <c:pt idx="2">
                  <c:v>64</c:v>
                </c:pt>
                <c:pt idx="3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D-457E-869F-A2B1C45B475B}"/>
            </c:ext>
          </c:extLst>
        </c:ser>
        <c:ser>
          <c:idx val="2"/>
          <c:order val="2"/>
          <c:tx>
            <c:strRef>
              <c:f>'BP, EG'!$AA$6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EG'!$AB$6:$AE$6</c:f>
              <c:numCache>
                <c:formatCode>General</c:formatCode>
                <c:ptCount val="4"/>
                <c:pt idx="0">
                  <c:v>59</c:v>
                </c:pt>
                <c:pt idx="1">
                  <c:v>68</c:v>
                </c:pt>
                <c:pt idx="2">
                  <c:v>59</c:v>
                </c:pt>
                <c:pt idx="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D-457E-869F-A2B1C45B475B}"/>
            </c:ext>
          </c:extLst>
        </c:ser>
        <c:ser>
          <c:idx val="3"/>
          <c:order val="3"/>
          <c:tx>
            <c:strRef>
              <c:f>'BP, EG'!$AA$7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EG'!$AB$7:$AE$7</c:f>
              <c:numCache>
                <c:formatCode>General</c:formatCode>
                <c:ptCount val="4"/>
                <c:pt idx="0">
                  <c:v>62</c:v>
                </c:pt>
                <c:pt idx="1">
                  <c:v>58</c:v>
                </c:pt>
                <c:pt idx="2">
                  <c:v>63</c:v>
                </c:pt>
                <c:pt idx="3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DD-457E-869F-A2B1C45B475B}"/>
            </c:ext>
          </c:extLst>
        </c:ser>
        <c:ser>
          <c:idx val="4"/>
          <c:order val="4"/>
          <c:tx>
            <c:strRef>
              <c:f>'BP, EG'!$AA$8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EG'!$AB$8:$AE$8</c:f>
              <c:numCache>
                <c:formatCode>General</c:formatCode>
                <c:ptCount val="4"/>
                <c:pt idx="0">
                  <c:v>73</c:v>
                </c:pt>
                <c:pt idx="1">
                  <c:v>78</c:v>
                </c:pt>
                <c:pt idx="2">
                  <c:v>72</c:v>
                </c:pt>
                <c:pt idx="3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DD-457E-869F-A2B1C45B475B}"/>
            </c:ext>
          </c:extLst>
        </c:ser>
        <c:ser>
          <c:idx val="5"/>
          <c:order val="5"/>
          <c:tx>
            <c:strRef>
              <c:f>'BP, EG'!$AA$9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EG'!$AB$9:$AE$9</c:f>
              <c:numCache>
                <c:formatCode>General</c:formatCode>
                <c:ptCount val="4"/>
                <c:pt idx="0">
                  <c:v>66</c:v>
                </c:pt>
                <c:pt idx="1">
                  <c:v>68</c:v>
                </c:pt>
                <c:pt idx="2">
                  <c:v>65</c:v>
                </c:pt>
                <c:pt idx="3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DD-457E-869F-A2B1C45B475B}"/>
            </c:ext>
          </c:extLst>
        </c:ser>
        <c:ser>
          <c:idx val="6"/>
          <c:order val="6"/>
          <c:tx>
            <c:strRef>
              <c:f>'BP, EG'!$AA$10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EG'!$AB$10:$AE$10</c:f>
              <c:numCache>
                <c:formatCode>General</c:formatCode>
                <c:ptCount val="4"/>
                <c:pt idx="0">
                  <c:v>66</c:v>
                </c:pt>
                <c:pt idx="1">
                  <c:v>70</c:v>
                </c:pt>
                <c:pt idx="2">
                  <c:v>71</c:v>
                </c:pt>
                <c:pt idx="3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DD-457E-869F-A2B1C45B475B}"/>
            </c:ext>
          </c:extLst>
        </c:ser>
        <c:ser>
          <c:idx val="7"/>
          <c:order val="7"/>
          <c:tx>
            <c:strRef>
              <c:f>'BP, EG'!$AA$11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EG'!$AB$11:$AE$11</c:f>
              <c:numCache>
                <c:formatCode>General</c:formatCode>
                <c:ptCount val="4"/>
                <c:pt idx="0">
                  <c:v>63</c:v>
                </c:pt>
                <c:pt idx="1">
                  <c:v>72</c:v>
                </c:pt>
                <c:pt idx="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DD-457E-869F-A2B1C45B4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Heart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7712033878367249"/>
          <c:y val="1.9733577977101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EG'!$C$13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EG'!$D$13:$K$13</c:f>
              <c:numCache>
                <c:formatCode>General</c:formatCode>
                <c:ptCount val="8"/>
                <c:pt idx="0">
                  <c:v>118</c:v>
                </c:pt>
                <c:pt idx="1">
                  <c:v>117</c:v>
                </c:pt>
                <c:pt idx="2">
                  <c:v>115</c:v>
                </c:pt>
                <c:pt idx="3">
                  <c:v>132</c:v>
                </c:pt>
                <c:pt idx="4">
                  <c:v>114</c:v>
                </c:pt>
                <c:pt idx="5">
                  <c:v>135</c:v>
                </c:pt>
                <c:pt idx="6">
                  <c:v>116</c:v>
                </c:pt>
                <c:pt idx="7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6-44E3-A4B2-C7744B5A25D2}"/>
            </c:ext>
          </c:extLst>
        </c:ser>
        <c:ser>
          <c:idx val="1"/>
          <c:order val="1"/>
          <c:tx>
            <c:strRef>
              <c:f>'BP, EG'!$C$14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EG'!$D$14:$K$14</c:f>
              <c:numCache>
                <c:formatCode>General</c:formatCode>
                <c:ptCount val="8"/>
                <c:pt idx="0">
                  <c:v>107</c:v>
                </c:pt>
                <c:pt idx="1">
                  <c:v>114</c:v>
                </c:pt>
                <c:pt idx="2">
                  <c:v>117</c:v>
                </c:pt>
                <c:pt idx="3">
                  <c:v>112</c:v>
                </c:pt>
                <c:pt idx="4">
                  <c:v>111</c:v>
                </c:pt>
                <c:pt idx="5">
                  <c:v>113</c:v>
                </c:pt>
                <c:pt idx="6">
                  <c:v>121</c:v>
                </c:pt>
                <c:pt idx="7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16-44E3-A4B2-C7744B5A25D2}"/>
            </c:ext>
          </c:extLst>
        </c:ser>
        <c:ser>
          <c:idx val="2"/>
          <c:order val="2"/>
          <c:tx>
            <c:strRef>
              <c:f>'BP, EG'!$C$15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EG'!$D$15:$K$15</c:f>
              <c:numCache>
                <c:formatCode>General</c:formatCode>
                <c:ptCount val="8"/>
                <c:pt idx="0">
                  <c:v>122</c:v>
                </c:pt>
                <c:pt idx="1">
                  <c:v>129</c:v>
                </c:pt>
                <c:pt idx="2">
                  <c:v>122</c:v>
                </c:pt>
                <c:pt idx="3">
                  <c:v>116</c:v>
                </c:pt>
                <c:pt idx="4">
                  <c:v>117</c:v>
                </c:pt>
                <c:pt idx="5">
                  <c:v>123</c:v>
                </c:pt>
                <c:pt idx="6">
                  <c:v>120</c:v>
                </c:pt>
                <c:pt idx="7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16-44E3-A4B2-C7744B5A25D2}"/>
            </c:ext>
          </c:extLst>
        </c:ser>
        <c:ser>
          <c:idx val="3"/>
          <c:order val="3"/>
          <c:tx>
            <c:strRef>
              <c:f>'BP, EG'!$C$16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EG'!$D$16:$K$16</c:f>
              <c:numCache>
                <c:formatCode>General</c:formatCode>
                <c:ptCount val="8"/>
                <c:pt idx="0">
                  <c:v>112</c:v>
                </c:pt>
                <c:pt idx="1">
                  <c:v>128</c:v>
                </c:pt>
                <c:pt idx="2">
                  <c:v>117</c:v>
                </c:pt>
                <c:pt idx="3">
                  <c:v>107</c:v>
                </c:pt>
                <c:pt idx="4">
                  <c:v>109</c:v>
                </c:pt>
                <c:pt idx="5">
                  <c:v>135</c:v>
                </c:pt>
                <c:pt idx="6">
                  <c:v>133</c:v>
                </c:pt>
                <c:pt idx="7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16-44E3-A4B2-C7744B5A25D2}"/>
            </c:ext>
          </c:extLst>
        </c:ser>
        <c:ser>
          <c:idx val="4"/>
          <c:order val="4"/>
          <c:tx>
            <c:strRef>
              <c:f>'BP, EG'!$C$17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EG'!$D$17:$K$17</c:f>
              <c:numCache>
                <c:formatCode>General</c:formatCode>
                <c:ptCount val="8"/>
                <c:pt idx="0">
                  <c:v>123</c:v>
                </c:pt>
                <c:pt idx="1">
                  <c:v>118</c:v>
                </c:pt>
                <c:pt idx="2">
                  <c:v>121</c:v>
                </c:pt>
                <c:pt idx="3">
                  <c:v>120</c:v>
                </c:pt>
                <c:pt idx="4">
                  <c:v>136</c:v>
                </c:pt>
                <c:pt idx="5">
                  <c:v>125</c:v>
                </c:pt>
                <c:pt idx="6">
                  <c:v>122</c:v>
                </c:pt>
                <c:pt idx="7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16-44E3-A4B2-C7744B5A25D2}"/>
            </c:ext>
          </c:extLst>
        </c:ser>
        <c:ser>
          <c:idx val="5"/>
          <c:order val="5"/>
          <c:tx>
            <c:strRef>
              <c:f>'BP, EG'!$C$18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EG'!$D$18:$K$18</c:f>
              <c:numCache>
                <c:formatCode>General</c:formatCode>
                <c:ptCount val="8"/>
                <c:pt idx="0">
                  <c:v>124</c:v>
                </c:pt>
                <c:pt idx="1">
                  <c:v>121</c:v>
                </c:pt>
                <c:pt idx="2">
                  <c:v>122</c:v>
                </c:pt>
                <c:pt idx="3">
                  <c:v>129</c:v>
                </c:pt>
                <c:pt idx="4">
                  <c:v>130</c:v>
                </c:pt>
                <c:pt idx="5">
                  <c:v>125</c:v>
                </c:pt>
                <c:pt idx="6">
                  <c:v>119</c:v>
                </c:pt>
                <c:pt idx="7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16-44E3-A4B2-C7744B5A25D2}"/>
            </c:ext>
          </c:extLst>
        </c:ser>
        <c:ser>
          <c:idx val="6"/>
          <c:order val="6"/>
          <c:tx>
            <c:strRef>
              <c:f>'BP, EG'!$C$19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EG'!$D$19:$K$19</c:f>
              <c:numCache>
                <c:formatCode>General</c:formatCode>
                <c:ptCount val="8"/>
                <c:pt idx="0">
                  <c:v>122</c:v>
                </c:pt>
                <c:pt idx="1">
                  <c:v>129</c:v>
                </c:pt>
                <c:pt idx="2">
                  <c:v>126</c:v>
                </c:pt>
                <c:pt idx="3">
                  <c:v>127</c:v>
                </c:pt>
                <c:pt idx="4">
                  <c:v>129</c:v>
                </c:pt>
                <c:pt idx="5">
                  <c:v>120</c:v>
                </c:pt>
                <c:pt idx="6">
                  <c:v>108</c:v>
                </c:pt>
                <c:pt idx="7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16-44E3-A4B2-C7744B5A25D2}"/>
            </c:ext>
          </c:extLst>
        </c:ser>
        <c:ser>
          <c:idx val="7"/>
          <c:order val="7"/>
          <c:tx>
            <c:strRef>
              <c:f>'BP, EG'!$C$20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EG'!$D$20:$K$20</c:f>
              <c:numCache>
                <c:formatCode>General</c:formatCode>
                <c:ptCount val="8"/>
                <c:pt idx="0">
                  <c:v>136</c:v>
                </c:pt>
                <c:pt idx="1">
                  <c:v>129</c:v>
                </c:pt>
                <c:pt idx="2">
                  <c:v>116</c:v>
                </c:pt>
                <c:pt idx="3">
                  <c:v>124</c:v>
                </c:pt>
                <c:pt idx="4">
                  <c:v>122</c:v>
                </c:pt>
                <c:pt idx="5">
                  <c:v>127</c:v>
                </c:pt>
                <c:pt idx="6">
                  <c:v>135</c:v>
                </c:pt>
                <c:pt idx="7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16-44E3-A4B2-C7744B5A2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systolic 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2.0469513419921793E-2"/>
              <c:y val="0.211955658971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EG'!$C$73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EG'!$D$73:$K$73</c:f>
              <c:numCache>
                <c:formatCode>General</c:formatCode>
                <c:ptCount val="8"/>
                <c:pt idx="0">
                  <c:v>73</c:v>
                </c:pt>
                <c:pt idx="1">
                  <c:v>68</c:v>
                </c:pt>
                <c:pt idx="2">
                  <c:v>62</c:v>
                </c:pt>
                <c:pt idx="3">
                  <c:v>68</c:v>
                </c:pt>
                <c:pt idx="4">
                  <c:v>65</c:v>
                </c:pt>
                <c:pt idx="5">
                  <c:v>85</c:v>
                </c:pt>
                <c:pt idx="6">
                  <c:v>81</c:v>
                </c:pt>
                <c:pt idx="7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0B-41CA-9131-3EC08564C7B4}"/>
            </c:ext>
          </c:extLst>
        </c:ser>
        <c:ser>
          <c:idx val="1"/>
          <c:order val="1"/>
          <c:tx>
            <c:strRef>
              <c:f>'BP, EG'!$C$74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EG'!$D$74:$K$74</c:f>
              <c:numCache>
                <c:formatCode>General</c:formatCode>
                <c:ptCount val="8"/>
                <c:pt idx="0">
                  <c:v>71</c:v>
                </c:pt>
                <c:pt idx="1">
                  <c:v>68</c:v>
                </c:pt>
                <c:pt idx="2">
                  <c:v>68</c:v>
                </c:pt>
                <c:pt idx="3">
                  <c:v>67</c:v>
                </c:pt>
                <c:pt idx="4">
                  <c:v>72</c:v>
                </c:pt>
                <c:pt idx="5">
                  <c:v>75</c:v>
                </c:pt>
                <c:pt idx="6">
                  <c:v>80</c:v>
                </c:pt>
                <c:pt idx="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0B-41CA-9131-3EC08564C7B4}"/>
            </c:ext>
          </c:extLst>
        </c:ser>
        <c:ser>
          <c:idx val="2"/>
          <c:order val="2"/>
          <c:tx>
            <c:strRef>
              <c:f>'BP, EG'!$C$75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EG'!$D$75:$K$75</c:f>
              <c:numCache>
                <c:formatCode>General</c:formatCode>
                <c:ptCount val="8"/>
                <c:pt idx="0">
                  <c:v>76</c:v>
                </c:pt>
                <c:pt idx="1">
                  <c:v>77</c:v>
                </c:pt>
                <c:pt idx="2">
                  <c:v>76</c:v>
                </c:pt>
                <c:pt idx="3">
                  <c:v>69</c:v>
                </c:pt>
                <c:pt idx="4">
                  <c:v>69</c:v>
                </c:pt>
                <c:pt idx="5">
                  <c:v>76</c:v>
                </c:pt>
                <c:pt idx="6">
                  <c:v>76</c:v>
                </c:pt>
                <c:pt idx="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0B-41CA-9131-3EC08564C7B4}"/>
            </c:ext>
          </c:extLst>
        </c:ser>
        <c:ser>
          <c:idx val="3"/>
          <c:order val="3"/>
          <c:tx>
            <c:strRef>
              <c:f>'BP, EG'!$C$76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EG'!$D$76:$K$76</c:f>
              <c:numCache>
                <c:formatCode>General</c:formatCode>
                <c:ptCount val="8"/>
                <c:pt idx="0">
                  <c:v>69</c:v>
                </c:pt>
                <c:pt idx="1">
                  <c:v>71</c:v>
                </c:pt>
                <c:pt idx="2">
                  <c:v>60</c:v>
                </c:pt>
                <c:pt idx="3">
                  <c:v>54</c:v>
                </c:pt>
                <c:pt idx="4">
                  <c:v>69</c:v>
                </c:pt>
                <c:pt idx="5">
                  <c:v>75</c:v>
                </c:pt>
                <c:pt idx="6">
                  <c:v>79</c:v>
                </c:pt>
                <c:pt idx="7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0B-41CA-9131-3EC08564C7B4}"/>
            </c:ext>
          </c:extLst>
        </c:ser>
        <c:ser>
          <c:idx val="4"/>
          <c:order val="4"/>
          <c:tx>
            <c:strRef>
              <c:f>'BP, EG'!$C$77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EG'!$D$77:$K$77</c:f>
              <c:numCache>
                <c:formatCode>General</c:formatCode>
                <c:ptCount val="8"/>
                <c:pt idx="0">
                  <c:v>85</c:v>
                </c:pt>
                <c:pt idx="1">
                  <c:v>83</c:v>
                </c:pt>
                <c:pt idx="2">
                  <c:v>77</c:v>
                </c:pt>
                <c:pt idx="3">
                  <c:v>82</c:v>
                </c:pt>
                <c:pt idx="4">
                  <c:v>87</c:v>
                </c:pt>
                <c:pt idx="5">
                  <c:v>82</c:v>
                </c:pt>
                <c:pt idx="6">
                  <c:v>87</c:v>
                </c:pt>
                <c:pt idx="7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0B-41CA-9131-3EC08564C7B4}"/>
            </c:ext>
          </c:extLst>
        </c:ser>
        <c:ser>
          <c:idx val="5"/>
          <c:order val="5"/>
          <c:tx>
            <c:strRef>
              <c:f>'BP, EG'!$C$78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EG'!$D$78:$K$78</c:f>
              <c:numCache>
                <c:formatCode>General</c:formatCode>
                <c:ptCount val="8"/>
                <c:pt idx="0">
                  <c:v>76</c:v>
                </c:pt>
                <c:pt idx="1">
                  <c:v>84</c:v>
                </c:pt>
                <c:pt idx="2">
                  <c:v>80</c:v>
                </c:pt>
                <c:pt idx="3">
                  <c:v>80</c:v>
                </c:pt>
                <c:pt idx="4">
                  <c:v>82</c:v>
                </c:pt>
                <c:pt idx="5">
                  <c:v>81</c:v>
                </c:pt>
                <c:pt idx="6">
                  <c:v>77</c:v>
                </c:pt>
                <c:pt idx="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0B-41CA-9131-3EC08564C7B4}"/>
            </c:ext>
          </c:extLst>
        </c:ser>
        <c:ser>
          <c:idx val="6"/>
          <c:order val="6"/>
          <c:tx>
            <c:strRef>
              <c:f>'BP, EG'!$C$79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EG'!$D$79:$K$79</c:f>
              <c:numCache>
                <c:formatCode>General</c:formatCode>
                <c:ptCount val="8"/>
                <c:pt idx="0">
                  <c:v>82</c:v>
                </c:pt>
                <c:pt idx="1">
                  <c:v>79</c:v>
                </c:pt>
                <c:pt idx="2">
                  <c:v>78</c:v>
                </c:pt>
                <c:pt idx="3">
                  <c:v>81</c:v>
                </c:pt>
                <c:pt idx="4">
                  <c:v>83</c:v>
                </c:pt>
                <c:pt idx="5">
                  <c:v>80</c:v>
                </c:pt>
                <c:pt idx="6">
                  <c:v>75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0B-41CA-9131-3EC08564C7B4}"/>
            </c:ext>
          </c:extLst>
        </c:ser>
        <c:ser>
          <c:idx val="7"/>
          <c:order val="7"/>
          <c:tx>
            <c:strRef>
              <c:f>'BP, EG'!$C$80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EG'!$D$80:$K$80</c:f>
              <c:numCache>
                <c:formatCode>General</c:formatCode>
                <c:ptCount val="8"/>
                <c:pt idx="0">
                  <c:v>77</c:v>
                </c:pt>
                <c:pt idx="1">
                  <c:v>70</c:v>
                </c:pt>
                <c:pt idx="2">
                  <c:v>73</c:v>
                </c:pt>
                <c:pt idx="3">
                  <c:v>75</c:v>
                </c:pt>
                <c:pt idx="4">
                  <c:v>68</c:v>
                </c:pt>
                <c:pt idx="5">
                  <c:v>75</c:v>
                </c:pt>
                <c:pt idx="6">
                  <c:v>75</c:v>
                </c:pt>
                <c:pt idx="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0B-41CA-9131-3EC08564C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diastolic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EG'!$O$13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EG'!$P$13:$W$13</c:f>
              <c:numCache>
                <c:formatCode>General</c:formatCode>
                <c:ptCount val="8"/>
                <c:pt idx="0">
                  <c:v>72</c:v>
                </c:pt>
                <c:pt idx="1">
                  <c:v>74</c:v>
                </c:pt>
                <c:pt idx="2">
                  <c:v>75</c:v>
                </c:pt>
                <c:pt idx="3">
                  <c:v>77</c:v>
                </c:pt>
                <c:pt idx="4">
                  <c:v>79</c:v>
                </c:pt>
                <c:pt idx="5">
                  <c:v>99</c:v>
                </c:pt>
                <c:pt idx="6">
                  <c:v>100</c:v>
                </c:pt>
                <c:pt idx="7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8F-486F-8588-CA98AE25AAC4}"/>
            </c:ext>
          </c:extLst>
        </c:ser>
        <c:ser>
          <c:idx val="1"/>
          <c:order val="1"/>
          <c:tx>
            <c:strRef>
              <c:f>'BP, EG'!$O$14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EG'!$P$14:$W$14</c:f>
              <c:numCache>
                <c:formatCode>General</c:formatCode>
                <c:ptCount val="8"/>
                <c:pt idx="0">
                  <c:v>60</c:v>
                </c:pt>
                <c:pt idx="1">
                  <c:v>63</c:v>
                </c:pt>
                <c:pt idx="2">
                  <c:v>63</c:v>
                </c:pt>
                <c:pt idx="3">
                  <c:v>76</c:v>
                </c:pt>
                <c:pt idx="4">
                  <c:v>65</c:v>
                </c:pt>
                <c:pt idx="5">
                  <c:v>80</c:v>
                </c:pt>
                <c:pt idx="6">
                  <c:v>78</c:v>
                </c:pt>
                <c:pt idx="7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8F-486F-8588-CA98AE25AAC4}"/>
            </c:ext>
          </c:extLst>
        </c:ser>
        <c:ser>
          <c:idx val="2"/>
          <c:order val="2"/>
          <c:tx>
            <c:strRef>
              <c:f>'BP, EG'!$O$15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EG'!$P$15:$W$15</c:f>
              <c:numCache>
                <c:formatCode>General</c:formatCode>
                <c:ptCount val="8"/>
                <c:pt idx="0">
                  <c:v>58</c:v>
                </c:pt>
                <c:pt idx="1">
                  <c:v>77</c:v>
                </c:pt>
                <c:pt idx="2">
                  <c:v>67</c:v>
                </c:pt>
                <c:pt idx="3">
                  <c:v>71</c:v>
                </c:pt>
                <c:pt idx="4">
                  <c:v>66</c:v>
                </c:pt>
                <c:pt idx="5">
                  <c:v>77</c:v>
                </c:pt>
                <c:pt idx="6">
                  <c:v>71</c:v>
                </c:pt>
                <c:pt idx="7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8F-486F-8588-CA98AE25AAC4}"/>
            </c:ext>
          </c:extLst>
        </c:ser>
        <c:ser>
          <c:idx val="3"/>
          <c:order val="3"/>
          <c:tx>
            <c:strRef>
              <c:f>'BP, EG'!$O$16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EG'!$P$16:$W$16</c:f>
              <c:numCache>
                <c:formatCode>General</c:formatCode>
                <c:ptCount val="8"/>
                <c:pt idx="0">
                  <c:v>70</c:v>
                </c:pt>
                <c:pt idx="1">
                  <c:v>79</c:v>
                </c:pt>
                <c:pt idx="2">
                  <c:v>71</c:v>
                </c:pt>
                <c:pt idx="3">
                  <c:v>79</c:v>
                </c:pt>
                <c:pt idx="4">
                  <c:v>68</c:v>
                </c:pt>
                <c:pt idx="5">
                  <c:v>80</c:v>
                </c:pt>
                <c:pt idx="6">
                  <c:v>86</c:v>
                </c:pt>
                <c:pt idx="7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8F-486F-8588-CA98AE25AAC4}"/>
            </c:ext>
          </c:extLst>
        </c:ser>
        <c:ser>
          <c:idx val="4"/>
          <c:order val="4"/>
          <c:tx>
            <c:strRef>
              <c:f>'BP, EG'!$O$17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EG'!$P$17:$W$17</c:f>
              <c:numCache>
                <c:formatCode>General</c:formatCode>
                <c:ptCount val="8"/>
                <c:pt idx="0">
                  <c:v>63</c:v>
                </c:pt>
                <c:pt idx="1">
                  <c:v>64</c:v>
                </c:pt>
                <c:pt idx="2">
                  <c:v>76</c:v>
                </c:pt>
                <c:pt idx="3">
                  <c:v>69</c:v>
                </c:pt>
                <c:pt idx="4">
                  <c:v>71</c:v>
                </c:pt>
                <c:pt idx="5">
                  <c:v>90</c:v>
                </c:pt>
                <c:pt idx="6">
                  <c:v>93</c:v>
                </c:pt>
                <c:pt idx="7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8F-486F-8588-CA98AE25AAC4}"/>
            </c:ext>
          </c:extLst>
        </c:ser>
        <c:ser>
          <c:idx val="5"/>
          <c:order val="5"/>
          <c:tx>
            <c:strRef>
              <c:f>'BP, EG'!$O$18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EG'!$P$18:$W$18</c:f>
              <c:numCache>
                <c:formatCode>General</c:formatCode>
                <c:ptCount val="8"/>
                <c:pt idx="0">
                  <c:v>83</c:v>
                </c:pt>
                <c:pt idx="1">
                  <c:v>84</c:v>
                </c:pt>
                <c:pt idx="2">
                  <c:v>91</c:v>
                </c:pt>
                <c:pt idx="3">
                  <c:v>89</c:v>
                </c:pt>
                <c:pt idx="4">
                  <c:v>79</c:v>
                </c:pt>
                <c:pt idx="5">
                  <c:v>90</c:v>
                </c:pt>
                <c:pt idx="6">
                  <c:v>100</c:v>
                </c:pt>
                <c:pt idx="7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8F-486F-8588-CA98AE25AAC4}"/>
            </c:ext>
          </c:extLst>
        </c:ser>
        <c:ser>
          <c:idx val="6"/>
          <c:order val="6"/>
          <c:tx>
            <c:strRef>
              <c:f>'BP, EG'!$O$19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EG'!$P$19:$W$19</c:f>
              <c:numCache>
                <c:formatCode>General</c:formatCode>
                <c:ptCount val="8"/>
                <c:pt idx="0">
                  <c:v>83</c:v>
                </c:pt>
                <c:pt idx="1">
                  <c:v>90</c:v>
                </c:pt>
                <c:pt idx="2">
                  <c:v>86</c:v>
                </c:pt>
                <c:pt idx="3">
                  <c:v>98</c:v>
                </c:pt>
                <c:pt idx="4">
                  <c:v>95</c:v>
                </c:pt>
                <c:pt idx="5">
                  <c:v>89</c:v>
                </c:pt>
                <c:pt idx="6">
                  <c:v>98</c:v>
                </c:pt>
                <c:pt idx="7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8F-486F-8588-CA98AE25AAC4}"/>
            </c:ext>
          </c:extLst>
        </c:ser>
        <c:ser>
          <c:idx val="7"/>
          <c:order val="7"/>
          <c:tx>
            <c:strRef>
              <c:f>'BP, EG'!$O$20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EG'!$P$20:$W$20</c:f>
              <c:numCache>
                <c:formatCode>General</c:formatCode>
                <c:ptCount val="8"/>
                <c:pt idx="0">
                  <c:v>67</c:v>
                </c:pt>
                <c:pt idx="1">
                  <c:v>67</c:v>
                </c:pt>
                <c:pt idx="2">
                  <c:v>68</c:v>
                </c:pt>
                <c:pt idx="3">
                  <c:v>69</c:v>
                </c:pt>
                <c:pt idx="4">
                  <c:v>68</c:v>
                </c:pt>
                <c:pt idx="5">
                  <c:v>78</c:v>
                </c:pt>
                <c:pt idx="6">
                  <c:v>78</c:v>
                </c:pt>
                <c:pt idx="7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8F-486F-8588-CA98AE25A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pulse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EG'!$AA$13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EG'!$AB$13:$AE$13</c:f>
              <c:numCache>
                <c:formatCode>General</c:formatCode>
                <c:ptCount val="4"/>
                <c:pt idx="0">
                  <c:v>77</c:v>
                </c:pt>
                <c:pt idx="1">
                  <c:v>78</c:v>
                </c:pt>
                <c:pt idx="2">
                  <c:v>86</c:v>
                </c:pt>
                <c:pt idx="3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C-4C88-A162-F7EF12A111DF}"/>
            </c:ext>
          </c:extLst>
        </c:ser>
        <c:ser>
          <c:idx val="1"/>
          <c:order val="1"/>
          <c:tx>
            <c:strRef>
              <c:f>'BP, EG'!$AA$14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EG'!$AB$14:$AE$14</c:f>
              <c:numCache>
                <c:formatCode>General</c:formatCode>
                <c:ptCount val="4"/>
                <c:pt idx="0">
                  <c:v>52</c:v>
                </c:pt>
                <c:pt idx="1">
                  <c:v>67</c:v>
                </c:pt>
                <c:pt idx="2">
                  <c:v>68</c:v>
                </c:pt>
                <c:pt idx="3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7C-4C88-A162-F7EF12A111DF}"/>
            </c:ext>
          </c:extLst>
        </c:ser>
        <c:ser>
          <c:idx val="2"/>
          <c:order val="2"/>
          <c:tx>
            <c:strRef>
              <c:f>'BP, EG'!$AA$15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EG'!$AB$15:$AE$15</c:f>
              <c:numCache>
                <c:formatCode>General</c:formatCode>
                <c:ptCount val="4"/>
                <c:pt idx="0">
                  <c:v>57</c:v>
                </c:pt>
                <c:pt idx="1">
                  <c:v>66</c:v>
                </c:pt>
                <c:pt idx="2">
                  <c:v>65</c:v>
                </c:pt>
                <c:pt idx="3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7C-4C88-A162-F7EF12A111DF}"/>
            </c:ext>
          </c:extLst>
        </c:ser>
        <c:ser>
          <c:idx val="3"/>
          <c:order val="3"/>
          <c:tx>
            <c:strRef>
              <c:f>'BP, EG'!$AA$16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EG'!$AB$16:$AE$16</c:f>
              <c:numCache>
                <c:formatCode>General</c:formatCode>
                <c:ptCount val="4"/>
                <c:pt idx="0">
                  <c:v>72</c:v>
                </c:pt>
                <c:pt idx="1">
                  <c:v>64</c:v>
                </c:pt>
                <c:pt idx="2">
                  <c:v>74</c:v>
                </c:pt>
                <c:pt idx="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7C-4C88-A162-F7EF12A111DF}"/>
            </c:ext>
          </c:extLst>
        </c:ser>
        <c:ser>
          <c:idx val="4"/>
          <c:order val="4"/>
          <c:tx>
            <c:strRef>
              <c:f>'BP, EG'!$AA$17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EG'!$AB$17:$AE$17</c:f>
              <c:numCache>
                <c:formatCode>General</c:formatCode>
                <c:ptCount val="4"/>
                <c:pt idx="0">
                  <c:v>69</c:v>
                </c:pt>
                <c:pt idx="1">
                  <c:v>71</c:v>
                </c:pt>
                <c:pt idx="2">
                  <c:v>65</c:v>
                </c:pt>
                <c:pt idx="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7C-4C88-A162-F7EF12A111DF}"/>
            </c:ext>
          </c:extLst>
        </c:ser>
        <c:ser>
          <c:idx val="5"/>
          <c:order val="5"/>
          <c:tx>
            <c:strRef>
              <c:f>'BP, EG'!$AA$18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EG'!$AB$18:$AE$18</c:f>
              <c:numCache>
                <c:formatCode>General</c:formatCode>
                <c:ptCount val="4"/>
                <c:pt idx="0">
                  <c:v>95</c:v>
                </c:pt>
                <c:pt idx="1">
                  <c:v>85</c:v>
                </c:pt>
                <c:pt idx="2">
                  <c:v>90</c:v>
                </c:pt>
                <c:pt idx="3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7C-4C88-A162-F7EF12A111DF}"/>
            </c:ext>
          </c:extLst>
        </c:ser>
        <c:ser>
          <c:idx val="6"/>
          <c:order val="6"/>
          <c:tx>
            <c:strRef>
              <c:f>'BP, EG'!$AA$19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EG'!$AB$19:$AE$19</c:f>
              <c:numCache>
                <c:formatCode>General</c:formatCode>
                <c:ptCount val="4"/>
                <c:pt idx="0">
                  <c:v>80</c:v>
                </c:pt>
                <c:pt idx="1">
                  <c:v>75</c:v>
                </c:pt>
                <c:pt idx="2">
                  <c:v>85</c:v>
                </c:pt>
                <c:pt idx="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7C-4C88-A162-F7EF12A111DF}"/>
            </c:ext>
          </c:extLst>
        </c:ser>
        <c:ser>
          <c:idx val="7"/>
          <c:order val="7"/>
          <c:tx>
            <c:strRef>
              <c:f>'BP, EG'!$AA$20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EG'!$AB$20:$AE$20</c:f>
              <c:numCache>
                <c:formatCode>General</c:formatCode>
                <c:ptCount val="4"/>
                <c:pt idx="0">
                  <c:v>57</c:v>
                </c:pt>
                <c:pt idx="1">
                  <c:v>60</c:v>
                </c:pt>
                <c:pt idx="2">
                  <c:v>63</c:v>
                </c:pt>
                <c:pt idx="3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7C-4C88-A162-F7EF12A11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Heart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7712033878367249"/>
          <c:y val="1.9733577977101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EG'!$C$22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EG'!$D$22:$K$22</c:f>
              <c:numCache>
                <c:formatCode>General</c:formatCode>
                <c:ptCount val="8"/>
                <c:pt idx="0">
                  <c:v>116</c:v>
                </c:pt>
                <c:pt idx="1">
                  <c:v>131</c:v>
                </c:pt>
                <c:pt idx="2">
                  <c:v>114</c:v>
                </c:pt>
                <c:pt idx="3">
                  <c:v>118</c:v>
                </c:pt>
                <c:pt idx="4">
                  <c:v>97</c:v>
                </c:pt>
                <c:pt idx="5">
                  <c:v>114</c:v>
                </c:pt>
                <c:pt idx="6">
                  <c:v>128</c:v>
                </c:pt>
                <c:pt idx="7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7-44A9-ABA5-C40C4D5629F4}"/>
            </c:ext>
          </c:extLst>
        </c:ser>
        <c:ser>
          <c:idx val="1"/>
          <c:order val="1"/>
          <c:tx>
            <c:strRef>
              <c:f>'BP, EG'!$C$23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EG'!$D$23:$K$23</c:f>
              <c:numCache>
                <c:formatCode>General</c:formatCode>
                <c:ptCount val="8"/>
                <c:pt idx="0">
                  <c:v>121</c:v>
                </c:pt>
                <c:pt idx="1">
                  <c:v>122</c:v>
                </c:pt>
                <c:pt idx="2">
                  <c:v>106</c:v>
                </c:pt>
                <c:pt idx="3">
                  <c:v>117</c:v>
                </c:pt>
                <c:pt idx="4">
                  <c:v>109</c:v>
                </c:pt>
                <c:pt idx="5">
                  <c:v>123</c:v>
                </c:pt>
                <c:pt idx="6">
                  <c:v>122</c:v>
                </c:pt>
                <c:pt idx="7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E7-44A9-ABA5-C40C4D5629F4}"/>
            </c:ext>
          </c:extLst>
        </c:ser>
        <c:ser>
          <c:idx val="2"/>
          <c:order val="2"/>
          <c:tx>
            <c:strRef>
              <c:f>'BP, EG'!$C$24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EG'!$D$24:$K$24</c:f>
              <c:numCache>
                <c:formatCode>General</c:formatCode>
                <c:ptCount val="8"/>
                <c:pt idx="0">
                  <c:v>106</c:v>
                </c:pt>
                <c:pt idx="1">
                  <c:v>119</c:v>
                </c:pt>
                <c:pt idx="2">
                  <c:v>114</c:v>
                </c:pt>
                <c:pt idx="3">
                  <c:v>107</c:v>
                </c:pt>
                <c:pt idx="4">
                  <c:v>101</c:v>
                </c:pt>
                <c:pt idx="5">
                  <c:v>130</c:v>
                </c:pt>
                <c:pt idx="6">
                  <c:v>118</c:v>
                </c:pt>
                <c:pt idx="7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E7-44A9-ABA5-C40C4D5629F4}"/>
            </c:ext>
          </c:extLst>
        </c:ser>
        <c:ser>
          <c:idx val="3"/>
          <c:order val="3"/>
          <c:tx>
            <c:strRef>
              <c:f>'BP, EG'!$C$25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EG'!$D$25:$K$25</c:f>
              <c:numCache>
                <c:formatCode>General</c:formatCode>
                <c:ptCount val="8"/>
                <c:pt idx="0">
                  <c:v>132</c:v>
                </c:pt>
                <c:pt idx="1">
                  <c:v>130</c:v>
                </c:pt>
                <c:pt idx="2">
                  <c:v>121</c:v>
                </c:pt>
                <c:pt idx="3">
                  <c:v>111</c:v>
                </c:pt>
                <c:pt idx="4">
                  <c:v>120</c:v>
                </c:pt>
                <c:pt idx="5">
                  <c:v>124</c:v>
                </c:pt>
                <c:pt idx="6">
                  <c:v>132</c:v>
                </c:pt>
                <c:pt idx="7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E7-44A9-ABA5-C40C4D5629F4}"/>
            </c:ext>
          </c:extLst>
        </c:ser>
        <c:ser>
          <c:idx val="4"/>
          <c:order val="4"/>
          <c:tx>
            <c:strRef>
              <c:f>'BP, EG'!$C$26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EG'!$D$26:$K$26</c:f>
              <c:numCache>
                <c:formatCode>General</c:formatCode>
                <c:ptCount val="8"/>
                <c:pt idx="0">
                  <c:v>116</c:v>
                </c:pt>
                <c:pt idx="1">
                  <c:v>111</c:v>
                </c:pt>
                <c:pt idx="2">
                  <c:v>106</c:v>
                </c:pt>
                <c:pt idx="3">
                  <c:v>107</c:v>
                </c:pt>
                <c:pt idx="4">
                  <c:v>116</c:v>
                </c:pt>
                <c:pt idx="5">
                  <c:v>137</c:v>
                </c:pt>
                <c:pt idx="6">
                  <c:v>130</c:v>
                </c:pt>
                <c:pt idx="7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E7-44A9-ABA5-C40C4D5629F4}"/>
            </c:ext>
          </c:extLst>
        </c:ser>
        <c:ser>
          <c:idx val="5"/>
          <c:order val="5"/>
          <c:tx>
            <c:strRef>
              <c:f>'BP, EG'!$C$27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EG'!$D$27:$K$27</c:f>
              <c:numCache>
                <c:formatCode>General</c:formatCode>
                <c:ptCount val="8"/>
                <c:pt idx="0">
                  <c:v>104</c:v>
                </c:pt>
                <c:pt idx="1">
                  <c:v>109</c:v>
                </c:pt>
                <c:pt idx="2">
                  <c:v>118</c:v>
                </c:pt>
                <c:pt idx="3">
                  <c:v>94</c:v>
                </c:pt>
                <c:pt idx="4">
                  <c:v>106</c:v>
                </c:pt>
                <c:pt idx="5">
                  <c:v>121</c:v>
                </c:pt>
                <c:pt idx="6">
                  <c:v>122</c:v>
                </c:pt>
                <c:pt idx="7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E7-44A9-ABA5-C40C4D5629F4}"/>
            </c:ext>
          </c:extLst>
        </c:ser>
        <c:ser>
          <c:idx val="6"/>
          <c:order val="6"/>
          <c:tx>
            <c:strRef>
              <c:f>'BP, EG'!$C$28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EG'!$D$28:$K$28</c:f>
              <c:numCache>
                <c:formatCode>General</c:formatCode>
                <c:ptCount val="8"/>
                <c:pt idx="0">
                  <c:v>126</c:v>
                </c:pt>
                <c:pt idx="1">
                  <c:v>128</c:v>
                </c:pt>
                <c:pt idx="2">
                  <c:v>127</c:v>
                </c:pt>
                <c:pt idx="3">
                  <c:v>116</c:v>
                </c:pt>
                <c:pt idx="4">
                  <c:v>127</c:v>
                </c:pt>
                <c:pt idx="5">
                  <c:v>118</c:v>
                </c:pt>
                <c:pt idx="6">
                  <c:v>125</c:v>
                </c:pt>
                <c:pt idx="7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E7-44A9-ABA5-C40C4D5629F4}"/>
            </c:ext>
          </c:extLst>
        </c:ser>
        <c:ser>
          <c:idx val="7"/>
          <c:order val="7"/>
          <c:tx>
            <c:strRef>
              <c:f>'BP, EG'!$C$29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EG'!$D$29:$K$29</c:f>
              <c:numCache>
                <c:formatCode>General</c:formatCode>
                <c:ptCount val="8"/>
                <c:pt idx="0">
                  <c:v>125</c:v>
                </c:pt>
                <c:pt idx="1">
                  <c:v>114</c:v>
                </c:pt>
                <c:pt idx="2">
                  <c:v>118</c:v>
                </c:pt>
                <c:pt idx="3">
                  <c:v>120</c:v>
                </c:pt>
                <c:pt idx="4">
                  <c:v>126</c:v>
                </c:pt>
                <c:pt idx="5">
                  <c:v>135</c:v>
                </c:pt>
                <c:pt idx="6">
                  <c:v>124</c:v>
                </c:pt>
                <c:pt idx="7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E7-44A9-ABA5-C40C4D562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systolic 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2.0469513419921793E-2"/>
              <c:y val="0.211955658971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EG'!$C$82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EG'!$D$82:$K$82</c:f>
              <c:numCache>
                <c:formatCode>General</c:formatCode>
                <c:ptCount val="8"/>
                <c:pt idx="0">
                  <c:v>75</c:v>
                </c:pt>
                <c:pt idx="1">
                  <c:v>75</c:v>
                </c:pt>
                <c:pt idx="2">
                  <c:v>68</c:v>
                </c:pt>
                <c:pt idx="3">
                  <c:v>66</c:v>
                </c:pt>
                <c:pt idx="4">
                  <c:v>58</c:v>
                </c:pt>
                <c:pt idx="5">
                  <c:v>72</c:v>
                </c:pt>
                <c:pt idx="6">
                  <c:v>74</c:v>
                </c:pt>
                <c:pt idx="7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C-4BF0-BD15-1E7DBD617195}"/>
            </c:ext>
          </c:extLst>
        </c:ser>
        <c:ser>
          <c:idx val="1"/>
          <c:order val="1"/>
          <c:tx>
            <c:strRef>
              <c:f>'BP, EG'!$C$83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EG'!$D$83:$K$83</c:f>
              <c:numCache>
                <c:formatCode>General</c:formatCode>
                <c:ptCount val="8"/>
                <c:pt idx="0">
                  <c:v>68</c:v>
                </c:pt>
                <c:pt idx="1">
                  <c:v>76</c:v>
                </c:pt>
                <c:pt idx="2">
                  <c:v>68</c:v>
                </c:pt>
                <c:pt idx="3">
                  <c:v>65</c:v>
                </c:pt>
                <c:pt idx="4">
                  <c:v>65</c:v>
                </c:pt>
                <c:pt idx="5">
                  <c:v>76</c:v>
                </c:pt>
                <c:pt idx="6">
                  <c:v>76</c:v>
                </c:pt>
                <c:pt idx="7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C-4BF0-BD15-1E7DBD617195}"/>
            </c:ext>
          </c:extLst>
        </c:ser>
        <c:ser>
          <c:idx val="2"/>
          <c:order val="2"/>
          <c:tx>
            <c:strRef>
              <c:f>'BP, EG'!$C$84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EG'!$D$84:$K$84</c:f>
              <c:numCache>
                <c:formatCode>General</c:formatCode>
                <c:ptCount val="8"/>
                <c:pt idx="0">
                  <c:v>65</c:v>
                </c:pt>
                <c:pt idx="1">
                  <c:v>75</c:v>
                </c:pt>
                <c:pt idx="2">
                  <c:v>69</c:v>
                </c:pt>
                <c:pt idx="3">
                  <c:v>64</c:v>
                </c:pt>
                <c:pt idx="4">
                  <c:v>60</c:v>
                </c:pt>
                <c:pt idx="5">
                  <c:v>76</c:v>
                </c:pt>
                <c:pt idx="6">
                  <c:v>70</c:v>
                </c:pt>
                <c:pt idx="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4C-4BF0-BD15-1E7DBD617195}"/>
            </c:ext>
          </c:extLst>
        </c:ser>
        <c:ser>
          <c:idx val="3"/>
          <c:order val="3"/>
          <c:tx>
            <c:strRef>
              <c:f>'BP, EG'!$C$85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EG'!$D$85:$K$85</c:f>
              <c:numCache>
                <c:formatCode>General</c:formatCode>
                <c:ptCount val="8"/>
                <c:pt idx="0">
                  <c:v>82</c:v>
                </c:pt>
                <c:pt idx="1">
                  <c:v>78</c:v>
                </c:pt>
                <c:pt idx="2">
                  <c:v>76</c:v>
                </c:pt>
                <c:pt idx="3">
                  <c:v>75</c:v>
                </c:pt>
                <c:pt idx="4">
                  <c:v>69</c:v>
                </c:pt>
                <c:pt idx="5">
                  <c:v>76</c:v>
                </c:pt>
                <c:pt idx="6">
                  <c:v>74</c:v>
                </c:pt>
                <c:pt idx="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4C-4BF0-BD15-1E7DBD617195}"/>
            </c:ext>
          </c:extLst>
        </c:ser>
        <c:ser>
          <c:idx val="4"/>
          <c:order val="4"/>
          <c:tx>
            <c:strRef>
              <c:f>'BP, EG'!$C$86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EG'!$D$86:$K$86</c:f>
              <c:numCache>
                <c:formatCode>General</c:formatCode>
                <c:ptCount val="8"/>
                <c:pt idx="0">
                  <c:v>72</c:v>
                </c:pt>
                <c:pt idx="1">
                  <c:v>73</c:v>
                </c:pt>
                <c:pt idx="2">
                  <c:v>68</c:v>
                </c:pt>
                <c:pt idx="3">
                  <c:v>71</c:v>
                </c:pt>
                <c:pt idx="4">
                  <c:v>72</c:v>
                </c:pt>
                <c:pt idx="5">
                  <c:v>76</c:v>
                </c:pt>
                <c:pt idx="6">
                  <c:v>82</c:v>
                </c:pt>
                <c:pt idx="7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4C-4BF0-BD15-1E7DBD617195}"/>
            </c:ext>
          </c:extLst>
        </c:ser>
        <c:ser>
          <c:idx val="5"/>
          <c:order val="5"/>
          <c:tx>
            <c:strRef>
              <c:f>'BP, EG'!$C$87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EG'!$D$87:$K$87</c:f>
              <c:numCache>
                <c:formatCode>General</c:formatCode>
                <c:ptCount val="8"/>
                <c:pt idx="0">
                  <c:v>62</c:v>
                </c:pt>
                <c:pt idx="1">
                  <c:v>68</c:v>
                </c:pt>
                <c:pt idx="2">
                  <c:v>79</c:v>
                </c:pt>
                <c:pt idx="3">
                  <c:v>56</c:v>
                </c:pt>
                <c:pt idx="4">
                  <c:v>62</c:v>
                </c:pt>
                <c:pt idx="5">
                  <c:v>74</c:v>
                </c:pt>
                <c:pt idx="6">
                  <c:v>79</c:v>
                </c:pt>
                <c:pt idx="7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4C-4BF0-BD15-1E7DBD617195}"/>
            </c:ext>
          </c:extLst>
        </c:ser>
        <c:ser>
          <c:idx val="6"/>
          <c:order val="6"/>
          <c:tx>
            <c:strRef>
              <c:f>'BP, EG'!$C$88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EG'!$D$88:$K$88</c:f>
              <c:numCache>
                <c:formatCode>General</c:formatCode>
                <c:ptCount val="8"/>
                <c:pt idx="0">
                  <c:v>85</c:v>
                </c:pt>
                <c:pt idx="1">
                  <c:v>74</c:v>
                </c:pt>
                <c:pt idx="2">
                  <c:v>85</c:v>
                </c:pt>
                <c:pt idx="3">
                  <c:v>74</c:v>
                </c:pt>
                <c:pt idx="4">
                  <c:v>67</c:v>
                </c:pt>
                <c:pt idx="5">
                  <c:v>85</c:v>
                </c:pt>
                <c:pt idx="6">
                  <c:v>88</c:v>
                </c:pt>
                <c:pt idx="7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4C-4BF0-BD15-1E7DBD617195}"/>
            </c:ext>
          </c:extLst>
        </c:ser>
        <c:ser>
          <c:idx val="7"/>
          <c:order val="7"/>
          <c:tx>
            <c:strRef>
              <c:f>'BP, EG'!$C$89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EG'!$D$89:$K$89</c:f>
              <c:numCache>
                <c:formatCode>General</c:formatCode>
                <c:ptCount val="8"/>
                <c:pt idx="0">
                  <c:v>70</c:v>
                </c:pt>
                <c:pt idx="1">
                  <c:v>74</c:v>
                </c:pt>
                <c:pt idx="2">
                  <c:v>77</c:v>
                </c:pt>
                <c:pt idx="3">
                  <c:v>65</c:v>
                </c:pt>
                <c:pt idx="4">
                  <c:v>77</c:v>
                </c:pt>
                <c:pt idx="5">
                  <c:v>81</c:v>
                </c:pt>
                <c:pt idx="6">
                  <c:v>76</c:v>
                </c:pt>
                <c:pt idx="7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4C-4BF0-BD15-1E7DBD617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diastolic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EG'!$O$22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EG'!$P$22:$W$22</c:f>
              <c:numCache>
                <c:formatCode>General</c:formatCode>
                <c:ptCount val="8"/>
                <c:pt idx="0">
                  <c:v>78</c:v>
                </c:pt>
                <c:pt idx="1">
                  <c:v>82</c:v>
                </c:pt>
                <c:pt idx="2">
                  <c:v>79</c:v>
                </c:pt>
                <c:pt idx="3">
                  <c:v>78</c:v>
                </c:pt>
                <c:pt idx="4">
                  <c:v>82</c:v>
                </c:pt>
                <c:pt idx="5">
                  <c:v>100</c:v>
                </c:pt>
                <c:pt idx="6">
                  <c:v>96</c:v>
                </c:pt>
                <c:pt idx="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8C-4A35-98FC-34D646EA142A}"/>
            </c:ext>
          </c:extLst>
        </c:ser>
        <c:ser>
          <c:idx val="1"/>
          <c:order val="1"/>
          <c:tx>
            <c:strRef>
              <c:f>'BP, EG'!$O$23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EG'!$P$23:$W$23</c:f>
              <c:numCache>
                <c:formatCode>General</c:formatCode>
                <c:ptCount val="8"/>
                <c:pt idx="0">
                  <c:v>52</c:v>
                </c:pt>
                <c:pt idx="1">
                  <c:v>53</c:v>
                </c:pt>
                <c:pt idx="2">
                  <c:v>62</c:v>
                </c:pt>
                <c:pt idx="3">
                  <c:v>60</c:v>
                </c:pt>
                <c:pt idx="4">
                  <c:v>78</c:v>
                </c:pt>
                <c:pt idx="5">
                  <c:v>81</c:v>
                </c:pt>
                <c:pt idx="6">
                  <c:v>69</c:v>
                </c:pt>
                <c:pt idx="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8C-4A35-98FC-34D646EA142A}"/>
            </c:ext>
          </c:extLst>
        </c:ser>
        <c:ser>
          <c:idx val="2"/>
          <c:order val="2"/>
          <c:tx>
            <c:strRef>
              <c:f>'BP, EG'!$O$24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EG'!$P$24:$W$24</c:f>
              <c:numCache>
                <c:formatCode>General</c:formatCode>
                <c:ptCount val="8"/>
                <c:pt idx="0">
                  <c:v>68</c:v>
                </c:pt>
                <c:pt idx="1">
                  <c:v>74</c:v>
                </c:pt>
                <c:pt idx="2">
                  <c:v>75</c:v>
                </c:pt>
                <c:pt idx="3">
                  <c:v>91</c:v>
                </c:pt>
                <c:pt idx="4">
                  <c:v>91</c:v>
                </c:pt>
                <c:pt idx="5">
                  <c:v>100</c:v>
                </c:pt>
                <c:pt idx="6">
                  <c:v>79</c:v>
                </c:pt>
                <c:pt idx="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8C-4A35-98FC-34D646EA142A}"/>
            </c:ext>
          </c:extLst>
        </c:ser>
        <c:ser>
          <c:idx val="3"/>
          <c:order val="3"/>
          <c:tx>
            <c:strRef>
              <c:f>'BP, EG'!$O$25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EG'!$P$25:$W$25</c:f>
              <c:numCache>
                <c:formatCode>General</c:formatCode>
                <c:ptCount val="8"/>
                <c:pt idx="0">
                  <c:v>68</c:v>
                </c:pt>
                <c:pt idx="1">
                  <c:v>80</c:v>
                </c:pt>
                <c:pt idx="2">
                  <c:v>78</c:v>
                </c:pt>
                <c:pt idx="3">
                  <c:v>82</c:v>
                </c:pt>
                <c:pt idx="4">
                  <c:v>69</c:v>
                </c:pt>
                <c:pt idx="5">
                  <c:v>80</c:v>
                </c:pt>
                <c:pt idx="6">
                  <c:v>81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8C-4A35-98FC-34D646EA142A}"/>
            </c:ext>
          </c:extLst>
        </c:ser>
        <c:ser>
          <c:idx val="4"/>
          <c:order val="4"/>
          <c:tx>
            <c:strRef>
              <c:f>'BP, EG'!$O$26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EG'!$P$26:$W$26</c:f>
              <c:numCache>
                <c:formatCode>General</c:formatCode>
                <c:ptCount val="8"/>
                <c:pt idx="0">
                  <c:v>75</c:v>
                </c:pt>
                <c:pt idx="1">
                  <c:v>77</c:v>
                </c:pt>
                <c:pt idx="2">
                  <c:v>75</c:v>
                </c:pt>
                <c:pt idx="3">
                  <c:v>76</c:v>
                </c:pt>
                <c:pt idx="4">
                  <c:v>81</c:v>
                </c:pt>
                <c:pt idx="5">
                  <c:v>97</c:v>
                </c:pt>
                <c:pt idx="6">
                  <c:v>96</c:v>
                </c:pt>
                <c:pt idx="7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8C-4A35-98FC-34D646EA142A}"/>
            </c:ext>
          </c:extLst>
        </c:ser>
        <c:ser>
          <c:idx val="5"/>
          <c:order val="5"/>
          <c:tx>
            <c:strRef>
              <c:f>'BP, EG'!$O$27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EG'!$P$27:$W$27</c:f>
              <c:numCache>
                <c:formatCode>General</c:formatCode>
                <c:ptCount val="8"/>
                <c:pt idx="0">
                  <c:v>58</c:v>
                </c:pt>
                <c:pt idx="1">
                  <c:v>63</c:v>
                </c:pt>
                <c:pt idx="2">
                  <c:v>65</c:v>
                </c:pt>
                <c:pt idx="3">
                  <c:v>62</c:v>
                </c:pt>
                <c:pt idx="4">
                  <c:v>67</c:v>
                </c:pt>
                <c:pt idx="5">
                  <c:v>81</c:v>
                </c:pt>
                <c:pt idx="6">
                  <c:v>83</c:v>
                </c:pt>
                <c:pt idx="7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8C-4A35-98FC-34D646EA142A}"/>
            </c:ext>
          </c:extLst>
        </c:ser>
        <c:ser>
          <c:idx val="6"/>
          <c:order val="6"/>
          <c:tx>
            <c:strRef>
              <c:f>'BP, EG'!$O$28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EG'!$P$28:$W$28</c:f>
              <c:numCache>
                <c:formatCode>General</c:formatCode>
                <c:ptCount val="8"/>
                <c:pt idx="0">
                  <c:v>71</c:v>
                </c:pt>
                <c:pt idx="1">
                  <c:v>76</c:v>
                </c:pt>
                <c:pt idx="2">
                  <c:v>72</c:v>
                </c:pt>
                <c:pt idx="3">
                  <c:v>75</c:v>
                </c:pt>
                <c:pt idx="4">
                  <c:v>78</c:v>
                </c:pt>
                <c:pt idx="5">
                  <c:v>97</c:v>
                </c:pt>
                <c:pt idx="6">
                  <c:v>88</c:v>
                </c:pt>
                <c:pt idx="7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8C-4A35-98FC-34D646EA142A}"/>
            </c:ext>
          </c:extLst>
        </c:ser>
        <c:ser>
          <c:idx val="7"/>
          <c:order val="7"/>
          <c:tx>
            <c:strRef>
              <c:f>'BP, EG'!$O$29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EG'!$P$29:$W$29</c:f>
              <c:numCache>
                <c:formatCode>General</c:formatCode>
                <c:ptCount val="8"/>
                <c:pt idx="0">
                  <c:v>53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66</c:v>
                </c:pt>
                <c:pt idx="5">
                  <c:v>85</c:v>
                </c:pt>
                <c:pt idx="6">
                  <c:v>67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8C-4A35-98FC-34D646EA1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pulse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EG'!$AA$22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EG'!$AB$22:$AE$22</c:f>
              <c:numCache>
                <c:formatCode>General</c:formatCode>
                <c:ptCount val="4"/>
                <c:pt idx="0">
                  <c:v>74</c:v>
                </c:pt>
                <c:pt idx="1">
                  <c:v>67</c:v>
                </c:pt>
                <c:pt idx="2">
                  <c:v>75</c:v>
                </c:pt>
                <c:pt idx="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4-4760-AB23-691D1F413A6B}"/>
            </c:ext>
          </c:extLst>
        </c:ser>
        <c:ser>
          <c:idx val="1"/>
          <c:order val="1"/>
          <c:tx>
            <c:strRef>
              <c:f>'BP, EG'!$AA$23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EG'!$AB$23:$AE$23</c:f>
              <c:numCache>
                <c:formatCode>General</c:formatCode>
                <c:ptCount val="4"/>
                <c:pt idx="0">
                  <c:v>52</c:v>
                </c:pt>
                <c:pt idx="1">
                  <c:v>45</c:v>
                </c:pt>
                <c:pt idx="2">
                  <c:v>55</c:v>
                </c:pt>
                <c:pt idx="3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54-4760-AB23-691D1F413A6B}"/>
            </c:ext>
          </c:extLst>
        </c:ser>
        <c:ser>
          <c:idx val="2"/>
          <c:order val="2"/>
          <c:tx>
            <c:strRef>
              <c:f>'BP, EG'!$AA$24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EG'!$AB$24:$AE$24</c:f>
              <c:numCache>
                <c:formatCode>General</c:formatCode>
                <c:ptCount val="4"/>
                <c:pt idx="0">
                  <c:v>59</c:v>
                </c:pt>
                <c:pt idx="1">
                  <c:v>64</c:v>
                </c:pt>
                <c:pt idx="2">
                  <c:v>84</c:v>
                </c:pt>
                <c:pt idx="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54-4760-AB23-691D1F413A6B}"/>
            </c:ext>
          </c:extLst>
        </c:ser>
        <c:ser>
          <c:idx val="3"/>
          <c:order val="3"/>
          <c:tx>
            <c:strRef>
              <c:f>'BP, EG'!$AA$25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EG'!$AB$25:$AE$25</c:f>
              <c:numCache>
                <c:formatCode>General</c:formatCode>
                <c:ptCount val="4"/>
                <c:pt idx="0">
                  <c:v>65</c:v>
                </c:pt>
                <c:pt idx="1">
                  <c:v>64</c:v>
                </c:pt>
                <c:pt idx="2">
                  <c:v>59</c:v>
                </c:pt>
                <c:pt idx="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54-4760-AB23-691D1F413A6B}"/>
            </c:ext>
          </c:extLst>
        </c:ser>
        <c:ser>
          <c:idx val="4"/>
          <c:order val="4"/>
          <c:tx>
            <c:strRef>
              <c:f>'BP, EG'!$AA$26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EG'!$AB$26:$AE$26</c:f>
              <c:numCache>
                <c:formatCode>General</c:formatCode>
                <c:ptCount val="4"/>
                <c:pt idx="0">
                  <c:v>78</c:v>
                </c:pt>
                <c:pt idx="1">
                  <c:v>71</c:v>
                </c:pt>
                <c:pt idx="2">
                  <c:v>56</c:v>
                </c:pt>
                <c:pt idx="3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54-4760-AB23-691D1F413A6B}"/>
            </c:ext>
          </c:extLst>
        </c:ser>
        <c:ser>
          <c:idx val="5"/>
          <c:order val="5"/>
          <c:tx>
            <c:strRef>
              <c:f>'BP, EG'!$AA$27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EG'!$AB$27:$AE$27</c:f>
              <c:numCache>
                <c:formatCode>General</c:formatCode>
                <c:ptCount val="4"/>
                <c:pt idx="0">
                  <c:v>59</c:v>
                </c:pt>
                <c:pt idx="1">
                  <c:v>56</c:v>
                </c:pt>
                <c:pt idx="2">
                  <c:v>58</c:v>
                </c:pt>
                <c:pt idx="3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54-4760-AB23-691D1F413A6B}"/>
            </c:ext>
          </c:extLst>
        </c:ser>
        <c:ser>
          <c:idx val="6"/>
          <c:order val="6"/>
          <c:tx>
            <c:strRef>
              <c:f>'BP, EG'!$AA$28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EG'!$AB$28:$AE$28</c:f>
              <c:numCache>
                <c:formatCode>General</c:formatCode>
                <c:ptCount val="4"/>
                <c:pt idx="0">
                  <c:v>71</c:v>
                </c:pt>
                <c:pt idx="1">
                  <c:v>68</c:v>
                </c:pt>
                <c:pt idx="2">
                  <c:v>71</c:v>
                </c:pt>
                <c:pt idx="3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54-4760-AB23-691D1F413A6B}"/>
            </c:ext>
          </c:extLst>
        </c:ser>
        <c:ser>
          <c:idx val="7"/>
          <c:order val="7"/>
          <c:tx>
            <c:strRef>
              <c:f>'BP, EG'!$AA$29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EG'!$AB$29:$AE$29</c:f>
              <c:numCache>
                <c:formatCode>General</c:formatCode>
                <c:ptCount val="4"/>
                <c:pt idx="0">
                  <c:v>60</c:v>
                </c:pt>
                <c:pt idx="1">
                  <c:v>52</c:v>
                </c:pt>
                <c:pt idx="2">
                  <c:v>57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54-4760-AB23-691D1F413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Heart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7712033878367249"/>
          <c:y val="1.9733577977101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'[1]BP, EG'!$C$4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EG'!$D$4:$K$4</c:f>
              <c:numCache>
                <c:formatCode>General</c:formatCode>
                <c:ptCount val="8"/>
                <c:pt idx="0">
                  <c:v>112</c:v>
                </c:pt>
                <c:pt idx="1">
                  <c:v>108</c:v>
                </c:pt>
                <c:pt idx="2">
                  <c:v>106</c:v>
                </c:pt>
                <c:pt idx="3">
                  <c:v>117</c:v>
                </c:pt>
                <c:pt idx="4">
                  <c:v>109</c:v>
                </c:pt>
                <c:pt idx="5">
                  <c:v>109</c:v>
                </c:pt>
                <c:pt idx="6">
                  <c:v>121</c:v>
                </c:pt>
                <c:pt idx="7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E3-41C9-A3E8-B47E15D50C14}"/>
            </c:ext>
          </c:extLst>
        </c:ser>
        <c:ser>
          <c:idx val="1"/>
          <c:order val="1"/>
          <c:tx>
            <c:strRef>
              <c:f>'[1]BP, EG'!$C$5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EG'!$D$5:$K$5</c:f>
              <c:numCache>
                <c:formatCode>General</c:formatCode>
                <c:ptCount val="8"/>
                <c:pt idx="0">
                  <c:v>115</c:v>
                </c:pt>
                <c:pt idx="1">
                  <c:v>139</c:v>
                </c:pt>
                <c:pt idx="2">
                  <c:v>133</c:v>
                </c:pt>
                <c:pt idx="3">
                  <c:v>122</c:v>
                </c:pt>
                <c:pt idx="4">
                  <c:v>118</c:v>
                </c:pt>
                <c:pt idx="5">
                  <c:v>122</c:v>
                </c:pt>
                <c:pt idx="6">
                  <c:v>132</c:v>
                </c:pt>
                <c:pt idx="7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E3-41C9-A3E8-B47E15D50C14}"/>
            </c:ext>
          </c:extLst>
        </c:ser>
        <c:ser>
          <c:idx val="2"/>
          <c:order val="2"/>
          <c:tx>
            <c:strRef>
              <c:f>'[1]BP, EG'!$C$6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EG'!$D$6:$K$6</c:f>
              <c:numCache>
                <c:formatCode>General</c:formatCode>
                <c:ptCount val="8"/>
                <c:pt idx="0">
                  <c:v>131</c:v>
                </c:pt>
                <c:pt idx="1">
                  <c:v>114</c:v>
                </c:pt>
                <c:pt idx="2">
                  <c:v>128</c:v>
                </c:pt>
                <c:pt idx="3">
                  <c:v>131</c:v>
                </c:pt>
                <c:pt idx="4">
                  <c:v>117</c:v>
                </c:pt>
                <c:pt idx="5">
                  <c:v>130</c:v>
                </c:pt>
                <c:pt idx="6">
                  <c:v>138</c:v>
                </c:pt>
                <c:pt idx="7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E3-41C9-A3E8-B47E15D50C14}"/>
            </c:ext>
          </c:extLst>
        </c:ser>
        <c:ser>
          <c:idx val="3"/>
          <c:order val="3"/>
          <c:tx>
            <c:strRef>
              <c:f>'[1]BP, EG'!$C$7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'[1]BP,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EG'!$D$7:$K$7</c:f>
              <c:numCache>
                <c:formatCode>General</c:formatCode>
                <c:ptCount val="8"/>
                <c:pt idx="0">
                  <c:v>99</c:v>
                </c:pt>
                <c:pt idx="1">
                  <c:v>95</c:v>
                </c:pt>
                <c:pt idx="2">
                  <c:v>92</c:v>
                </c:pt>
                <c:pt idx="3">
                  <c:v>93</c:v>
                </c:pt>
                <c:pt idx="4">
                  <c:v>98</c:v>
                </c:pt>
                <c:pt idx="5">
                  <c:v>115</c:v>
                </c:pt>
                <c:pt idx="6">
                  <c:v>120</c:v>
                </c:pt>
                <c:pt idx="7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E3-41C9-A3E8-B47E15D50C14}"/>
            </c:ext>
          </c:extLst>
        </c:ser>
        <c:ser>
          <c:idx val="4"/>
          <c:order val="4"/>
          <c:tx>
            <c:strRef>
              <c:f>'[1]BP, EG'!$C$8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'[1]BP,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EG'!$D$8:$K$8</c:f>
              <c:numCache>
                <c:formatCode>General</c:formatCode>
                <c:ptCount val="8"/>
                <c:pt idx="0">
                  <c:v>125</c:v>
                </c:pt>
                <c:pt idx="1">
                  <c:v>118</c:v>
                </c:pt>
                <c:pt idx="2">
                  <c:v>107</c:v>
                </c:pt>
                <c:pt idx="3">
                  <c:v>122</c:v>
                </c:pt>
                <c:pt idx="4">
                  <c:v>117</c:v>
                </c:pt>
                <c:pt idx="5">
                  <c:v>130</c:v>
                </c:pt>
                <c:pt idx="6">
                  <c:v>125</c:v>
                </c:pt>
                <c:pt idx="7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E3-41C9-A3E8-B47E15D50C14}"/>
            </c:ext>
          </c:extLst>
        </c:ser>
        <c:ser>
          <c:idx val="5"/>
          <c:order val="5"/>
          <c:tx>
            <c:strRef>
              <c:f>'[1]BP, EG'!$C$9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'[1]BP,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EG'!$D$9:$K$9</c:f>
              <c:numCache>
                <c:formatCode>General</c:formatCode>
                <c:ptCount val="8"/>
                <c:pt idx="0">
                  <c:v>132</c:v>
                </c:pt>
                <c:pt idx="1">
                  <c:v>127</c:v>
                </c:pt>
                <c:pt idx="2">
                  <c:v>132</c:v>
                </c:pt>
                <c:pt idx="3">
                  <c:v>125</c:v>
                </c:pt>
                <c:pt idx="4">
                  <c:v>121</c:v>
                </c:pt>
                <c:pt idx="5">
                  <c:v>130</c:v>
                </c:pt>
                <c:pt idx="6">
                  <c:v>139</c:v>
                </c:pt>
                <c:pt idx="7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E3-41C9-A3E8-B47E15D50C14}"/>
            </c:ext>
          </c:extLst>
        </c:ser>
        <c:ser>
          <c:idx val="6"/>
          <c:order val="6"/>
          <c:tx>
            <c:strRef>
              <c:f>'[1]BP, EG'!$C$10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'[1]BP,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EG'!$D$10:$K$10</c:f>
              <c:numCache>
                <c:formatCode>General</c:formatCode>
                <c:ptCount val="8"/>
                <c:pt idx="0">
                  <c:v>131</c:v>
                </c:pt>
                <c:pt idx="1">
                  <c:v>103</c:v>
                </c:pt>
                <c:pt idx="2">
                  <c:v>103</c:v>
                </c:pt>
                <c:pt idx="3">
                  <c:v>109</c:v>
                </c:pt>
                <c:pt idx="4">
                  <c:v>107</c:v>
                </c:pt>
                <c:pt idx="5">
                  <c:v>112</c:v>
                </c:pt>
                <c:pt idx="6">
                  <c:v>114</c:v>
                </c:pt>
                <c:pt idx="7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E3-41C9-A3E8-B47E15D50C14}"/>
            </c:ext>
          </c:extLst>
        </c:ser>
        <c:ser>
          <c:idx val="7"/>
          <c:order val="7"/>
          <c:tx>
            <c:strRef>
              <c:f>'[1]BP, EG'!$C$11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'[1]BP, EG'!$D$3:$K$3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EG'!$D$11:$K$11</c:f>
              <c:numCache>
                <c:formatCode>General</c:formatCode>
                <c:ptCount val="8"/>
                <c:pt idx="0">
                  <c:v>106</c:v>
                </c:pt>
                <c:pt idx="1">
                  <c:v>106</c:v>
                </c:pt>
                <c:pt idx="2">
                  <c:v>107</c:v>
                </c:pt>
                <c:pt idx="3">
                  <c:v>101</c:v>
                </c:pt>
                <c:pt idx="4">
                  <c:v>125</c:v>
                </c:pt>
                <c:pt idx="7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E3-41C9-A3E8-B47E15D50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systolic 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2.0469513419921793E-2"/>
              <c:y val="0.211955658971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'[1]BP, EG'!$C$64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EG'!$D$64:$K$64</c:f>
              <c:numCache>
                <c:formatCode>General</c:formatCode>
                <c:ptCount val="8"/>
                <c:pt idx="0">
                  <c:v>71</c:v>
                </c:pt>
                <c:pt idx="1">
                  <c:v>69</c:v>
                </c:pt>
                <c:pt idx="2">
                  <c:v>69</c:v>
                </c:pt>
                <c:pt idx="3">
                  <c:v>67</c:v>
                </c:pt>
                <c:pt idx="4">
                  <c:v>64</c:v>
                </c:pt>
                <c:pt idx="5">
                  <c:v>67</c:v>
                </c:pt>
                <c:pt idx="6">
                  <c:v>78</c:v>
                </c:pt>
                <c:pt idx="7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F-42CF-A05A-247A1DA53CFE}"/>
            </c:ext>
          </c:extLst>
        </c:ser>
        <c:ser>
          <c:idx val="1"/>
          <c:order val="1"/>
          <c:tx>
            <c:strRef>
              <c:f>'[1]BP, EG'!$C$65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EG'!$D$65:$K$65</c:f>
              <c:numCache>
                <c:formatCode>General</c:formatCode>
                <c:ptCount val="8"/>
                <c:pt idx="0">
                  <c:v>66</c:v>
                </c:pt>
                <c:pt idx="1">
                  <c:v>87</c:v>
                </c:pt>
                <c:pt idx="2">
                  <c:v>81</c:v>
                </c:pt>
                <c:pt idx="3">
                  <c:v>77</c:v>
                </c:pt>
                <c:pt idx="4">
                  <c:v>74</c:v>
                </c:pt>
                <c:pt idx="5">
                  <c:v>80</c:v>
                </c:pt>
                <c:pt idx="6">
                  <c:v>81</c:v>
                </c:pt>
                <c:pt idx="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F-42CF-A05A-247A1DA53CFE}"/>
            </c:ext>
          </c:extLst>
        </c:ser>
        <c:ser>
          <c:idx val="2"/>
          <c:order val="2"/>
          <c:tx>
            <c:strRef>
              <c:f>'[1]BP, EG'!$C$66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EG'!$D$66:$K$66</c:f>
              <c:numCache>
                <c:formatCode>General</c:formatCode>
                <c:ptCount val="8"/>
                <c:pt idx="0">
                  <c:v>87</c:v>
                </c:pt>
                <c:pt idx="1">
                  <c:v>68</c:v>
                </c:pt>
                <c:pt idx="2">
                  <c:v>85</c:v>
                </c:pt>
                <c:pt idx="3">
                  <c:v>79</c:v>
                </c:pt>
                <c:pt idx="4">
                  <c:v>73</c:v>
                </c:pt>
                <c:pt idx="5">
                  <c:v>85</c:v>
                </c:pt>
                <c:pt idx="6">
                  <c:v>86</c:v>
                </c:pt>
                <c:pt idx="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7F-42CF-A05A-247A1DA53CFE}"/>
            </c:ext>
          </c:extLst>
        </c:ser>
        <c:ser>
          <c:idx val="3"/>
          <c:order val="3"/>
          <c:tx>
            <c:strRef>
              <c:f>'[1]BP, EG'!$C$67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'[1]BP,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EG'!$D$67:$K$67</c:f>
              <c:numCache>
                <c:formatCode>General</c:formatCode>
                <c:ptCount val="8"/>
                <c:pt idx="0">
                  <c:v>66</c:v>
                </c:pt>
                <c:pt idx="1">
                  <c:v>69</c:v>
                </c:pt>
                <c:pt idx="2">
                  <c:v>53</c:v>
                </c:pt>
                <c:pt idx="3">
                  <c:v>55</c:v>
                </c:pt>
                <c:pt idx="4">
                  <c:v>60</c:v>
                </c:pt>
                <c:pt idx="5">
                  <c:v>63</c:v>
                </c:pt>
                <c:pt idx="6">
                  <c:v>68</c:v>
                </c:pt>
                <c:pt idx="7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7F-42CF-A05A-247A1DA53CFE}"/>
            </c:ext>
          </c:extLst>
        </c:ser>
        <c:ser>
          <c:idx val="4"/>
          <c:order val="4"/>
          <c:tx>
            <c:strRef>
              <c:f>'[1]BP, EG'!$C$68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'[1]BP,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EG'!$D$68:$K$68</c:f>
              <c:numCache>
                <c:formatCode>General</c:formatCode>
                <c:ptCount val="8"/>
                <c:pt idx="0">
                  <c:v>80</c:v>
                </c:pt>
                <c:pt idx="1">
                  <c:v>73</c:v>
                </c:pt>
                <c:pt idx="2">
                  <c:v>71</c:v>
                </c:pt>
                <c:pt idx="3">
                  <c:v>82</c:v>
                </c:pt>
                <c:pt idx="4">
                  <c:v>77</c:v>
                </c:pt>
                <c:pt idx="5">
                  <c:v>84</c:v>
                </c:pt>
                <c:pt idx="6">
                  <c:v>84</c:v>
                </c:pt>
                <c:pt idx="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7F-42CF-A05A-247A1DA53CFE}"/>
            </c:ext>
          </c:extLst>
        </c:ser>
        <c:ser>
          <c:idx val="5"/>
          <c:order val="5"/>
          <c:tx>
            <c:strRef>
              <c:f>'[1]BP, EG'!$C$69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'[1]BP,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EG'!$D$69:$K$69</c:f>
              <c:numCache>
                <c:formatCode>General</c:formatCode>
                <c:ptCount val="8"/>
                <c:pt idx="0">
                  <c:v>78</c:v>
                </c:pt>
                <c:pt idx="1">
                  <c:v>69</c:v>
                </c:pt>
                <c:pt idx="2">
                  <c:v>83</c:v>
                </c:pt>
                <c:pt idx="3">
                  <c:v>77</c:v>
                </c:pt>
                <c:pt idx="4">
                  <c:v>65</c:v>
                </c:pt>
                <c:pt idx="5">
                  <c:v>74</c:v>
                </c:pt>
                <c:pt idx="6">
                  <c:v>71</c:v>
                </c:pt>
                <c:pt idx="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7F-42CF-A05A-247A1DA53CFE}"/>
            </c:ext>
          </c:extLst>
        </c:ser>
        <c:ser>
          <c:idx val="6"/>
          <c:order val="6"/>
          <c:tx>
            <c:strRef>
              <c:f>'[1]BP, EG'!$C$70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'[1]BP,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EG'!$D$70:$K$70</c:f>
              <c:numCache>
                <c:formatCode>General</c:formatCode>
                <c:ptCount val="8"/>
                <c:pt idx="0">
                  <c:v>77</c:v>
                </c:pt>
                <c:pt idx="1">
                  <c:v>52</c:v>
                </c:pt>
                <c:pt idx="2">
                  <c:v>61</c:v>
                </c:pt>
                <c:pt idx="3">
                  <c:v>61</c:v>
                </c:pt>
                <c:pt idx="4">
                  <c:v>66</c:v>
                </c:pt>
                <c:pt idx="5">
                  <c:v>70</c:v>
                </c:pt>
                <c:pt idx="6">
                  <c:v>75</c:v>
                </c:pt>
                <c:pt idx="7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7F-42CF-A05A-247A1DA53CFE}"/>
            </c:ext>
          </c:extLst>
        </c:ser>
        <c:ser>
          <c:idx val="7"/>
          <c:order val="7"/>
          <c:tx>
            <c:strRef>
              <c:f>'[1]BP, EG'!$C$71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'[1]BP, EG'!$D$63:$K$63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EG'!$D$71:$K$71</c:f>
              <c:numCache>
                <c:formatCode>General</c:formatCode>
                <c:ptCount val="8"/>
                <c:pt idx="0">
                  <c:v>74</c:v>
                </c:pt>
                <c:pt idx="1">
                  <c:v>62</c:v>
                </c:pt>
                <c:pt idx="2">
                  <c:v>63</c:v>
                </c:pt>
                <c:pt idx="3">
                  <c:v>55</c:v>
                </c:pt>
                <c:pt idx="4">
                  <c:v>70</c:v>
                </c:pt>
                <c:pt idx="7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37F-42CF-A05A-247A1DA53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diastolic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'[1]BP, EG'!$O$4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EG'!$P$4:$W$4</c:f>
              <c:numCache>
                <c:formatCode>General</c:formatCode>
                <c:ptCount val="8"/>
                <c:pt idx="0">
                  <c:v>72</c:v>
                </c:pt>
                <c:pt idx="1">
                  <c:v>69</c:v>
                </c:pt>
                <c:pt idx="2">
                  <c:v>65</c:v>
                </c:pt>
                <c:pt idx="3">
                  <c:v>71</c:v>
                </c:pt>
                <c:pt idx="4">
                  <c:v>76</c:v>
                </c:pt>
                <c:pt idx="5">
                  <c:v>79</c:v>
                </c:pt>
                <c:pt idx="6">
                  <c:v>81</c:v>
                </c:pt>
                <c:pt idx="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7-4BFA-AC79-89F95A186A9D}"/>
            </c:ext>
          </c:extLst>
        </c:ser>
        <c:ser>
          <c:idx val="1"/>
          <c:order val="1"/>
          <c:tx>
            <c:strRef>
              <c:f>'[1]BP, EG'!$O$5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EG'!$P$5:$W$5</c:f>
              <c:numCache>
                <c:formatCode>General</c:formatCode>
                <c:ptCount val="8"/>
                <c:pt idx="0">
                  <c:v>54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65</c:v>
                </c:pt>
                <c:pt idx="5">
                  <c:v>84</c:v>
                </c:pt>
                <c:pt idx="6">
                  <c:v>81</c:v>
                </c:pt>
                <c:pt idx="7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B7-4BFA-AC79-89F95A186A9D}"/>
            </c:ext>
          </c:extLst>
        </c:ser>
        <c:ser>
          <c:idx val="2"/>
          <c:order val="2"/>
          <c:tx>
            <c:strRef>
              <c:f>'[1]BP, EG'!$O$6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EG'!$P$6:$W$6</c:f>
              <c:numCache>
                <c:formatCode>General</c:formatCode>
                <c:ptCount val="8"/>
                <c:pt idx="0">
                  <c:v>78</c:v>
                </c:pt>
                <c:pt idx="1">
                  <c:v>73</c:v>
                </c:pt>
                <c:pt idx="2">
                  <c:v>85</c:v>
                </c:pt>
                <c:pt idx="3">
                  <c:v>90</c:v>
                </c:pt>
                <c:pt idx="4">
                  <c:v>76</c:v>
                </c:pt>
                <c:pt idx="5">
                  <c:v>72</c:v>
                </c:pt>
                <c:pt idx="6">
                  <c:v>89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B7-4BFA-AC79-89F95A186A9D}"/>
            </c:ext>
          </c:extLst>
        </c:ser>
        <c:ser>
          <c:idx val="3"/>
          <c:order val="3"/>
          <c:tx>
            <c:strRef>
              <c:f>'[1]BP, EG'!$O$7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'[1]BP,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EG'!$P$7:$W$7</c:f>
              <c:numCache>
                <c:formatCode>General</c:formatCode>
                <c:ptCount val="8"/>
                <c:pt idx="0">
                  <c:v>73</c:v>
                </c:pt>
                <c:pt idx="1">
                  <c:v>64</c:v>
                </c:pt>
                <c:pt idx="2">
                  <c:v>57</c:v>
                </c:pt>
                <c:pt idx="3">
                  <c:v>59</c:v>
                </c:pt>
                <c:pt idx="4">
                  <c:v>65</c:v>
                </c:pt>
                <c:pt idx="5">
                  <c:v>64</c:v>
                </c:pt>
                <c:pt idx="6">
                  <c:v>58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B7-4BFA-AC79-89F95A186A9D}"/>
            </c:ext>
          </c:extLst>
        </c:ser>
        <c:ser>
          <c:idx val="4"/>
          <c:order val="4"/>
          <c:tx>
            <c:strRef>
              <c:f>'[1]BP, EG'!$O$8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'[1]BP,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EG'!$P$8:$W$8</c:f>
              <c:numCache>
                <c:formatCode>General</c:formatCode>
                <c:ptCount val="8"/>
                <c:pt idx="0">
                  <c:v>72</c:v>
                </c:pt>
                <c:pt idx="1">
                  <c:v>72</c:v>
                </c:pt>
                <c:pt idx="2">
                  <c:v>73</c:v>
                </c:pt>
                <c:pt idx="3">
                  <c:v>75</c:v>
                </c:pt>
                <c:pt idx="4">
                  <c:v>83</c:v>
                </c:pt>
                <c:pt idx="5">
                  <c:v>83</c:v>
                </c:pt>
                <c:pt idx="6">
                  <c:v>85</c:v>
                </c:pt>
                <c:pt idx="7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B7-4BFA-AC79-89F95A186A9D}"/>
            </c:ext>
          </c:extLst>
        </c:ser>
        <c:ser>
          <c:idx val="5"/>
          <c:order val="5"/>
          <c:tx>
            <c:strRef>
              <c:f>'[1]BP, EG'!$O$9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'[1]BP,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EG'!$P$9:$W$9</c:f>
              <c:numCache>
                <c:formatCode>General</c:formatCode>
                <c:ptCount val="8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83</c:v>
                </c:pt>
                <c:pt idx="4">
                  <c:v>68</c:v>
                </c:pt>
                <c:pt idx="5">
                  <c:v>76</c:v>
                </c:pt>
                <c:pt idx="6">
                  <c:v>83</c:v>
                </c:pt>
                <c:pt idx="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B7-4BFA-AC79-89F95A186A9D}"/>
            </c:ext>
          </c:extLst>
        </c:ser>
        <c:ser>
          <c:idx val="6"/>
          <c:order val="6"/>
          <c:tx>
            <c:strRef>
              <c:f>'[1]BP, EG'!$O$10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'[1]BP,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EG'!$P$10:$W$10</c:f>
              <c:numCache>
                <c:formatCode>General</c:formatCode>
                <c:ptCount val="8"/>
                <c:pt idx="0">
                  <c:v>75</c:v>
                </c:pt>
                <c:pt idx="1">
                  <c:v>69</c:v>
                </c:pt>
                <c:pt idx="2">
                  <c:v>70</c:v>
                </c:pt>
                <c:pt idx="3">
                  <c:v>67</c:v>
                </c:pt>
                <c:pt idx="4">
                  <c:v>76</c:v>
                </c:pt>
                <c:pt idx="5">
                  <c:v>79</c:v>
                </c:pt>
                <c:pt idx="6">
                  <c:v>74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B7-4BFA-AC79-89F95A186A9D}"/>
            </c:ext>
          </c:extLst>
        </c:ser>
        <c:ser>
          <c:idx val="7"/>
          <c:order val="7"/>
          <c:tx>
            <c:strRef>
              <c:f>'[1]BP, EG'!$O$11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'[1]BP, EG'!$P$3:$W$3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EG'!$P$11:$W$11</c:f>
              <c:numCache>
                <c:formatCode>General</c:formatCode>
                <c:ptCount val="8"/>
                <c:pt idx="0">
                  <c:v>69</c:v>
                </c:pt>
                <c:pt idx="1">
                  <c:v>97</c:v>
                </c:pt>
                <c:pt idx="2">
                  <c:v>81</c:v>
                </c:pt>
                <c:pt idx="3">
                  <c:v>76</c:v>
                </c:pt>
                <c:pt idx="4">
                  <c:v>71</c:v>
                </c:pt>
                <c:pt idx="7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B7-4BFA-AC79-89F95A186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pulse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'[1]BP, EG'!$AA$4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EG'!$AB$4:$AE$4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79</c:v>
                </c:pt>
                <c:pt idx="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6-4CA9-8CF3-069DF85BBF55}"/>
            </c:ext>
          </c:extLst>
        </c:ser>
        <c:ser>
          <c:idx val="1"/>
          <c:order val="1"/>
          <c:tx>
            <c:strRef>
              <c:f>'[1]BP, EG'!$AA$5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EG'!$AB$5:$AE$5</c:f>
              <c:numCache>
                <c:formatCode>General</c:formatCode>
                <c:ptCount val="4"/>
                <c:pt idx="0">
                  <c:v>51</c:v>
                </c:pt>
                <c:pt idx="1">
                  <c:v>69</c:v>
                </c:pt>
                <c:pt idx="2">
                  <c:v>64</c:v>
                </c:pt>
                <c:pt idx="3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6-4CA9-8CF3-069DF85BBF55}"/>
            </c:ext>
          </c:extLst>
        </c:ser>
        <c:ser>
          <c:idx val="2"/>
          <c:order val="2"/>
          <c:tx>
            <c:strRef>
              <c:f>'[1]BP, EG'!$AA$6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EG'!$AB$6:$AE$6</c:f>
              <c:numCache>
                <c:formatCode>General</c:formatCode>
                <c:ptCount val="4"/>
                <c:pt idx="0">
                  <c:v>59</c:v>
                </c:pt>
                <c:pt idx="1">
                  <c:v>68</c:v>
                </c:pt>
                <c:pt idx="2">
                  <c:v>59</c:v>
                </c:pt>
                <c:pt idx="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56-4CA9-8CF3-069DF85BBF55}"/>
            </c:ext>
          </c:extLst>
        </c:ser>
        <c:ser>
          <c:idx val="3"/>
          <c:order val="3"/>
          <c:tx>
            <c:strRef>
              <c:f>'[1]BP, EG'!$AA$7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EG'!$AB$7:$AE$7</c:f>
              <c:numCache>
                <c:formatCode>General</c:formatCode>
                <c:ptCount val="4"/>
                <c:pt idx="0">
                  <c:v>62</c:v>
                </c:pt>
                <c:pt idx="1">
                  <c:v>58</c:v>
                </c:pt>
                <c:pt idx="2">
                  <c:v>63</c:v>
                </c:pt>
                <c:pt idx="3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56-4CA9-8CF3-069DF85BBF55}"/>
            </c:ext>
          </c:extLst>
        </c:ser>
        <c:ser>
          <c:idx val="4"/>
          <c:order val="4"/>
          <c:tx>
            <c:strRef>
              <c:f>'[1]BP, EG'!$AA$8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EG'!$AB$8:$AE$8</c:f>
              <c:numCache>
                <c:formatCode>General</c:formatCode>
                <c:ptCount val="4"/>
                <c:pt idx="0">
                  <c:v>73</c:v>
                </c:pt>
                <c:pt idx="1">
                  <c:v>78</c:v>
                </c:pt>
                <c:pt idx="2">
                  <c:v>72</c:v>
                </c:pt>
                <c:pt idx="3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56-4CA9-8CF3-069DF85BBF55}"/>
            </c:ext>
          </c:extLst>
        </c:ser>
        <c:ser>
          <c:idx val="5"/>
          <c:order val="5"/>
          <c:tx>
            <c:strRef>
              <c:f>'[1]BP, EG'!$AA$9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EG'!$AB$9:$AE$9</c:f>
              <c:numCache>
                <c:formatCode>General</c:formatCode>
                <c:ptCount val="4"/>
                <c:pt idx="0">
                  <c:v>66</c:v>
                </c:pt>
                <c:pt idx="1">
                  <c:v>68</c:v>
                </c:pt>
                <c:pt idx="2">
                  <c:v>65</c:v>
                </c:pt>
                <c:pt idx="3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56-4CA9-8CF3-069DF85BBF55}"/>
            </c:ext>
          </c:extLst>
        </c:ser>
        <c:ser>
          <c:idx val="6"/>
          <c:order val="6"/>
          <c:tx>
            <c:strRef>
              <c:f>'[1]BP, EG'!$AA$10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EG'!$AB$10:$AE$10</c:f>
              <c:numCache>
                <c:formatCode>General</c:formatCode>
                <c:ptCount val="4"/>
                <c:pt idx="0">
                  <c:v>66</c:v>
                </c:pt>
                <c:pt idx="1">
                  <c:v>70</c:v>
                </c:pt>
                <c:pt idx="2">
                  <c:v>71</c:v>
                </c:pt>
                <c:pt idx="3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56-4CA9-8CF3-069DF85BBF55}"/>
            </c:ext>
          </c:extLst>
        </c:ser>
        <c:ser>
          <c:idx val="7"/>
          <c:order val="7"/>
          <c:tx>
            <c:strRef>
              <c:f>'[1]BP, EG'!$AA$11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EG'!$AB$11:$AE$11</c:f>
              <c:numCache>
                <c:formatCode>General</c:formatCode>
                <c:ptCount val="4"/>
                <c:pt idx="0">
                  <c:v>63</c:v>
                </c:pt>
                <c:pt idx="1">
                  <c:v>72</c:v>
                </c:pt>
                <c:pt idx="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56-4CA9-8CF3-069DF85BB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Heart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7712033878367249"/>
          <c:y val="1.9733577977101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'[1]BP, EG'!$C$13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EG'!$D$13:$K$13</c:f>
              <c:numCache>
                <c:formatCode>General</c:formatCode>
                <c:ptCount val="8"/>
                <c:pt idx="0">
                  <c:v>118</c:v>
                </c:pt>
                <c:pt idx="1">
                  <c:v>117</c:v>
                </c:pt>
                <c:pt idx="2">
                  <c:v>115</c:v>
                </c:pt>
                <c:pt idx="3">
                  <c:v>132</c:v>
                </c:pt>
                <c:pt idx="4">
                  <c:v>114</c:v>
                </c:pt>
                <c:pt idx="5">
                  <c:v>135</c:v>
                </c:pt>
                <c:pt idx="6">
                  <c:v>116</c:v>
                </c:pt>
                <c:pt idx="7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5-47CD-95C2-5D4F2E5F332A}"/>
            </c:ext>
          </c:extLst>
        </c:ser>
        <c:ser>
          <c:idx val="1"/>
          <c:order val="1"/>
          <c:tx>
            <c:strRef>
              <c:f>'[1]BP, EG'!$C$14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EG'!$D$14:$K$14</c:f>
              <c:numCache>
                <c:formatCode>General</c:formatCode>
                <c:ptCount val="8"/>
                <c:pt idx="0">
                  <c:v>107</c:v>
                </c:pt>
                <c:pt idx="1">
                  <c:v>114</c:v>
                </c:pt>
                <c:pt idx="2">
                  <c:v>117</c:v>
                </c:pt>
                <c:pt idx="3">
                  <c:v>112</c:v>
                </c:pt>
                <c:pt idx="4">
                  <c:v>111</c:v>
                </c:pt>
                <c:pt idx="5">
                  <c:v>113</c:v>
                </c:pt>
                <c:pt idx="6">
                  <c:v>121</c:v>
                </c:pt>
                <c:pt idx="7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CD-95C2-5D4F2E5F332A}"/>
            </c:ext>
          </c:extLst>
        </c:ser>
        <c:ser>
          <c:idx val="2"/>
          <c:order val="2"/>
          <c:tx>
            <c:strRef>
              <c:f>'[1]BP, EG'!$C$15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EG'!$D$15:$K$15</c:f>
              <c:numCache>
                <c:formatCode>General</c:formatCode>
                <c:ptCount val="8"/>
                <c:pt idx="0">
                  <c:v>122</c:v>
                </c:pt>
                <c:pt idx="1">
                  <c:v>129</c:v>
                </c:pt>
                <c:pt idx="2">
                  <c:v>122</c:v>
                </c:pt>
                <c:pt idx="3">
                  <c:v>116</c:v>
                </c:pt>
                <c:pt idx="4">
                  <c:v>117</c:v>
                </c:pt>
                <c:pt idx="5">
                  <c:v>123</c:v>
                </c:pt>
                <c:pt idx="6">
                  <c:v>120</c:v>
                </c:pt>
                <c:pt idx="7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A5-47CD-95C2-5D4F2E5F332A}"/>
            </c:ext>
          </c:extLst>
        </c:ser>
        <c:ser>
          <c:idx val="3"/>
          <c:order val="3"/>
          <c:tx>
            <c:strRef>
              <c:f>'[1]BP, EG'!$C$16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'[1]BP,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EG'!$D$16:$K$16</c:f>
              <c:numCache>
                <c:formatCode>General</c:formatCode>
                <c:ptCount val="8"/>
                <c:pt idx="0">
                  <c:v>112</c:v>
                </c:pt>
                <c:pt idx="1">
                  <c:v>128</c:v>
                </c:pt>
                <c:pt idx="2">
                  <c:v>117</c:v>
                </c:pt>
                <c:pt idx="3">
                  <c:v>107</c:v>
                </c:pt>
                <c:pt idx="4">
                  <c:v>109</c:v>
                </c:pt>
                <c:pt idx="5">
                  <c:v>135</c:v>
                </c:pt>
                <c:pt idx="6">
                  <c:v>133</c:v>
                </c:pt>
                <c:pt idx="7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A5-47CD-95C2-5D4F2E5F332A}"/>
            </c:ext>
          </c:extLst>
        </c:ser>
        <c:ser>
          <c:idx val="4"/>
          <c:order val="4"/>
          <c:tx>
            <c:strRef>
              <c:f>'[1]BP, EG'!$C$17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'[1]BP,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EG'!$D$17:$K$17</c:f>
              <c:numCache>
                <c:formatCode>General</c:formatCode>
                <c:ptCount val="8"/>
                <c:pt idx="0">
                  <c:v>123</c:v>
                </c:pt>
                <c:pt idx="1">
                  <c:v>118</c:v>
                </c:pt>
                <c:pt idx="2">
                  <c:v>121</c:v>
                </c:pt>
                <c:pt idx="3">
                  <c:v>120</c:v>
                </c:pt>
                <c:pt idx="4">
                  <c:v>136</c:v>
                </c:pt>
                <c:pt idx="5">
                  <c:v>125</c:v>
                </c:pt>
                <c:pt idx="6">
                  <c:v>122</c:v>
                </c:pt>
                <c:pt idx="7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A5-47CD-95C2-5D4F2E5F332A}"/>
            </c:ext>
          </c:extLst>
        </c:ser>
        <c:ser>
          <c:idx val="5"/>
          <c:order val="5"/>
          <c:tx>
            <c:strRef>
              <c:f>'[1]BP, EG'!$C$18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'[1]BP,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EG'!$D$18:$K$18</c:f>
              <c:numCache>
                <c:formatCode>General</c:formatCode>
                <c:ptCount val="8"/>
                <c:pt idx="0">
                  <c:v>124</c:v>
                </c:pt>
                <c:pt idx="1">
                  <c:v>121</c:v>
                </c:pt>
                <c:pt idx="2">
                  <c:v>122</c:v>
                </c:pt>
                <c:pt idx="3">
                  <c:v>129</c:v>
                </c:pt>
                <c:pt idx="4">
                  <c:v>130</c:v>
                </c:pt>
                <c:pt idx="5">
                  <c:v>125</c:v>
                </c:pt>
                <c:pt idx="6">
                  <c:v>119</c:v>
                </c:pt>
                <c:pt idx="7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A5-47CD-95C2-5D4F2E5F332A}"/>
            </c:ext>
          </c:extLst>
        </c:ser>
        <c:ser>
          <c:idx val="6"/>
          <c:order val="6"/>
          <c:tx>
            <c:strRef>
              <c:f>'[1]BP, EG'!$C$19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'[1]BP,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EG'!$D$19:$K$19</c:f>
              <c:numCache>
                <c:formatCode>General</c:formatCode>
                <c:ptCount val="8"/>
                <c:pt idx="0">
                  <c:v>122</c:v>
                </c:pt>
                <c:pt idx="1">
                  <c:v>129</c:v>
                </c:pt>
                <c:pt idx="2">
                  <c:v>126</c:v>
                </c:pt>
                <c:pt idx="3">
                  <c:v>127</c:v>
                </c:pt>
                <c:pt idx="4">
                  <c:v>129</c:v>
                </c:pt>
                <c:pt idx="5">
                  <c:v>120</c:v>
                </c:pt>
                <c:pt idx="6">
                  <c:v>108</c:v>
                </c:pt>
                <c:pt idx="7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A5-47CD-95C2-5D4F2E5F332A}"/>
            </c:ext>
          </c:extLst>
        </c:ser>
        <c:ser>
          <c:idx val="7"/>
          <c:order val="7"/>
          <c:tx>
            <c:strRef>
              <c:f>'[1]BP, EG'!$C$20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'[1]BP, EG'!$D$12:$K$12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EG'!$D$20:$K$20</c:f>
              <c:numCache>
                <c:formatCode>General</c:formatCode>
                <c:ptCount val="8"/>
                <c:pt idx="0">
                  <c:v>136</c:v>
                </c:pt>
                <c:pt idx="1">
                  <c:v>129</c:v>
                </c:pt>
                <c:pt idx="2">
                  <c:v>116</c:v>
                </c:pt>
                <c:pt idx="3">
                  <c:v>124</c:v>
                </c:pt>
                <c:pt idx="4">
                  <c:v>122</c:v>
                </c:pt>
                <c:pt idx="5">
                  <c:v>127</c:v>
                </c:pt>
                <c:pt idx="6">
                  <c:v>135</c:v>
                </c:pt>
                <c:pt idx="7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A5-47CD-95C2-5D4F2E5F3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systolic 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2.0469513419921793E-2"/>
              <c:y val="0.211955658971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'[1]BP, EG'!$C$73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EG'!$D$73:$K$73</c:f>
              <c:numCache>
                <c:formatCode>General</c:formatCode>
                <c:ptCount val="8"/>
                <c:pt idx="0">
                  <c:v>73</c:v>
                </c:pt>
                <c:pt idx="1">
                  <c:v>68</c:v>
                </c:pt>
                <c:pt idx="2">
                  <c:v>62</c:v>
                </c:pt>
                <c:pt idx="3">
                  <c:v>68</c:v>
                </c:pt>
                <c:pt idx="4">
                  <c:v>65</c:v>
                </c:pt>
                <c:pt idx="5">
                  <c:v>85</c:v>
                </c:pt>
                <c:pt idx="6">
                  <c:v>81</c:v>
                </c:pt>
                <c:pt idx="7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7-4F03-8053-CEBBD850FDC2}"/>
            </c:ext>
          </c:extLst>
        </c:ser>
        <c:ser>
          <c:idx val="1"/>
          <c:order val="1"/>
          <c:tx>
            <c:strRef>
              <c:f>'[1]BP, EG'!$C$74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EG'!$D$74:$K$74</c:f>
              <c:numCache>
                <c:formatCode>General</c:formatCode>
                <c:ptCount val="8"/>
                <c:pt idx="0">
                  <c:v>71</c:v>
                </c:pt>
                <c:pt idx="1">
                  <c:v>68</c:v>
                </c:pt>
                <c:pt idx="2">
                  <c:v>68</c:v>
                </c:pt>
                <c:pt idx="3">
                  <c:v>67</c:v>
                </c:pt>
                <c:pt idx="4">
                  <c:v>72</c:v>
                </c:pt>
                <c:pt idx="5">
                  <c:v>75</c:v>
                </c:pt>
                <c:pt idx="6">
                  <c:v>80</c:v>
                </c:pt>
                <c:pt idx="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C7-4F03-8053-CEBBD850FDC2}"/>
            </c:ext>
          </c:extLst>
        </c:ser>
        <c:ser>
          <c:idx val="2"/>
          <c:order val="2"/>
          <c:tx>
            <c:strRef>
              <c:f>'[1]BP, EG'!$C$75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EG'!$D$75:$K$75</c:f>
              <c:numCache>
                <c:formatCode>General</c:formatCode>
                <c:ptCount val="8"/>
                <c:pt idx="0">
                  <c:v>76</c:v>
                </c:pt>
                <c:pt idx="1">
                  <c:v>77</c:v>
                </c:pt>
                <c:pt idx="2">
                  <c:v>76</c:v>
                </c:pt>
                <c:pt idx="3">
                  <c:v>69</c:v>
                </c:pt>
                <c:pt idx="4">
                  <c:v>69</c:v>
                </c:pt>
                <c:pt idx="5">
                  <c:v>76</c:v>
                </c:pt>
                <c:pt idx="6">
                  <c:v>76</c:v>
                </c:pt>
                <c:pt idx="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C7-4F03-8053-CEBBD850FDC2}"/>
            </c:ext>
          </c:extLst>
        </c:ser>
        <c:ser>
          <c:idx val="3"/>
          <c:order val="3"/>
          <c:tx>
            <c:strRef>
              <c:f>'[1]BP, EG'!$C$76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'[1]BP,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EG'!$D$76:$K$76</c:f>
              <c:numCache>
                <c:formatCode>General</c:formatCode>
                <c:ptCount val="8"/>
                <c:pt idx="0">
                  <c:v>69</c:v>
                </c:pt>
                <c:pt idx="1">
                  <c:v>71</c:v>
                </c:pt>
                <c:pt idx="2">
                  <c:v>60</c:v>
                </c:pt>
                <c:pt idx="3">
                  <c:v>54</c:v>
                </c:pt>
                <c:pt idx="4">
                  <c:v>69</c:v>
                </c:pt>
                <c:pt idx="5">
                  <c:v>75</c:v>
                </c:pt>
                <c:pt idx="6">
                  <c:v>79</c:v>
                </c:pt>
                <c:pt idx="7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C7-4F03-8053-CEBBD850FDC2}"/>
            </c:ext>
          </c:extLst>
        </c:ser>
        <c:ser>
          <c:idx val="4"/>
          <c:order val="4"/>
          <c:tx>
            <c:strRef>
              <c:f>'[1]BP, EG'!$C$77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'[1]BP,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EG'!$D$77:$K$77</c:f>
              <c:numCache>
                <c:formatCode>General</c:formatCode>
                <c:ptCount val="8"/>
                <c:pt idx="0">
                  <c:v>85</c:v>
                </c:pt>
                <c:pt idx="1">
                  <c:v>83</c:v>
                </c:pt>
                <c:pt idx="2">
                  <c:v>77</c:v>
                </c:pt>
                <c:pt idx="3">
                  <c:v>82</c:v>
                </c:pt>
                <c:pt idx="4">
                  <c:v>87</c:v>
                </c:pt>
                <c:pt idx="5">
                  <c:v>82</c:v>
                </c:pt>
                <c:pt idx="6">
                  <c:v>87</c:v>
                </c:pt>
                <c:pt idx="7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C7-4F03-8053-CEBBD850FDC2}"/>
            </c:ext>
          </c:extLst>
        </c:ser>
        <c:ser>
          <c:idx val="5"/>
          <c:order val="5"/>
          <c:tx>
            <c:strRef>
              <c:f>'[1]BP, EG'!$C$78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'[1]BP,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EG'!$D$78:$K$78</c:f>
              <c:numCache>
                <c:formatCode>General</c:formatCode>
                <c:ptCount val="8"/>
                <c:pt idx="0">
                  <c:v>76</c:v>
                </c:pt>
                <c:pt idx="1">
                  <c:v>84</c:v>
                </c:pt>
                <c:pt idx="2">
                  <c:v>80</c:v>
                </c:pt>
                <c:pt idx="3">
                  <c:v>80</c:v>
                </c:pt>
                <c:pt idx="4">
                  <c:v>82</c:v>
                </c:pt>
                <c:pt idx="5">
                  <c:v>81</c:v>
                </c:pt>
                <c:pt idx="6">
                  <c:v>77</c:v>
                </c:pt>
                <c:pt idx="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C7-4F03-8053-CEBBD850FDC2}"/>
            </c:ext>
          </c:extLst>
        </c:ser>
        <c:ser>
          <c:idx val="6"/>
          <c:order val="6"/>
          <c:tx>
            <c:strRef>
              <c:f>'[1]BP, EG'!$C$79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'[1]BP,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EG'!$D$79:$K$79</c:f>
              <c:numCache>
                <c:formatCode>General</c:formatCode>
                <c:ptCount val="8"/>
                <c:pt idx="0">
                  <c:v>82</c:v>
                </c:pt>
                <c:pt idx="1">
                  <c:v>79</c:v>
                </c:pt>
                <c:pt idx="2">
                  <c:v>78</c:v>
                </c:pt>
                <c:pt idx="3">
                  <c:v>81</c:v>
                </c:pt>
                <c:pt idx="4">
                  <c:v>83</c:v>
                </c:pt>
                <c:pt idx="5">
                  <c:v>80</c:v>
                </c:pt>
                <c:pt idx="6">
                  <c:v>75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C7-4F03-8053-CEBBD850FDC2}"/>
            </c:ext>
          </c:extLst>
        </c:ser>
        <c:ser>
          <c:idx val="7"/>
          <c:order val="7"/>
          <c:tx>
            <c:strRef>
              <c:f>'[1]BP, EG'!$C$80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'[1]BP, EG'!$D$72:$K$72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EG'!$D$80:$K$80</c:f>
              <c:numCache>
                <c:formatCode>General</c:formatCode>
                <c:ptCount val="8"/>
                <c:pt idx="0">
                  <c:v>77</c:v>
                </c:pt>
                <c:pt idx="1">
                  <c:v>70</c:v>
                </c:pt>
                <c:pt idx="2">
                  <c:v>73</c:v>
                </c:pt>
                <c:pt idx="3">
                  <c:v>75</c:v>
                </c:pt>
                <c:pt idx="4">
                  <c:v>68</c:v>
                </c:pt>
                <c:pt idx="5">
                  <c:v>75</c:v>
                </c:pt>
                <c:pt idx="6">
                  <c:v>75</c:v>
                </c:pt>
                <c:pt idx="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C7-4F03-8053-CEBBD850F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diastolic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'[1]BP, EG'!$O$13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EG'!$P$13:$W$13</c:f>
              <c:numCache>
                <c:formatCode>General</c:formatCode>
                <c:ptCount val="8"/>
                <c:pt idx="0">
                  <c:v>72</c:v>
                </c:pt>
                <c:pt idx="1">
                  <c:v>74</c:v>
                </c:pt>
                <c:pt idx="2">
                  <c:v>75</c:v>
                </c:pt>
                <c:pt idx="3">
                  <c:v>77</c:v>
                </c:pt>
                <c:pt idx="4">
                  <c:v>79</c:v>
                </c:pt>
                <c:pt idx="5">
                  <c:v>99</c:v>
                </c:pt>
                <c:pt idx="6">
                  <c:v>100</c:v>
                </c:pt>
                <c:pt idx="7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E-4DE0-A09C-EBB650094F0F}"/>
            </c:ext>
          </c:extLst>
        </c:ser>
        <c:ser>
          <c:idx val="1"/>
          <c:order val="1"/>
          <c:tx>
            <c:strRef>
              <c:f>'[1]BP, EG'!$O$14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EG'!$P$14:$W$14</c:f>
              <c:numCache>
                <c:formatCode>General</c:formatCode>
                <c:ptCount val="8"/>
                <c:pt idx="0">
                  <c:v>60</c:v>
                </c:pt>
                <c:pt idx="1">
                  <c:v>63</c:v>
                </c:pt>
                <c:pt idx="2">
                  <c:v>63</c:v>
                </c:pt>
                <c:pt idx="3">
                  <c:v>76</c:v>
                </c:pt>
                <c:pt idx="4">
                  <c:v>65</c:v>
                </c:pt>
                <c:pt idx="5">
                  <c:v>80</c:v>
                </c:pt>
                <c:pt idx="6">
                  <c:v>78</c:v>
                </c:pt>
                <c:pt idx="7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E-4DE0-A09C-EBB650094F0F}"/>
            </c:ext>
          </c:extLst>
        </c:ser>
        <c:ser>
          <c:idx val="2"/>
          <c:order val="2"/>
          <c:tx>
            <c:strRef>
              <c:f>'[1]BP, EG'!$O$15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EG'!$P$15:$W$15</c:f>
              <c:numCache>
                <c:formatCode>General</c:formatCode>
                <c:ptCount val="8"/>
                <c:pt idx="0">
                  <c:v>58</c:v>
                </c:pt>
                <c:pt idx="1">
                  <c:v>77</c:v>
                </c:pt>
                <c:pt idx="2">
                  <c:v>67</c:v>
                </c:pt>
                <c:pt idx="3">
                  <c:v>71</c:v>
                </c:pt>
                <c:pt idx="4">
                  <c:v>66</c:v>
                </c:pt>
                <c:pt idx="5">
                  <c:v>77</c:v>
                </c:pt>
                <c:pt idx="6">
                  <c:v>71</c:v>
                </c:pt>
                <c:pt idx="7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E-4DE0-A09C-EBB650094F0F}"/>
            </c:ext>
          </c:extLst>
        </c:ser>
        <c:ser>
          <c:idx val="3"/>
          <c:order val="3"/>
          <c:tx>
            <c:strRef>
              <c:f>'[1]BP, EG'!$O$16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'[1]BP,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EG'!$P$16:$W$16</c:f>
              <c:numCache>
                <c:formatCode>General</c:formatCode>
                <c:ptCount val="8"/>
                <c:pt idx="0">
                  <c:v>70</c:v>
                </c:pt>
                <c:pt idx="1">
                  <c:v>79</c:v>
                </c:pt>
                <c:pt idx="2">
                  <c:v>71</c:v>
                </c:pt>
                <c:pt idx="3">
                  <c:v>79</c:v>
                </c:pt>
                <c:pt idx="4">
                  <c:v>68</c:v>
                </c:pt>
                <c:pt idx="5">
                  <c:v>80</c:v>
                </c:pt>
                <c:pt idx="6">
                  <c:v>86</c:v>
                </c:pt>
                <c:pt idx="7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CE-4DE0-A09C-EBB650094F0F}"/>
            </c:ext>
          </c:extLst>
        </c:ser>
        <c:ser>
          <c:idx val="4"/>
          <c:order val="4"/>
          <c:tx>
            <c:strRef>
              <c:f>'[1]BP, EG'!$O$17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'[1]BP,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EG'!$P$17:$W$17</c:f>
              <c:numCache>
                <c:formatCode>General</c:formatCode>
                <c:ptCount val="8"/>
                <c:pt idx="0">
                  <c:v>63</c:v>
                </c:pt>
                <c:pt idx="1">
                  <c:v>64</c:v>
                </c:pt>
                <c:pt idx="2">
                  <c:v>76</c:v>
                </c:pt>
                <c:pt idx="3">
                  <c:v>69</c:v>
                </c:pt>
                <c:pt idx="4">
                  <c:v>71</c:v>
                </c:pt>
                <c:pt idx="5">
                  <c:v>90</c:v>
                </c:pt>
                <c:pt idx="6">
                  <c:v>93</c:v>
                </c:pt>
                <c:pt idx="7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CE-4DE0-A09C-EBB650094F0F}"/>
            </c:ext>
          </c:extLst>
        </c:ser>
        <c:ser>
          <c:idx val="5"/>
          <c:order val="5"/>
          <c:tx>
            <c:strRef>
              <c:f>'[1]BP, EG'!$O$18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'[1]BP,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EG'!$P$18:$W$18</c:f>
              <c:numCache>
                <c:formatCode>General</c:formatCode>
                <c:ptCount val="8"/>
                <c:pt idx="0">
                  <c:v>83</c:v>
                </c:pt>
                <c:pt idx="1">
                  <c:v>84</c:v>
                </c:pt>
                <c:pt idx="2">
                  <c:v>91</c:v>
                </c:pt>
                <c:pt idx="3">
                  <c:v>89</c:v>
                </c:pt>
                <c:pt idx="4">
                  <c:v>79</c:v>
                </c:pt>
                <c:pt idx="5">
                  <c:v>90</c:v>
                </c:pt>
                <c:pt idx="6">
                  <c:v>100</c:v>
                </c:pt>
                <c:pt idx="7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CE-4DE0-A09C-EBB650094F0F}"/>
            </c:ext>
          </c:extLst>
        </c:ser>
        <c:ser>
          <c:idx val="6"/>
          <c:order val="6"/>
          <c:tx>
            <c:strRef>
              <c:f>'[1]BP, EG'!$O$19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'[1]BP,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EG'!$P$19:$W$19</c:f>
              <c:numCache>
                <c:formatCode>General</c:formatCode>
                <c:ptCount val="8"/>
                <c:pt idx="0">
                  <c:v>83</c:v>
                </c:pt>
                <c:pt idx="1">
                  <c:v>90</c:v>
                </c:pt>
                <c:pt idx="2">
                  <c:v>86</c:v>
                </c:pt>
                <c:pt idx="3">
                  <c:v>98</c:v>
                </c:pt>
                <c:pt idx="4">
                  <c:v>95</c:v>
                </c:pt>
                <c:pt idx="5">
                  <c:v>89</c:v>
                </c:pt>
                <c:pt idx="6">
                  <c:v>98</c:v>
                </c:pt>
                <c:pt idx="7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CE-4DE0-A09C-EBB650094F0F}"/>
            </c:ext>
          </c:extLst>
        </c:ser>
        <c:ser>
          <c:idx val="7"/>
          <c:order val="7"/>
          <c:tx>
            <c:strRef>
              <c:f>'[1]BP, EG'!$O$20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'[1]BP, EG'!$P$12:$W$12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'[1]BP, EG'!$P$20:$W$20</c:f>
              <c:numCache>
                <c:formatCode>General</c:formatCode>
                <c:ptCount val="8"/>
                <c:pt idx="0">
                  <c:v>67</c:v>
                </c:pt>
                <c:pt idx="1">
                  <c:v>67</c:v>
                </c:pt>
                <c:pt idx="2">
                  <c:v>68</c:v>
                </c:pt>
                <c:pt idx="3">
                  <c:v>69</c:v>
                </c:pt>
                <c:pt idx="4">
                  <c:v>68</c:v>
                </c:pt>
                <c:pt idx="5">
                  <c:v>78</c:v>
                </c:pt>
                <c:pt idx="6">
                  <c:v>78</c:v>
                </c:pt>
                <c:pt idx="7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CE-4DE0-A09C-EBB650094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pulse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'[1]BP, EG'!$AA$13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EG'!$AB$13:$AE$13</c:f>
              <c:numCache>
                <c:formatCode>General</c:formatCode>
                <c:ptCount val="4"/>
                <c:pt idx="0">
                  <c:v>77</c:v>
                </c:pt>
                <c:pt idx="1">
                  <c:v>78</c:v>
                </c:pt>
                <c:pt idx="2">
                  <c:v>86</c:v>
                </c:pt>
                <c:pt idx="3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E4-4C24-B132-B6A54E1BC71F}"/>
            </c:ext>
          </c:extLst>
        </c:ser>
        <c:ser>
          <c:idx val="1"/>
          <c:order val="1"/>
          <c:tx>
            <c:strRef>
              <c:f>'[1]BP, EG'!$AA$14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EG'!$AB$14:$AE$14</c:f>
              <c:numCache>
                <c:formatCode>General</c:formatCode>
                <c:ptCount val="4"/>
                <c:pt idx="0">
                  <c:v>52</c:v>
                </c:pt>
                <c:pt idx="1">
                  <c:v>67</c:v>
                </c:pt>
                <c:pt idx="2">
                  <c:v>68</c:v>
                </c:pt>
                <c:pt idx="3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E4-4C24-B132-B6A54E1BC71F}"/>
            </c:ext>
          </c:extLst>
        </c:ser>
        <c:ser>
          <c:idx val="2"/>
          <c:order val="2"/>
          <c:tx>
            <c:strRef>
              <c:f>'[1]BP, EG'!$AA$15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EG'!$AB$15:$AE$15</c:f>
              <c:numCache>
                <c:formatCode>General</c:formatCode>
                <c:ptCount val="4"/>
                <c:pt idx="0">
                  <c:v>57</c:v>
                </c:pt>
                <c:pt idx="1">
                  <c:v>66</c:v>
                </c:pt>
                <c:pt idx="2">
                  <c:v>65</c:v>
                </c:pt>
                <c:pt idx="3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E4-4C24-B132-B6A54E1BC71F}"/>
            </c:ext>
          </c:extLst>
        </c:ser>
        <c:ser>
          <c:idx val="3"/>
          <c:order val="3"/>
          <c:tx>
            <c:strRef>
              <c:f>'[1]BP, EG'!$AA$16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EG'!$AB$16:$AE$16</c:f>
              <c:numCache>
                <c:formatCode>General</c:formatCode>
                <c:ptCount val="4"/>
                <c:pt idx="0">
                  <c:v>72</c:v>
                </c:pt>
                <c:pt idx="1">
                  <c:v>64</c:v>
                </c:pt>
                <c:pt idx="2">
                  <c:v>74</c:v>
                </c:pt>
                <c:pt idx="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E4-4C24-B132-B6A54E1BC71F}"/>
            </c:ext>
          </c:extLst>
        </c:ser>
        <c:ser>
          <c:idx val="4"/>
          <c:order val="4"/>
          <c:tx>
            <c:strRef>
              <c:f>'[1]BP, EG'!$AA$17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EG'!$AB$17:$AE$17</c:f>
              <c:numCache>
                <c:formatCode>General</c:formatCode>
                <c:ptCount val="4"/>
                <c:pt idx="0">
                  <c:v>69</c:v>
                </c:pt>
                <c:pt idx="1">
                  <c:v>71</c:v>
                </c:pt>
                <c:pt idx="2">
                  <c:v>65</c:v>
                </c:pt>
                <c:pt idx="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E4-4C24-B132-B6A54E1BC71F}"/>
            </c:ext>
          </c:extLst>
        </c:ser>
        <c:ser>
          <c:idx val="5"/>
          <c:order val="5"/>
          <c:tx>
            <c:strRef>
              <c:f>'[1]BP, EG'!$AA$18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EG'!$AB$18:$AE$18</c:f>
              <c:numCache>
                <c:formatCode>General</c:formatCode>
                <c:ptCount val="4"/>
                <c:pt idx="0">
                  <c:v>95</c:v>
                </c:pt>
                <c:pt idx="1">
                  <c:v>85</c:v>
                </c:pt>
                <c:pt idx="2">
                  <c:v>90</c:v>
                </c:pt>
                <c:pt idx="3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E4-4C24-B132-B6A54E1BC71F}"/>
            </c:ext>
          </c:extLst>
        </c:ser>
        <c:ser>
          <c:idx val="6"/>
          <c:order val="6"/>
          <c:tx>
            <c:strRef>
              <c:f>'[1]BP, EG'!$AA$19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EG'!$AB$19:$AE$19</c:f>
              <c:numCache>
                <c:formatCode>General</c:formatCode>
                <c:ptCount val="4"/>
                <c:pt idx="0">
                  <c:v>80</c:v>
                </c:pt>
                <c:pt idx="1">
                  <c:v>75</c:v>
                </c:pt>
                <c:pt idx="2">
                  <c:v>85</c:v>
                </c:pt>
                <c:pt idx="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E4-4C24-B132-B6A54E1BC71F}"/>
            </c:ext>
          </c:extLst>
        </c:ser>
        <c:ser>
          <c:idx val="7"/>
          <c:order val="7"/>
          <c:tx>
            <c:strRef>
              <c:f>'[1]BP, EG'!$AA$20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'[1]BP, EG'!$AB$3:$AE$3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'[1]BP, EG'!$AB$20:$AE$20</c:f>
              <c:numCache>
                <c:formatCode>General</c:formatCode>
                <c:ptCount val="4"/>
                <c:pt idx="0">
                  <c:v>57</c:v>
                </c:pt>
                <c:pt idx="1">
                  <c:v>60</c:v>
                </c:pt>
                <c:pt idx="2">
                  <c:v>63</c:v>
                </c:pt>
                <c:pt idx="3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E4-4C24-B132-B6A54E1BC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Heart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7712033878367249"/>
          <c:y val="1.9733577977101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EG'!$C$22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EG'!$D$22:$K$22</c:f>
              <c:numCache>
                <c:formatCode>General</c:formatCode>
                <c:ptCount val="8"/>
                <c:pt idx="0">
                  <c:v>116</c:v>
                </c:pt>
                <c:pt idx="1">
                  <c:v>131</c:v>
                </c:pt>
                <c:pt idx="2">
                  <c:v>114</c:v>
                </c:pt>
                <c:pt idx="3">
                  <c:v>118</c:v>
                </c:pt>
                <c:pt idx="4">
                  <c:v>97</c:v>
                </c:pt>
                <c:pt idx="5">
                  <c:v>114</c:v>
                </c:pt>
                <c:pt idx="6">
                  <c:v>128</c:v>
                </c:pt>
                <c:pt idx="7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07-46E4-92C3-8CE44C9F04A9}"/>
            </c:ext>
          </c:extLst>
        </c:ser>
        <c:ser>
          <c:idx val="1"/>
          <c:order val="1"/>
          <c:tx>
            <c:strRef>
              <c:f>'BP, EG'!$C$23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EG'!$D$23:$K$23</c:f>
              <c:numCache>
                <c:formatCode>General</c:formatCode>
                <c:ptCount val="8"/>
                <c:pt idx="0">
                  <c:v>121</c:v>
                </c:pt>
                <c:pt idx="1">
                  <c:v>122</c:v>
                </c:pt>
                <c:pt idx="2">
                  <c:v>106</c:v>
                </c:pt>
                <c:pt idx="3">
                  <c:v>117</c:v>
                </c:pt>
                <c:pt idx="4">
                  <c:v>109</c:v>
                </c:pt>
                <c:pt idx="5">
                  <c:v>123</c:v>
                </c:pt>
                <c:pt idx="6">
                  <c:v>122</c:v>
                </c:pt>
                <c:pt idx="7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7-46E4-92C3-8CE44C9F04A9}"/>
            </c:ext>
          </c:extLst>
        </c:ser>
        <c:ser>
          <c:idx val="2"/>
          <c:order val="2"/>
          <c:tx>
            <c:strRef>
              <c:f>'BP, EG'!$C$24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EG'!$D$24:$K$24</c:f>
              <c:numCache>
                <c:formatCode>General</c:formatCode>
                <c:ptCount val="8"/>
                <c:pt idx="0">
                  <c:v>106</c:v>
                </c:pt>
                <c:pt idx="1">
                  <c:v>119</c:v>
                </c:pt>
                <c:pt idx="2">
                  <c:v>114</c:v>
                </c:pt>
                <c:pt idx="3">
                  <c:v>107</c:v>
                </c:pt>
                <c:pt idx="4">
                  <c:v>101</c:v>
                </c:pt>
                <c:pt idx="5">
                  <c:v>130</c:v>
                </c:pt>
                <c:pt idx="6">
                  <c:v>118</c:v>
                </c:pt>
                <c:pt idx="7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07-46E4-92C3-8CE44C9F04A9}"/>
            </c:ext>
          </c:extLst>
        </c:ser>
        <c:ser>
          <c:idx val="3"/>
          <c:order val="3"/>
          <c:tx>
            <c:strRef>
              <c:f>'BP, EG'!$C$25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EG'!$D$25:$K$25</c:f>
              <c:numCache>
                <c:formatCode>General</c:formatCode>
                <c:ptCount val="8"/>
                <c:pt idx="0">
                  <c:v>132</c:v>
                </c:pt>
                <c:pt idx="1">
                  <c:v>130</c:v>
                </c:pt>
                <c:pt idx="2">
                  <c:v>121</c:v>
                </c:pt>
                <c:pt idx="3">
                  <c:v>111</c:v>
                </c:pt>
                <c:pt idx="4">
                  <c:v>120</c:v>
                </c:pt>
                <c:pt idx="5">
                  <c:v>124</c:v>
                </c:pt>
                <c:pt idx="6">
                  <c:v>132</c:v>
                </c:pt>
                <c:pt idx="7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07-46E4-92C3-8CE44C9F04A9}"/>
            </c:ext>
          </c:extLst>
        </c:ser>
        <c:ser>
          <c:idx val="4"/>
          <c:order val="4"/>
          <c:tx>
            <c:strRef>
              <c:f>'BP, EG'!$C$26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EG'!$D$26:$K$26</c:f>
              <c:numCache>
                <c:formatCode>General</c:formatCode>
                <c:ptCount val="8"/>
                <c:pt idx="0">
                  <c:v>116</c:v>
                </c:pt>
                <c:pt idx="1">
                  <c:v>111</c:v>
                </c:pt>
                <c:pt idx="2">
                  <c:v>106</c:v>
                </c:pt>
                <c:pt idx="3">
                  <c:v>107</c:v>
                </c:pt>
                <c:pt idx="4">
                  <c:v>116</c:v>
                </c:pt>
                <c:pt idx="5">
                  <c:v>137</c:v>
                </c:pt>
                <c:pt idx="6">
                  <c:v>130</c:v>
                </c:pt>
                <c:pt idx="7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07-46E4-92C3-8CE44C9F04A9}"/>
            </c:ext>
          </c:extLst>
        </c:ser>
        <c:ser>
          <c:idx val="5"/>
          <c:order val="5"/>
          <c:tx>
            <c:strRef>
              <c:f>'BP, EG'!$C$27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EG'!$D$27:$K$27</c:f>
              <c:numCache>
                <c:formatCode>General</c:formatCode>
                <c:ptCount val="8"/>
                <c:pt idx="0">
                  <c:v>104</c:v>
                </c:pt>
                <c:pt idx="1">
                  <c:v>109</c:v>
                </c:pt>
                <c:pt idx="2">
                  <c:v>118</c:v>
                </c:pt>
                <c:pt idx="3">
                  <c:v>94</c:v>
                </c:pt>
                <c:pt idx="4">
                  <c:v>106</c:v>
                </c:pt>
                <c:pt idx="5">
                  <c:v>121</c:v>
                </c:pt>
                <c:pt idx="6">
                  <c:v>122</c:v>
                </c:pt>
                <c:pt idx="7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07-46E4-92C3-8CE44C9F04A9}"/>
            </c:ext>
          </c:extLst>
        </c:ser>
        <c:ser>
          <c:idx val="6"/>
          <c:order val="6"/>
          <c:tx>
            <c:strRef>
              <c:f>'BP, EG'!$C$28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EG'!$D$28:$K$28</c:f>
              <c:numCache>
                <c:formatCode>General</c:formatCode>
                <c:ptCount val="8"/>
                <c:pt idx="0">
                  <c:v>126</c:v>
                </c:pt>
                <c:pt idx="1">
                  <c:v>128</c:v>
                </c:pt>
                <c:pt idx="2">
                  <c:v>127</c:v>
                </c:pt>
                <c:pt idx="3">
                  <c:v>116</c:v>
                </c:pt>
                <c:pt idx="4">
                  <c:v>127</c:v>
                </c:pt>
                <c:pt idx="5">
                  <c:v>118</c:v>
                </c:pt>
                <c:pt idx="6">
                  <c:v>125</c:v>
                </c:pt>
                <c:pt idx="7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07-46E4-92C3-8CE44C9F04A9}"/>
            </c:ext>
          </c:extLst>
        </c:ser>
        <c:ser>
          <c:idx val="7"/>
          <c:order val="7"/>
          <c:tx>
            <c:strRef>
              <c:f>'BP, EG'!$C$29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EG'!$D$21:$K$21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EG'!$D$29:$K$29</c:f>
              <c:numCache>
                <c:formatCode>General</c:formatCode>
                <c:ptCount val="8"/>
                <c:pt idx="0">
                  <c:v>125</c:v>
                </c:pt>
                <c:pt idx="1">
                  <c:v>114</c:v>
                </c:pt>
                <c:pt idx="2">
                  <c:v>118</c:v>
                </c:pt>
                <c:pt idx="3">
                  <c:v>120</c:v>
                </c:pt>
                <c:pt idx="4">
                  <c:v>126</c:v>
                </c:pt>
                <c:pt idx="5">
                  <c:v>135</c:v>
                </c:pt>
                <c:pt idx="6">
                  <c:v>124</c:v>
                </c:pt>
                <c:pt idx="7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07-46E4-92C3-8CE44C9F0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systolic 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2.0469513419921793E-2"/>
              <c:y val="0.211955658971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EG'!$C$82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EG'!$D$82:$K$82</c:f>
              <c:numCache>
                <c:formatCode>General</c:formatCode>
                <c:ptCount val="8"/>
                <c:pt idx="0">
                  <c:v>75</c:v>
                </c:pt>
                <c:pt idx="1">
                  <c:v>75</c:v>
                </c:pt>
                <c:pt idx="2">
                  <c:v>68</c:v>
                </c:pt>
                <c:pt idx="3">
                  <c:v>66</c:v>
                </c:pt>
                <c:pt idx="4">
                  <c:v>58</c:v>
                </c:pt>
                <c:pt idx="5">
                  <c:v>72</c:v>
                </c:pt>
                <c:pt idx="6">
                  <c:v>74</c:v>
                </c:pt>
                <c:pt idx="7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C-4915-AF43-7B5B014A0956}"/>
            </c:ext>
          </c:extLst>
        </c:ser>
        <c:ser>
          <c:idx val="1"/>
          <c:order val="1"/>
          <c:tx>
            <c:strRef>
              <c:f>'BP, EG'!$C$83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EG'!$D$83:$K$83</c:f>
              <c:numCache>
                <c:formatCode>General</c:formatCode>
                <c:ptCount val="8"/>
                <c:pt idx="0">
                  <c:v>68</c:v>
                </c:pt>
                <c:pt idx="1">
                  <c:v>76</c:v>
                </c:pt>
                <c:pt idx="2">
                  <c:v>68</c:v>
                </c:pt>
                <c:pt idx="3">
                  <c:v>65</c:v>
                </c:pt>
                <c:pt idx="4">
                  <c:v>65</c:v>
                </c:pt>
                <c:pt idx="5">
                  <c:v>76</c:v>
                </c:pt>
                <c:pt idx="6">
                  <c:v>76</c:v>
                </c:pt>
                <c:pt idx="7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C-4915-AF43-7B5B014A0956}"/>
            </c:ext>
          </c:extLst>
        </c:ser>
        <c:ser>
          <c:idx val="2"/>
          <c:order val="2"/>
          <c:tx>
            <c:strRef>
              <c:f>'BP, EG'!$C$84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EG'!$D$84:$K$84</c:f>
              <c:numCache>
                <c:formatCode>General</c:formatCode>
                <c:ptCount val="8"/>
                <c:pt idx="0">
                  <c:v>65</c:v>
                </c:pt>
                <c:pt idx="1">
                  <c:v>75</c:v>
                </c:pt>
                <c:pt idx="2">
                  <c:v>69</c:v>
                </c:pt>
                <c:pt idx="3">
                  <c:v>64</c:v>
                </c:pt>
                <c:pt idx="4">
                  <c:v>60</c:v>
                </c:pt>
                <c:pt idx="5">
                  <c:v>76</c:v>
                </c:pt>
                <c:pt idx="6">
                  <c:v>70</c:v>
                </c:pt>
                <c:pt idx="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CC-4915-AF43-7B5B014A0956}"/>
            </c:ext>
          </c:extLst>
        </c:ser>
        <c:ser>
          <c:idx val="3"/>
          <c:order val="3"/>
          <c:tx>
            <c:strRef>
              <c:f>'BP, EG'!$C$85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EG'!$D$85:$K$85</c:f>
              <c:numCache>
                <c:formatCode>General</c:formatCode>
                <c:ptCount val="8"/>
                <c:pt idx="0">
                  <c:v>82</c:v>
                </c:pt>
                <c:pt idx="1">
                  <c:v>78</c:v>
                </c:pt>
                <c:pt idx="2">
                  <c:v>76</c:v>
                </c:pt>
                <c:pt idx="3">
                  <c:v>75</c:v>
                </c:pt>
                <c:pt idx="4">
                  <c:v>69</c:v>
                </c:pt>
                <c:pt idx="5">
                  <c:v>76</c:v>
                </c:pt>
                <c:pt idx="6">
                  <c:v>74</c:v>
                </c:pt>
                <c:pt idx="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CC-4915-AF43-7B5B014A0956}"/>
            </c:ext>
          </c:extLst>
        </c:ser>
        <c:ser>
          <c:idx val="4"/>
          <c:order val="4"/>
          <c:tx>
            <c:strRef>
              <c:f>'BP, EG'!$C$86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EG'!$D$86:$K$86</c:f>
              <c:numCache>
                <c:formatCode>General</c:formatCode>
                <c:ptCount val="8"/>
                <c:pt idx="0">
                  <c:v>72</c:v>
                </c:pt>
                <c:pt idx="1">
                  <c:v>73</c:v>
                </c:pt>
                <c:pt idx="2">
                  <c:v>68</c:v>
                </c:pt>
                <c:pt idx="3">
                  <c:v>71</c:v>
                </c:pt>
                <c:pt idx="4">
                  <c:v>72</c:v>
                </c:pt>
                <c:pt idx="5">
                  <c:v>76</c:v>
                </c:pt>
                <c:pt idx="6">
                  <c:v>82</c:v>
                </c:pt>
                <c:pt idx="7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CC-4915-AF43-7B5B014A0956}"/>
            </c:ext>
          </c:extLst>
        </c:ser>
        <c:ser>
          <c:idx val="5"/>
          <c:order val="5"/>
          <c:tx>
            <c:strRef>
              <c:f>'BP, EG'!$C$87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EG'!$D$87:$K$87</c:f>
              <c:numCache>
                <c:formatCode>General</c:formatCode>
                <c:ptCount val="8"/>
                <c:pt idx="0">
                  <c:v>62</c:v>
                </c:pt>
                <c:pt idx="1">
                  <c:v>68</c:v>
                </c:pt>
                <c:pt idx="2">
                  <c:v>79</c:v>
                </c:pt>
                <c:pt idx="3">
                  <c:v>56</c:v>
                </c:pt>
                <c:pt idx="4">
                  <c:v>62</c:v>
                </c:pt>
                <c:pt idx="5">
                  <c:v>74</c:v>
                </c:pt>
                <c:pt idx="6">
                  <c:v>79</c:v>
                </c:pt>
                <c:pt idx="7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CC-4915-AF43-7B5B014A0956}"/>
            </c:ext>
          </c:extLst>
        </c:ser>
        <c:ser>
          <c:idx val="6"/>
          <c:order val="6"/>
          <c:tx>
            <c:strRef>
              <c:f>'BP, EG'!$C$88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EG'!$D$88:$K$88</c:f>
              <c:numCache>
                <c:formatCode>General</c:formatCode>
                <c:ptCount val="8"/>
                <c:pt idx="0">
                  <c:v>85</c:v>
                </c:pt>
                <c:pt idx="1">
                  <c:v>74</c:v>
                </c:pt>
                <c:pt idx="2">
                  <c:v>85</c:v>
                </c:pt>
                <c:pt idx="3">
                  <c:v>74</c:v>
                </c:pt>
                <c:pt idx="4">
                  <c:v>67</c:v>
                </c:pt>
                <c:pt idx="5">
                  <c:v>85</c:v>
                </c:pt>
                <c:pt idx="6">
                  <c:v>88</c:v>
                </c:pt>
                <c:pt idx="7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CC-4915-AF43-7B5B014A0956}"/>
            </c:ext>
          </c:extLst>
        </c:ser>
        <c:ser>
          <c:idx val="7"/>
          <c:order val="7"/>
          <c:tx>
            <c:strRef>
              <c:f>'BP, EG'!$C$89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EG'!$D$81:$K$81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EG'!$D$89:$K$89</c:f>
              <c:numCache>
                <c:formatCode>General</c:formatCode>
                <c:ptCount val="8"/>
                <c:pt idx="0">
                  <c:v>70</c:v>
                </c:pt>
                <c:pt idx="1">
                  <c:v>74</c:v>
                </c:pt>
                <c:pt idx="2">
                  <c:v>77</c:v>
                </c:pt>
                <c:pt idx="3">
                  <c:v>65</c:v>
                </c:pt>
                <c:pt idx="4">
                  <c:v>77</c:v>
                </c:pt>
                <c:pt idx="5">
                  <c:v>81</c:v>
                </c:pt>
                <c:pt idx="6">
                  <c:v>76</c:v>
                </c:pt>
                <c:pt idx="7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CC-4915-AF43-7B5B014A0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diastolic</a:t>
                </a:r>
              </a:p>
              <a:p>
                <a:pPr>
                  <a:defRPr sz="1100" b="1">
                    <a:solidFill>
                      <a:sysClr val="windowText" lastClr="000000"/>
                    </a:solidFill>
                    <a:latin typeface="+mn-ea"/>
                  </a:defRPr>
                </a:pPr>
                <a:r>
                  <a:rPr lang="en-US" altLang="ko-KR" sz="11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pressure (mmHg)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EG'!$O$22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EG'!$P$22:$W$22</c:f>
              <c:numCache>
                <c:formatCode>General</c:formatCode>
                <c:ptCount val="8"/>
                <c:pt idx="0">
                  <c:v>78</c:v>
                </c:pt>
                <c:pt idx="1">
                  <c:v>82</c:v>
                </c:pt>
                <c:pt idx="2">
                  <c:v>79</c:v>
                </c:pt>
                <c:pt idx="3">
                  <c:v>78</c:v>
                </c:pt>
                <c:pt idx="4">
                  <c:v>82</c:v>
                </c:pt>
                <c:pt idx="5">
                  <c:v>100</c:v>
                </c:pt>
                <c:pt idx="6">
                  <c:v>96</c:v>
                </c:pt>
                <c:pt idx="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2-439A-BFC5-2C827513A2D8}"/>
            </c:ext>
          </c:extLst>
        </c:ser>
        <c:ser>
          <c:idx val="1"/>
          <c:order val="1"/>
          <c:tx>
            <c:strRef>
              <c:f>'BP, EG'!$O$23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EG'!$P$23:$W$23</c:f>
              <c:numCache>
                <c:formatCode>General</c:formatCode>
                <c:ptCount val="8"/>
                <c:pt idx="0">
                  <c:v>52</c:v>
                </c:pt>
                <c:pt idx="1">
                  <c:v>53</c:v>
                </c:pt>
                <c:pt idx="2">
                  <c:v>62</c:v>
                </c:pt>
                <c:pt idx="3">
                  <c:v>60</c:v>
                </c:pt>
                <c:pt idx="4">
                  <c:v>78</c:v>
                </c:pt>
                <c:pt idx="5">
                  <c:v>81</c:v>
                </c:pt>
                <c:pt idx="6">
                  <c:v>69</c:v>
                </c:pt>
                <c:pt idx="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2-439A-BFC5-2C827513A2D8}"/>
            </c:ext>
          </c:extLst>
        </c:ser>
        <c:ser>
          <c:idx val="2"/>
          <c:order val="2"/>
          <c:tx>
            <c:strRef>
              <c:f>'BP, EG'!$O$24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EG'!$P$24:$W$24</c:f>
              <c:numCache>
                <c:formatCode>General</c:formatCode>
                <c:ptCount val="8"/>
                <c:pt idx="0">
                  <c:v>68</c:v>
                </c:pt>
                <c:pt idx="1">
                  <c:v>74</c:v>
                </c:pt>
                <c:pt idx="2">
                  <c:v>75</c:v>
                </c:pt>
                <c:pt idx="3">
                  <c:v>91</c:v>
                </c:pt>
                <c:pt idx="4">
                  <c:v>91</c:v>
                </c:pt>
                <c:pt idx="5">
                  <c:v>100</c:v>
                </c:pt>
                <c:pt idx="6">
                  <c:v>79</c:v>
                </c:pt>
                <c:pt idx="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12-439A-BFC5-2C827513A2D8}"/>
            </c:ext>
          </c:extLst>
        </c:ser>
        <c:ser>
          <c:idx val="3"/>
          <c:order val="3"/>
          <c:tx>
            <c:strRef>
              <c:f>'BP, EG'!$O$25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EG'!$P$25:$W$25</c:f>
              <c:numCache>
                <c:formatCode>General</c:formatCode>
                <c:ptCount val="8"/>
                <c:pt idx="0">
                  <c:v>68</c:v>
                </c:pt>
                <c:pt idx="1">
                  <c:v>80</c:v>
                </c:pt>
                <c:pt idx="2">
                  <c:v>78</c:v>
                </c:pt>
                <c:pt idx="3">
                  <c:v>82</c:v>
                </c:pt>
                <c:pt idx="4">
                  <c:v>69</c:v>
                </c:pt>
                <c:pt idx="5">
                  <c:v>80</c:v>
                </c:pt>
                <c:pt idx="6">
                  <c:v>81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12-439A-BFC5-2C827513A2D8}"/>
            </c:ext>
          </c:extLst>
        </c:ser>
        <c:ser>
          <c:idx val="4"/>
          <c:order val="4"/>
          <c:tx>
            <c:strRef>
              <c:f>'BP, EG'!$O$26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EG'!$P$26:$W$26</c:f>
              <c:numCache>
                <c:formatCode>General</c:formatCode>
                <c:ptCount val="8"/>
                <c:pt idx="0">
                  <c:v>75</c:v>
                </c:pt>
                <c:pt idx="1">
                  <c:v>77</c:v>
                </c:pt>
                <c:pt idx="2">
                  <c:v>75</c:v>
                </c:pt>
                <c:pt idx="3">
                  <c:v>76</c:v>
                </c:pt>
                <c:pt idx="4">
                  <c:v>81</c:v>
                </c:pt>
                <c:pt idx="5">
                  <c:v>97</c:v>
                </c:pt>
                <c:pt idx="6">
                  <c:v>96</c:v>
                </c:pt>
                <c:pt idx="7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12-439A-BFC5-2C827513A2D8}"/>
            </c:ext>
          </c:extLst>
        </c:ser>
        <c:ser>
          <c:idx val="5"/>
          <c:order val="5"/>
          <c:tx>
            <c:strRef>
              <c:f>'BP, EG'!$O$27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EG'!$P$27:$W$27</c:f>
              <c:numCache>
                <c:formatCode>General</c:formatCode>
                <c:ptCount val="8"/>
                <c:pt idx="0">
                  <c:v>58</c:v>
                </c:pt>
                <c:pt idx="1">
                  <c:v>63</c:v>
                </c:pt>
                <c:pt idx="2">
                  <c:v>65</c:v>
                </c:pt>
                <c:pt idx="3">
                  <c:v>62</c:v>
                </c:pt>
                <c:pt idx="4">
                  <c:v>67</c:v>
                </c:pt>
                <c:pt idx="5">
                  <c:v>81</c:v>
                </c:pt>
                <c:pt idx="6">
                  <c:v>83</c:v>
                </c:pt>
                <c:pt idx="7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12-439A-BFC5-2C827513A2D8}"/>
            </c:ext>
          </c:extLst>
        </c:ser>
        <c:ser>
          <c:idx val="6"/>
          <c:order val="6"/>
          <c:tx>
            <c:strRef>
              <c:f>'BP, EG'!$O$28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EG'!$P$28:$W$28</c:f>
              <c:numCache>
                <c:formatCode>General</c:formatCode>
                <c:ptCount val="8"/>
                <c:pt idx="0">
                  <c:v>71</c:v>
                </c:pt>
                <c:pt idx="1">
                  <c:v>76</c:v>
                </c:pt>
                <c:pt idx="2">
                  <c:v>72</c:v>
                </c:pt>
                <c:pt idx="3">
                  <c:v>75</c:v>
                </c:pt>
                <c:pt idx="4">
                  <c:v>78</c:v>
                </c:pt>
                <c:pt idx="5">
                  <c:v>97</c:v>
                </c:pt>
                <c:pt idx="6">
                  <c:v>88</c:v>
                </c:pt>
                <c:pt idx="7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12-439A-BFC5-2C827513A2D8}"/>
            </c:ext>
          </c:extLst>
        </c:ser>
        <c:ser>
          <c:idx val="7"/>
          <c:order val="7"/>
          <c:tx>
            <c:strRef>
              <c:f>'BP, EG'!$O$29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EG'!$P$21:$W$21</c:f>
              <c:strCache>
                <c:ptCount val="8"/>
                <c:pt idx="0">
                  <c:v>D1</c:v>
                </c:pt>
                <c:pt idx="1">
                  <c:v>D8</c:v>
                </c:pt>
                <c:pt idx="2">
                  <c:v>D15</c:v>
                </c:pt>
                <c:pt idx="3">
                  <c:v>D22</c:v>
                </c:pt>
                <c:pt idx="4">
                  <c:v>D29</c:v>
                </c:pt>
                <c:pt idx="5">
                  <c:v>D36</c:v>
                </c:pt>
                <c:pt idx="6">
                  <c:v>D43</c:v>
                </c:pt>
                <c:pt idx="7">
                  <c:v>D57</c:v>
                </c:pt>
              </c:strCache>
            </c:strRef>
          </c:cat>
          <c:val>
            <c:numRef>
              <c:f>'BP, EG'!$P$29:$W$29</c:f>
              <c:numCache>
                <c:formatCode>General</c:formatCode>
                <c:ptCount val="8"/>
                <c:pt idx="0">
                  <c:v>53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66</c:v>
                </c:pt>
                <c:pt idx="5">
                  <c:v>85</c:v>
                </c:pt>
                <c:pt idx="6">
                  <c:v>67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12-439A-BFC5-2C827513A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pre-dose pulse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10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 baseline="0">
                <a:solidFill>
                  <a:sysClr val="windowText" lastClr="000000"/>
                </a:solidFill>
              </a:rPr>
              <a:t>Cohort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'BP, EG'!$AA$22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EG'!$AB$22:$AE$22</c:f>
              <c:numCache>
                <c:formatCode>General</c:formatCode>
                <c:ptCount val="4"/>
                <c:pt idx="0">
                  <c:v>74</c:v>
                </c:pt>
                <c:pt idx="1">
                  <c:v>67</c:v>
                </c:pt>
                <c:pt idx="2">
                  <c:v>75</c:v>
                </c:pt>
                <c:pt idx="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4-45CA-A72F-3A722BF07335}"/>
            </c:ext>
          </c:extLst>
        </c:ser>
        <c:ser>
          <c:idx val="1"/>
          <c:order val="1"/>
          <c:tx>
            <c:strRef>
              <c:f>'BP, EG'!$AA$23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EG'!$AB$23:$AE$23</c:f>
              <c:numCache>
                <c:formatCode>General</c:formatCode>
                <c:ptCount val="4"/>
                <c:pt idx="0">
                  <c:v>52</c:v>
                </c:pt>
                <c:pt idx="1">
                  <c:v>45</c:v>
                </c:pt>
                <c:pt idx="2">
                  <c:v>55</c:v>
                </c:pt>
                <c:pt idx="3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4-45CA-A72F-3A722BF07335}"/>
            </c:ext>
          </c:extLst>
        </c:ser>
        <c:ser>
          <c:idx val="2"/>
          <c:order val="2"/>
          <c:tx>
            <c:strRef>
              <c:f>'BP, EG'!$AA$24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EG'!$AB$24:$AE$24</c:f>
              <c:numCache>
                <c:formatCode>General</c:formatCode>
                <c:ptCount val="4"/>
                <c:pt idx="0">
                  <c:v>59</c:v>
                </c:pt>
                <c:pt idx="1">
                  <c:v>64</c:v>
                </c:pt>
                <c:pt idx="2">
                  <c:v>84</c:v>
                </c:pt>
                <c:pt idx="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4-45CA-A72F-3A722BF07335}"/>
            </c:ext>
          </c:extLst>
        </c:ser>
        <c:ser>
          <c:idx val="3"/>
          <c:order val="3"/>
          <c:tx>
            <c:strRef>
              <c:f>'BP, EG'!$AA$25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EG'!$AB$25:$AE$25</c:f>
              <c:numCache>
                <c:formatCode>General</c:formatCode>
                <c:ptCount val="4"/>
                <c:pt idx="0">
                  <c:v>65</c:v>
                </c:pt>
                <c:pt idx="1">
                  <c:v>64</c:v>
                </c:pt>
                <c:pt idx="2">
                  <c:v>59</c:v>
                </c:pt>
                <c:pt idx="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C4-45CA-A72F-3A722BF07335}"/>
            </c:ext>
          </c:extLst>
        </c:ser>
        <c:ser>
          <c:idx val="4"/>
          <c:order val="4"/>
          <c:tx>
            <c:strRef>
              <c:f>'BP, EG'!$AA$26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EG'!$AB$26:$AE$26</c:f>
              <c:numCache>
                <c:formatCode>General</c:formatCode>
                <c:ptCount val="4"/>
                <c:pt idx="0">
                  <c:v>78</c:v>
                </c:pt>
                <c:pt idx="1">
                  <c:v>71</c:v>
                </c:pt>
                <c:pt idx="2">
                  <c:v>56</c:v>
                </c:pt>
                <c:pt idx="3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C4-45CA-A72F-3A722BF07335}"/>
            </c:ext>
          </c:extLst>
        </c:ser>
        <c:ser>
          <c:idx val="5"/>
          <c:order val="5"/>
          <c:tx>
            <c:strRef>
              <c:f>'BP, EG'!$AA$27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EG'!$AB$27:$AE$27</c:f>
              <c:numCache>
                <c:formatCode>General</c:formatCode>
                <c:ptCount val="4"/>
                <c:pt idx="0">
                  <c:v>59</c:v>
                </c:pt>
                <c:pt idx="1">
                  <c:v>56</c:v>
                </c:pt>
                <c:pt idx="2">
                  <c:v>58</c:v>
                </c:pt>
                <c:pt idx="3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C4-45CA-A72F-3A722BF07335}"/>
            </c:ext>
          </c:extLst>
        </c:ser>
        <c:ser>
          <c:idx val="6"/>
          <c:order val="6"/>
          <c:tx>
            <c:strRef>
              <c:f>'BP, EG'!$AA$28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EG'!$AB$28:$AE$28</c:f>
              <c:numCache>
                <c:formatCode>General</c:formatCode>
                <c:ptCount val="4"/>
                <c:pt idx="0">
                  <c:v>71</c:v>
                </c:pt>
                <c:pt idx="1">
                  <c:v>68</c:v>
                </c:pt>
                <c:pt idx="2">
                  <c:v>71</c:v>
                </c:pt>
                <c:pt idx="3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C4-45CA-A72F-3A722BF07335}"/>
            </c:ext>
          </c:extLst>
        </c:ser>
        <c:ser>
          <c:idx val="7"/>
          <c:order val="7"/>
          <c:tx>
            <c:strRef>
              <c:f>'BP, EG'!$AA$29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'BP, EG'!$AB$21:$AE$21</c:f>
              <c:strCache>
                <c:ptCount val="4"/>
                <c:pt idx="0">
                  <c:v>SV</c:v>
                </c:pt>
                <c:pt idx="1">
                  <c:v>D14</c:v>
                </c:pt>
                <c:pt idx="2">
                  <c:v>D31</c:v>
                </c:pt>
                <c:pt idx="3">
                  <c:v>D57</c:v>
                </c:pt>
              </c:strCache>
            </c:strRef>
          </c:cat>
          <c:val>
            <c:numRef>
              <c:f>'BP, EG'!$AB$29:$AE$29</c:f>
              <c:numCache>
                <c:formatCode>General</c:formatCode>
                <c:ptCount val="4"/>
                <c:pt idx="0">
                  <c:v>60</c:v>
                </c:pt>
                <c:pt idx="1">
                  <c:v>52</c:v>
                </c:pt>
                <c:pt idx="2">
                  <c:v>57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C4-45CA-A72F-3A722BF07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812751"/>
        <c:axId val="1022812271"/>
      </c:lineChart>
      <c:catAx>
        <c:axId val="10228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271"/>
        <c:crosses val="autoZero"/>
        <c:auto val="1"/>
        <c:lblAlgn val="ctr"/>
        <c:lblOffset val="100"/>
        <c:noMultiLvlLbl val="0"/>
      </c:catAx>
      <c:valAx>
        <c:axId val="1022812271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Heart rate (bpm)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812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580636658556367"/>
          <c:y val="0.12665394600207686"/>
          <c:w val="0.82586841038118408"/>
          <c:h val="0.63643068535825542"/>
        </c:manualLayout>
      </c:layout>
      <c:lineChart>
        <c:grouping val="standard"/>
        <c:varyColors val="0"/>
        <c:ser>
          <c:idx val="0"/>
          <c:order val="0"/>
          <c:tx>
            <c:strRef>
              <c:f>FPG!$C$4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FPG!$D$3:$J$3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FPG!$D$4:$J$4</c:f>
              <c:numCache>
                <c:formatCode>General</c:formatCode>
                <c:ptCount val="7"/>
                <c:pt idx="0">
                  <c:v>86</c:v>
                </c:pt>
                <c:pt idx="1">
                  <c:v>85</c:v>
                </c:pt>
                <c:pt idx="2">
                  <c:v>78</c:v>
                </c:pt>
                <c:pt idx="3">
                  <c:v>83</c:v>
                </c:pt>
                <c:pt idx="4">
                  <c:v>82</c:v>
                </c:pt>
                <c:pt idx="5">
                  <c:v>84</c:v>
                </c:pt>
                <c:pt idx="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7-4E3E-A0C1-C450F01FB3CF}"/>
            </c:ext>
          </c:extLst>
        </c:ser>
        <c:ser>
          <c:idx val="1"/>
          <c:order val="1"/>
          <c:tx>
            <c:strRef>
              <c:f>FPG!$C$5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FPG!$D$3:$J$3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FPG!$D$5:$J$5</c:f>
              <c:numCache>
                <c:formatCode>General</c:formatCode>
                <c:ptCount val="7"/>
                <c:pt idx="0">
                  <c:v>81</c:v>
                </c:pt>
                <c:pt idx="1">
                  <c:v>81</c:v>
                </c:pt>
                <c:pt idx="2">
                  <c:v>76</c:v>
                </c:pt>
                <c:pt idx="3">
                  <c:v>81</c:v>
                </c:pt>
                <c:pt idx="4">
                  <c:v>75</c:v>
                </c:pt>
                <c:pt idx="5">
                  <c:v>80</c:v>
                </c:pt>
                <c:pt idx="6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7-4E3E-A0C1-C450F01FB3CF}"/>
            </c:ext>
          </c:extLst>
        </c:ser>
        <c:ser>
          <c:idx val="2"/>
          <c:order val="2"/>
          <c:tx>
            <c:strRef>
              <c:f>FPG!$C$6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FPG!$D$3:$J$3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FPG!$D$6:$J$6</c:f>
              <c:numCache>
                <c:formatCode>General</c:formatCode>
                <c:ptCount val="7"/>
                <c:pt idx="0">
                  <c:v>89</c:v>
                </c:pt>
                <c:pt idx="1">
                  <c:v>91</c:v>
                </c:pt>
                <c:pt idx="2">
                  <c:v>95</c:v>
                </c:pt>
                <c:pt idx="3">
                  <c:v>87</c:v>
                </c:pt>
                <c:pt idx="4">
                  <c:v>82</c:v>
                </c:pt>
                <c:pt idx="5">
                  <c:v>82</c:v>
                </c:pt>
                <c:pt idx="6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F7-4E3E-A0C1-C450F01FB3CF}"/>
            </c:ext>
          </c:extLst>
        </c:ser>
        <c:ser>
          <c:idx val="3"/>
          <c:order val="3"/>
          <c:tx>
            <c:strRef>
              <c:f>FPG!$C$7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FPG!$D$3:$J$3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FPG!$D$7:$J$7</c:f>
              <c:numCache>
                <c:formatCode>General</c:formatCode>
                <c:ptCount val="7"/>
                <c:pt idx="0">
                  <c:v>99</c:v>
                </c:pt>
                <c:pt idx="1">
                  <c:v>109</c:v>
                </c:pt>
                <c:pt idx="2">
                  <c:v>105</c:v>
                </c:pt>
                <c:pt idx="3">
                  <c:v>108</c:v>
                </c:pt>
                <c:pt idx="4">
                  <c:v>90</c:v>
                </c:pt>
                <c:pt idx="5">
                  <c:v>97</c:v>
                </c:pt>
                <c:pt idx="6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F7-4E3E-A0C1-C450F01FB3CF}"/>
            </c:ext>
          </c:extLst>
        </c:ser>
        <c:ser>
          <c:idx val="4"/>
          <c:order val="4"/>
          <c:tx>
            <c:strRef>
              <c:f>FPG!$C$8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FPG!$D$3:$J$3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FPG!$D$8:$J$8</c:f>
              <c:numCache>
                <c:formatCode>General</c:formatCode>
                <c:ptCount val="7"/>
                <c:pt idx="0">
                  <c:v>81</c:v>
                </c:pt>
                <c:pt idx="1">
                  <c:v>89</c:v>
                </c:pt>
                <c:pt idx="2">
                  <c:v>82</c:v>
                </c:pt>
                <c:pt idx="3">
                  <c:v>79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F7-4E3E-A0C1-C450F01FB3CF}"/>
            </c:ext>
          </c:extLst>
        </c:ser>
        <c:ser>
          <c:idx val="5"/>
          <c:order val="5"/>
          <c:tx>
            <c:strRef>
              <c:f>FPG!$C$9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FPG!$D$3:$J$3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FPG!$D$9:$J$9</c:f>
              <c:numCache>
                <c:formatCode>General</c:formatCode>
                <c:ptCount val="7"/>
                <c:pt idx="0">
                  <c:v>98</c:v>
                </c:pt>
                <c:pt idx="1">
                  <c:v>90</c:v>
                </c:pt>
                <c:pt idx="2">
                  <c:v>90</c:v>
                </c:pt>
                <c:pt idx="3">
                  <c:v>94</c:v>
                </c:pt>
                <c:pt idx="4">
                  <c:v>85</c:v>
                </c:pt>
                <c:pt idx="5">
                  <c:v>80</c:v>
                </c:pt>
                <c:pt idx="6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F7-4E3E-A0C1-C450F01FB3CF}"/>
            </c:ext>
          </c:extLst>
        </c:ser>
        <c:ser>
          <c:idx val="6"/>
          <c:order val="6"/>
          <c:tx>
            <c:strRef>
              <c:f>FPG!$C$10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FPG!$D$3:$J$3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FPG!$D$10:$J$10</c:f>
              <c:numCache>
                <c:formatCode>General</c:formatCode>
                <c:ptCount val="7"/>
                <c:pt idx="0">
                  <c:v>83</c:v>
                </c:pt>
                <c:pt idx="1">
                  <c:v>81</c:v>
                </c:pt>
                <c:pt idx="2">
                  <c:v>75</c:v>
                </c:pt>
                <c:pt idx="3">
                  <c:v>83</c:v>
                </c:pt>
                <c:pt idx="4">
                  <c:v>72</c:v>
                </c:pt>
                <c:pt idx="5">
                  <c:v>78</c:v>
                </c:pt>
                <c:pt idx="6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F7-4E3E-A0C1-C450F01FB3CF}"/>
            </c:ext>
          </c:extLst>
        </c:ser>
        <c:ser>
          <c:idx val="7"/>
          <c:order val="7"/>
          <c:tx>
            <c:strRef>
              <c:f>FPG!$C$11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FPG!$D$3:$J$3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FPG!$D$11:$J$11</c:f>
              <c:numCache>
                <c:formatCode>General</c:formatCode>
                <c:ptCount val="7"/>
                <c:pt idx="0">
                  <c:v>82</c:v>
                </c:pt>
                <c:pt idx="1">
                  <c:v>81</c:v>
                </c:pt>
                <c:pt idx="2">
                  <c:v>71</c:v>
                </c:pt>
                <c:pt idx="6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F7-4E3E-A0C1-C450F01FB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12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Fasting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glucose (mg/dL)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5450121654501216E-2"/>
              <c:y val="0.206249740394600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308901054339007"/>
          <c:y val="0.12665394600207686"/>
          <c:w val="0.79858576642335777"/>
          <c:h val="0.63643068535825542"/>
        </c:manualLayout>
      </c:layout>
      <c:lineChart>
        <c:grouping val="standard"/>
        <c:varyColors val="0"/>
        <c:ser>
          <c:idx val="0"/>
          <c:order val="0"/>
          <c:tx>
            <c:strRef>
              <c:f>FPG!$N$4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FPG!$O$3:$U$3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FPG!$O$4:$U$4</c:f>
              <c:numCache>
                <c:formatCode>0.0_ ;[Red]\-0.0\ </c:formatCode>
                <c:ptCount val="7"/>
                <c:pt idx="0">
                  <c:v>0</c:v>
                </c:pt>
                <c:pt idx="1">
                  <c:v>-1.1627906976744187</c:v>
                </c:pt>
                <c:pt idx="2">
                  <c:v>-9.3023255813953494</c:v>
                </c:pt>
                <c:pt idx="3">
                  <c:v>-3.4883720930232558</c:v>
                </c:pt>
                <c:pt idx="4">
                  <c:v>-4.6511627906976747</c:v>
                </c:pt>
                <c:pt idx="5">
                  <c:v>-2.3255813953488373</c:v>
                </c:pt>
                <c:pt idx="6">
                  <c:v>-5.8139534883720927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A-4483-B741-B91F61D1D717}"/>
            </c:ext>
          </c:extLst>
        </c:ser>
        <c:ser>
          <c:idx val="1"/>
          <c:order val="1"/>
          <c:tx>
            <c:strRef>
              <c:f>FPG!$N$5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FPG!$O$3:$U$3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FPG!$O$5:$U$5</c:f>
              <c:numCache>
                <c:formatCode>0.0_ ;[Red]\-0.0\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-6.1728395061728394</c:v>
                </c:pt>
                <c:pt idx="3">
                  <c:v>0</c:v>
                </c:pt>
                <c:pt idx="4">
                  <c:v>-7.4074074074074066</c:v>
                </c:pt>
                <c:pt idx="5">
                  <c:v>-1.2345679012345678</c:v>
                </c:pt>
                <c:pt idx="6">
                  <c:v>-2.4691358024691357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A-4483-B741-B91F61D1D717}"/>
            </c:ext>
          </c:extLst>
        </c:ser>
        <c:ser>
          <c:idx val="2"/>
          <c:order val="2"/>
          <c:tx>
            <c:strRef>
              <c:f>FPG!$N$6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FPG!$O$3:$U$3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FPG!$O$6:$U$6</c:f>
              <c:numCache>
                <c:formatCode>0.0_ ;[Red]\-0.0\ </c:formatCode>
                <c:ptCount val="7"/>
                <c:pt idx="0">
                  <c:v>0</c:v>
                </c:pt>
                <c:pt idx="1">
                  <c:v>2.2471910112359552</c:v>
                </c:pt>
                <c:pt idx="2">
                  <c:v>6.7415730337078648</c:v>
                </c:pt>
                <c:pt idx="3">
                  <c:v>-2.2471910112359552</c:v>
                </c:pt>
                <c:pt idx="4">
                  <c:v>-7.8651685393258424</c:v>
                </c:pt>
                <c:pt idx="5">
                  <c:v>-7.8651685393258424</c:v>
                </c:pt>
                <c:pt idx="6">
                  <c:v>3.3707865168539324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9A-4483-B741-B91F61D1D717}"/>
            </c:ext>
          </c:extLst>
        </c:ser>
        <c:ser>
          <c:idx val="3"/>
          <c:order val="3"/>
          <c:tx>
            <c:strRef>
              <c:f>FPG!$N$7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FPG!$O$3:$U$3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FPG!$O$7:$U$7</c:f>
              <c:numCache>
                <c:formatCode>0.0_ ;[Red]\-0.0\ </c:formatCode>
                <c:ptCount val="7"/>
                <c:pt idx="0">
                  <c:v>0</c:v>
                </c:pt>
                <c:pt idx="1">
                  <c:v>10.1010101010101</c:v>
                </c:pt>
                <c:pt idx="2">
                  <c:v>6.0606060606060606</c:v>
                </c:pt>
                <c:pt idx="3">
                  <c:v>9.0909090909090917</c:v>
                </c:pt>
                <c:pt idx="4">
                  <c:v>-9.0909090909090917</c:v>
                </c:pt>
                <c:pt idx="5">
                  <c:v>-2.0202020202020203</c:v>
                </c:pt>
                <c:pt idx="6">
                  <c:v>2.0202020202020203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9A-4483-B741-B91F61D1D717}"/>
            </c:ext>
          </c:extLst>
        </c:ser>
        <c:ser>
          <c:idx val="4"/>
          <c:order val="4"/>
          <c:tx>
            <c:strRef>
              <c:f>FPG!$N$8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FPG!$O$3:$U$3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FPG!$O$8:$U$8</c:f>
              <c:numCache>
                <c:formatCode>0.0_ ;[Red]\-0.0\ </c:formatCode>
                <c:ptCount val="7"/>
                <c:pt idx="0">
                  <c:v>0</c:v>
                </c:pt>
                <c:pt idx="1">
                  <c:v>9.8765432098765427</c:v>
                </c:pt>
                <c:pt idx="2">
                  <c:v>1.2345679012345678</c:v>
                </c:pt>
                <c:pt idx="3">
                  <c:v>-2.4691358024691357</c:v>
                </c:pt>
                <c:pt idx="4">
                  <c:v>-8.6419753086419746</c:v>
                </c:pt>
                <c:pt idx="5">
                  <c:v>-2.4691358024691357</c:v>
                </c:pt>
                <c:pt idx="6">
                  <c:v>3.7037037037037033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9A-4483-B741-B91F61D1D717}"/>
            </c:ext>
          </c:extLst>
        </c:ser>
        <c:ser>
          <c:idx val="5"/>
          <c:order val="5"/>
          <c:tx>
            <c:strRef>
              <c:f>FPG!$N$9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FPG!$O$3:$U$3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FPG!$O$9:$U$9</c:f>
              <c:numCache>
                <c:formatCode>0.0_ ;[Red]\-0.0\ </c:formatCode>
                <c:ptCount val="7"/>
                <c:pt idx="0">
                  <c:v>0</c:v>
                </c:pt>
                <c:pt idx="1">
                  <c:v>-8.1632653061224492</c:v>
                </c:pt>
                <c:pt idx="2">
                  <c:v>-8.1632653061224492</c:v>
                </c:pt>
                <c:pt idx="3">
                  <c:v>-4.0816326530612246</c:v>
                </c:pt>
                <c:pt idx="4">
                  <c:v>-13.26530612244898</c:v>
                </c:pt>
                <c:pt idx="5">
                  <c:v>-18.367346938775512</c:v>
                </c:pt>
                <c:pt idx="6">
                  <c:v>-16.326530612244898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9A-4483-B741-B91F61D1D717}"/>
            </c:ext>
          </c:extLst>
        </c:ser>
        <c:ser>
          <c:idx val="6"/>
          <c:order val="6"/>
          <c:tx>
            <c:strRef>
              <c:f>FPG!$N$10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FPG!$O$3:$U$3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FPG!$O$10:$U$10</c:f>
              <c:numCache>
                <c:formatCode>0.0_ ;[Red]\-0.0\ </c:formatCode>
                <c:ptCount val="7"/>
                <c:pt idx="0">
                  <c:v>0</c:v>
                </c:pt>
                <c:pt idx="1">
                  <c:v>-2.4096385542168677</c:v>
                </c:pt>
                <c:pt idx="2">
                  <c:v>-9.6385542168674707</c:v>
                </c:pt>
                <c:pt idx="3">
                  <c:v>0</c:v>
                </c:pt>
                <c:pt idx="4">
                  <c:v>-13.253012048192772</c:v>
                </c:pt>
                <c:pt idx="5">
                  <c:v>-6.024096385542169</c:v>
                </c:pt>
                <c:pt idx="6">
                  <c:v>-4.8192771084337354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9A-4483-B741-B91F61D1D717}"/>
            </c:ext>
          </c:extLst>
        </c:ser>
        <c:ser>
          <c:idx val="7"/>
          <c:order val="7"/>
          <c:tx>
            <c:strRef>
              <c:f>FPG!$N$11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FPG!$O$3:$U$3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FPG!$O$11:$U$11</c:f>
              <c:numCache>
                <c:formatCode>0.0_ ;[Red]\-0.0\ </c:formatCode>
                <c:ptCount val="7"/>
                <c:pt idx="0">
                  <c:v>0</c:v>
                </c:pt>
                <c:pt idx="1">
                  <c:v>-1.2195121951219512</c:v>
                </c:pt>
                <c:pt idx="2">
                  <c:v>-13.414634146341465</c:v>
                </c:pt>
                <c:pt idx="6">
                  <c:v>32.926829268292686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59A-4483-B741-B91F61D1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change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of gasting glucose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5450121654501216E-2"/>
              <c:y val="0.14721703011422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_ ;[Red]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580631576739433"/>
          <c:y val="0.12020341694760298"/>
          <c:w val="0.82586841038118408"/>
          <c:h val="0.63643068535825542"/>
        </c:manualLayout>
      </c:layout>
      <c:lineChart>
        <c:grouping val="standard"/>
        <c:varyColors val="0"/>
        <c:ser>
          <c:idx val="0"/>
          <c:order val="0"/>
          <c:tx>
            <c:strRef>
              <c:f>FPG!$C$13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FPG!$D$12:$J$12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FPG!$D$13:$J$13</c:f>
              <c:numCache>
                <c:formatCode>General</c:formatCode>
                <c:ptCount val="7"/>
                <c:pt idx="0">
                  <c:v>93</c:v>
                </c:pt>
                <c:pt idx="1">
                  <c:v>80</c:v>
                </c:pt>
                <c:pt idx="2">
                  <c:v>80</c:v>
                </c:pt>
                <c:pt idx="3">
                  <c:v>78</c:v>
                </c:pt>
                <c:pt idx="4">
                  <c:v>89</c:v>
                </c:pt>
                <c:pt idx="5">
                  <c:v>92</c:v>
                </c:pt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6-4A44-AB58-47D3B8798A9E}"/>
            </c:ext>
          </c:extLst>
        </c:ser>
        <c:ser>
          <c:idx val="1"/>
          <c:order val="1"/>
          <c:tx>
            <c:strRef>
              <c:f>FPG!$C$14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FPG!$D$12:$J$12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FPG!$D$14:$J$14</c:f>
              <c:numCache>
                <c:formatCode>General</c:formatCode>
                <c:ptCount val="7"/>
                <c:pt idx="0">
                  <c:v>82</c:v>
                </c:pt>
                <c:pt idx="1">
                  <c:v>81</c:v>
                </c:pt>
                <c:pt idx="2">
                  <c:v>83</c:v>
                </c:pt>
                <c:pt idx="3">
                  <c:v>84</c:v>
                </c:pt>
                <c:pt idx="4">
                  <c:v>84</c:v>
                </c:pt>
                <c:pt idx="5">
                  <c:v>81</c:v>
                </c:pt>
                <c:pt idx="6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56-4A44-AB58-47D3B8798A9E}"/>
            </c:ext>
          </c:extLst>
        </c:ser>
        <c:ser>
          <c:idx val="2"/>
          <c:order val="2"/>
          <c:tx>
            <c:strRef>
              <c:f>FPG!$C$15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FPG!$D$12:$J$12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FPG!$D$15:$J$15</c:f>
              <c:numCache>
                <c:formatCode>General</c:formatCode>
                <c:ptCount val="7"/>
                <c:pt idx="0">
                  <c:v>82</c:v>
                </c:pt>
                <c:pt idx="1">
                  <c:v>94</c:v>
                </c:pt>
                <c:pt idx="2">
                  <c:v>84</c:v>
                </c:pt>
                <c:pt idx="3">
                  <c:v>80</c:v>
                </c:pt>
                <c:pt idx="4">
                  <c:v>96</c:v>
                </c:pt>
                <c:pt idx="5">
                  <c:v>86</c:v>
                </c:pt>
                <c:pt idx="6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56-4A44-AB58-47D3B8798A9E}"/>
            </c:ext>
          </c:extLst>
        </c:ser>
        <c:ser>
          <c:idx val="3"/>
          <c:order val="3"/>
          <c:tx>
            <c:strRef>
              <c:f>FPG!$C$16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FPG!$D$12:$J$12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FPG!$D$16:$J$16</c:f>
              <c:numCache>
                <c:formatCode>General</c:formatCode>
                <c:ptCount val="7"/>
                <c:pt idx="0">
                  <c:v>80</c:v>
                </c:pt>
                <c:pt idx="1">
                  <c:v>98</c:v>
                </c:pt>
                <c:pt idx="2">
                  <c:v>85</c:v>
                </c:pt>
                <c:pt idx="3">
                  <c:v>89</c:v>
                </c:pt>
                <c:pt idx="4">
                  <c:v>92</c:v>
                </c:pt>
                <c:pt idx="5">
                  <c:v>96</c:v>
                </c:pt>
                <c:pt idx="6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56-4A44-AB58-47D3B8798A9E}"/>
            </c:ext>
          </c:extLst>
        </c:ser>
        <c:ser>
          <c:idx val="4"/>
          <c:order val="4"/>
          <c:tx>
            <c:strRef>
              <c:f>FPG!$C$17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FPG!$D$12:$J$12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FPG!$D$17:$J$17</c:f>
              <c:numCache>
                <c:formatCode>General</c:formatCode>
                <c:ptCount val="7"/>
                <c:pt idx="0">
                  <c:v>85</c:v>
                </c:pt>
                <c:pt idx="1">
                  <c:v>89</c:v>
                </c:pt>
                <c:pt idx="2">
                  <c:v>94</c:v>
                </c:pt>
                <c:pt idx="3">
                  <c:v>87</c:v>
                </c:pt>
                <c:pt idx="4">
                  <c:v>92</c:v>
                </c:pt>
                <c:pt idx="5">
                  <c:v>95</c:v>
                </c:pt>
                <c:pt idx="6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56-4A44-AB58-47D3B8798A9E}"/>
            </c:ext>
          </c:extLst>
        </c:ser>
        <c:ser>
          <c:idx val="5"/>
          <c:order val="5"/>
          <c:tx>
            <c:strRef>
              <c:f>FPG!$C$18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FPG!$D$12:$J$12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FPG!$D$18:$J$18</c:f>
              <c:numCache>
                <c:formatCode>General</c:formatCode>
                <c:ptCount val="7"/>
                <c:pt idx="0">
                  <c:v>92</c:v>
                </c:pt>
                <c:pt idx="1">
                  <c:v>91</c:v>
                </c:pt>
                <c:pt idx="2">
                  <c:v>85</c:v>
                </c:pt>
                <c:pt idx="3">
                  <c:v>85</c:v>
                </c:pt>
                <c:pt idx="4">
                  <c:v>84</c:v>
                </c:pt>
                <c:pt idx="5">
                  <c:v>84</c:v>
                </c:pt>
                <c:pt idx="6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56-4A44-AB58-47D3B8798A9E}"/>
            </c:ext>
          </c:extLst>
        </c:ser>
        <c:ser>
          <c:idx val="6"/>
          <c:order val="6"/>
          <c:tx>
            <c:strRef>
              <c:f>FPG!$C$19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FPG!$D$12:$J$12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FPG!$D$19:$J$19</c:f>
              <c:numCache>
                <c:formatCode>General</c:formatCode>
                <c:ptCount val="7"/>
                <c:pt idx="0">
                  <c:v>82</c:v>
                </c:pt>
                <c:pt idx="1">
                  <c:v>80</c:v>
                </c:pt>
                <c:pt idx="2">
                  <c:v>74</c:v>
                </c:pt>
                <c:pt idx="3">
                  <c:v>78</c:v>
                </c:pt>
                <c:pt idx="4">
                  <c:v>77</c:v>
                </c:pt>
                <c:pt idx="5">
                  <c:v>80</c:v>
                </c:pt>
                <c:pt idx="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56-4A44-AB58-47D3B8798A9E}"/>
            </c:ext>
          </c:extLst>
        </c:ser>
        <c:ser>
          <c:idx val="7"/>
          <c:order val="7"/>
          <c:tx>
            <c:strRef>
              <c:f>FPG!$C$20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FPG!$D$12:$J$12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FPG!$D$20:$J$20</c:f>
              <c:numCache>
                <c:formatCode>General</c:formatCode>
                <c:ptCount val="7"/>
                <c:pt idx="0">
                  <c:v>83</c:v>
                </c:pt>
                <c:pt idx="1">
                  <c:v>77</c:v>
                </c:pt>
                <c:pt idx="2">
                  <c:v>77</c:v>
                </c:pt>
                <c:pt idx="3">
                  <c:v>79</c:v>
                </c:pt>
                <c:pt idx="4">
                  <c:v>76</c:v>
                </c:pt>
                <c:pt idx="5">
                  <c:v>75</c:v>
                </c:pt>
                <c:pt idx="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56-4A44-AB58-47D3B8798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11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Fasting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glucose (mg/dL)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5450121654501216E-2"/>
              <c:y val="0.206249740394600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308901054339007"/>
          <c:y val="0.12665394600207686"/>
          <c:w val="0.79858576642335777"/>
          <c:h val="0.63643068535825542"/>
        </c:manualLayout>
      </c:layout>
      <c:lineChart>
        <c:grouping val="standard"/>
        <c:varyColors val="0"/>
        <c:ser>
          <c:idx val="0"/>
          <c:order val="0"/>
          <c:tx>
            <c:strRef>
              <c:f>FPG!$N$13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FPG!$O$12:$U$12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FPG!$O$13:$U$13</c:f>
              <c:numCache>
                <c:formatCode>0.0_ ;[Red]\-0.0\ </c:formatCode>
                <c:ptCount val="7"/>
                <c:pt idx="0">
                  <c:v>0</c:v>
                </c:pt>
                <c:pt idx="1">
                  <c:v>-13.978494623655912</c:v>
                </c:pt>
                <c:pt idx="2">
                  <c:v>-13.978494623655912</c:v>
                </c:pt>
                <c:pt idx="3">
                  <c:v>-16.129032258064516</c:v>
                </c:pt>
                <c:pt idx="4">
                  <c:v>-4.3010752688172049</c:v>
                </c:pt>
                <c:pt idx="5">
                  <c:v>-1.0752688172043012</c:v>
                </c:pt>
                <c:pt idx="6">
                  <c:v>-13.978494623655912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C8-406E-9CFE-DE18B6DE86B6}"/>
            </c:ext>
          </c:extLst>
        </c:ser>
        <c:ser>
          <c:idx val="1"/>
          <c:order val="1"/>
          <c:tx>
            <c:strRef>
              <c:f>FPG!$N$14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FPG!$O$12:$U$12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FPG!$O$14:$U$14</c:f>
              <c:numCache>
                <c:formatCode>0.0_ ;[Red]\-0.0\ </c:formatCode>
                <c:ptCount val="7"/>
                <c:pt idx="0">
                  <c:v>0</c:v>
                </c:pt>
                <c:pt idx="1">
                  <c:v>-1.2195121951219512</c:v>
                </c:pt>
                <c:pt idx="2">
                  <c:v>1.2195121951219512</c:v>
                </c:pt>
                <c:pt idx="3">
                  <c:v>2.4390243902439024</c:v>
                </c:pt>
                <c:pt idx="4">
                  <c:v>2.4390243902439024</c:v>
                </c:pt>
                <c:pt idx="5">
                  <c:v>-1.2195121951219512</c:v>
                </c:pt>
                <c:pt idx="6">
                  <c:v>3.6585365853658534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C8-406E-9CFE-DE18B6DE86B6}"/>
            </c:ext>
          </c:extLst>
        </c:ser>
        <c:ser>
          <c:idx val="2"/>
          <c:order val="2"/>
          <c:tx>
            <c:strRef>
              <c:f>FPG!$N$15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FPG!$O$12:$U$12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FPG!$O$15:$U$15</c:f>
              <c:numCache>
                <c:formatCode>0.0_ ;[Red]\-0.0\ </c:formatCode>
                <c:ptCount val="7"/>
                <c:pt idx="0">
                  <c:v>0</c:v>
                </c:pt>
                <c:pt idx="1">
                  <c:v>14.634146341463413</c:v>
                </c:pt>
                <c:pt idx="2">
                  <c:v>2.4390243902439024</c:v>
                </c:pt>
                <c:pt idx="3">
                  <c:v>-2.4390243902439024</c:v>
                </c:pt>
                <c:pt idx="4">
                  <c:v>17.073170731707318</c:v>
                </c:pt>
                <c:pt idx="5">
                  <c:v>4.8780487804878048</c:v>
                </c:pt>
                <c:pt idx="6">
                  <c:v>15.853658536585366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C8-406E-9CFE-DE18B6DE86B6}"/>
            </c:ext>
          </c:extLst>
        </c:ser>
        <c:ser>
          <c:idx val="3"/>
          <c:order val="3"/>
          <c:tx>
            <c:strRef>
              <c:f>FPG!$N$16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FPG!$O$12:$U$12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FPG!$O$16:$U$16</c:f>
              <c:numCache>
                <c:formatCode>0.0_ ;[Red]\-0.0\ </c:formatCode>
                <c:ptCount val="7"/>
                <c:pt idx="0">
                  <c:v>0</c:v>
                </c:pt>
                <c:pt idx="1">
                  <c:v>22.5</c:v>
                </c:pt>
                <c:pt idx="2">
                  <c:v>6.25</c:v>
                </c:pt>
                <c:pt idx="3">
                  <c:v>11.25</c:v>
                </c:pt>
                <c:pt idx="4">
                  <c:v>15</c:v>
                </c:pt>
                <c:pt idx="5">
                  <c:v>20</c:v>
                </c:pt>
                <c:pt idx="6">
                  <c:v>26.25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C8-406E-9CFE-DE18B6DE86B6}"/>
            </c:ext>
          </c:extLst>
        </c:ser>
        <c:ser>
          <c:idx val="4"/>
          <c:order val="4"/>
          <c:tx>
            <c:strRef>
              <c:f>FPG!$N$17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FPG!$O$12:$U$12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FPG!$O$17:$U$17</c:f>
              <c:numCache>
                <c:formatCode>0.0_ ;[Red]\-0.0\ </c:formatCode>
                <c:ptCount val="7"/>
                <c:pt idx="0">
                  <c:v>0</c:v>
                </c:pt>
                <c:pt idx="1">
                  <c:v>4.7058823529411766</c:v>
                </c:pt>
                <c:pt idx="2">
                  <c:v>10.588235294117647</c:v>
                </c:pt>
                <c:pt idx="3">
                  <c:v>2.3529411764705883</c:v>
                </c:pt>
                <c:pt idx="4">
                  <c:v>8.235294117647058</c:v>
                </c:pt>
                <c:pt idx="5">
                  <c:v>11.76470588235294</c:v>
                </c:pt>
                <c:pt idx="6">
                  <c:v>3.5294117647058822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C8-406E-9CFE-DE18B6DE86B6}"/>
            </c:ext>
          </c:extLst>
        </c:ser>
        <c:ser>
          <c:idx val="5"/>
          <c:order val="5"/>
          <c:tx>
            <c:strRef>
              <c:f>FPG!$N$18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FPG!$O$12:$U$12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FPG!$O$18:$U$18</c:f>
              <c:numCache>
                <c:formatCode>0.0_ ;[Red]\-0.0\ </c:formatCode>
                <c:ptCount val="7"/>
                <c:pt idx="0">
                  <c:v>0</c:v>
                </c:pt>
                <c:pt idx="1">
                  <c:v>-1.0869565217391304</c:v>
                </c:pt>
                <c:pt idx="2">
                  <c:v>-7.608695652173914</c:v>
                </c:pt>
                <c:pt idx="3">
                  <c:v>-7.608695652173914</c:v>
                </c:pt>
                <c:pt idx="4">
                  <c:v>-8.695652173913043</c:v>
                </c:pt>
                <c:pt idx="5">
                  <c:v>-8.695652173913043</c:v>
                </c:pt>
                <c:pt idx="6">
                  <c:v>7.608695652173914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C8-406E-9CFE-DE18B6DE86B6}"/>
            </c:ext>
          </c:extLst>
        </c:ser>
        <c:ser>
          <c:idx val="6"/>
          <c:order val="6"/>
          <c:tx>
            <c:strRef>
              <c:f>FPG!$N$19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FPG!$O$12:$U$12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FPG!$O$19:$U$19</c:f>
              <c:numCache>
                <c:formatCode>0.0_ ;[Red]\-0.0\ </c:formatCode>
                <c:ptCount val="7"/>
                <c:pt idx="0">
                  <c:v>0</c:v>
                </c:pt>
                <c:pt idx="1">
                  <c:v>-2.4390243902439024</c:v>
                </c:pt>
                <c:pt idx="2">
                  <c:v>-9.7560975609756095</c:v>
                </c:pt>
                <c:pt idx="3">
                  <c:v>-4.8780487804878048</c:v>
                </c:pt>
                <c:pt idx="4">
                  <c:v>-6.0975609756097562</c:v>
                </c:pt>
                <c:pt idx="5">
                  <c:v>-2.4390243902439024</c:v>
                </c:pt>
                <c:pt idx="6">
                  <c:v>-1.2195121951219512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C8-406E-9CFE-DE18B6DE86B6}"/>
            </c:ext>
          </c:extLst>
        </c:ser>
        <c:ser>
          <c:idx val="7"/>
          <c:order val="7"/>
          <c:tx>
            <c:strRef>
              <c:f>FPG!$N$20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FPG!$O$12:$U$12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FPG!$O$20:$U$20</c:f>
              <c:numCache>
                <c:formatCode>0.0_ ;[Red]\-0.0\ </c:formatCode>
                <c:ptCount val="7"/>
                <c:pt idx="0">
                  <c:v>0</c:v>
                </c:pt>
                <c:pt idx="1">
                  <c:v>-7.2289156626506017</c:v>
                </c:pt>
                <c:pt idx="2">
                  <c:v>-7.2289156626506017</c:v>
                </c:pt>
                <c:pt idx="3">
                  <c:v>-4.8192771084337354</c:v>
                </c:pt>
                <c:pt idx="4">
                  <c:v>-8.4337349397590362</c:v>
                </c:pt>
                <c:pt idx="5">
                  <c:v>-9.6385542168674707</c:v>
                </c:pt>
                <c:pt idx="6">
                  <c:v>-2.4096385542168677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C8-406E-9CFE-DE18B6DE8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change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of gasting glucose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5450121654501216E-2"/>
              <c:y val="0.14721703011422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_ ;[Red]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4580636658556367"/>
          <c:y val="0.12665394600207686"/>
          <c:w val="0.82586841038118408"/>
          <c:h val="0.63643068535825542"/>
        </c:manualLayout>
      </c:layout>
      <c:lineChart>
        <c:grouping val="standard"/>
        <c:varyColors val="0"/>
        <c:ser>
          <c:idx val="0"/>
          <c:order val="0"/>
          <c:tx>
            <c:strRef>
              <c:f>FPG!$C$22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FPG!$D$21:$J$21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FPG!$D$22:$J$22</c:f>
              <c:numCache>
                <c:formatCode>General</c:formatCode>
                <c:ptCount val="7"/>
                <c:pt idx="0">
                  <c:v>89</c:v>
                </c:pt>
                <c:pt idx="1">
                  <c:v>81</c:v>
                </c:pt>
                <c:pt idx="2">
                  <c:v>87</c:v>
                </c:pt>
                <c:pt idx="3">
                  <c:v>77</c:v>
                </c:pt>
                <c:pt idx="4">
                  <c:v>81</c:v>
                </c:pt>
                <c:pt idx="5">
                  <c:v>73</c:v>
                </c:pt>
                <c:pt idx="6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7-4472-8E10-AA80DD6FE40F}"/>
            </c:ext>
          </c:extLst>
        </c:ser>
        <c:ser>
          <c:idx val="1"/>
          <c:order val="1"/>
          <c:tx>
            <c:strRef>
              <c:f>FPG!$C$23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FPG!$D$21:$J$21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FPG!$D$23:$J$23</c:f>
              <c:numCache>
                <c:formatCode>General</c:formatCode>
                <c:ptCount val="7"/>
                <c:pt idx="0">
                  <c:v>87</c:v>
                </c:pt>
                <c:pt idx="1">
                  <c:v>81</c:v>
                </c:pt>
                <c:pt idx="2">
                  <c:v>76</c:v>
                </c:pt>
                <c:pt idx="3">
                  <c:v>83</c:v>
                </c:pt>
                <c:pt idx="4">
                  <c:v>74</c:v>
                </c:pt>
                <c:pt idx="5">
                  <c:v>78</c:v>
                </c:pt>
                <c:pt idx="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7-4472-8E10-AA80DD6FE40F}"/>
            </c:ext>
          </c:extLst>
        </c:ser>
        <c:ser>
          <c:idx val="2"/>
          <c:order val="2"/>
          <c:tx>
            <c:strRef>
              <c:f>FPG!$C$24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FPG!$D$21:$J$21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FPG!$D$24:$J$24</c:f>
              <c:numCache>
                <c:formatCode>General</c:formatCode>
                <c:ptCount val="7"/>
                <c:pt idx="0">
                  <c:v>96</c:v>
                </c:pt>
                <c:pt idx="1">
                  <c:v>90</c:v>
                </c:pt>
                <c:pt idx="2">
                  <c:v>78</c:v>
                </c:pt>
                <c:pt idx="3">
                  <c:v>85</c:v>
                </c:pt>
                <c:pt idx="4">
                  <c:v>82</c:v>
                </c:pt>
                <c:pt idx="5">
                  <c:v>85</c:v>
                </c:pt>
                <c:pt idx="6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17-4472-8E10-AA80DD6FE40F}"/>
            </c:ext>
          </c:extLst>
        </c:ser>
        <c:ser>
          <c:idx val="3"/>
          <c:order val="3"/>
          <c:tx>
            <c:strRef>
              <c:f>FPG!$C$25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FPG!$D$21:$J$21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FPG!$D$25:$J$25</c:f>
              <c:numCache>
                <c:formatCode>General</c:formatCode>
                <c:ptCount val="7"/>
                <c:pt idx="0">
                  <c:v>86</c:v>
                </c:pt>
                <c:pt idx="1">
                  <c:v>83</c:v>
                </c:pt>
                <c:pt idx="2">
                  <c:v>91</c:v>
                </c:pt>
                <c:pt idx="3">
                  <c:v>87</c:v>
                </c:pt>
                <c:pt idx="4">
                  <c:v>85</c:v>
                </c:pt>
                <c:pt idx="5">
                  <c:v>85</c:v>
                </c:pt>
                <c:pt idx="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7-4472-8E10-AA80DD6FE40F}"/>
            </c:ext>
          </c:extLst>
        </c:ser>
        <c:ser>
          <c:idx val="4"/>
          <c:order val="4"/>
          <c:tx>
            <c:strRef>
              <c:f>FPG!$C$26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FPG!$D$21:$J$21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FPG!$D$26:$J$26</c:f>
              <c:numCache>
                <c:formatCode>General</c:formatCode>
                <c:ptCount val="7"/>
                <c:pt idx="0">
                  <c:v>87</c:v>
                </c:pt>
                <c:pt idx="1">
                  <c:v>89</c:v>
                </c:pt>
                <c:pt idx="2">
                  <c:v>90</c:v>
                </c:pt>
                <c:pt idx="3">
                  <c:v>83</c:v>
                </c:pt>
                <c:pt idx="4">
                  <c:v>88</c:v>
                </c:pt>
                <c:pt idx="5">
                  <c:v>109</c:v>
                </c:pt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17-4472-8E10-AA80DD6FE40F}"/>
            </c:ext>
          </c:extLst>
        </c:ser>
        <c:ser>
          <c:idx val="5"/>
          <c:order val="5"/>
          <c:tx>
            <c:strRef>
              <c:f>FPG!$C$27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FPG!$D$21:$J$21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FPG!$D$27:$J$27</c:f>
              <c:numCache>
                <c:formatCode>General</c:formatCode>
                <c:ptCount val="7"/>
                <c:pt idx="0">
                  <c:v>86</c:v>
                </c:pt>
                <c:pt idx="1">
                  <c:v>90</c:v>
                </c:pt>
                <c:pt idx="2">
                  <c:v>81</c:v>
                </c:pt>
                <c:pt idx="3">
                  <c:v>80</c:v>
                </c:pt>
                <c:pt idx="4">
                  <c:v>83</c:v>
                </c:pt>
                <c:pt idx="5">
                  <c:v>83</c:v>
                </c:pt>
                <c:pt idx="6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17-4472-8E10-AA80DD6FE40F}"/>
            </c:ext>
          </c:extLst>
        </c:ser>
        <c:ser>
          <c:idx val="6"/>
          <c:order val="6"/>
          <c:tx>
            <c:strRef>
              <c:f>FPG!$C$28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FPG!$D$21:$J$21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FPG!$D$28:$J$28</c:f>
              <c:numCache>
                <c:formatCode>General</c:formatCode>
                <c:ptCount val="7"/>
                <c:pt idx="0">
                  <c:v>82</c:v>
                </c:pt>
                <c:pt idx="1">
                  <c:v>85</c:v>
                </c:pt>
                <c:pt idx="2">
                  <c:v>81</c:v>
                </c:pt>
                <c:pt idx="3">
                  <c:v>78</c:v>
                </c:pt>
                <c:pt idx="4">
                  <c:v>82</c:v>
                </c:pt>
                <c:pt idx="5">
                  <c:v>93</c:v>
                </c:pt>
                <c:pt idx="6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17-4472-8E10-AA80DD6FE40F}"/>
            </c:ext>
          </c:extLst>
        </c:ser>
        <c:ser>
          <c:idx val="7"/>
          <c:order val="7"/>
          <c:tx>
            <c:strRef>
              <c:f>FPG!$C$29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FPG!$D$21:$J$21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FPG!$D$29:$J$29</c:f>
              <c:numCache>
                <c:formatCode>General</c:formatCode>
                <c:ptCount val="7"/>
                <c:pt idx="0">
                  <c:v>72</c:v>
                </c:pt>
                <c:pt idx="1">
                  <c:v>82</c:v>
                </c:pt>
                <c:pt idx="2">
                  <c:v>86</c:v>
                </c:pt>
                <c:pt idx="3">
                  <c:v>90</c:v>
                </c:pt>
                <c:pt idx="4">
                  <c:v>81</c:v>
                </c:pt>
                <c:pt idx="5">
                  <c:v>77</c:v>
                </c:pt>
                <c:pt idx="6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17-4472-8E10-AA80DD6FE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Fasting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glucose (mg/dL)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5450121654501216E-2"/>
              <c:y val="0.206249740394600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308901054339007"/>
          <c:y val="0.12665394600207686"/>
          <c:w val="0.79858576642335777"/>
          <c:h val="0.63643068535825542"/>
        </c:manualLayout>
      </c:layout>
      <c:lineChart>
        <c:grouping val="standard"/>
        <c:varyColors val="0"/>
        <c:ser>
          <c:idx val="0"/>
          <c:order val="0"/>
          <c:tx>
            <c:strRef>
              <c:f>FPG!$N$22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FPG!$O$21:$U$21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FPG!$O$22:$U$22</c:f>
              <c:numCache>
                <c:formatCode>0.0_ ;[Red]\-0.0\ </c:formatCode>
                <c:ptCount val="7"/>
                <c:pt idx="0">
                  <c:v>0</c:v>
                </c:pt>
                <c:pt idx="1">
                  <c:v>-8.9887640449438209</c:v>
                </c:pt>
                <c:pt idx="2">
                  <c:v>-2.2471910112359552</c:v>
                </c:pt>
                <c:pt idx="3">
                  <c:v>-13.48314606741573</c:v>
                </c:pt>
                <c:pt idx="4">
                  <c:v>-8.9887640449438209</c:v>
                </c:pt>
                <c:pt idx="5">
                  <c:v>-17.977528089887642</c:v>
                </c:pt>
                <c:pt idx="6">
                  <c:v>1.1235955056179776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09-4032-8744-E398739250FD}"/>
            </c:ext>
          </c:extLst>
        </c:ser>
        <c:ser>
          <c:idx val="1"/>
          <c:order val="1"/>
          <c:tx>
            <c:strRef>
              <c:f>FPG!$N$23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FPG!$O$21:$U$21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FPG!$O$23:$U$23</c:f>
              <c:numCache>
                <c:formatCode>0.0_ ;[Red]\-0.0\ </c:formatCode>
                <c:ptCount val="7"/>
                <c:pt idx="0">
                  <c:v>0</c:v>
                </c:pt>
                <c:pt idx="1">
                  <c:v>-6.8965517241379306</c:v>
                </c:pt>
                <c:pt idx="2">
                  <c:v>-12.643678160919542</c:v>
                </c:pt>
                <c:pt idx="3">
                  <c:v>-4.5977011494252871</c:v>
                </c:pt>
                <c:pt idx="4">
                  <c:v>-14.942528735632186</c:v>
                </c:pt>
                <c:pt idx="5">
                  <c:v>-10.344827586206897</c:v>
                </c:pt>
                <c:pt idx="6">
                  <c:v>-6.8965517241379306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09-4032-8744-E398739250FD}"/>
            </c:ext>
          </c:extLst>
        </c:ser>
        <c:ser>
          <c:idx val="2"/>
          <c:order val="2"/>
          <c:tx>
            <c:strRef>
              <c:f>FPG!$N$24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FPG!$O$21:$U$21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FPG!$O$24:$U$24</c:f>
              <c:numCache>
                <c:formatCode>0.0_ ;[Red]\-0.0\ </c:formatCode>
                <c:ptCount val="7"/>
                <c:pt idx="0">
                  <c:v>0</c:v>
                </c:pt>
                <c:pt idx="1">
                  <c:v>-6.25</c:v>
                </c:pt>
                <c:pt idx="2">
                  <c:v>-18.75</c:v>
                </c:pt>
                <c:pt idx="3">
                  <c:v>-11.458333333333332</c:v>
                </c:pt>
                <c:pt idx="4">
                  <c:v>-14.583333333333334</c:v>
                </c:pt>
                <c:pt idx="5">
                  <c:v>-11.458333333333332</c:v>
                </c:pt>
                <c:pt idx="6">
                  <c:v>-8.3333333333333321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09-4032-8744-E398739250FD}"/>
            </c:ext>
          </c:extLst>
        </c:ser>
        <c:ser>
          <c:idx val="3"/>
          <c:order val="3"/>
          <c:tx>
            <c:strRef>
              <c:f>FPG!$N$25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FPG!$O$21:$U$21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FPG!$O$25:$U$25</c:f>
              <c:numCache>
                <c:formatCode>0.0_ ;[Red]\-0.0\ </c:formatCode>
                <c:ptCount val="7"/>
                <c:pt idx="0">
                  <c:v>0</c:v>
                </c:pt>
                <c:pt idx="1">
                  <c:v>-3.4883720930232558</c:v>
                </c:pt>
                <c:pt idx="2">
                  <c:v>5.8139534883720927</c:v>
                </c:pt>
                <c:pt idx="3">
                  <c:v>1.1627906976744187</c:v>
                </c:pt>
                <c:pt idx="4">
                  <c:v>-1.1627906976744187</c:v>
                </c:pt>
                <c:pt idx="5">
                  <c:v>-1.1627906976744187</c:v>
                </c:pt>
                <c:pt idx="6">
                  <c:v>-2.3255813953488373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09-4032-8744-E398739250FD}"/>
            </c:ext>
          </c:extLst>
        </c:ser>
        <c:ser>
          <c:idx val="4"/>
          <c:order val="4"/>
          <c:tx>
            <c:strRef>
              <c:f>FPG!$N$26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FPG!$O$21:$U$21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FPG!$O$26:$U$26</c:f>
              <c:numCache>
                <c:formatCode>0.0_ ;[Red]\-0.0\ </c:formatCode>
                <c:ptCount val="7"/>
                <c:pt idx="0">
                  <c:v>0</c:v>
                </c:pt>
                <c:pt idx="1">
                  <c:v>2.2988505747126435</c:v>
                </c:pt>
                <c:pt idx="2">
                  <c:v>3.4482758620689653</c:v>
                </c:pt>
                <c:pt idx="3">
                  <c:v>-4.5977011494252871</c:v>
                </c:pt>
                <c:pt idx="4">
                  <c:v>1.1494252873563218</c:v>
                </c:pt>
                <c:pt idx="5">
                  <c:v>25.287356321839084</c:v>
                </c:pt>
                <c:pt idx="6">
                  <c:v>-8.0459770114942533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09-4032-8744-E398739250FD}"/>
            </c:ext>
          </c:extLst>
        </c:ser>
        <c:ser>
          <c:idx val="5"/>
          <c:order val="5"/>
          <c:tx>
            <c:strRef>
              <c:f>FPG!$N$27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FPG!$O$21:$U$21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FPG!$O$27:$U$27</c:f>
              <c:numCache>
                <c:formatCode>0.0_ ;[Red]\-0.0\ </c:formatCode>
                <c:ptCount val="7"/>
                <c:pt idx="0">
                  <c:v>0</c:v>
                </c:pt>
                <c:pt idx="1">
                  <c:v>4.6511627906976747</c:v>
                </c:pt>
                <c:pt idx="2">
                  <c:v>-5.8139534883720927</c:v>
                </c:pt>
                <c:pt idx="3">
                  <c:v>-6.9767441860465116</c:v>
                </c:pt>
                <c:pt idx="4">
                  <c:v>-3.4883720930232558</c:v>
                </c:pt>
                <c:pt idx="5">
                  <c:v>-3.4883720930232558</c:v>
                </c:pt>
                <c:pt idx="6">
                  <c:v>9.3023255813953494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09-4032-8744-E398739250FD}"/>
            </c:ext>
          </c:extLst>
        </c:ser>
        <c:ser>
          <c:idx val="6"/>
          <c:order val="6"/>
          <c:tx>
            <c:strRef>
              <c:f>FPG!$N$28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FPG!$O$21:$U$21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FPG!$O$28:$U$28</c:f>
              <c:numCache>
                <c:formatCode>0.0_ ;[Red]\-0.0\ </c:formatCode>
                <c:ptCount val="7"/>
                <c:pt idx="0">
                  <c:v>0</c:v>
                </c:pt>
                <c:pt idx="1">
                  <c:v>3.6585365853658534</c:v>
                </c:pt>
                <c:pt idx="2">
                  <c:v>-1.2195121951219512</c:v>
                </c:pt>
                <c:pt idx="3">
                  <c:v>-4.8780487804878048</c:v>
                </c:pt>
                <c:pt idx="4">
                  <c:v>0</c:v>
                </c:pt>
                <c:pt idx="5">
                  <c:v>13.414634146341465</c:v>
                </c:pt>
                <c:pt idx="6">
                  <c:v>8.536585365853659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09-4032-8744-E398739250FD}"/>
            </c:ext>
          </c:extLst>
        </c:ser>
        <c:ser>
          <c:idx val="7"/>
          <c:order val="7"/>
          <c:tx>
            <c:strRef>
              <c:f>FPG!$N$29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FPG!$O$21:$U$21</c:f>
              <c:strCache>
                <c:ptCount val="7"/>
                <c:pt idx="0">
                  <c:v>SV</c:v>
                </c:pt>
                <c:pt idx="1">
                  <c:v>D14</c:v>
                </c:pt>
                <c:pt idx="2">
                  <c:v>D28</c:v>
                </c:pt>
                <c:pt idx="3">
                  <c:v>D31</c:v>
                </c:pt>
                <c:pt idx="4">
                  <c:v>D36</c:v>
                </c:pt>
                <c:pt idx="5">
                  <c:v>D43</c:v>
                </c:pt>
                <c:pt idx="6">
                  <c:v>D57</c:v>
                </c:pt>
              </c:strCache>
            </c:strRef>
          </c:cat>
          <c:val>
            <c:numRef>
              <c:f>FPG!$O$29:$U$29</c:f>
              <c:numCache>
                <c:formatCode>0.0_ ;[Red]\-0.0\ </c:formatCode>
                <c:ptCount val="7"/>
                <c:pt idx="0">
                  <c:v>0</c:v>
                </c:pt>
                <c:pt idx="1">
                  <c:v>13.888888888888889</c:v>
                </c:pt>
                <c:pt idx="2">
                  <c:v>19.444444444444446</c:v>
                </c:pt>
                <c:pt idx="3">
                  <c:v>25</c:v>
                </c:pt>
                <c:pt idx="4">
                  <c:v>12.5</c:v>
                </c:pt>
                <c:pt idx="5">
                  <c:v>6.9444444444444446</c:v>
                </c:pt>
                <c:pt idx="6">
                  <c:v>19.444444444444446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09-4032-8744-E39873925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4239"/>
        <c:axId val="160954703"/>
      </c:lineChart>
      <c:catAx>
        <c:axId val="10058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54703"/>
        <c:crosses val="autoZero"/>
        <c:auto val="1"/>
        <c:lblAlgn val="ctr"/>
        <c:lblOffset val="100"/>
        <c:noMultiLvlLbl val="0"/>
      </c:catAx>
      <c:valAx>
        <c:axId val="160954703"/>
        <c:scaling>
          <c:orientation val="minMax"/>
          <c:max val="3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change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of gasting glucose (%)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5450121654501216E-2"/>
              <c:y val="0.14721703011422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0.0_ ;[Red]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894239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B3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676250625273345"/>
          <c:y val="5.363118670824366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7740238024578498E-2"/>
          <c:y val="0.12516134237900459"/>
          <c:w val="0.92569866387598465"/>
          <c:h val="0.67251744304927874"/>
        </c:manualLayout>
      </c:layout>
      <c:lineChart>
        <c:grouping val="standard"/>
        <c:varyColors val="0"/>
        <c:ser>
          <c:idx val="0"/>
          <c:order val="0"/>
          <c:tx>
            <c:strRef>
              <c:f>'자가혈당(FBG)'!$C$20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'자가혈당(FBG)'!$D$19:$AM$19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'자가혈당(FBG)'!$D$20:$AM$20</c:f>
              <c:numCache>
                <c:formatCode>General</c:formatCode>
                <c:ptCount val="36"/>
                <c:pt idx="0">
                  <c:v>87</c:v>
                </c:pt>
                <c:pt idx="1">
                  <c:v>93</c:v>
                </c:pt>
                <c:pt idx="2">
                  <c:v>102</c:v>
                </c:pt>
                <c:pt idx="3">
                  <c:v>106</c:v>
                </c:pt>
                <c:pt idx="4">
                  <c:v>93</c:v>
                </c:pt>
                <c:pt idx="5">
                  <c:v>92</c:v>
                </c:pt>
                <c:pt idx="6">
                  <c:v>88</c:v>
                </c:pt>
                <c:pt idx="7">
                  <c:v>85</c:v>
                </c:pt>
                <c:pt idx="8">
                  <c:v>89</c:v>
                </c:pt>
                <c:pt idx="9">
                  <c:v>88</c:v>
                </c:pt>
                <c:pt idx="10">
                  <c:v>85</c:v>
                </c:pt>
                <c:pt idx="11">
                  <c:v>90</c:v>
                </c:pt>
                <c:pt idx="12">
                  <c:v>92</c:v>
                </c:pt>
                <c:pt idx="13">
                  <c:v>87</c:v>
                </c:pt>
                <c:pt idx="14">
                  <c:v>99</c:v>
                </c:pt>
                <c:pt idx="15">
                  <c:v>84</c:v>
                </c:pt>
                <c:pt idx="16">
                  <c:v>86</c:v>
                </c:pt>
                <c:pt idx="17">
                  <c:v>84</c:v>
                </c:pt>
                <c:pt idx="18">
                  <c:v>89</c:v>
                </c:pt>
                <c:pt idx="19">
                  <c:v>86</c:v>
                </c:pt>
                <c:pt idx="20">
                  <c:v>87</c:v>
                </c:pt>
                <c:pt idx="21">
                  <c:v>89</c:v>
                </c:pt>
                <c:pt idx="22">
                  <c:v>95</c:v>
                </c:pt>
                <c:pt idx="23">
                  <c:v>96</c:v>
                </c:pt>
                <c:pt idx="24">
                  <c:v>86</c:v>
                </c:pt>
                <c:pt idx="25">
                  <c:v>87</c:v>
                </c:pt>
                <c:pt idx="26">
                  <c:v>81</c:v>
                </c:pt>
                <c:pt idx="27">
                  <c:v>98</c:v>
                </c:pt>
                <c:pt idx="28">
                  <c:v>86</c:v>
                </c:pt>
                <c:pt idx="29">
                  <c:v>82</c:v>
                </c:pt>
                <c:pt idx="30">
                  <c:v>84</c:v>
                </c:pt>
                <c:pt idx="31">
                  <c:v>89</c:v>
                </c:pt>
                <c:pt idx="33">
                  <c:v>81</c:v>
                </c:pt>
                <c:pt idx="34">
                  <c:v>90</c:v>
                </c:pt>
                <c:pt idx="35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7-4050-A9AB-AEBF07DCACD5}"/>
            </c:ext>
          </c:extLst>
        </c:ser>
        <c:ser>
          <c:idx val="1"/>
          <c:order val="1"/>
          <c:tx>
            <c:strRef>
              <c:f>'자가혈당(FBG)'!$C$21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'자가혈당(FBG)'!$D$19:$AM$19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'자가혈당(FBG)'!$D$21:$AM$21</c:f>
              <c:numCache>
                <c:formatCode>General</c:formatCode>
                <c:ptCount val="36"/>
                <c:pt idx="0">
                  <c:v>94</c:v>
                </c:pt>
                <c:pt idx="1">
                  <c:v>90</c:v>
                </c:pt>
                <c:pt idx="2">
                  <c:v>96</c:v>
                </c:pt>
                <c:pt idx="3">
                  <c:v>94</c:v>
                </c:pt>
                <c:pt idx="4">
                  <c:v>94</c:v>
                </c:pt>
                <c:pt idx="5">
                  <c:v>89</c:v>
                </c:pt>
                <c:pt idx="6">
                  <c:v>87</c:v>
                </c:pt>
                <c:pt idx="7">
                  <c:v>83</c:v>
                </c:pt>
                <c:pt idx="8">
                  <c:v>89</c:v>
                </c:pt>
                <c:pt idx="9">
                  <c:v>91</c:v>
                </c:pt>
                <c:pt idx="10">
                  <c:v>90</c:v>
                </c:pt>
                <c:pt idx="11">
                  <c:v>96</c:v>
                </c:pt>
                <c:pt idx="12">
                  <c:v>91</c:v>
                </c:pt>
                <c:pt idx="13">
                  <c:v>94</c:v>
                </c:pt>
                <c:pt idx="14">
                  <c:v>94</c:v>
                </c:pt>
                <c:pt idx="15">
                  <c:v>88</c:v>
                </c:pt>
                <c:pt idx="16">
                  <c:v>90</c:v>
                </c:pt>
                <c:pt idx="17">
                  <c:v>86</c:v>
                </c:pt>
                <c:pt idx="18">
                  <c:v>84</c:v>
                </c:pt>
                <c:pt idx="19">
                  <c:v>91</c:v>
                </c:pt>
                <c:pt idx="20">
                  <c:v>106</c:v>
                </c:pt>
                <c:pt idx="21">
                  <c:v>89</c:v>
                </c:pt>
                <c:pt idx="22">
                  <c:v>88</c:v>
                </c:pt>
                <c:pt idx="23">
                  <c:v>85</c:v>
                </c:pt>
                <c:pt idx="24">
                  <c:v>91</c:v>
                </c:pt>
                <c:pt idx="25">
                  <c:v>86</c:v>
                </c:pt>
                <c:pt idx="26">
                  <c:v>86</c:v>
                </c:pt>
                <c:pt idx="27">
                  <c:v>88</c:v>
                </c:pt>
                <c:pt idx="28">
                  <c:v>85</c:v>
                </c:pt>
                <c:pt idx="29">
                  <c:v>86</c:v>
                </c:pt>
                <c:pt idx="30">
                  <c:v>89</c:v>
                </c:pt>
                <c:pt idx="31">
                  <c:v>90</c:v>
                </c:pt>
                <c:pt idx="32">
                  <c:v>93</c:v>
                </c:pt>
                <c:pt idx="33">
                  <c:v>89</c:v>
                </c:pt>
                <c:pt idx="34">
                  <c:v>87</c:v>
                </c:pt>
                <c:pt idx="35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7-4050-A9AB-AEBF07DCACD5}"/>
            </c:ext>
          </c:extLst>
        </c:ser>
        <c:ser>
          <c:idx val="2"/>
          <c:order val="2"/>
          <c:tx>
            <c:strRef>
              <c:f>'자가혈당(FBG)'!$C$22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'자가혈당(FBG)'!$D$19:$AM$19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'자가혈당(FBG)'!$D$22:$AM$22</c:f>
              <c:numCache>
                <c:formatCode>General</c:formatCode>
                <c:ptCount val="36"/>
                <c:pt idx="0">
                  <c:v>100</c:v>
                </c:pt>
                <c:pt idx="1">
                  <c:v>105</c:v>
                </c:pt>
                <c:pt idx="2">
                  <c:v>107</c:v>
                </c:pt>
                <c:pt idx="3">
                  <c:v>93</c:v>
                </c:pt>
                <c:pt idx="4">
                  <c:v>94</c:v>
                </c:pt>
                <c:pt idx="5">
                  <c:v>91</c:v>
                </c:pt>
                <c:pt idx="6">
                  <c:v>95</c:v>
                </c:pt>
                <c:pt idx="7">
                  <c:v>90</c:v>
                </c:pt>
                <c:pt idx="8">
                  <c:v>92</c:v>
                </c:pt>
                <c:pt idx="9">
                  <c:v>101</c:v>
                </c:pt>
                <c:pt idx="10">
                  <c:v>98</c:v>
                </c:pt>
                <c:pt idx="12">
                  <c:v>86</c:v>
                </c:pt>
                <c:pt idx="13">
                  <c:v>107</c:v>
                </c:pt>
                <c:pt idx="14">
                  <c:v>101</c:v>
                </c:pt>
                <c:pt idx="15">
                  <c:v>100</c:v>
                </c:pt>
                <c:pt idx="16">
                  <c:v>100</c:v>
                </c:pt>
                <c:pt idx="17">
                  <c:v>96</c:v>
                </c:pt>
                <c:pt idx="19">
                  <c:v>97</c:v>
                </c:pt>
                <c:pt idx="20">
                  <c:v>98</c:v>
                </c:pt>
                <c:pt idx="21">
                  <c:v>104</c:v>
                </c:pt>
                <c:pt idx="22">
                  <c:v>98</c:v>
                </c:pt>
                <c:pt idx="23">
                  <c:v>96</c:v>
                </c:pt>
                <c:pt idx="24">
                  <c:v>87</c:v>
                </c:pt>
                <c:pt idx="25">
                  <c:v>92</c:v>
                </c:pt>
                <c:pt idx="26">
                  <c:v>101</c:v>
                </c:pt>
                <c:pt idx="27">
                  <c:v>92</c:v>
                </c:pt>
                <c:pt idx="28">
                  <c:v>93</c:v>
                </c:pt>
                <c:pt idx="29">
                  <c:v>91</c:v>
                </c:pt>
                <c:pt idx="30">
                  <c:v>97</c:v>
                </c:pt>
                <c:pt idx="31">
                  <c:v>93</c:v>
                </c:pt>
                <c:pt idx="33">
                  <c:v>95</c:v>
                </c:pt>
                <c:pt idx="34">
                  <c:v>92</c:v>
                </c:pt>
                <c:pt idx="3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7-4050-A9AB-AEBF07DCACD5}"/>
            </c:ext>
          </c:extLst>
        </c:ser>
        <c:ser>
          <c:idx val="3"/>
          <c:order val="3"/>
          <c:tx>
            <c:strRef>
              <c:f>'자가혈당(FBG)'!$C$23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'자가혈당(FBG)'!$D$19:$AM$19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'자가혈당(FBG)'!$D$23:$AM$23</c:f>
              <c:numCache>
                <c:formatCode>General</c:formatCode>
                <c:ptCount val="36"/>
                <c:pt idx="0">
                  <c:v>94</c:v>
                </c:pt>
                <c:pt idx="1">
                  <c:v>99</c:v>
                </c:pt>
                <c:pt idx="2">
                  <c:v>97</c:v>
                </c:pt>
                <c:pt idx="3">
                  <c:v>96</c:v>
                </c:pt>
                <c:pt idx="4">
                  <c:v>101</c:v>
                </c:pt>
                <c:pt idx="5">
                  <c:v>93</c:v>
                </c:pt>
                <c:pt idx="6">
                  <c:v>105</c:v>
                </c:pt>
                <c:pt idx="7">
                  <c:v>108</c:v>
                </c:pt>
                <c:pt idx="8">
                  <c:v>98</c:v>
                </c:pt>
                <c:pt idx="9">
                  <c:v>99</c:v>
                </c:pt>
                <c:pt idx="10">
                  <c:v>103</c:v>
                </c:pt>
                <c:pt idx="11">
                  <c:v>97</c:v>
                </c:pt>
                <c:pt idx="12">
                  <c:v>102</c:v>
                </c:pt>
                <c:pt idx="13">
                  <c:v>94</c:v>
                </c:pt>
                <c:pt idx="14">
                  <c:v>98</c:v>
                </c:pt>
                <c:pt idx="15">
                  <c:v>94</c:v>
                </c:pt>
                <c:pt idx="16">
                  <c:v>91</c:v>
                </c:pt>
                <c:pt idx="17">
                  <c:v>106</c:v>
                </c:pt>
                <c:pt idx="18">
                  <c:v>99</c:v>
                </c:pt>
                <c:pt idx="19">
                  <c:v>105</c:v>
                </c:pt>
                <c:pt idx="20">
                  <c:v>109</c:v>
                </c:pt>
                <c:pt idx="21">
                  <c:v>101</c:v>
                </c:pt>
                <c:pt idx="22">
                  <c:v>92</c:v>
                </c:pt>
                <c:pt idx="23">
                  <c:v>99</c:v>
                </c:pt>
                <c:pt idx="24">
                  <c:v>102</c:v>
                </c:pt>
                <c:pt idx="25">
                  <c:v>98</c:v>
                </c:pt>
                <c:pt idx="26">
                  <c:v>96</c:v>
                </c:pt>
                <c:pt idx="27">
                  <c:v>107</c:v>
                </c:pt>
                <c:pt idx="28">
                  <c:v>103</c:v>
                </c:pt>
                <c:pt idx="29">
                  <c:v>100</c:v>
                </c:pt>
                <c:pt idx="30">
                  <c:v>89</c:v>
                </c:pt>
                <c:pt idx="31">
                  <c:v>100</c:v>
                </c:pt>
                <c:pt idx="32">
                  <c:v>101</c:v>
                </c:pt>
                <c:pt idx="33">
                  <c:v>94</c:v>
                </c:pt>
                <c:pt idx="34">
                  <c:v>98</c:v>
                </c:pt>
                <c:pt idx="3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47-4050-A9AB-AEBF07DCACD5}"/>
            </c:ext>
          </c:extLst>
        </c:ser>
        <c:ser>
          <c:idx val="4"/>
          <c:order val="4"/>
          <c:tx>
            <c:strRef>
              <c:f>'자가혈당(FBG)'!$C$24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'자가혈당(FBG)'!$D$19:$AM$19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'자가혈당(FBG)'!$D$24:$AM$24</c:f>
              <c:numCache>
                <c:formatCode>General</c:formatCode>
                <c:ptCount val="36"/>
                <c:pt idx="0">
                  <c:v>100</c:v>
                </c:pt>
                <c:pt idx="1">
                  <c:v>87</c:v>
                </c:pt>
                <c:pt idx="2">
                  <c:v>95</c:v>
                </c:pt>
                <c:pt idx="3">
                  <c:v>88</c:v>
                </c:pt>
                <c:pt idx="4">
                  <c:v>91</c:v>
                </c:pt>
                <c:pt idx="5">
                  <c:v>94</c:v>
                </c:pt>
                <c:pt idx="6">
                  <c:v>100</c:v>
                </c:pt>
                <c:pt idx="7">
                  <c:v>94</c:v>
                </c:pt>
                <c:pt idx="8">
                  <c:v>95</c:v>
                </c:pt>
                <c:pt idx="9">
                  <c:v>92</c:v>
                </c:pt>
                <c:pt idx="10">
                  <c:v>101</c:v>
                </c:pt>
                <c:pt idx="11">
                  <c:v>102</c:v>
                </c:pt>
                <c:pt idx="12">
                  <c:v>92</c:v>
                </c:pt>
                <c:pt idx="13">
                  <c:v>103</c:v>
                </c:pt>
                <c:pt idx="14">
                  <c:v>101</c:v>
                </c:pt>
                <c:pt idx="15">
                  <c:v>98</c:v>
                </c:pt>
                <c:pt idx="16">
                  <c:v>91</c:v>
                </c:pt>
                <c:pt idx="17">
                  <c:v>89</c:v>
                </c:pt>
                <c:pt idx="18">
                  <c:v>90</c:v>
                </c:pt>
                <c:pt idx="19">
                  <c:v>93</c:v>
                </c:pt>
                <c:pt idx="20">
                  <c:v>95</c:v>
                </c:pt>
                <c:pt idx="21">
                  <c:v>97</c:v>
                </c:pt>
                <c:pt idx="22">
                  <c:v>95</c:v>
                </c:pt>
                <c:pt idx="23">
                  <c:v>91</c:v>
                </c:pt>
                <c:pt idx="24">
                  <c:v>88</c:v>
                </c:pt>
                <c:pt idx="25">
                  <c:v>93</c:v>
                </c:pt>
                <c:pt idx="26">
                  <c:v>89</c:v>
                </c:pt>
                <c:pt idx="27">
                  <c:v>107</c:v>
                </c:pt>
                <c:pt idx="28">
                  <c:v>99</c:v>
                </c:pt>
                <c:pt idx="29">
                  <c:v>93</c:v>
                </c:pt>
                <c:pt idx="30">
                  <c:v>84</c:v>
                </c:pt>
                <c:pt idx="31">
                  <c:v>98</c:v>
                </c:pt>
                <c:pt idx="32">
                  <c:v>97</c:v>
                </c:pt>
                <c:pt idx="33">
                  <c:v>97</c:v>
                </c:pt>
                <c:pt idx="34">
                  <c:v>95</c:v>
                </c:pt>
                <c:pt idx="3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47-4050-A9AB-AEBF07DCACD5}"/>
            </c:ext>
          </c:extLst>
        </c:ser>
        <c:ser>
          <c:idx val="5"/>
          <c:order val="5"/>
          <c:tx>
            <c:strRef>
              <c:f>'자가혈당(FBG)'!$C$25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'자가혈당(FBG)'!$D$19:$AM$19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'자가혈당(FBG)'!$D$25:$AM$25</c:f>
              <c:numCache>
                <c:formatCode>General</c:formatCode>
                <c:ptCount val="36"/>
                <c:pt idx="0">
                  <c:v>104</c:v>
                </c:pt>
                <c:pt idx="1">
                  <c:v>91</c:v>
                </c:pt>
                <c:pt idx="2">
                  <c:v>87</c:v>
                </c:pt>
                <c:pt idx="3">
                  <c:v>83</c:v>
                </c:pt>
                <c:pt idx="4">
                  <c:v>88</c:v>
                </c:pt>
                <c:pt idx="5">
                  <c:v>92</c:v>
                </c:pt>
                <c:pt idx="6">
                  <c:v>89</c:v>
                </c:pt>
                <c:pt idx="7">
                  <c:v>92</c:v>
                </c:pt>
                <c:pt idx="8">
                  <c:v>87</c:v>
                </c:pt>
                <c:pt idx="9">
                  <c:v>85</c:v>
                </c:pt>
                <c:pt idx="10">
                  <c:v>90</c:v>
                </c:pt>
                <c:pt idx="11">
                  <c:v>95</c:v>
                </c:pt>
                <c:pt idx="12">
                  <c:v>95</c:v>
                </c:pt>
                <c:pt idx="13">
                  <c:v>94</c:v>
                </c:pt>
                <c:pt idx="14">
                  <c:v>105</c:v>
                </c:pt>
                <c:pt idx="15">
                  <c:v>91</c:v>
                </c:pt>
                <c:pt idx="16">
                  <c:v>95</c:v>
                </c:pt>
                <c:pt idx="17">
                  <c:v>92</c:v>
                </c:pt>
                <c:pt idx="18">
                  <c:v>88</c:v>
                </c:pt>
                <c:pt idx="19">
                  <c:v>85</c:v>
                </c:pt>
                <c:pt idx="20">
                  <c:v>94</c:v>
                </c:pt>
                <c:pt idx="21">
                  <c:v>94</c:v>
                </c:pt>
                <c:pt idx="22">
                  <c:v>92</c:v>
                </c:pt>
                <c:pt idx="23">
                  <c:v>88</c:v>
                </c:pt>
                <c:pt idx="24">
                  <c:v>92</c:v>
                </c:pt>
                <c:pt idx="25">
                  <c:v>94</c:v>
                </c:pt>
                <c:pt idx="26">
                  <c:v>92</c:v>
                </c:pt>
                <c:pt idx="27">
                  <c:v>95</c:v>
                </c:pt>
                <c:pt idx="28">
                  <c:v>94</c:v>
                </c:pt>
                <c:pt idx="29">
                  <c:v>85</c:v>
                </c:pt>
                <c:pt idx="30">
                  <c:v>93</c:v>
                </c:pt>
                <c:pt idx="31">
                  <c:v>94</c:v>
                </c:pt>
                <c:pt idx="32">
                  <c:v>93</c:v>
                </c:pt>
                <c:pt idx="33">
                  <c:v>98</c:v>
                </c:pt>
                <c:pt idx="34">
                  <c:v>95</c:v>
                </c:pt>
                <c:pt idx="35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47-4050-A9AB-AEBF07DCACD5}"/>
            </c:ext>
          </c:extLst>
        </c:ser>
        <c:ser>
          <c:idx val="6"/>
          <c:order val="6"/>
          <c:tx>
            <c:strRef>
              <c:f>'자가혈당(FBG)'!$C$26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'자가혈당(FBG)'!$D$19:$AM$19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'자가혈당(FBG)'!$D$26:$AM$26</c:f>
              <c:numCache>
                <c:formatCode>General</c:formatCode>
                <c:ptCount val="36"/>
                <c:pt idx="0">
                  <c:v>91</c:v>
                </c:pt>
                <c:pt idx="1">
                  <c:v>86</c:v>
                </c:pt>
                <c:pt idx="2">
                  <c:v>84</c:v>
                </c:pt>
                <c:pt idx="3">
                  <c:v>84</c:v>
                </c:pt>
                <c:pt idx="4">
                  <c:v>86</c:v>
                </c:pt>
                <c:pt idx="5">
                  <c:v>82</c:v>
                </c:pt>
                <c:pt idx="6">
                  <c:v>90</c:v>
                </c:pt>
                <c:pt idx="7">
                  <c:v>92</c:v>
                </c:pt>
                <c:pt idx="8">
                  <c:v>86</c:v>
                </c:pt>
                <c:pt idx="9">
                  <c:v>85</c:v>
                </c:pt>
                <c:pt idx="10">
                  <c:v>84</c:v>
                </c:pt>
                <c:pt idx="11">
                  <c:v>92</c:v>
                </c:pt>
                <c:pt idx="12">
                  <c:v>90</c:v>
                </c:pt>
                <c:pt idx="13">
                  <c:v>94</c:v>
                </c:pt>
                <c:pt idx="14">
                  <c:v>94</c:v>
                </c:pt>
                <c:pt idx="15">
                  <c:v>82</c:v>
                </c:pt>
                <c:pt idx="16">
                  <c:v>81</c:v>
                </c:pt>
                <c:pt idx="17">
                  <c:v>81</c:v>
                </c:pt>
                <c:pt idx="18">
                  <c:v>80</c:v>
                </c:pt>
                <c:pt idx="19">
                  <c:v>83</c:v>
                </c:pt>
                <c:pt idx="20">
                  <c:v>95</c:v>
                </c:pt>
                <c:pt idx="21">
                  <c:v>89</c:v>
                </c:pt>
                <c:pt idx="22">
                  <c:v>92</c:v>
                </c:pt>
                <c:pt idx="23">
                  <c:v>94</c:v>
                </c:pt>
                <c:pt idx="24">
                  <c:v>90</c:v>
                </c:pt>
                <c:pt idx="25">
                  <c:v>84</c:v>
                </c:pt>
                <c:pt idx="26">
                  <c:v>88</c:v>
                </c:pt>
                <c:pt idx="27">
                  <c:v>94</c:v>
                </c:pt>
                <c:pt idx="28">
                  <c:v>86</c:v>
                </c:pt>
                <c:pt idx="29">
                  <c:v>94</c:v>
                </c:pt>
                <c:pt idx="30">
                  <c:v>84</c:v>
                </c:pt>
                <c:pt idx="31">
                  <c:v>91</c:v>
                </c:pt>
                <c:pt idx="32">
                  <c:v>92</c:v>
                </c:pt>
                <c:pt idx="33">
                  <c:v>79</c:v>
                </c:pt>
                <c:pt idx="34">
                  <c:v>94</c:v>
                </c:pt>
                <c:pt idx="3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47-4050-A9AB-AEBF07DCACD5}"/>
            </c:ext>
          </c:extLst>
        </c:ser>
        <c:ser>
          <c:idx val="7"/>
          <c:order val="7"/>
          <c:tx>
            <c:strRef>
              <c:f>'자가혈당(FBG)'!$C$27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'자가혈당(FBG)'!$D$19:$AM$19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'자가혈당(FBG)'!$D$27:$AM$27</c:f>
              <c:numCache>
                <c:formatCode>General</c:formatCode>
                <c:ptCount val="36"/>
                <c:pt idx="0">
                  <c:v>88</c:v>
                </c:pt>
                <c:pt idx="1">
                  <c:v>89</c:v>
                </c:pt>
                <c:pt idx="2">
                  <c:v>96</c:v>
                </c:pt>
                <c:pt idx="3">
                  <c:v>90</c:v>
                </c:pt>
                <c:pt idx="4">
                  <c:v>102</c:v>
                </c:pt>
                <c:pt idx="5">
                  <c:v>93</c:v>
                </c:pt>
                <c:pt idx="6">
                  <c:v>96</c:v>
                </c:pt>
                <c:pt idx="7">
                  <c:v>98</c:v>
                </c:pt>
                <c:pt idx="8">
                  <c:v>101</c:v>
                </c:pt>
                <c:pt idx="9">
                  <c:v>94</c:v>
                </c:pt>
                <c:pt idx="10">
                  <c:v>96</c:v>
                </c:pt>
                <c:pt idx="11">
                  <c:v>89</c:v>
                </c:pt>
                <c:pt idx="12">
                  <c:v>97</c:v>
                </c:pt>
                <c:pt idx="13">
                  <c:v>94</c:v>
                </c:pt>
                <c:pt idx="14">
                  <c:v>100</c:v>
                </c:pt>
                <c:pt idx="15">
                  <c:v>96</c:v>
                </c:pt>
                <c:pt idx="16">
                  <c:v>94</c:v>
                </c:pt>
                <c:pt idx="17">
                  <c:v>98</c:v>
                </c:pt>
                <c:pt idx="18">
                  <c:v>102</c:v>
                </c:pt>
                <c:pt idx="19">
                  <c:v>96</c:v>
                </c:pt>
                <c:pt idx="20">
                  <c:v>104</c:v>
                </c:pt>
                <c:pt idx="21">
                  <c:v>94</c:v>
                </c:pt>
                <c:pt idx="24">
                  <c:v>94</c:v>
                </c:pt>
                <c:pt idx="25">
                  <c:v>101</c:v>
                </c:pt>
                <c:pt idx="26">
                  <c:v>103</c:v>
                </c:pt>
                <c:pt idx="27">
                  <c:v>94</c:v>
                </c:pt>
                <c:pt idx="28">
                  <c:v>91</c:v>
                </c:pt>
                <c:pt idx="29">
                  <c:v>91</c:v>
                </c:pt>
                <c:pt idx="30">
                  <c:v>85</c:v>
                </c:pt>
                <c:pt idx="31">
                  <c:v>92</c:v>
                </c:pt>
                <c:pt idx="32">
                  <c:v>98</c:v>
                </c:pt>
                <c:pt idx="33">
                  <c:v>96</c:v>
                </c:pt>
                <c:pt idx="34">
                  <c:v>92</c:v>
                </c:pt>
                <c:pt idx="35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47-4050-A9AB-AEBF07DCA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394895"/>
        <c:axId val="466389135"/>
      </c:lineChart>
      <c:catAx>
        <c:axId val="466394895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6389135"/>
        <c:crosses val="autoZero"/>
        <c:auto val="1"/>
        <c:lblAlgn val="ctr"/>
        <c:lblOffset val="100"/>
        <c:noMultiLvlLbl val="0"/>
      </c:catAx>
      <c:valAx>
        <c:axId val="466389135"/>
        <c:scaling>
          <c:orientation val="minMax"/>
          <c:max val="13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Self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glucose monitoring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2.8815782014595622E-3"/>
              <c:y val="0.19515536890435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63948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B1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676250625273345"/>
          <c:y val="5.363118670824366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7740238024578498E-2"/>
          <c:y val="0.12516134237900459"/>
          <c:w val="0.92569866387598465"/>
          <c:h val="0.67251744304927874"/>
        </c:manualLayout>
      </c:layout>
      <c:lineChart>
        <c:grouping val="standard"/>
        <c:varyColors val="0"/>
        <c:ser>
          <c:idx val="0"/>
          <c:order val="0"/>
          <c:tx>
            <c:strRef>
              <c:f>'[1]자가혈당(FBG)'!$C$2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'[1]자가혈당(FBG)'!$D$1:$AM$1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'[1]자가혈당(FBG)'!$D$2:$AM$2</c:f>
              <c:numCache>
                <c:formatCode>General</c:formatCode>
                <c:ptCount val="36"/>
                <c:pt idx="0">
                  <c:v>91</c:v>
                </c:pt>
                <c:pt idx="1">
                  <c:v>93</c:v>
                </c:pt>
                <c:pt idx="2">
                  <c:v>94</c:v>
                </c:pt>
                <c:pt idx="3">
                  <c:v>95</c:v>
                </c:pt>
                <c:pt idx="5">
                  <c:v>81</c:v>
                </c:pt>
                <c:pt idx="6">
                  <c:v>84</c:v>
                </c:pt>
                <c:pt idx="7">
                  <c:v>90</c:v>
                </c:pt>
                <c:pt idx="8">
                  <c:v>89</c:v>
                </c:pt>
                <c:pt idx="9">
                  <c:v>94</c:v>
                </c:pt>
                <c:pt idx="10">
                  <c:v>92</c:v>
                </c:pt>
                <c:pt idx="11">
                  <c:v>87</c:v>
                </c:pt>
                <c:pt idx="12">
                  <c:v>83</c:v>
                </c:pt>
                <c:pt idx="13">
                  <c:v>85</c:v>
                </c:pt>
                <c:pt idx="14">
                  <c:v>94</c:v>
                </c:pt>
                <c:pt idx="15">
                  <c:v>80</c:v>
                </c:pt>
                <c:pt idx="16">
                  <c:v>87</c:v>
                </c:pt>
                <c:pt idx="17">
                  <c:v>92</c:v>
                </c:pt>
                <c:pt idx="18">
                  <c:v>94</c:v>
                </c:pt>
                <c:pt idx="19">
                  <c:v>91</c:v>
                </c:pt>
                <c:pt idx="20">
                  <c:v>101</c:v>
                </c:pt>
                <c:pt idx="21">
                  <c:v>100</c:v>
                </c:pt>
                <c:pt idx="22">
                  <c:v>88</c:v>
                </c:pt>
                <c:pt idx="23">
                  <c:v>97</c:v>
                </c:pt>
                <c:pt idx="24">
                  <c:v>87</c:v>
                </c:pt>
                <c:pt idx="25">
                  <c:v>82</c:v>
                </c:pt>
                <c:pt idx="26">
                  <c:v>85</c:v>
                </c:pt>
                <c:pt idx="27">
                  <c:v>89</c:v>
                </c:pt>
                <c:pt idx="28">
                  <c:v>89</c:v>
                </c:pt>
                <c:pt idx="29">
                  <c:v>95</c:v>
                </c:pt>
                <c:pt idx="30">
                  <c:v>91</c:v>
                </c:pt>
                <c:pt idx="31">
                  <c:v>100</c:v>
                </c:pt>
                <c:pt idx="32">
                  <c:v>88</c:v>
                </c:pt>
                <c:pt idx="33">
                  <c:v>86</c:v>
                </c:pt>
                <c:pt idx="34">
                  <c:v>85</c:v>
                </c:pt>
                <c:pt idx="35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C-4B3C-B9CC-53DB69E5986C}"/>
            </c:ext>
          </c:extLst>
        </c:ser>
        <c:ser>
          <c:idx val="1"/>
          <c:order val="1"/>
          <c:tx>
            <c:strRef>
              <c:f>'[1]자가혈당(FBG)'!$C$3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'[1]자가혈당(FBG)'!$D$1:$AM$1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'[1]자가혈당(FBG)'!$D$3:$AM$3</c:f>
              <c:numCache>
                <c:formatCode>General</c:formatCode>
                <c:ptCount val="36"/>
                <c:pt idx="0">
                  <c:v>92</c:v>
                </c:pt>
                <c:pt idx="1">
                  <c:v>100</c:v>
                </c:pt>
                <c:pt idx="2">
                  <c:v>92</c:v>
                </c:pt>
                <c:pt idx="3">
                  <c:v>102</c:v>
                </c:pt>
                <c:pt idx="4">
                  <c:v>98</c:v>
                </c:pt>
                <c:pt idx="5">
                  <c:v>100</c:v>
                </c:pt>
                <c:pt idx="6">
                  <c:v>90</c:v>
                </c:pt>
                <c:pt idx="7">
                  <c:v>89</c:v>
                </c:pt>
                <c:pt idx="8">
                  <c:v>94</c:v>
                </c:pt>
                <c:pt idx="9">
                  <c:v>88</c:v>
                </c:pt>
                <c:pt idx="10">
                  <c:v>91</c:v>
                </c:pt>
                <c:pt idx="11">
                  <c:v>92</c:v>
                </c:pt>
                <c:pt idx="12">
                  <c:v>94</c:v>
                </c:pt>
                <c:pt idx="13">
                  <c:v>94</c:v>
                </c:pt>
                <c:pt idx="14">
                  <c:v>88</c:v>
                </c:pt>
                <c:pt idx="15">
                  <c:v>96</c:v>
                </c:pt>
                <c:pt idx="16">
                  <c:v>85</c:v>
                </c:pt>
                <c:pt idx="17">
                  <c:v>94</c:v>
                </c:pt>
                <c:pt idx="18">
                  <c:v>95</c:v>
                </c:pt>
                <c:pt idx="19">
                  <c:v>93</c:v>
                </c:pt>
                <c:pt idx="20">
                  <c:v>81</c:v>
                </c:pt>
                <c:pt idx="21">
                  <c:v>80</c:v>
                </c:pt>
                <c:pt idx="22">
                  <c:v>87</c:v>
                </c:pt>
                <c:pt idx="23">
                  <c:v>86</c:v>
                </c:pt>
                <c:pt idx="24">
                  <c:v>83</c:v>
                </c:pt>
                <c:pt idx="25">
                  <c:v>94</c:v>
                </c:pt>
                <c:pt idx="26">
                  <c:v>100</c:v>
                </c:pt>
                <c:pt idx="27">
                  <c:v>76</c:v>
                </c:pt>
                <c:pt idx="28">
                  <c:v>84</c:v>
                </c:pt>
                <c:pt idx="29">
                  <c:v>87</c:v>
                </c:pt>
                <c:pt idx="30">
                  <c:v>86</c:v>
                </c:pt>
                <c:pt idx="31">
                  <c:v>86</c:v>
                </c:pt>
                <c:pt idx="32">
                  <c:v>89</c:v>
                </c:pt>
                <c:pt idx="33">
                  <c:v>81</c:v>
                </c:pt>
                <c:pt idx="34">
                  <c:v>86</c:v>
                </c:pt>
                <c:pt idx="3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C-4B3C-B9CC-53DB69E5986C}"/>
            </c:ext>
          </c:extLst>
        </c:ser>
        <c:ser>
          <c:idx val="2"/>
          <c:order val="2"/>
          <c:tx>
            <c:strRef>
              <c:f>'[1]자가혈당(FBG)'!$C$4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'[1]자가혈당(FBG)'!$D$1:$AM$1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'[1]자가혈당(FBG)'!$D$4:$AM$4</c:f>
              <c:numCache>
                <c:formatCode>General</c:formatCode>
                <c:ptCount val="36"/>
                <c:pt idx="0">
                  <c:v>94</c:v>
                </c:pt>
                <c:pt idx="1">
                  <c:v>108</c:v>
                </c:pt>
                <c:pt idx="2">
                  <c:v>87</c:v>
                </c:pt>
                <c:pt idx="3">
                  <c:v>87</c:v>
                </c:pt>
                <c:pt idx="4">
                  <c:v>87</c:v>
                </c:pt>
                <c:pt idx="5">
                  <c:v>94</c:v>
                </c:pt>
                <c:pt idx="6">
                  <c:v>94</c:v>
                </c:pt>
                <c:pt idx="7">
                  <c:v>93</c:v>
                </c:pt>
                <c:pt idx="8">
                  <c:v>90</c:v>
                </c:pt>
                <c:pt idx="9">
                  <c:v>94</c:v>
                </c:pt>
                <c:pt idx="10">
                  <c:v>106</c:v>
                </c:pt>
                <c:pt idx="11">
                  <c:v>94</c:v>
                </c:pt>
                <c:pt idx="12">
                  <c:v>104</c:v>
                </c:pt>
                <c:pt idx="13">
                  <c:v>88</c:v>
                </c:pt>
                <c:pt idx="14">
                  <c:v>94</c:v>
                </c:pt>
                <c:pt idx="15">
                  <c:v>88</c:v>
                </c:pt>
                <c:pt idx="16">
                  <c:v>94</c:v>
                </c:pt>
                <c:pt idx="17">
                  <c:v>88</c:v>
                </c:pt>
                <c:pt idx="18">
                  <c:v>96</c:v>
                </c:pt>
                <c:pt idx="19">
                  <c:v>94</c:v>
                </c:pt>
                <c:pt idx="20">
                  <c:v>96</c:v>
                </c:pt>
                <c:pt idx="21">
                  <c:v>87</c:v>
                </c:pt>
                <c:pt idx="23">
                  <c:v>95</c:v>
                </c:pt>
                <c:pt idx="24">
                  <c:v>100</c:v>
                </c:pt>
                <c:pt idx="25">
                  <c:v>84</c:v>
                </c:pt>
                <c:pt idx="26">
                  <c:v>90</c:v>
                </c:pt>
                <c:pt idx="27">
                  <c:v>98</c:v>
                </c:pt>
                <c:pt idx="28">
                  <c:v>91</c:v>
                </c:pt>
                <c:pt idx="29">
                  <c:v>93</c:v>
                </c:pt>
                <c:pt idx="30">
                  <c:v>100</c:v>
                </c:pt>
                <c:pt idx="31">
                  <c:v>88</c:v>
                </c:pt>
                <c:pt idx="32">
                  <c:v>84</c:v>
                </c:pt>
                <c:pt idx="33">
                  <c:v>91</c:v>
                </c:pt>
                <c:pt idx="35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0C-4B3C-B9CC-53DB69E5986C}"/>
            </c:ext>
          </c:extLst>
        </c:ser>
        <c:ser>
          <c:idx val="3"/>
          <c:order val="3"/>
          <c:tx>
            <c:strRef>
              <c:f>'[1]자가혈당(FBG)'!$C$5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'[1]자가혈당(FBG)'!$D$1:$AM$1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'[1]자가혈당(FBG)'!$D$5:$AM$5</c:f>
              <c:numCache>
                <c:formatCode>General</c:formatCode>
                <c:ptCount val="36"/>
                <c:pt idx="0">
                  <c:v>107</c:v>
                </c:pt>
                <c:pt idx="1">
                  <c:v>114</c:v>
                </c:pt>
                <c:pt idx="2">
                  <c:v>100</c:v>
                </c:pt>
                <c:pt idx="3">
                  <c:v>100</c:v>
                </c:pt>
                <c:pt idx="4">
                  <c:v>102</c:v>
                </c:pt>
                <c:pt idx="5">
                  <c:v>100</c:v>
                </c:pt>
                <c:pt idx="6">
                  <c:v>100</c:v>
                </c:pt>
                <c:pt idx="7">
                  <c:v>104</c:v>
                </c:pt>
                <c:pt idx="8">
                  <c:v>118</c:v>
                </c:pt>
                <c:pt idx="9">
                  <c:v>101</c:v>
                </c:pt>
                <c:pt idx="10">
                  <c:v>100</c:v>
                </c:pt>
                <c:pt idx="11">
                  <c:v>113</c:v>
                </c:pt>
                <c:pt idx="12">
                  <c:v>114</c:v>
                </c:pt>
                <c:pt idx="13">
                  <c:v>104</c:v>
                </c:pt>
                <c:pt idx="14">
                  <c:v>108</c:v>
                </c:pt>
                <c:pt idx="15">
                  <c:v>117</c:v>
                </c:pt>
                <c:pt idx="16">
                  <c:v>110</c:v>
                </c:pt>
                <c:pt idx="17">
                  <c:v>111</c:v>
                </c:pt>
                <c:pt idx="18">
                  <c:v>113</c:v>
                </c:pt>
                <c:pt idx="19">
                  <c:v>108</c:v>
                </c:pt>
                <c:pt idx="20">
                  <c:v>100</c:v>
                </c:pt>
                <c:pt idx="21">
                  <c:v>113</c:v>
                </c:pt>
                <c:pt idx="22">
                  <c:v>102</c:v>
                </c:pt>
                <c:pt idx="23">
                  <c:v>100</c:v>
                </c:pt>
                <c:pt idx="24">
                  <c:v>112</c:v>
                </c:pt>
                <c:pt idx="25">
                  <c:v>84</c:v>
                </c:pt>
                <c:pt idx="26">
                  <c:v>98</c:v>
                </c:pt>
                <c:pt idx="27">
                  <c:v>107</c:v>
                </c:pt>
                <c:pt idx="28">
                  <c:v>112</c:v>
                </c:pt>
                <c:pt idx="29">
                  <c:v>115</c:v>
                </c:pt>
                <c:pt idx="30">
                  <c:v>120</c:v>
                </c:pt>
                <c:pt idx="31">
                  <c:v>113</c:v>
                </c:pt>
                <c:pt idx="32">
                  <c:v>109</c:v>
                </c:pt>
                <c:pt idx="33">
                  <c:v>107</c:v>
                </c:pt>
                <c:pt idx="34">
                  <c:v>107</c:v>
                </c:pt>
                <c:pt idx="3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0C-4B3C-B9CC-53DB69E5986C}"/>
            </c:ext>
          </c:extLst>
        </c:ser>
        <c:ser>
          <c:idx val="4"/>
          <c:order val="4"/>
          <c:tx>
            <c:strRef>
              <c:f>'[1]자가혈당(FBG)'!$C$6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'[1]자가혈당(FBG)'!$D$1:$AM$1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'[1]자가혈당(FBG)'!$D$6:$AM$6</c:f>
              <c:numCache>
                <c:formatCode>General</c:formatCode>
                <c:ptCount val="36"/>
                <c:pt idx="0">
                  <c:v>91</c:v>
                </c:pt>
                <c:pt idx="1">
                  <c:v>97</c:v>
                </c:pt>
                <c:pt idx="2">
                  <c:v>90</c:v>
                </c:pt>
                <c:pt idx="3">
                  <c:v>89</c:v>
                </c:pt>
                <c:pt idx="4">
                  <c:v>91</c:v>
                </c:pt>
                <c:pt idx="5">
                  <c:v>85</c:v>
                </c:pt>
                <c:pt idx="6">
                  <c:v>87</c:v>
                </c:pt>
                <c:pt idx="7">
                  <c:v>88</c:v>
                </c:pt>
                <c:pt idx="8">
                  <c:v>85</c:v>
                </c:pt>
                <c:pt idx="9">
                  <c:v>85</c:v>
                </c:pt>
                <c:pt idx="10">
                  <c:v>85</c:v>
                </c:pt>
                <c:pt idx="11">
                  <c:v>87</c:v>
                </c:pt>
                <c:pt idx="12">
                  <c:v>94</c:v>
                </c:pt>
                <c:pt idx="13">
                  <c:v>92</c:v>
                </c:pt>
                <c:pt idx="14">
                  <c:v>89</c:v>
                </c:pt>
                <c:pt idx="15">
                  <c:v>87</c:v>
                </c:pt>
                <c:pt idx="16">
                  <c:v>91</c:v>
                </c:pt>
                <c:pt idx="17">
                  <c:v>88</c:v>
                </c:pt>
                <c:pt idx="18">
                  <c:v>99</c:v>
                </c:pt>
                <c:pt idx="19">
                  <c:v>83</c:v>
                </c:pt>
                <c:pt idx="20">
                  <c:v>82</c:v>
                </c:pt>
                <c:pt idx="21">
                  <c:v>81</c:v>
                </c:pt>
                <c:pt idx="22">
                  <c:v>89</c:v>
                </c:pt>
                <c:pt idx="23">
                  <c:v>98</c:v>
                </c:pt>
                <c:pt idx="24">
                  <c:v>85</c:v>
                </c:pt>
                <c:pt idx="25">
                  <c:v>95</c:v>
                </c:pt>
                <c:pt idx="26">
                  <c:v>83</c:v>
                </c:pt>
                <c:pt idx="27">
                  <c:v>80</c:v>
                </c:pt>
                <c:pt idx="28">
                  <c:v>87</c:v>
                </c:pt>
                <c:pt idx="29">
                  <c:v>90</c:v>
                </c:pt>
                <c:pt idx="30">
                  <c:v>82</c:v>
                </c:pt>
                <c:pt idx="31">
                  <c:v>87</c:v>
                </c:pt>
                <c:pt idx="32">
                  <c:v>90</c:v>
                </c:pt>
                <c:pt idx="33">
                  <c:v>84</c:v>
                </c:pt>
                <c:pt idx="34">
                  <c:v>87</c:v>
                </c:pt>
                <c:pt idx="35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0C-4B3C-B9CC-53DB69E5986C}"/>
            </c:ext>
          </c:extLst>
        </c:ser>
        <c:ser>
          <c:idx val="5"/>
          <c:order val="5"/>
          <c:tx>
            <c:strRef>
              <c:f>'[1]자가혈당(FBG)'!$C$7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'[1]자가혈당(FBG)'!$D$1:$AM$1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'[1]자가혈당(FBG)'!$D$7:$AM$7</c:f>
              <c:numCache>
                <c:formatCode>General</c:formatCode>
                <c:ptCount val="36"/>
                <c:pt idx="0">
                  <c:v>102</c:v>
                </c:pt>
                <c:pt idx="1">
                  <c:v>111</c:v>
                </c:pt>
                <c:pt idx="2">
                  <c:v>104</c:v>
                </c:pt>
                <c:pt idx="3">
                  <c:v>111</c:v>
                </c:pt>
                <c:pt idx="4">
                  <c:v>90</c:v>
                </c:pt>
                <c:pt idx="5">
                  <c:v>89</c:v>
                </c:pt>
                <c:pt idx="6">
                  <c:v>97</c:v>
                </c:pt>
                <c:pt idx="7">
                  <c:v>107</c:v>
                </c:pt>
                <c:pt idx="8">
                  <c:v>106</c:v>
                </c:pt>
                <c:pt idx="9">
                  <c:v>94</c:v>
                </c:pt>
                <c:pt idx="10">
                  <c:v>96</c:v>
                </c:pt>
                <c:pt idx="11">
                  <c:v>108</c:v>
                </c:pt>
                <c:pt idx="12">
                  <c:v>103</c:v>
                </c:pt>
                <c:pt idx="13">
                  <c:v>100</c:v>
                </c:pt>
                <c:pt idx="14">
                  <c:v>100</c:v>
                </c:pt>
                <c:pt idx="15">
                  <c:v>106</c:v>
                </c:pt>
                <c:pt idx="16">
                  <c:v>109</c:v>
                </c:pt>
                <c:pt idx="17">
                  <c:v>104</c:v>
                </c:pt>
                <c:pt idx="18">
                  <c:v>113</c:v>
                </c:pt>
                <c:pt idx="19">
                  <c:v>103</c:v>
                </c:pt>
                <c:pt idx="20">
                  <c:v>99</c:v>
                </c:pt>
                <c:pt idx="21">
                  <c:v>92</c:v>
                </c:pt>
                <c:pt idx="22">
                  <c:v>119</c:v>
                </c:pt>
                <c:pt idx="23">
                  <c:v>102</c:v>
                </c:pt>
                <c:pt idx="24">
                  <c:v>109</c:v>
                </c:pt>
                <c:pt idx="25">
                  <c:v>104</c:v>
                </c:pt>
                <c:pt idx="26">
                  <c:v>104</c:v>
                </c:pt>
                <c:pt idx="27">
                  <c:v>103</c:v>
                </c:pt>
                <c:pt idx="28">
                  <c:v>110</c:v>
                </c:pt>
                <c:pt idx="29">
                  <c:v>110</c:v>
                </c:pt>
                <c:pt idx="30">
                  <c:v>97</c:v>
                </c:pt>
                <c:pt idx="31">
                  <c:v>92</c:v>
                </c:pt>
                <c:pt idx="32">
                  <c:v>99</c:v>
                </c:pt>
                <c:pt idx="33">
                  <c:v>100</c:v>
                </c:pt>
                <c:pt idx="34">
                  <c:v>100</c:v>
                </c:pt>
                <c:pt idx="35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0C-4B3C-B9CC-53DB69E5986C}"/>
            </c:ext>
          </c:extLst>
        </c:ser>
        <c:ser>
          <c:idx val="6"/>
          <c:order val="6"/>
          <c:tx>
            <c:strRef>
              <c:f>'[1]자가혈당(FBG)'!$C$8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'[1]자가혈당(FBG)'!$D$1:$AM$1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'[1]자가혈당(FBG)'!$D$8:$AM$8</c:f>
              <c:numCache>
                <c:formatCode>General</c:formatCode>
                <c:ptCount val="36"/>
                <c:pt idx="0">
                  <c:v>84</c:v>
                </c:pt>
                <c:pt idx="1">
                  <c:v>83</c:v>
                </c:pt>
                <c:pt idx="2">
                  <c:v>81</c:v>
                </c:pt>
                <c:pt idx="3">
                  <c:v>81</c:v>
                </c:pt>
                <c:pt idx="4">
                  <c:v>84</c:v>
                </c:pt>
                <c:pt idx="5">
                  <c:v>103</c:v>
                </c:pt>
                <c:pt idx="6">
                  <c:v>88</c:v>
                </c:pt>
                <c:pt idx="7">
                  <c:v>89</c:v>
                </c:pt>
                <c:pt idx="8">
                  <c:v>76</c:v>
                </c:pt>
                <c:pt idx="9">
                  <c:v>94</c:v>
                </c:pt>
                <c:pt idx="10">
                  <c:v>81</c:v>
                </c:pt>
                <c:pt idx="11">
                  <c:v>82</c:v>
                </c:pt>
                <c:pt idx="12">
                  <c:v>91</c:v>
                </c:pt>
                <c:pt idx="13">
                  <c:v>84</c:v>
                </c:pt>
                <c:pt idx="14">
                  <c:v>85</c:v>
                </c:pt>
                <c:pt idx="15">
                  <c:v>71</c:v>
                </c:pt>
                <c:pt idx="16">
                  <c:v>93</c:v>
                </c:pt>
                <c:pt idx="17">
                  <c:v>79</c:v>
                </c:pt>
                <c:pt idx="18">
                  <c:v>82</c:v>
                </c:pt>
                <c:pt idx="19">
                  <c:v>94</c:v>
                </c:pt>
                <c:pt idx="20">
                  <c:v>89</c:v>
                </c:pt>
                <c:pt idx="21">
                  <c:v>94</c:v>
                </c:pt>
                <c:pt idx="22">
                  <c:v>87</c:v>
                </c:pt>
                <c:pt idx="23">
                  <c:v>84</c:v>
                </c:pt>
                <c:pt idx="24">
                  <c:v>84</c:v>
                </c:pt>
                <c:pt idx="25">
                  <c:v>103</c:v>
                </c:pt>
                <c:pt idx="26">
                  <c:v>87</c:v>
                </c:pt>
                <c:pt idx="27">
                  <c:v>85</c:v>
                </c:pt>
                <c:pt idx="28">
                  <c:v>100</c:v>
                </c:pt>
                <c:pt idx="29">
                  <c:v>88</c:v>
                </c:pt>
                <c:pt idx="30">
                  <c:v>86</c:v>
                </c:pt>
                <c:pt idx="31">
                  <c:v>90</c:v>
                </c:pt>
                <c:pt idx="32">
                  <c:v>93</c:v>
                </c:pt>
                <c:pt idx="33">
                  <c:v>87</c:v>
                </c:pt>
                <c:pt idx="34">
                  <c:v>88</c:v>
                </c:pt>
                <c:pt idx="3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0C-4B3C-B9CC-53DB69E5986C}"/>
            </c:ext>
          </c:extLst>
        </c:ser>
        <c:ser>
          <c:idx val="7"/>
          <c:order val="7"/>
          <c:tx>
            <c:strRef>
              <c:f>'[1]자가혈당(FBG)'!$C$9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'[1]자가혈당(FBG)'!$D$1:$AM$1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'[1]자가혈당(FBG)'!$D$9:$AM$9</c:f>
              <c:numCache>
                <c:formatCode>General</c:formatCode>
                <c:ptCount val="36"/>
                <c:pt idx="0">
                  <c:v>83</c:v>
                </c:pt>
                <c:pt idx="1">
                  <c:v>86</c:v>
                </c:pt>
                <c:pt idx="2">
                  <c:v>86</c:v>
                </c:pt>
                <c:pt idx="3">
                  <c:v>80</c:v>
                </c:pt>
                <c:pt idx="4">
                  <c:v>88</c:v>
                </c:pt>
                <c:pt idx="5">
                  <c:v>84</c:v>
                </c:pt>
                <c:pt idx="6">
                  <c:v>84</c:v>
                </c:pt>
                <c:pt idx="7">
                  <c:v>78</c:v>
                </c:pt>
                <c:pt idx="8">
                  <c:v>90</c:v>
                </c:pt>
                <c:pt idx="9">
                  <c:v>81</c:v>
                </c:pt>
                <c:pt idx="10">
                  <c:v>81</c:v>
                </c:pt>
                <c:pt idx="11">
                  <c:v>82</c:v>
                </c:pt>
                <c:pt idx="12">
                  <c:v>88</c:v>
                </c:pt>
                <c:pt idx="13">
                  <c:v>91</c:v>
                </c:pt>
                <c:pt idx="14">
                  <c:v>84</c:v>
                </c:pt>
                <c:pt idx="15">
                  <c:v>107</c:v>
                </c:pt>
                <c:pt idx="16">
                  <c:v>92</c:v>
                </c:pt>
                <c:pt idx="17">
                  <c:v>84</c:v>
                </c:pt>
                <c:pt idx="18">
                  <c:v>88</c:v>
                </c:pt>
                <c:pt idx="19">
                  <c:v>83</c:v>
                </c:pt>
                <c:pt idx="20">
                  <c:v>81</c:v>
                </c:pt>
                <c:pt idx="21">
                  <c:v>96</c:v>
                </c:pt>
                <c:pt idx="22">
                  <c:v>96</c:v>
                </c:pt>
                <c:pt idx="23">
                  <c:v>93</c:v>
                </c:pt>
                <c:pt idx="24">
                  <c:v>102</c:v>
                </c:pt>
                <c:pt idx="25">
                  <c:v>105</c:v>
                </c:pt>
                <c:pt idx="26">
                  <c:v>96</c:v>
                </c:pt>
                <c:pt idx="27">
                  <c:v>83</c:v>
                </c:pt>
                <c:pt idx="28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0C-4B3C-B9CC-53DB69E59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394895"/>
        <c:axId val="466389135"/>
      </c:lineChart>
      <c:catAx>
        <c:axId val="466394895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6389135"/>
        <c:crosses val="autoZero"/>
        <c:auto val="1"/>
        <c:lblAlgn val="ctr"/>
        <c:lblOffset val="100"/>
        <c:noMultiLvlLbl val="0"/>
      </c:catAx>
      <c:valAx>
        <c:axId val="466389135"/>
        <c:scaling>
          <c:orientation val="minMax"/>
          <c:max val="13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Self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glucose monitoring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2.8815782014595622E-3"/>
              <c:y val="0.19515536890435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63948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>
                <a:solidFill>
                  <a:sysClr val="windowText" lastClr="000000"/>
                </a:solidFill>
              </a:rPr>
              <a:t>Cohort</a:t>
            </a:r>
            <a:r>
              <a:rPr lang="en-US" altLang="ko-KR" b="1" baseline="0">
                <a:solidFill>
                  <a:sysClr val="windowText" lastClr="000000"/>
                </a:solidFill>
              </a:rPr>
              <a:t> B2</a:t>
            </a:r>
            <a:endParaRPr lang="ko-KR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4676250625273345"/>
          <c:y val="5.363118670824366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7740238024578498E-2"/>
          <c:y val="0.12516134237900459"/>
          <c:w val="0.92569866387598465"/>
          <c:h val="0.67251744304927874"/>
        </c:manualLayout>
      </c:layout>
      <c:lineChart>
        <c:grouping val="standard"/>
        <c:varyColors val="0"/>
        <c:ser>
          <c:idx val="0"/>
          <c:order val="0"/>
          <c:tx>
            <c:strRef>
              <c:f>'[1]자가혈당(FBG)'!$C$11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'[1]자가혈당(FBG)'!$D$10:$AM$10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'[1]자가혈당(FBG)'!$D$11:$AM$11</c:f>
              <c:numCache>
                <c:formatCode>General</c:formatCode>
                <c:ptCount val="36"/>
                <c:pt idx="0">
                  <c:v>103</c:v>
                </c:pt>
                <c:pt idx="1">
                  <c:v>91</c:v>
                </c:pt>
                <c:pt idx="2">
                  <c:v>94</c:v>
                </c:pt>
                <c:pt idx="3">
                  <c:v>97</c:v>
                </c:pt>
                <c:pt idx="4">
                  <c:v>101</c:v>
                </c:pt>
                <c:pt idx="5">
                  <c:v>95</c:v>
                </c:pt>
                <c:pt idx="6">
                  <c:v>91</c:v>
                </c:pt>
                <c:pt idx="7">
                  <c:v>92</c:v>
                </c:pt>
                <c:pt idx="8">
                  <c:v>91</c:v>
                </c:pt>
                <c:pt idx="9">
                  <c:v>94</c:v>
                </c:pt>
                <c:pt idx="10">
                  <c:v>92</c:v>
                </c:pt>
                <c:pt idx="11">
                  <c:v>94</c:v>
                </c:pt>
                <c:pt idx="12">
                  <c:v>93</c:v>
                </c:pt>
                <c:pt idx="13">
                  <c:v>96</c:v>
                </c:pt>
                <c:pt idx="14">
                  <c:v>87</c:v>
                </c:pt>
                <c:pt idx="15">
                  <c:v>93</c:v>
                </c:pt>
                <c:pt idx="16">
                  <c:v>92</c:v>
                </c:pt>
                <c:pt idx="17">
                  <c:v>92</c:v>
                </c:pt>
                <c:pt idx="18">
                  <c:v>94</c:v>
                </c:pt>
                <c:pt idx="19">
                  <c:v>91</c:v>
                </c:pt>
                <c:pt idx="20">
                  <c:v>95</c:v>
                </c:pt>
                <c:pt idx="21">
                  <c:v>90</c:v>
                </c:pt>
                <c:pt idx="22">
                  <c:v>93</c:v>
                </c:pt>
                <c:pt idx="23">
                  <c:v>92</c:v>
                </c:pt>
                <c:pt idx="24">
                  <c:v>92</c:v>
                </c:pt>
                <c:pt idx="25">
                  <c:v>93</c:v>
                </c:pt>
                <c:pt idx="26">
                  <c:v>94</c:v>
                </c:pt>
                <c:pt idx="27">
                  <c:v>89</c:v>
                </c:pt>
                <c:pt idx="28">
                  <c:v>99</c:v>
                </c:pt>
                <c:pt idx="29">
                  <c:v>78</c:v>
                </c:pt>
                <c:pt idx="30">
                  <c:v>99</c:v>
                </c:pt>
                <c:pt idx="31">
                  <c:v>98</c:v>
                </c:pt>
                <c:pt idx="32">
                  <c:v>92</c:v>
                </c:pt>
                <c:pt idx="33">
                  <c:v>101</c:v>
                </c:pt>
                <c:pt idx="34">
                  <c:v>95</c:v>
                </c:pt>
                <c:pt idx="35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9A-4BDC-B039-1EE5E076E41C}"/>
            </c:ext>
          </c:extLst>
        </c:ser>
        <c:ser>
          <c:idx val="1"/>
          <c:order val="1"/>
          <c:tx>
            <c:strRef>
              <c:f>'[1]자가혈당(FBG)'!$C$12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'[1]자가혈당(FBG)'!$D$10:$AM$10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'[1]자가혈당(FBG)'!$D$12:$AM$12</c:f>
              <c:numCache>
                <c:formatCode>General</c:formatCode>
                <c:ptCount val="36"/>
                <c:pt idx="0">
                  <c:v>93</c:v>
                </c:pt>
                <c:pt idx="1">
                  <c:v>100</c:v>
                </c:pt>
                <c:pt idx="2">
                  <c:v>96</c:v>
                </c:pt>
                <c:pt idx="3">
                  <c:v>98</c:v>
                </c:pt>
                <c:pt idx="4">
                  <c:v>89</c:v>
                </c:pt>
                <c:pt idx="5">
                  <c:v>94</c:v>
                </c:pt>
                <c:pt idx="6">
                  <c:v>82</c:v>
                </c:pt>
                <c:pt idx="7">
                  <c:v>90</c:v>
                </c:pt>
                <c:pt idx="8">
                  <c:v>87</c:v>
                </c:pt>
                <c:pt idx="9">
                  <c:v>94</c:v>
                </c:pt>
                <c:pt idx="10">
                  <c:v>90</c:v>
                </c:pt>
                <c:pt idx="11">
                  <c:v>94</c:v>
                </c:pt>
                <c:pt idx="12">
                  <c:v>92</c:v>
                </c:pt>
                <c:pt idx="13">
                  <c:v>88</c:v>
                </c:pt>
                <c:pt idx="14">
                  <c:v>87</c:v>
                </c:pt>
                <c:pt idx="15">
                  <c:v>87</c:v>
                </c:pt>
                <c:pt idx="16">
                  <c:v>81</c:v>
                </c:pt>
                <c:pt idx="17">
                  <c:v>87</c:v>
                </c:pt>
                <c:pt idx="18">
                  <c:v>90</c:v>
                </c:pt>
                <c:pt idx="19">
                  <c:v>92</c:v>
                </c:pt>
                <c:pt idx="20">
                  <c:v>86</c:v>
                </c:pt>
                <c:pt idx="21">
                  <c:v>92</c:v>
                </c:pt>
                <c:pt idx="22">
                  <c:v>91</c:v>
                </c:pt>
                <c:pt idx="23">
                  <c:v>92</c:v>
                </c:pt>
                <c:pt idx="24">
                  <c:v>94</c:v>
                </c:pt>
                <c:pt idx="25">
                  <c:v>90</c:v>
                </c:pt>
                <c:pt idx="26">
                  <c:v>92</c:v>
                </c:pt>
                <c:pt idx="27">
                  <c:v>93</c:v>
                </c:pt>
                <c:pt idx="28">
                  <c:v>100</c:v>
                </c:pt>
                <c:pt idx="29">
                  <c:v>90</c:v>
                </c:pt>
                <c:pt idx="30">
                  <c:v>97</c:v>
                </c:pt>
                <c:pt idx="31">
                  <c:v>90</c:v>
                </c:pt>
                <c:pt idx="32">
                  <c:v>98</c:v>
                </c:pt>
                <c:pt idx="33">
                  <c:v>87</c:v>
                </c:pt>
                <c:pt idx="34">
                  <c:v>98</c:v>
                </c:pt>
                <c:pt idx="3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9A-4BDC-B039-1EE5E076E41C}"/>
            </c:ext>
          </c:extLst>
        </c:ser>
        <c:ser>
          <c:idx val="2"/>
          <c:order val="2"/>
          <c:tx>
            <c:strRef>
              <c:f>'[1]자가혈당(FBG)'!$C$13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'[1]자가혈당(FBG)'!$D$10:$AM$10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'[1]자가혈당(FBG)'!$D$13:$AM$13</c:f>
              <c:numCache>
                <c:formatCode>General</c:formatCode>
                <c:ptCount val="36"/>
                <c:pt idx="0">
                  <c:v>94</c:v>
                </c:pt>
                <c:pt idx="1">
                  <c:v>83</c:v>
                </c:pt>
                <c:pt idx="2">
                  <c:v>89</c:v>
                </c:pt>
                <c:pt idx="3">
                  <c:v>91</c:v>
                </c:pt>
                <c:pt idx="4">
                  <c:v>87</c:v>
                </c:pt>
                <c:pt idx="5">
                  <c:v>88</c:v>
                </c:pt>
                <c:pt idx="6">
                  <c:v>90</c:v>
                </c:pt>
                <c:pt idx="7">
                  <c:v>93</c:v>
                </c:pt>
                <c:pt idx="8">
                  <c:v>86</c:v>
                </c:pt>
                <c:pt idx="9">
                  <c:v>87</c:v>
                </c:pt>
                <c:pt idx="10">
                  <c:v>100</c:v>
                </c:pt>
                <c:pt idx="11">
                  <c:v>98</c:v>
                </c:pt>
                <c:pt idx="13">
                  <c:v>95</c:v>
                </c:pt>
                <c:pt idx="14">
                  <c:v>89</c:v>
                </c:pt>
                <c:pt idx="18">
                  <c:v>99</c:v>
                </c:pt>
                <c:pt idx="19">
                  <c:v>102</c:v>
                </c:pt>
                <c:pt idx="20">
                  <c:v>100</c:v>
                </c:pt>
                <c:pt idx="21">
                  <c:v>88</c:v>
                </c:pt>
                <c:pt idx="22">
                  <c:v>87</c:v>
                </c:pt>
                <c:pt idx="25">
                  <c:v>87</c:v>
                </c:pt>
                <c:pt idx="26">
                  <c:v>94</c:v>
                </c:pt>
                <c:pt idx="27">
                  <c:v>91</c:v>
                </c:pt>
                <c:pt idx="28">
                  <c:v>98</c:v>
                </c:pt>
                <c:pt idx="29">
                  <c:v>91</c:v>
                </c:pt>
                <c:pt idx="30">
                  <c:v>99</c:v>
                </c:pt>
                <c:pt idx="31">
                  <c:v>108</c:v>
                </c:pt>
                <c:pt idx="32">
                  <c:v>86</c:v>
                </c:pt>
                <c:pt idx="33">
                  <c:v>103</c:v>
                </c:pt>
                <c:pt idx="34">
                  <c:v>94</c:v>
                </c:pt>
                <c:pt idx="35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9A-4BDC-B039-1EE5E076E41C}"/>
            </c:ext>
          </c:extLst>
        </c:ser>
        <c:ser>
          <c:idx val="3"/>
          <c:order val="3"/>
          <c:tx>
            <c:strRef>
              <c:f>'[1]자가혈당(FBG)'!$C$14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'[1]자가혈당(FBG)'!$D$10:$AM$10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'[1]자가혈당(FBG)'!$D$14:$AM$14</c:f>
              <c:numCache>
                <c:formatCode>General</c:formatCode>
                <c:ptCount val="36"/>
                <c:pt idx="0">
                  <c:v>104</c:v>
                </c:pt>
                <c:pt idx="1">
                  <c:v>107</c:v>
                </c:pt>
                <c:pt idx="2">
                  <c:v>108</c:v>
                </c:pt>
                <c:pt idx="3">
                  <c:v>109</c:v>
                </c:pt>
                <c:pt idx="4">
                  <c:v>102</c:v>
                </c:pt>
                <c:pt idx="5">
                  <c:v>98</c:v>
                </c:pt>
                <c:pt idx="6">
                  <c:v>103</c:v>
                </c:pt>
                <c:pt idx="7">
                  <c:v>90</c:v>
                </c:pt>
                <c:pt idx="8">
                  <c:v>100</c:v>
                </c:pt>
                <c:pt idx="9">
                  <c:v>107</c:v>
                </c:pt>
                <c:pt idx="10">
                  <c:v>103</c:v>
                </c:pt>
                <c:pt idx="11">
                  <c:v>100</c:v>
                </c:pt>
                <c:pt idx="12">
                  <c:v>102</c:v>
                </c:pt>
                <c:pt idx="13">
                  <c:v>105</c:v>
                </c:pt>
                <c:pt idx="14">
                  <c:v>100</c:v>
                </c:pt>
                <c:pt idx="15">
                  <c:v>109</c:v>
                </c:pt>
                <c:pt idx="16">
                  <c:v>102</c:v>
                </c:pt>
                <c:pt idx="17">
                  <c:v>97</c:v>
                </c:pt>
                <c:pt idx="18">
                  <c:v>102</c:v>
                </c:pt>
                <c:pt idx="19">
                  <c:v>100</c:v>
                </c:pt>
                <c:pt idx="20">
                  <c:v>106</c:v>
                </c:pt>
                <c:pt idx="21">
                  <c:v>100</c:v>
                </c:pt>
                <c:pt idx="23">
                  <c:v>113</c:v>
                </c:pt>
                <c:pt idx="24">
                  <c:v>98</c:v>
                </c:pt>
                <c:pt idx="25">
                  <c:v>108</c:v>
                </c:pt>
                <c:pt idx="26">
                  <c:v>97</c:v>
                </c:pt>
                <c:pt idx="27">
                  <c:v>96</c:v>
                </c:pt>
                <c:pt idx="28">
                  <c:v>100</c:v>
                </c:pt>
                <c:pt idx="29">
                  <c:v>99</c:v>
                </c:pt>
                <c:pt idx="30">
                  <c:v>94</c:v>
                </c:pt>
                <c:pt idx="31">
                  <c:v>100</c:v>
                </c:pt>
                <c:pt idx="32">
                  <c:v>92</c:v>
                </c:pt>
                <c:pt idx="33">
                  <c:v>109</c:v>
                </c:pt>
                <c:pt idx="34">
                  <c:v>112</c:v>
                </c:pt>
                <c:pt idx="35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9A-4BDC-B039-1EE5E076E41C}"/>
            </c:ext>
          </c:extLst>
        </c:ser>
        <c:ser>
          <c:idx val="4"/>
          <c:order val="4"/>
          <c:tx>
            <c:strRef>
              <c:f>'[1]자가혈당(FBG)'!$C$15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'[1]자가혈당(FBG)'!$D$10:$AM$10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'[1]자가혈당(FBG)'!$D$15:$AM$15</c:f>
              <c:numCache>
                <c:formatCode>General</c:formatCode>
                <c:ptCount val="36"/>
                <c:pt idx="0">
                  <c:v>89</c:v>
                </c:pt>
                <c:pt idx="1">
                  <c:v>98</c:v>
                </c:pt>
                <c:pt idx="2">
                  <c:v>87</c:v>
                </c:pt>
                <c:pt idx="3">
                  <c:v>92</c:v>
                </c:pt>
                <c:pt idx="4">
                  <c:v>87</c:v>
                </c:pt>
                <c:pt idx="5">
                  <c:v>97</c:v>
                </c:pt>
                <c:pt idx="6">
                  <c:v>100</c:v>
                </c:pt>
                <c:pt idx="7">
                  <c:v>95</c:v>
                </c:pt>
                <c:pt idx="8">
                  <c:v>106</c:v>
                </c:pt>
                <c:pt idx="9">
                  <c:v>114</c:v>
                </c:pt>
                <c:pt idx="10">
                  <c:v>93</c:v>
                </c:pt>
                <c:pt idx="11">
                  <c:v>105</c:v>
                </c:pt>
                <c:pt idx="12">
                  <c:v>112</c:v>
                </c:pt>
                <c:pt idx="13">
                  <c:v>99</c:v>
                </c:pt>
                <c:pt idx="14">
                  <c:v>101</c:v>
                </c:pt>
                <c:pt idx="15">
                  <c:v>95</c:v>
                </c:pt>
                <c:pt idx="16">
                  <c:v>99</c:v>
                </c:pt>
                <c:pt idx="17">
                  <c:v>97</c:v>
                </c:pt>
                <c:pt idx="18">
                  <c:v>109</c:v>
                </c:pt>
                <c:pt idx="19">
                  <c:v>95</c:v>
                </c:pt>
                <c:pt idx="20">
                  <c:v>104</c:v>
                </c:pt>
                <c:pt idx="21">
                  <c:v>95</c:v>
                </c:pt>
                <c:pt idx="22">
                  <c:v>108</c:v>
                </c:pt>
                <c:pt idx="24">
                  <c:v>86</c:v>
                </c:pt>
                <c:pt idx="25">
                  <c:v>111</c:v>
                </c:pt>
                <c:pt idx="26">
                  <c:v>105</c:v>
                </c:pt>
                <c:pt idx="27">
                  <c:v>102</c:v>
                </c:pt>
                <c:pt idx="28">
                  <c:v>107</c:v>
                </c:pt>
                <c:pt idx="29">
                  <c:v>101</c:v>
                </c:pt>
                <c:pt idx="30">
                  <c:v>97</c:v>
                </c:pt>
                <c:pt idx="31">
                  <c:v>96</c:v>
                </c:pt>
                <c:pt idx="32">
                  <c:v>96</c:v>
                </c:pt>
                <c:pt idx="33">
                  <c:v>110</c:v>
                </c:pt>
                <c:pt idx="34">
                  <c:v>103</c:v>
                </c:pt>
                <c:pt idx="35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9A-4BDC-B039-1EE5E076E41C}"/>
            </c:ext>
          </c:extLst>
        </c:ser>
        <c:ser>
          <c:idx val="5"/>
          <c:order val="5"/>
          <c:tx>
            <c:strRef>
              <c:f>'[1]자가혈당(FBG)'!$C$16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'[1]자가혈당(FBG)'!$D$10:$AM$10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'[1]자가혈당(FBG)'!$D$16:$AM$16</c:f>
              <c:numCache>
                <c:formatCode>General</c:formatCode>
                <c:ptCount val="36"/>
                <c:pt idx="0">
                  <c:v>103</c:v>
                </c:pt>
                <c:pt idx="1">
                  <c:v>96</c:v>
                </c:pt>
                <c:pt idx="2">
                  <c:v>87</c:v>
                </c:pt>
                <c:pt idx="3">
                  <c:v>102</c:v>
                </c:pt>
                <c:pt idx="4">
                  <c:v>112</c:v>
                </c:pt>
                <c:pt idx="5">
                  <c:v>101</c:v>
                </c:pt>
                <c:pt idx="6">
                  <c:v>93</c:v>
                </c:pt>
                <c:pt idx="7">
                  <c:v>96</c:v>
                </c:pt>
                <c:pt idx="8">
                  <c:v>104</c:v>
                </c:pt>
                <c:pt idx="9">
                  <c:v>106</c:v>
                </c:pt>
                <c:pt idx="10">
                  <c:v>106</c:v>
                </c:pt>
                <c:pt idx="11">
                  <c:v>96</c:v>
                </c:pt>
                <c:pt idx="12">
                  <c:v>99</c:v>
                </c:pt>
                <c:pt idx="13">
                  <c:v>99</c:v>
                </c:pt>
                <c:pt idx="14">
                  <c:v>93</c:v>
                </c:pt>
                <c:pt idx="15">
                  <c:v>102</c:v>
                </c:pt>
                <c:pt idx="16">
                  <c:v>102</c:v>
                </c:pt>
                <c:pt idx="17">
                  <c:v>99</c:v>
                </c:pt>
                <c:pt idx="18">
                  <c:v>99</c:v>
                </c:pt>
                <c:pt idx="20">
                  <c:v>102</c:v>
                </c:pt>
                <c:pt idx="21">
                  <c:v>100</c:v>
                </c:pt>
                <c:pt idx="22">
                  <c:v>94</c:v>
                </c:pt>
                <c:pt idx="24">
                  <c:v>87</c:v>
                </c:pt>
                <c:pt idx="25">
                  <c:v>98</c:v>
                </c:pt>
                <c:pt idx="26">
                  <c:v>97</c:v>
                </c:pt>
                <c:pt idx="27">
                  <c:v>99</c:v>
                </c:pt>
                <c:pt idx="28">
                  <c:v>100</c:v>
                </c:pt>
                <c:pt idx="29">
                  <c:v>96</c:v>
                </c:pt>
                <c:pt idx="30">
                  <c:v>94</c:v>
                </c:pt>
                <c:pt idx="31">
                  <c:v>88</c:v>
                </c:pt>
                <c:pt idx="32">
                  <c:v>93</c:v>
                </c:pt>
                <c:pt idx="33">
                  <c:v>110</c:v>
                </c:pt>
                <c:pt idx="34">
                  <c:v>103</c:v>
                </c:pt>
                <c:pt idx="35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9A-4BDC-B039-1EE5E076E41C}"/>
            </c:ext>
          </c:extLst>
        </c:ser>
        <c:ser>
          <c:idx val="6"/>
          <c:order val="6"/>
          <c:tx>
            <c:strRef>
              <c:f>'[1]자가혈당(FBG)'!$C$17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'[1]자가혈당(FBG)'!$D$10:$AM$10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'[1]자가혈당(FBG)'!$D$17:$AM$17</c:f>
              <c:numCache>
                <c:formatCode>General</c:formatCode>
                <c:ptCount val="36"/>
                <c:pt idx="0">
                  <c:v>91</c:v>
                </c:pt>
                <c:pt idx="1">
                  <c:v>87</c:v>
                </c:pt>
                <c:pt idx="2">
                  <c:v>84</c:v>
                </c:pt>
                <c:pt idx="3">
                  <c:v>87</c:v>
                </c:pt>
                <c:pt idx="4">
                  <c:v>85</c:v>
                </c:pt>
                <c:pt idx="5">
                  <c:v>85</c:v>
                </c:pt>
                <c:pt idx="6">
                  <c:v>93</c:v>
                </c:pt>
                <c:pt idx="7">
                  <c:v>93</c:v>
                </c:pt>
                <c:pt idx="8">
                  <c:v>83</c:v>
                </c:pt>
                <c:pt idx="9">
                  <c:v>80</c:v>
                </c:pt>
                <c:pt idx="10">
                  <c:v>90</c:v>
                </c:pt>
                <c:pt idx="11">
                  <c:v>87</c:v>
                </c:pt>
                <c:pt idx="12">
                  <c:v>96</c:v>
                </c:pt>
                <c:pt idx="13">
                  <c:v>86</c:v>
                </c:pt>
                <c:pt idx="14">
                  <c:v>94</c:v>
                </c:pt>
                <c:pt idx="15">
                  <c:v>86</c:v>
                </c:pt>
                <c:pt idx="16">
                  <c:v>83</c:v>
                </c:pt>
                <c:pt idx="17">
                  <c:v>73</c:v>
                </c:pt>
                <c:pt idx="18">
                  <c:v>72</c:v>
                </c:pt>
                <c:pt idx="19">
                  <c:v>87</c:v>
                </c:pt>
                <c:pt idx="20">
                  <c:v>93</c:v>
                </c:pt>
                <c:pt idx="21">
                  <c:v>90</c:v>
                </c:pt>
                <c:pt idx="22">
                  <c:v>91</c:v>
                </c:pt>
                <c:pt idx="23">
                  <c:v>90</c:v>
                </c:pt>
                <c:pt idx="24">
                  <c:v>84</c:v>
                </c:pt>
                <c:pt idx="25">
                  <c:v>81</c:v>
                </c:pt>
                <c:pt idx="26">
                  <c:v>72</c:v>
                </c:pt>
                <c:pt idx="27">
                  <c:v>86</c:v>
                </c:pt>
                <c:pt idx="28">
                  <c:v>87</c:v>
                </c:pt>
                <c:pt idx="29">
                  <c:v>94</c:v>
                </c:pt>
                <c:pt idx="30">
                  <c:v>91</c:v>
                </c:pt>
                <c:pt idx="31">
                  <c:v>79</c:v>
                </c:pt>
                <c:pt idx="32">
                  <c:v>86</c:v>
                </c:pt>
                <c:pt idx="33">
                  <c:v>86</c:v>
                </c:pt>
                <c:pt idx="34">
                  <c:v>94</c:v>
                </c:pt>
                <c:pt idx="35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9A-4BDC-B039-1EE5E076E41C}"/>
            </c:ext>
          </c:extLst>
        </c:ser>
        <c:ser>
          <c:idx val="7"/>
          <c:order val="7"/>
          <c:tx>
            <c:strRef>
              <c:f>'[1]자가혈당(FBG)'!$C$18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'[1]자가혈당(FBG)'!$D$10:$AM$10</c:f>
              <c:strCache>
                <c:ptCount val="3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  <c:pt idx="6">
                  <c:v>D7</c:v>
                </c:pt>
                <c:pt idx="7">
                  <c:v>D8</c:v>
                </c:pt>
                <c:pt idx="8">
                  <c:v>D9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  <c:pt idx="28">
                  <c:v>D29</c:v>
                </c:pt>
                <c:pt idx="29">
                  <c:v>D30</c:v>
                </c:pt>
                <c:pt idx="30">
                  <c:v>D31</c:v>
                </c:pt>
                <c:pt idx="31">
                  <c:v>D32</c:v>
                </c:pt>
                <c:pt idx="32">
                  <c:v>D33</c:v>
                </c:pt>
                <c:pt idx="33">
                  <c:v>D34</c:v>
                </c:pt>
                <c:pt idx="34">
                  <c:v>D35</c:v>
                </c:pt>
                <c:pt idx="35">
                  <c:v>D36</c:v>
                </c:pt>
              </c:strCache>
            </c:strRef>
          </c:cat>
          <c:val>
            <c:numRef>
              <c:f>'[1]자가혈당(FBG)'!$D$18:$AM$18</c:f>
              <c:numCache>
                <c:formatCode>General</c:formatCode>
                <c:ptCount val="36"/>
                <c:pt idx="0">
                  <c:v>91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101</c:v>
                </c:pt>
                <c:pt idx="5">
                  <c:v>96</c:v>
                </c:pt>
                <c:pt idx="6">
                  <c:v>86</c:v>
                </c:pt>
                <c:pt idx="7">
                  <c:v>89</c:v>
                </c:pt>
                <c:pt idx="8">
                  <c:v>95</c:v>
                </c:pt>
                <c:pt idx="9">
                  <c:v>98</c:v>
                </c:pt>
                <c:pt idx="10">
                  <c:v>92</c:v>
                </c:pt>
                <c:pt idx="11">
                  <c:v>94</c:v>
                </c:pt>
                <c:pt idx="12">
                  <c:v>101</c:v>
                </c:pt>
                <c:pt idx="13">
                  <c:v>84</c:v>
                </c:pt>
                <c:pt idx="14">
                  <c:v>88</c:v>
                </c:pt>
                <c:pt idx="15">
                  <c:v>84</c:v>
                </c:pt>
                <c:pt idx="16">
                  <c:v>86</c:v>
                </c:pt>
                <c:pt idx="17">
                  <c:v>85</c:v>
                </c:pt>
                <c:pt idx="18">
                  <c:v>91</c:v>
                </c:pt>
                <c:pt idx="19">
                  <c:v>95</c:v>
                </c:pt>
                <c:pt idx="20">
                  <c:v>99</c:v>
                </c:pt>
                <c:pt idx="21">
                  <c:v>86</c:v>
                </c:pt>
                <c:pt idx="22">
                  <c:v>88</c:v>
                </c:pt>
                <c:pt idx="23">
                  <c:v>88</c:v>
                </c:pt>
                <c:pt idx="24">
                  <c:v>91</c:v>
                </c:pt>
                <c:pt idx="25">
                  <c:v>87</c:v>
                </c:pt>
                <c:pt idx="26">
                  <c:v>92</c:v>
                </c:pt>
                <c:pt idx="27">
                  <c:v>91</c:v>
                </c:pt>
                <c:pt idx="28">
                  <c:v>86</c:v>
                </c:pt>
                <c:pt idx="29">
                  <c:v>86</c:v>
                </c:pt>
                <c:pt idx="30">
                  <c:v>88</c:v>
                </c:pt>
                <c:pt idx="31">
                  <c:v>78</c:v>
                </c:pt>
                <c:pt idx="32">
                  <c:v>90</c:v>
                </c:pt>
                <c:pt idx="33">
                  <c:v>94</c:v>
                </c:pt>
                <c:pt idx="34">
                  <c:v>92</c:v>
                </c:pt>
                <c:pt idx="3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9A-4BDC-B039-1EE5E076E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394895"/>
        <c:axId val="466389135"/>
      </c:lineChart>
      <c:catAx>
        <c:axId val="466394895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6389135"/>
        <c:crosses val="autoZero"/>
        <c:auto val="1"/>
        <c:lblAlgn val="ctr"/>
        <c:lblOffset val="100"/>
        <c:noMultiLvlLbl val="0"/>
      </c:catAx>
      <c:valAx>
        <c:axId val="466389135"/>
        <c:scaling>
          <c:orientation val="minMax"/>
          <c:max val="13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Self</a:t>
                </a:r>
                <a:r>
                  <a:rPr lang="en-US" altLang="ko-KR" sz="1200" b="1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glucose monitoring</a:t>
                </a:r>
                <a:endParaRPr lang="ko-KR" altLang="en-US" sz="12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2.8815782014595622E-3"/>
              <c:y val="0.19515536890435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63948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OGTT</a:t>
            </a:r>
            <a:r>
              <a:rPr lang="en-US" altLang="ko-KR" b="1" baseline="0"/>
              <a:t> _cohort B1 _D30</a:t>
            </a:r>
            <a:endParaRPr lang="ko-KR" altLang="en-US" b="1"/>
          </a:p>
        </c:rich>
      </c:tx>
      <c:layout>
        <c:manualLayout>
          <c:xMode val="edge"/>
          <c:yMode val="edge"/>
          <c:x val="0.34338483373884832"/>
          <c:y val="3.61666666666666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899756690997568"/>
          <c:y val="0.12904261529480443"/>
          <c:w val="0.83343755068937531"/>
          <c:h val="0.61183715277777784"/>
        </c:manualLayout>
      </c:layout>
      <c:lineChart>
        <c:grouping val="standard"/>
        <c:varyColors val="0"/>
        <c:ser>
          <c:idx val="8"/>
          <c:order val="0"/>
          <c:tx>
            <c:strRef>
              <c:f>OGTT!$O$4</c:f>
              <c:strCache>
                <c:ptCount val="1"/>
                <c:pt idx="0">
                  <c:v>B1-010</c:v>
                </c:pt>
              </c:strCache>
            </c:strRef>
          </c:tx>
          <c:cat>
            <c:strRef>
              <c:f>OGTT!$P$3:$T$3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OGTT!$P$4:$T$4</c:f>
              <c:numCache>
                <c:formatCode>General</c:formatCode>
                <c:ptCount val="5"/>
                <c:pt idx="0">
                  <c:v>80</c:v>
                </c:pt>
                <c:pt idx="1">
                  <c:v>132</c:v>
                </c:pt>
                <c:pt idx="2">
                  <c:v>118</c:v>
                </c:pt>
                <c:pt idx="3">
                  <c:v>92</c:v>
                </c:pt>
                <c:pt idx="4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0AA-443B-A8D3-EBD750D97B9B}"/>
            </c:ext>
          </c:extLst>
        </c:ser>
        <c:ser>
          <c:idx val="9"/>
          <c:order val="1"/>
          <c:tx>
            <c:strRef>
              <c:f>OGTT!$O$5</c:f>
              <c:strCache>
                <c:ptCount val="1"/>
                <c:pt idx="0">
                  <c:v>B1-020</c:v>
                </c:pt>
              </c:strCache>
            </c:strRef>
          </c:tx>
          <c:cat>
            <c:strRef>
              <c:f>OGTT!$P$3:$T$3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OGTT!$P$5:$T$5</c:f>
              <c:numCache>
                <c:formatCode>General</c:formatCode>
                <c:ptCount val="5"/>
                <c:pt idx="0">
                  <c:v>111</c:v>
                </c:pt>
                <c:pt idx="1">
                  <c:v>75</c:v>
                </c:pt>
                <c:pt idx="2">
                  <c:v>119</c:v>
                </c:pt>
                <c:pt idx="3">
                  <c:v>141</c:v>
                </c:pt>
                <c:pt idx="4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0AA-443B-A8D3-EBD750D97B9B}"/>
            </c:ext>
          </c:extLst>
        </c:ser>
        <c:ser>
          <c:idx val="10"/>
          <c:order val="2"/>
          <c:tx>
            <c:strRef>
              <c:f>OGTT!$O$6</c:f>
              <c:strCache>
                <c:ptCount val="1"/>
                <c:pt idx="0">
                  <c:v>B1-030</c:v>
                </c:pt>
              </c:strCache>
            </c:strRef>
          </c:tx>
          <c:cat>
            <c:strRef>
              <c:f>OGTT!$P$3:$T$3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OGTT!$P$6:$T$6</c:f>
              <c:numCache>
                <c:formatCode>General</c:formatCode>
                <c:ptCount val="5"/>
                <c:pt idx="0">
                  <c:v>85</c:v>
                </c:pt>
                <c:pt idx="1">
                  <c:v>133</c:v>
                </c:pt>
                <c:pt idx="2">
                  <c:v>184</c:v>
                </c:pt>
                <c:pt idx="3">
                  <c:v>168</c:v>
                </c:pt>
                <c:pt idx="4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0AA-443B-A8D3-EBD750D97B9B}"/>
            </c:ext>
          </c:extLst>
        </c:ser>
        <c:ser>
          <c:idx val="11"/>
          <c:order val="3"/>
          <c:tx>
            <c:strRef>
              <c:f>OGTT!$O$7</c:f>
              <c:strCache>
                <c:ptCount val="1"/>
                <c:pt idx="0">
                  <c:v>B1-040</c:v>
                </c:pt>
              </c:strCache>
            </c:strRef>
          </c:tx>
          <c:cat>
            <c:strRef>
              <c:f>OGTT!$P$3:$T$3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OGTT!$P$7:$T$7</c:f>
              <c:numCache>
                <c:formatCode>General</c:formatCode>
                <c:ptCount val="5"/>
                <c:pt idx="0">
                  <c:v>115</c:v>
                </c:pt>
                <c:pt idx="1">
                  <c:v>238</c:v>
                </c:pt>
                <c:pt idx="2">
                  <c:v>255</c:v>
                </c:pt>
                <c:pt idx="3">
                  <c:v>212</c:v>
                </c:pt>
                <c:pt idx="4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0AA-443B-A8D3-EBD750D97B9B}"/>
            </c:ext>
          </c:extLst>
        </c:ser>
        <c:ser>
          <c:idx val="12"/>
          <c:order val="4"/>
          <c:tx>
            <c:strRef>
              <c:f>OGTT!$O$8</c:f>
              <c:strCache>
                <c:ptCount val="1"/>
                <c:pt idx="0">
                  <c:v>B1-050</c:v>
                </c:pt>
              </c:strCache>
            </c:strRef>
          </c:tx>
          <c:cat>
            <c:strRef>
              <c:f>OGTT!$P$3:$T$3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OGTT!$P$8:$T$8</c:f>
              <c:numCache>
                <c:formatCode>General</c:formatCode>
                <c:ptCount val="5"/>
                <c:pt idx="0">
                  <c:v>72</c:v>
                </c:pt>
                <c:pt idx="1">
                  <c:v>188</c:v>
                </c:pt>
                <c:pt idx="2">
                  <c:v>185</c:v>
                </c:pt>
                <c:pt idx="3">
                  <c:v>120</c:v>
                </c:pt>
                <c:pt idx="4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0AA-443B-A8D3-EBD750D97B9B}"/>
            </c:ext>
          </c:extLst>
        </c:ser>
        <c:ser>
          <c:idx val="13"/>
          <c:order val="5"/>
          <c:tx>
            <c:strRef>
              <c:f>OGTT!$O$9</c:f>
              <c:strCache>
                <c:ptCount val="1"/>
                <c:pt idx="0">
                  <c:v>B1-060</c:v>
                </c:pt>
              </c:strCache>
            </c:strRef>
          </c:tx>
          <c:cat>
            <c:strRef>
              <c:f>OGTT!$P$3:$T$3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OGTT!$P$9:$T$9</c:f>
              <c:numCache>
                <c:formatCode>General</c:formatCode>
                <c:ptCount val="5"/>
                <c:pt idx="0">
                  <c:v>84</c:v>
                </c:pt>
                <c:pt idx="1">
                  <c:v>139</c:v>
                </c:pt>
                <c:pt idx="2">
                  <c:v>86</c:v>
                </c:pt>
                <c:pt idx="3">
                  <c:v>107</c:v>
                </c:pt>
                <c:pt idx="4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0AA-443B-A8D3-EBD750D97B9B}"/>
            </c:ext>
          </c:extLst>
        </c:ser>
        <c:ser>
          <c:idx val="14"/>
          <c:order val="6"/>
          <c:tx>
            <c:strRef>
              <c:f>OGTT!$O$10</c:f>
              <c:strCache>
                <c:ptCount val="1"/>
                <c:pt idx="0">
                  <c:v>B1-070</c:v>
                </c:pt>
              </c:strCache>
            </c:strRef>
          </c:tx>
          <c:cat>
            <c:strRef>
              <c:f>OGTT!$P$3:$T$3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OGTT!$P$10:$T$10</c:f>
              <c:numCache>
                <c:formatCode>General</c:formatCode>
                <c:ptCount val="5"/>
                <c:pt idx="0">
                  <c:v>72</c:v>
                </c:pt>
                <c:pt idx="1">
                  <c:v>188</c:v>
                </c:pt>
                <c:pt idx="2">
                  <c:v>130</c:v>
                </c:pt>
                <c:pt idx="3">
                  <c:v>112</c:v>
                </c:pt>
                <c:pt idx="4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0AA-443B-A8D3-EBD750D97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549855"/>
        <c:axId val="520224719"/>
      </c:lineChart>
      <c:catAx>
        <c:axId val="45454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224719"/>
        <c:crosses val="autoZero"/>
        <c:auto val="1"/>
        <c:lblAlgn val="ctr"/>
        <c:lblOffset val="100"/>
        <c:noMultiLvlLbl val="0"/>
      </c:catAx>
      <c:valAx>
        <c:axId val="520224719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Glucose (mg/dL)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43029197080292E-2"/>
              <c:y val="0.198817708333333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549855"/>
        <c:crosses val="autoZero"/>
        <c:crossBetween val="between"/>
        <c:majorUnit val="20"/>
      </c:valAx>
    </c:plotArea>
    <c:legend>
      <c:legendPos val="b"/>
      <c:layout>
        <c:manualLayout>
          <c:xMode val="edge"/>
          <c:yMode val="edge"/>
          <c:x val="0.10177022280343605"/>
          <c:y val="0.84160104166666672"/>
          <c:w val="0.84055871609855903"/>
          <c:h val="0.12956666666666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OGTT</a:t>
            </a:r>
            <a:r>
              <a:rPr lang="en-US" altLang="ko-KR" b="1" baseline="0"/>
              <a:t> _cohort B1 _D-1</a:t>
            </a:r>
            <a:endParaRPr lang="ko-KR" altLang="en-US" b="1"/>
          </a:p>
        </c:rich>
      </c:tx>
      <c:layout>
        <c:manualLayout>
          <c:xMode val="edge"/>
          <c:yMode val="edge"/>
          <c:x val="0.35110989456609898"/>
          <c:y val="3.175694444444444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157264758867431"/>
          <c:y val="0.11594337433279184"/>
          <c:w val="0.83086253041362523"/>
          <c:h val="0.61686428655266201"/>
        </c:manualLayout>
      </c:layout>
      <c:lineChart>
        <c:grouping val="standard"/>
        <c:varyColors val="0"/>
        <c:ser>
          <c:idx val="8"/>
          <c:order val="0"/>
          <c:tx>
            <c:strRef>
              <c:f>OGTT!$E$4</c:f>
              <c:strCache>
                <c:ptCount val="1"/>
                <c:pt idx="0">
                  <c:v>B1-010</c:v>
                </c:pt>
              </c:strCache>
            </c:strRef>
          </c:tx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OGTT!$F$4:$J$4</c:f>
              <c:numCache>
                <c:formatCode>General</c:formatCode>
                <c:ptCount val="5"/>
                <c:pt idx="0">
                  <c:v>80</c:v>
                </c:pt>
                <c:pt idx="1">
                  <c:v>116</c:v>
                </c:pt>
                <c:pt idx="2">
                  <c:v>147</c:v>
                </c:pt>
                <c:pt idx="3">
                  <c:v>119</c:v>
                </c:pt>
                <c:pt idx="4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FCF-405B-A663-0A64187B18F8}"/>
            </c:ext>
          </c:extLst>
        </c:ser>
        <c:ser>
          <c:idx val="9"/>
          <c:order val="1"/>
          <c:tx>
            <c:strRef>
              <c:f>OGTT!$E$5</c:f>
              <c:strCache>
                <c:ptCount val="1"/>
                <c:pt idx="0">
                  <c:v>B1-020</c:v>
                </c:pt>
              </c:strCache>
            </c:strRef>
          </c:tx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OGTT!$F$5:$J$5</c:f>
              <c:numCache>
                <c:formatCode>General</c:formatCode>
                <c:ptCount val="5"/>
                <c:pt idx="0">
                  <c:v>77</c:v>
                </c:pt>
                <c:pt idx="1">
                  <c:v>159</c:v>
                </c:pt>
                <c:pt idx="2">
                  <c:v>171</c:v>
                </c:pt>
                <c:pt idx="3">
                  <c:v>138</c:v>
                </c:pt>
                <c:pt idx="4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FCF-405B-A663-0A64187B18F8}"/>
            </c:ext>
          </c:extLst>
        </c:ser>
        <c:ser>
          <c:idx val="10"/>
          <c:order val="2"/>
          <c:tx>
            <c:strRef>
              <c:f>OGTT!$E$6</c:f>
              <c:strCache>
                <c:ptCount val="1"/>
                <c:pt idx="0">
                  <c:v>B1-030</c:v>
                </c:pt>
              </c:strCache>
            </c:strRef>
          </c:tx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OGTT!$F$6:$J$6</c:f>
              <c:numCache>
                <c:formatCode>General</c:formatCode>
                <c:ptCount val="5"/>
                <c:pt idx="0">
                  <c:v>94</c:v>
                </c:pt>
                <c:pt idx="1">
                  <c:v>143</c:v>
                </c:pt>
                <c:pt idx="2">
                  <c:v>147</c:v>
                </c:pt>
                <c:pt idx="3">
                  <c:v>140</c:v>
                </c:pt>
                <c:pt idx="4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FCF-405B-A663-0A64187B18F8}"/>
            </c:ext>
          </c:extLst>
        </c:ser>
        <c:ser>
          <c:idx val="11"/>
          <c:order val="3"/>
          <c:tx>
            <c:strRef>
              <c:f>OGTT!$E$7</c:f>
              <c:strCache>
                <c:ptCount val="1"/>
                <c:pt idx="0">
                  <c:v>B1-040</c:v>
                </c:pt>
              </c:strCache>
            </c:strRef>
          </c:tx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OGTT!$F$7:$J$7</c:f>
              <c:numCache>
                <c:formatCode>General</c:formatCode>
                <c:ptCount val="5"/>
                <c:pt idx="0">
                  <c:v>105</c:v>
                </c:pt>
                <c:pt idx="1">
                  <c:v>181</c:v>
                </c:pt>
                <c:pt idx="2">
                  <c:v>276</c:v>
                </c:pt>
                <c:pt idx="3">
                  <c:v>228</c:v>
                </c:pt>
                <c:pt idx="4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FCF-405B-A663-0A64187B18F8}"/>
            </c:ext>
          </c:extLst>
        </c:ser>
        <c:ser>
          <c:idx val="12"/>
          <c:order val="4"/>
          <c:tx>
            <c:strRef>
              <c:f>OGTT!$E$8</c:f>
              <c:strCache>
                <c:ptCount val="1"/>
                <c:pt idx="0">
                  <c:v>B1-050</c:v>
                </c:pt>
              </c:strCache>
            </c:strRef>
          </c:tx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OGTT!$F$8:$J$8</c:f>
              <c:numCache>
                <c:formatCode>General</c:formatCode>
                <c:ptCount val="5"/>
                <c:pt idx="0">
                  <c:v>88</c:v>
                </c:pt>
                <c:pt idx="1">
                  <c:v>182</c:v>
                </c:pt>
                <c:pt idx="2">
                  <c:v>136</c:v>
                </c:pt>
                <c:pt idx="3">
                  <c:v>104</c:v>
                </c:pt>
                <c:pt idx="4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FCF-405B-A663-0A64187B18F8}"/>
            </c:ext>
          </c:extLst>
        </c:ser>
        <c:ser>
          <c:idx val="13"/>
          <c:order val="5"/>
          <c:tx>
            <c:strRef>
              <c:f>OGTT!$E$9</c:f>
              <c:strCache>
                <c:ptCount val="1"/>
                <c:pt idx="0">
                  <c:v>B1-060</c:v>
                </c:pt>
              </c:strCache>
            </c:strRef>
          </c:tx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OGTT!$F$9:$J$9</c:f>
              <c:numCache>
                <c:formatCode>General</c:formatCode>
                <c:ptCount val="5"/>
                <c:pt idx="0">
                  <c:v>91</c:v>
                </c:pt>
                <c:pt idx="1">
                  <c:v>153</c:v>
                </c:pt>
                <c:pt idx="2">
                  <c:v>116</c:v>
                </c:pt>
                <c:pt idx="3">
                  <c:v>82</c:v>
                </c:pt>
                <c:pt idx="4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FCF-405B-A663-0A64187B18F8}"/>
            </c:ext>
          </c:extLst>
        </c:ser>
        <c:ser>
          <c:idx val="14"/>
          <c:order val="6"/>
          <c:tx>
            <c:strRef>
              <c:f>OGTT!$E$10</c:f>
              <c:strCache>
                <c:ptCount val="1"/>
                <c:pt idx="0">
                  <c:v>B1-070</c:v>
                </c:pt>
              </c:strCache>
            </c:strRef>
          </c:tx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OGTT!$F$10:$J$10</c:f>
              <c:numCache>
                <c:formatCode>General</c:formatCode>
                <c:ptCount val="5"/>
                <c:pt idx="0">
                  <c:v>86</c:v>
                </c:pt>
                <c:pt idx="1">
                  <c:v>152</c:v>
                </c:pt>
                <c:pt idx="2">
                  <c:v>132</c:v>
                </c:pt>
                <c:pt idx="3">
                  <c:v>111</c:v>
                </c:pt>
                <c:pt idx="4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FCF-405B-A663-0A64187B18F8}"/>
            </c:ext>
          </c:extLst>
        </c:ser>
        <c:ser>
          <c:idx val="15"/>
          <c:order val="7"/>
          <c:tx>
            <c:strRef>
              <c:f>OGTT!$E$11</c:f>
              <c:strCache>
                <c:ptCount val="1"/>
                <c:pt idx="0">
                  <c:v>B1-080</c:v>
                </c:pt>
              </c:strCache>
            </c:strRef>
          </c:tx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OGTT!$F$11:$J$11</c:f>
              <c:numCache>
                <c:formatCode>General</c:formatCode>
                <c:ptCount val="5"/>
                <c:pt idx="0">
                  <c:v>76</c:v>
                </c:pt>
                <c:pt idx="1">
                  <c:v>118</c:v>
                </c:pt>
                <c:pt idx="2">
                  <c:v>150</c:v>
                </c:pt>
                <c:pt idx="3">
                  <c:v>111</c:v>
                </c:pt>
                <c:pt idx="4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FCF-405B-A663-0A64187B18F8}"/>
            </c:ext>
          </c:extLst>
        </c:ser>
        <c:ser>
          <c:idx val="0"/>
          <c:order val="8"/>
          <c:tx>
            <c:strRef>
              <c:f>OGTT!$E$4</c:f>
              <c:strCache>
                <c:ptCount val="1"/>
                <c:pt idx="0">
                  <c:v>B1-010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OGTT!$F$4:$J$4</c:f>
              <c:numCache>
                <c:formatCode>General</c:formatCode>
                <c:ptCount val="5"/>
                <c:pt idx="0">
                  <c:v>80</c:v>
                </c:pt>
                <c:pt idx="1">
                  <c:v>116</c:v>
                </c:pt>
                <c:pt idx="2">
                  <c:v>147</c:v>
                </c:pt>
                <c:pt idx="3">
                  <c:v>119</c:v>
                </c:pt>
                <c:pt idx="4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F-405B-A663-0A64187B18F8}"/>
            </c:ext>
          </c:extLst>
        </c:ser>
        <c:ser>
          <c:idx val="1"/>
          <c:order val="9"/>
          <c:tx>
            <c:strRef>
              <c:f>OGTT!$E$5</c:f>
              <c:strCache>
                <c:ptCount val="1"/>
                <c:pt idx="0">
                  <c:v>B1-020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OGTT!$F$5:$J$5</c:f>
              <c:numCache>
                <c:formatCode>General</c:formatCode>
                <c:ptCount val="5"/>
                <c:pt idx="0">
                  <c:v>77</c:v>
                </c:pt>
                <c:pt idx="1">
                  <c:v>159</c:v>
                </c:pt>
                <c:pt idx="2">
                  <c:v>171</c:v>
                </c:pt>
                <c:pt idx="3">
                  <c:v>138</c:v>
                </c:pt>
                <c:pt idx="4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CF-405B-A663-0A64187B18F8}"/>
            </c:ext>
          </c:extLst>
        </c:ser>
        <c:ser>
          <c:idx val="2"/>
          <c:order val="10"/>
          <c:tx>
            <c:strRef>
              <c:f>OGTT!$E$6</c:f>
              <c:strCache>
                <c:ptCount val="1"/>
                <c:pt idx="0">
                  <c:v>B1-030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OGTT!$F$6:$J$6</c:f>
              <c:numCache>
                <c:formatCode>General</c:formatCode>
                <c:ptCount val="5"/>
                <c:pt idx="0">
                  <c:v>94</c:v>
                </c:pt>
                <c:pt idx="1">
                  <c:v>143</c:v>
                </c:pt>
                <c:pt idx="2">
                  <c:v>147</c:v>
                </c:pt>
                <c:pt idx="3">
                  <c:v>140</c:v>
                </c:pt>
                <c:pt idx="4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CF-405B-A663-0A64187B18F8}"/>
            </c:ext>
          </c:extLst>
        </c:ser>
        <c:ser>
          <c:idx val="3"/>
          <c:order val="11"/>
          <c:tx>
            <c:strRef>
              <c:f>OGTT!$E$7</c:f>
              <c:strCache>
                <c:ptCount val="1"/>
                <c:pt idx="0">
                  <c:v>B1-040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OGTT!$F$7:$J$7</c:f>
              <c:numCache>
                <c:formatCode>General</c:formatCode>
                <c:ptCount val="5"/>
                <c:pt idx="0">
                  <c:v>105</c:v>
                </c:pt>
                <c:pt idx="1">
                  <c:v>181</c:v>
                </c:pt>
                <c:pt idx="2">
                  <c:v>276</c:v>
                </c:pt>
                <c:pt idx="3">
                  <c:v>228</c:v>
                </c:pt>
                <c:pt idx="4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CF-405B-A663-0A64187B18F8}"/>
            </c:ext>
          </c:extLst>
        </c:ser>
        <c:ser>
          <c:idx val="4"/>
          <c:order val="12"/>
          <c:tx>
            <c:strRef>
              <c:f>OGTT!$E$8</c:f>
              <c:strCache>
                <c:ptCount val="1"/>
                <c:pt idx="0">
                  <c:v>B1-050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OGTT!$F$8:$J$8</c:f>
              <c:numCache>
                <c:formatCode>General</c:formatCode>
                <c:ptCount val="5"/>
                <c:pt idx="0">
                  <c:v>88</c:v>
                </c:pt>
                <c:pt idx="1">
                  <c:v>182</c:v>
                </c:pt>
                <c:pt idx="2">
                  <c:v>136</c:v>
                </c:pt>
                <c:pt idx="3">
                  <c:v>104</c:v>
                </c:pt>
                <c:pt idx="4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CF-405B-A663-0A64187B18F8}"/>
            </c:ext>
          </c:extLst>
        </c:ser>
        <c:ser>
          <c:idx val="5"/>
          <c:order val="13"/>
          <c:tx>
            <c:strRef>
              <c:f>OGTT!$E$9</c:f>
              <c:strCache>
                <c:ptCount val="1"/>
                <c:pt idx="0">
                  <c:v>B1-060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OGTT!$F$9:$J$9</c:f>
              <c:numCache>
                <c:formatCode>General</c:formatCode>
                <c:ptCount val="5"/>
                <c:pt idx="0">
                  <c:v>91</c:v>
                </c:pt>
                <c:pt idx="1">
                  <c:v>153</c:v>
                </c:pt>
                <c:pt idx="2">
                  <c:v>116</c:v>
                </c:pt>
                <c:pt idx="3">
                  <c:v>82</c:v>
                </c:pt>
                <c:pt idx="4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FCF-405B-A663-0A64187B18F8}"/>
            </c:ext>
          </c:extLst>
        </c:ser>
        <c:ser>
          <c:idx val="6"/>
          <c:order val="14"/>
          <c:tx>
            <c:strRef>
              <c:f>OGTT!$E$10</c:f>
              <c:strCache>
                <c:ptCount val="1"/>
                <c:pt idx="0">
                  <c:v>B1-070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OGTT!$F$10:$J$10</c:f>
              <c:numCache>
                <c:formatCode>General</c:formatCode>
                <c:ptCount val="5"/>
                <c:pt idx="0">
                  <c:v>86</c:v>
                </c:pt>
                <c:pt idx="1">
                  <c:v>152</c:v>
                </c:pt>
                <c:pt idx="2">
                  <c:v>132</c:v>
                </c:pt>
                <c:pt idx="3">
                  <c:v>111</c:v>
                </c:pt>
                <c:pt idx="4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FCF-405B-A663-0A64187B18F8}"/>
            </c:ext>
          </c:extLst>
        </c:ser>
        <c:ser>
          <c:idx val="7"/>
          <c:order val="15"/>
          <c:tx>
            <c:strRef>
              <c:f>OGTT!$E$11</c:f>
              <c:strCache>
                <c:ptCount val="1"/>
                <c:pt idx="0">
                  <c:v>B1-080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OGTT!$F$3:$J$3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OGTT!$F$11:$J$11</c:f>
              <c:numCache>
                <c:formatCode>General</c:formatCode>
                <c:ptCount val="5"/>
                <c:pt idx="0">
                  <c:v>76</c:v>
                </c:pt>
                <c:pt idx="1">
                  <c:v>118</c:v>
                </c:pt>
                <c:pt idx="2">
                  <c:v>150</c:v>
                </c:pt>
                <c:pt idx="3">
                  <c:v>111</c:v>
                </c:pt>
                <c:pt idx="4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FCF-405B-A663-0A64187B1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549855"/>
        <c:axId val="520224719"/>
      </c:lineChart>
      <c:catAx>
        <c:axId val="45454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224719"/>
        <c:crosses val="autoZero"/>
        <c:auto val="1"/>
        <c:lblAlgn val="ctr"/>
        <c:lblOffset val="100"/>
        <c:noMultiLvlLbl val="0"/>
      </c:catAx>
      <c:valAx>
        <c:axId val="520224719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Glucose (mg/dL)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68779399837794E-2"/>
              <c:y val="0.1881024305555555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549855"/>
        <c:crosses val="autoZero"/>
        <c:crossBetween val="between"/>
        <c:majorUnit val="20"/>
      </c:valAx>
    </c:plotArea>
    <c:legend>
      <c:legendPos val="b"/>
      <c:layout>
        <c:manualLayout>
          <c:xMode val="edge"/>
          <c:yMode val="edge"/>
          <c:x val="0.10177027575020275"/>
          <c:y val="0.85319236111111108"/>
          <c:w val="0.84055871609855903"/>
          <c:h val="0.131204167240772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OGTT</a:t>
            </a:r>
            <a:r>
              <a:rPr lang="en-US" altLang="ko-KR" b="1" baseline="0"/>
              <a:t> _cohort B2 _D-1</a:t>
            </a:r>
            <a:endParaRPr lang="ko-KR" altLang="en-US" b="1"/>
          </a:p>
        </c:rich>
      </c:tx>
      <c:layout>
        <c:manualLayout>
          <c:xMode val="edge"/>
          <c:yMode val="edge"/>
          <c:x val="0.35110989456609898"/>
          <c:y val="3.1756944444444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5157258718572586"/>
          <c:y val="0.12904261529480443"/>
          <c:w val="0.83086253041362523"/>
          <c:h val="0.61183715277777784"/>
        </c:manualLayout>
      </c:layout>
      <c:lineChart>
        <c:grouping val="standard"/>
        <c:varyColors val="0"/>
        <c:ser>
          <c:idx val="0"/>
          <c:order val="0"/>
          <c:tx>
            <c:strRef>
              <c:f>OGTT!$E$13</c:f>
              <c:strCache>
                <c:ptCount val="1"/>
                <c:pt idx="0">
                  <c:v>B2-010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OGTT!$F$13:$J$13</c:f>
              <c:numCache>
                <c:formatCode>General</c:formatCode>
                <c:ptCount val="5"/>
                <c:pt idx="0">
                  <c:v>88</c:v>
                </c:pt>
                <c:pt idx="1">
                  <c:v>151</c:v>
                </c:pt>
                <c:pt idx="2">
                  <c:v>182</c:v>
                </c:pt>
                <c:pt idx="3">
                  <c:v>131</c:v>
                </c:pt>
                <c:pt idx="4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6-4181-A9FE-17D5D57A899F}"/>
            </c:ext>
          </c:extLst>
        </c:ser>
        <c:ser>
          <c:idx val="1"/>
          <c:order val="1"/>
          <c:tx>
            <c:strRef>
              <c:f>OGTT!$E$14</c:f>
              <c:strCache>
                <c:ptCount val="1"/>
                <c:pt idx="0">
                  <c:v>B2-020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OGTT!$F$14:$J$14</c:f>
              <c:numCache>
                <c:formatCode>General</c:formatCode>
                <c:ptCount val="5"/>
                <c:pt idx="0">
                  <c:v>78</c:v>
                </c:pt>
                <c:pt idx="1">
                  <c:v>125</c:v>
                </c:pt>
                <c:pt idx="2">
                  <c:v>145</c:v>
                </c:pt>
                <c:pt idx="3">
                  <c:v>136</c:v>
                </c:pt>
                <c:pt idx="4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6-4181-A9FE-17D5D57A899F}"/>
            </c:ext>
          </c:extLst>
        </c:ser>
        <c:ser>
          <c:idx val="2"/>
          <c:order val="2"/>
          <c:tx>
            <c:strRef>
              <c:f>OGTT!$E$15</c:f>
              <c:strCache>
                <c:ptCount val="1"/>
                <c:pt idx="0">
                  <c:v>B2-030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OGTT!$F$15:$J$15</c:f>
              <c:numCache>
                <c:formatCode>General</c:formatCode>
                <c:ptCount val="5"/>
                <c:pt idx="0">
                  <c:v>94</c:v>
                </c:pt>
                <c:pt idx="1">
                  <c:v>176</c:v>
                </c:pt>
                <c:pt idx="2">
                  <c:v>145</c:v>
                </c:pt>
                <c:pt idx="3">
                  <c:v>139</c:v>
                </c:pt>
                <c:pt idx="4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96-4181-A9FE-17D5D57A899F}"/>
            </c:ext>
          </c:extLst>
        </c:ser>
        <c:ser>
          <c:idx val="3"/>
          <c:order val="3"/>
          <c:tx>
            <c:strRef>
              <c:f>OGTT!$E$16</c:f>
              <c:strCache>
                <c:ptCount val="1"/>
                <c:pt idx="0">
                  <c:v>B2-040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OGTT!$F$16:$J$16</c:f>
              <c:numCache>
                <c:formatCode>General</c:formatCode>
                <c:ptCount val="5"/>
                <c:pt idx="0">
                  <c:v>92</c:v>
                </c:pt>
                <c:pt idx="1">
                  <c:v>165</c:v>
                </c:pt>
                <c:pt idx="2">
                  <c:v>133</c:v>
                </c:pt>
                <c:pt idx="3">
                  <c:v>113</c:v>
                </c:pt>
                <c:pt idx="4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96-4181-A9FE-17D5D57A899F}"/>
            </c:ext>
          </c:extLst>
        </c:ser>
        <c:ser>
          <c:idx val="4"/>
          <c:order val="4"/>
          <c:tx>
            <c:strRef>
              <c:f>OGTT!$E$17</c:f>
              <c:strCache>
                <c:ptCount val="1"/>
                <c:pt idx="0">
                  <c:v>B2-050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OGTT!$F$17:$J$17</c:f>
              <c:numCache>
                <c:formatCode>General</c:formatCode>
                <c:ptCount val="5"/>
                <c:pt idx="0">
                  <c:v>82</c:v>
                </c:pt>
                <c:pt idx="1">
                  <c:v>161</c:v>
                </c:pt>
                <c:pt idx="2">
                  <c:v>73</c:v>
                </c:pt>
                <c:pt idx="3">
                  <c:v>108</c:v>
                </c:pt>
                <c:pt idx="4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96-4181-A9FE-17D5D57A899F}"/>
            </c:ext>
          </c:extLst>
        </c:ser>
        <c:ser>
          <c:idx val="5"/>
          <c:order val="5"/>
          <c:tx>
            <c:strRef>
              <c:f>OGTT!$E$18</c:f>
              <c:strCache>
                <c:ptCount val="1"/>
                <c:pt idx="0">
                  <c:v>B2-060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OGTT!$F$18:$J$18</c:f>
              <c:numCache>
                <c:formatCode>General</c:formatCode>
                <c:ptCount val="5"/>
                <c:pt idx="0">
                  <c:v>91</c:v>
                </c:pt>
                <c:pt idx="1">
                  <c:v>169</c:v>
                </c:pt>
                <c:pt idx="2">
                  <c:v>154</c:v>
                </c:pt>
                <c:pt idx="3">
                  <c:v>150</c:v>
                </c:pt>
                <c:pt idx="4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96-4181-A9FE-17D5D57A899F}"/>
            </c:ext>
          </c:extLst>
        </c:ser>
        <c:ser>
          <c:idx val="6"/>
          <c:order val="6"/>
          <c:tx>
            <c:strRef>
              <c:f>OGTT!$E$19</c:f>
              <c:strCache>
                <c:ptCount val="1"/>
                <c:pt idx="0">
                  <c:v>B2-070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OGTT!$F$19:$J$19</c:f>
              <c:numCache>
                <c:formatCode>General</c:formatCode>
                <c:ptCount val="5"/>
                <c:pt idx="0">
                  <c:v>76</c:v>
                </c:pt>
                <c:pt idx="1">
                  <c:v>133</c:v>
                </c:pt>
                <c:pt idx="2">
                  <c:v>142</c:v>
                </c:pt>
                <c:pt idx="3">
                  <c:v>163</c:v>
                </c:pt>
                <c:pt idx="4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96-4181-A9FE-17D5D57A899F}"/>
            </c:ext>
          </c:extLst>
        </c:ser>
        <c:ser>
          <c:idx val="7"/>
          <c:order val="7"/>
          <c:tx>
            <c:strRef>
              <c:f>OGTT!$E$20</c:f>
              <c:strCache>
                <c:ptCount val="1"/>
                <c:pt idx="0">
                  <c:v>B2-080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OGTT!$F$20:$J$20</c:f>
              <c:numCache>
                <c:formatCode>General</c:formatCode>
                <c:ptCount val="5"/>
                <c:pt idx="0">
                  <c:v>76</c:v>
                </c:pt>
                <c:pt idx="1">
                  <c:v>158</c:v>
                </c:pt>
                <c:pt idx="2">
                  <c:v>184</c:v>
                </c:pt>
                <c:pt idx="3">
                  <c:v>139</c:v>
                </c:pt>
                <c:pt idx="4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96-4181-A9FE-17D5D57A8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549855"/>
        <c:axId val="520224719"/>
      </c:lineChart>
      <c:catAx>
        <c:axId val="45454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224719"/>
        <c:crosses val="autoZero"/>
        <c:auto val="1"/>
        <c:lblAlgn val="ctr"/>
        <c:lblOffset val="100"/>
        <c:noMultiLvlLbl val="0"/>
      </c:catAx>
      <c:valAx>
        <c:axId val="520224719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Glucose (mg/dL)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68779399837794E-2"/>
              <c:y val="0.18810243055555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54985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>
        <c:manualLayout>
          <c:xMode val="edge"/>
          <c:yMode val="edge"/>
          <c:x val="0.10177027575020275"/>
          <c:y val="0.84601076388888885"/>
          <c:w val="0.84055871609855903"/>
          <c:h val="0.107518055555555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OGTT</a:t>
            </a:r>
            <a:r>
              <a:rPr lang="en-US" altLang="ko-KR" b="1" baseline="0"/>
              <a:t> _cohort B2 _D30</a:t>
            </a:r>
            <a:endParaRPr lang="ko-KR" altLang="en-US" b="1"/>
          </a:p>
        </c:rich>
      </c:tx>
      <c:layout>
        <c:manualLayout>
          <c:xMode val="edge"/>
          <c:yMode val="edge"/>
          <c:x val="0.34338483373884832"/>
          <c:y val="3.61666666666666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899756690997568"/>
          <c:y val="0.12904261529480443"/>
          <c:w val="0.83343755068937531"/>
          <c:h val="0.61183715277777784"/>
        </c:manualLayout>
      </c:layout>
      <c:lineChart>
        <c:grouping val="standard"/>
        <c:varyColors val="0"/>
        <c:ser>
          <c:idx val="0"/>
          <c:order val="0"/>
          <c:tx>
            <c:strRef>
              <c:f>OGTT!$O$13</c:f>
              <c:strCache>
                <c:ptCount val="1"/>
                <c:pt idx="0">
                  <c:v>B2-010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OGTT!$P$13:$T$13</c:f>
              <c:numCache>
                <c:formatCode>General</c:formatCode>
                <c:ptCount val="5"/>
                <c:pt idx="0">
                  <c:v>67</c:v>
                </c:pt>
                <c:pt idx="1">
                  <c:v>145</c:v>
                </c:pt>
                <c:pt idx="2">
                  <c:v>160</c:v>
                </c:pt>
                <c:pt idx="3">
                  <c:v>115</c:v>
                </c:pt>
                <c:pt idx="4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A59-4635-8316-C4C8B48C0A96}"/>
            </c:ext>
          </c:extLst>
        </c:ser>
        <c:ser>
          <c:idx val="1"/>
          <c:order val="1"/>
          <c:tx>
            <c:strRef>
              <c:f>OGTT!$O$14</c:f>
              <c:strCache>
                <c:ptCount val="1"/>
                <c:pt idx="0">
                  <c:v>B2-020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OGTT!$P$14:$T$14</c:f>
              <c:numCache>
                <c:formatCode>General</c:formatCode>
                <c:ptCount val="5"/>
                <c:pt idx="0">
                  <c:v>74</c:v>
                </c:pt>
                <c:pt idx="1">
                  <c:v>121</c:v>
                </c:pt>
                <c:pt idx="2">
                  <c:v>99</c:v>
                </c:pt>
                <c:pt idx="3">
                  <c:v>55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A59-4635-8316-C4C8B48C0A96}"/>
            </c:ext>
          </c:extLst>
        </c:ser>
        <c:ser>
          <c:idx val="2"/>
          <c:order val="2"/>
          <c:tx>
            <c:strRef>
              <c:f>OGTT!$O$15</c:f>
              <c:strCache>
                <c:ptCount val="1"/>
                <c:pt idx="0">
                  <c:v>B2-030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OGTT!$P$15:$T$15</c:f>
              <c:numCache>
                <c:formatCode>General</c:formatCode>
                <c:ptCount val="5"/>
                <c:pt idx="0">
                  <c:v>73</c:v>
                </c:pt>
                <c:pt idx="1">
                  <c:v>171</c:v>
                </c:pt>
                <c:pt idx="2">
                  <c:v>156</c:v>
                </c:pt>
                <c:pt idx="3">
                  <c:v>95</c:v>
                </c:pt>
                <c:pt idx="4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A59-4635-8316-C4C8B48C0A96}"/>
            </c:ext>
          </c:extLst>
        </c:ser>
        <c:ser>
          <c:idx val="3"/>
          <c:order val="3"/>
          <c:tx>
            <c:strRef>
              <c:f>OGTT!$O$16</c:f>
              <c:strCache>
                <c:ptCount val="1"/>
                <c:pt idx="0">
                  <c:v>B2-040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OGTT!$P$16:$T$16</c:f>
              <c:numCache>
                <c:formatCode>General</c:formatCode>
                <c:ptCount val="5"/>
                <c:pt idx="0">
                  <c:v>86</c:v>
                </c:pt>
                <c:pt idx="1">
                  <c:v>142</c:v>
                </c:pt>
                <c:pt idx="2">
                  <c:v>98</c:v>
                </c:pt>
                <c:pt idx="3">
                  <c:v>120</c:v>
                </c:pt>
                <c:pt idx="4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A59-4635-8316-C4C8B48C0A96}"/>
            </c:ext>
          </c:extLst>
        </c:ser>
        <c:ser>
          <c:idx val="4"/>
          <c:order val="4"/>
          <c:tx>
            <c:strRef>
              <c:f>OGTT!$O$17</c:f>
              <c:strCache>
                <c:ptCount val="1"/>
                <c:pt idx="0">
                  <c:v>B2-050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OGTT!$P$17:$T$17</c:f>
              <c:numCache>
                <c:formatCode>General</c:formatCode>
                <c:ptCount val="5"/>
                <c:pt idx="0">
                  <c:v>74</c:v>
                </c:pt>
                <c:pt idx="1">
                  <c:v>177</c:v>
                </c:pt>
                <c:pt idx="2">
                  <c:v>192</c:v>
                </c:pt>
                <c:pt idx="3">
                  <c:v>144</c:v>
                </c:pt>
                <c:pt idx="4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A59-4635-8316-C4C8B48C0A96}"/>
            </c:ext>
          </c:extLst>
        </c:ser>
        <c:ser>
          <c:idx val="5"/>
          <c:order val="5"/>
          <c:tx>
            <c:strRef>
              <c:f>OGTT!$O$18</c:f>
              <c:strCache>
                <c:ptCount val="1"/>
                <c:pt idx="0">
                  <c:v>B2-060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OGTT!$P$18:$T$18</c:f>
              <c:numCache>
                <c:formatCode>General</c:formatCode>
                <c:ptCount val="5"/>
                <c:pt idx="0">
                  <c:v>79</c:v>
                </c:pt>
                <c:pt idx="1">
                  <c:v>118</c:v>
                </c:pt>
                <c:pt idx="2">
                  <c:v>96</c:v>
                </c:pt>
                <c:pt idx="3">
                  <c:v>76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A59-4635-8316-C4C8B48C0A96}"/>
            </c:ext>
          </c:extLst>
        </c:ser>
        <c:ser>
          <c:idx val="6"/>
          <c:order val="6"/>
          <c:tx>
            <c:strRef>
              <c:f>OGTT!$O$19</c:f>
              <c:strCache>
                <c:ptCount val="1"/>
                <c:pt idx="0">
                  <c:v>B2-070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OGTT!$P$19:$T$19</c:f>
              <c:numCache>
                <c:formatCode>General</c:formatCode>
                <c:ptCount val="5"/>
                <c:pt idx="0">
                  <c:v>74</c:v>
                </c:pt>
                <c:pt idx="1">
                  <c:v>126</c:v>
                </c:pt>
                <c:pt idx="2">
                  <c:v>134</c:v>
                </c:pt>
                <c:pt idx="3">
                  <c:v>108</c:v>
                </c:pt>
                <c:pt idx="4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A59-4635-8316-C4C8B48C0A96}"/>
            </c:ext>
          </c:extLst>
        </c:ser>
        <c:ser>
          <c:idx val="7"/>
          <c:order val="7"/>
          <c:tx>
            <c:strRef>
              <c:f>OGTT!$O$20</c:f>
              <c:strCache>
                <c:ptCount val="1"/>
                <c:pt idx="0">
                  <c:v>B2-080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OGTT!$P$20:$T$20</c:f>
              <c:numCache>
                <c:formatCode>General</c:formatCode>
                <c:ptCount val="5"/>
                <c:pt idx="0">
                  <c:v>73</c:v>
                </c:pt>
                <c:pt idx="1">
                  <c:v>146</c:v>
                </c:pt>
                <c:pt idx="2">
                  <c:v>132</c:v>
                </c:pt>
                <c:pt idx="3">
                  <c:v>81</c:v>
                </c:pt>
                <c:pt idx="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A59-4635-8316-C4C8B48C0A96}"/>
            </c:ext>
          </c:extLst>
        </c:ser>
        <c:ser>
          <c:idx val="8"/>
          <c:order val="8"/>
          <c:tx>
            <c:strRef>
              <c:f>OGTT!$O$13</c:f>
              <c:strCache>
                <c:ptCount val="1"/>
                <c:pt idx="0">
                  <c:v>B2-010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OGTT!$P$13:$T$13</c:f>
              <c:numCache>
                <c:formatCode>General</c:formatCode>
                <c:ptCount val="5"/>
                <c:pt idx="0">
                  <c:v>67</c:v>
                </c:pt>
                <c:pt idx="1">
                  <c:v>145</c:v>
                </c:pt>
                <c:pt idx="2">
                  <c:v>160</c:v>
                </c:pt>
                <c:pt idx="3">
                  <c:v>115</c:v>
                </c:pt>
                <c:pt idx="4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59-4635-8316-C4C8B48C0A96}"/>
            </c:ext>
          </c:extLst>
        </c:ser>
        <c:ser>
          <c:idx val="9"/>
          <c:order val="9"/>
          <c:tx>
            <c:strRef>
              <c:f>OGTT!$O$14</c:f>
              <c:strCache>
                <c:ptCount val="1"/>
                <c:pt idx="0">
                  <c:v>B2-020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OGTT!$P$14:$T$14</c:f>
              <c:numCache>
                <c:formatCode>General</c:formatCode>
                <c:ptCount val="5"/>
                <c:pt idx="0">
                  <c:v>74</c:v>
                </c:pt>
                <c:pt idx="1">
                  <c:v>121</c:v>
                </c:pt>
                <c:pt idx="2">
                  <c:v>99</c:v>
                </c:pt>
                <c:pt idx="3">
                  <c:v>55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59-4635-8316-C4C8B48C0A96}"/>
            </c:ext>
          </c:extLst>
        </c:ser>
        <c:ser>
          <c:idx val="10"/>
          <c:order val="10"/>
          <c:tx>
            <c:strRef>
              <c:f>OGTT!$O$15</c:f>
              <c:strCache>
                <c:ptCount val="1"/>
                <c:pt idx="0">
                  <c:v>B2-030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OGTT!$P$15:$T$15</c:f>
              <c:numCache>
                <c:formatCode>General</c:formatCode>
                <c:ptCount val="5"/>
                <c:pt idx="0">
                  <c:v>73</c:v>
                </c:pt>
                <c:pt idx="1">
                  <c:v>171</c:v>
                </c:pt>
                <c:pt idx="2">
                  <c:v>156</c:v>
                </c:pt>
                <c:pt idx="3">
                  <c:v>95</c:v>
                </c:pt>
                <c:pt idx="4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59-4635-8316-C4C8B48C0A96}"/>
            </c:ext>
          </c:extLst>
        </c:ser>
        <c:ser>
          <c:idx val="11"/>
          <c:order val="11"/>
          <c:tx>
            <c:strRef>
              <c:f>OGTT!$O$16</c:f>
              <c:strCache>
                <c:ptCount val="1"/>
                <c:pt idx="0">
                  <c:v>B2-040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OGTT!$P$16:$T$16</c:f>
              <c:numCache>
                <c:formatCode>General</c:formatCode>
                <c:ptCount val="5"/>
                <c:pt idx="0">
                  <c:v>86</c:v>
                </c:pt>
                <c:pt idx="1">
                  <c:v>142</c:v>
                </c:pt>
                <c:pt idx="2">
                  <c:v>98</c:v>
                </c:pt>
                <c:pt idx="3">
                  <c:v>120</c:v>
                </c:pt>
                <c:pt idx="4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59-4635-8316-C4C8B48C0A96}"/>
            </c:ext>
          </c:extLst>
        </c:ser>
        <c:ser>
          <c:idx val="12"/>
          <c:order val="12"/>
          <c:tx>
            <c:strRef>
              <c:f>OGTT!$O$17</c:f>
              <c:strCache>
                <c:ptCount val="1"/>
                <c:pt idx="0">
                  <c:v>B2-050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OGTT!$P$17:$T$17</c:f>
              <c:numCache>
                <c:formatCode>General</c:formatCode>
                <c:ptCount val="5"/>
                <c:pt idx="0">
                  <c:v>74</c:v>
                </c:pt>
                <c:pt idx="1">
                  <c:v>177</c:v>
                </c:pt>
                <c:pt idx="2">
                  <c:v>192</c:v>
                </c:pt>
                <c:pt idx="3">
                  <c:v>144</c:v>
                </c:pt>
                <c:pt idx="4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59-4635-8316-C4C8B48C0A96}"/>
            </c:ext>
          </c:extLst>
        </c:ser>
        <c:ser>
          <c:idx val="13"/>
          <c:order val="13"/>
          <c:tx>
            <c:strRef>
              <c:f>OGTT!$O$18</c:f>
              <c:strCache>
                <c:ptCount val="1"/>
                <c:pt idx="0">
                  <c:v>B2-060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OGTT!$P$18:$T$18</c:f>
              <c:numCache>
                <c:formatCode>General</c:formatCode>
                <c:ptCount val="5"/>
                <c:pt idx="0">
                  <c:v>79</c:v>
                </c:pt>
                <c:pt idx="1">
                  <c:v>118</c:v>
                </c:pt>
                <c:pt idx="2">
                  <c:v>96</c:v>
                </c:pt>
                <c:pt idx="3">
                  <c:v>76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A59-4635-8316-C4C8B48C0A96}"/>
            </c:ext>
          </c:extLst>
        </c:ser>
        <c:ser>
          <c:idx val="14"/>
          <c:order val="14"/>
          <c:tx>
            <c:strRef>
              <c:f>OGTT!$O$19</c:f>
              <c:strCache>
                <c:ptCount val="1"/>
                <c:pt idx="0">
                  <c:v>B2-070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OGTT!$P$19:$T$19</c:f>
              <c:numCache>
                <c:formatCode>General</c:formatCode>
                <c:ptCount val="5"/>
                <c:pt idx="0">
                  <c:v>74</c:v>
                </c:pt>
                <c:pt idx="1">
                  <c:v>126</c:v>
                </c:pt>
                <c:pt idx="2">
                  <c:v>134</c:v>
                </c:pt>
                <c:pt idx="3">
                  <c:v>108</c:v>
                </c:pt>
                <c:pt idx="4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A59-4635-8316-C4C8B48C0A96}"/>
            </c:ext>
          </c:extLst>
        </c:ser>
        <c:ser>
          <c:idx val="15"/>
          <c:order val="15"/>
          <c:tx>
            <c:strRef>
              <c:f>OGTT!$O$20</c:f>
              <c:strCache>
                <c:ptCount val="1"/>
                <c:pt idx="0">
                  <c:v>B2-080</c:v>
                </c:pt>
              </c:strCache>
            </c:strRef>
          </c:tx>
          <c:cat>
            <c:strRef>
              <c:f>OGTT!$P$12:$T$12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OGTT!$P$20:$T$20</c:f>
              <c:numCache>
                <c:formatCode>General</c:formatCode>
                <c:ptCount val="5"/>
                <c:pt idx="0">
                  <c:v>73</c:v>
                </c:pt>
                <c:pt idx="1">
                  <c:v>146</c:v>
                </c:pt>
                <c:pt idx="2">
                  <c:v>132</c:v>
                </c:pt>
                <c:pt idx="3">
                  <c:v>81</c:v>
                </c:pt>
                <c:pt idx="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A59-4635-8316-C4C8B48C0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549855"/>
        <c:axId val="520224719"/>
      </c:lineChart>
      <c:catAx>
        <c:axId val="45454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224719"/>
        <c:crosses val="autoZero"/>
        <c:auto val="1"/>
        <c:lblAlgn val="ctr"/>
        <c:lblOffset val="100"/>
        <c:noMultiLvlLbl val="0"/>
      </c:catAx>
      <c:valAx>
        <c:axId val="520224719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Glucose (mg/dL)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43029197080292E-2"/>
              <c:y val="0.198817708333333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549855"/>
        <c:crosses val="autoZero"/>
        <c:crossBetween val="between"/>
        <c:majorUnit val="20"/>
      </c:valAx>
    </c:plotArea>
    <c:legend>
      <c:legendPos val="b"/>
      <c:layout>
        <c:manualLayout>
          <c:xMode val="edge"/>
          <c:yMode val="edge"/>
          <c:x val="0.10177022280343605"/>
          <c:y val="0.84160104166666672"/>
          <c:w val="0.84055871609855903"/>
          <c:h val="0.12956666666666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OGTT</a:t>
            </a:r>
            <a:r>
              <a:rPr lang="en-US" altLang="ko-KR" b="1" baseline="0"/>
              <a:t> _cohort B3 _D-1</a:t>
            </a:r>
            <a:endParaRPr lang="ko-KR" altLang="en-US" b="1"/>
          </a:p>
        </c:rich>
      </c:tx>
      <c:layout>
        <c:manualLayout>
          <c:xMode val="edge"/>
          <c:yMode val="edge"/>
          <c:x val="0.35110989456609898"/>
          <c:y val="3.1756944444444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5157258718572586"/>
          <c:y val="0.12904261529480443"/>
          <c:w val="0.83086253041362523"/>
          <c:h val="0.61183715277777784"/>
        </c:manualLayout>
      </c:layout>
      <c:lineChart>
        <c:grouping val="standard"/>
        <c:varyColors val="0"/>
        <c:ser>
          <c:idx val="0"/>
          <c:order val="0"/>
          <c:tx>
            <c:strRef>
              <c:f>OGTT!$E$22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OGTT!$F$22:$J$22</c:f>
              <c:numCache>
                <c:formatCode>General</c:formatCode>
                <c:ptCount val="5"/>
                <c:pt idx="0">
                  <c:v>83</c:v>
                </c:pt>
                <c:pt idx="1">
                  <c:v>164</c:v>
                </c:pt>
                <c:pt idx="2">
                  <c:v>172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3D-4023-8F71-8D82E79B0C5E}"/>
            </c:ext>
          </c:extLst>
        </c:ser>
        <c:ser>
          <c:idx val="1"/>
          <c:order val="1"/>
          <c:tx>
            <c:strRef>
              <c:f>OGTT!$E$23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OGTT!$F$23:$J$23</c:f>
              <c:numCache>
                <c:formatCode>General</c:formatCode>
                <c:ptCount val="5"/>
                <c:pt idx="0">
                  <c:v>83</c:v>
                </c:pt>
                <c:pt idx="1">
                  <c:v>163</c:v>
                </c:pt>
                <c:pt idx="2">
                  <c:v>136</c:v>
                </c:pt>
                <c:pt idx="3">
                  <c:v>126</c:v>
                </c:pt>
                <c:pt idx="4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023-8F71-8D82E79B0C5E}"/>
            </c:ext>
          </c:extLst>
        </c:ser>
        <c:ser>
          <c:idx val="2"/>
          <c:order val="2"/>
          <c:tx>
            <c:strRef>
              <c:f>OGTT!$E$24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OGTT!$F$24:$J$24</c:f>
              <c:numCache>
                <c:formatCode>General</c:formatCode>
                <c:ptCount val="5"/>
                <c:pt idx="0">
                  <c:v>93</c:v>
                </c:pt>
                <c:pt idx="1">
                  <c:v>201</c:v>
                </c:pt>
                <c:pt idx="2">
                  <c:v>161</c:v>
                </c:pt>
                <c:pt idx="3">
                  <c:v>99</c:v>
                </c:pt>
                <c:pt idx="4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3D-4023-8F71-8D82E79B0C5E}"/>
            </c:ext>
          </c:extLst>
        </c:ser>
        <c:ser>
          <c:idx val="3"/>
          <c:order val="3"/>
          <c:tx>
            <c:strRef>
              <c:f>OGTT!$E$25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OGTT!$F$25:$J$25</c:f>
              <c:numCache>
                <c:formatCode>General</c:formatCode>
                <c:ptCount val="5"/>
                <c:pt idx="0">
                  <c:v>88</c:v>
                </c:pt>
                <c:pt idx="1">
                  <c:v>138</c:v>
                </c:pt>
                <c:pt idx="2">
                  <c:v>117</c:v>
                </c:pt>
                <c:pt idx="3">
                  <c:v>139</c:v>
                </c:pt>
                <c:pt idx="4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3D-4023-8F71-8D82E79B0C5E}"/>
            </c:ext>
          </c:extLst>
        </c:ser>
        <c:ser>
          <c:idx val="4"/>
          <c:order val="4"/>
          <c:tx>
            <c:strRef>
              <c:f>OGTT!$E$26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OGTT!$F$26:$J$26</c:f>
              <c:numCache>
                <c:formatCode>General</c:formatCode>
                <c:ptCount val="5"/>
                <c:pt idx="0">
                  <c:v>90</c:v>
                </c:pt>
                <c:pt idx="1">
                  <c:v>158</c:v>
                </c:pt>
                <c:pt idx="2">
                  <c:v>153</c:v>
                </c:pt>
                <c:pt idx="3">
                  <c:v>122</c:v>
                </c:pt>
                <c:pt idx="4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3D-4023-8F71-8D82E79B0C5E}"/>
            </c:ext>
          </c:extLst>
        </c:ser>
        <c:ser>
          <c:idx val="5"/>
          <c:order val="5"/>
          <c:tx>
            <c:strRef>
              <c:f>OGTT!$E$27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OGTT!$F$27:$J$27</c:f>
              <c:numCache>
                <c:formatCode>General</c:formatCode>
                <c:ptCount val="5"/>
                <c:pt idx="0">
                  <c:v>87</c:v>
                </c:pt>
                <c:pt idx="1">
                  <c:v>142</c:v>
                </c:pt>
                <c:pt idx="2">
                  <c:v>118</c:v>
                </c:pt>
                <c:pt idx="3">
                  <c:v>89</c:v>
                </c:pt>
                <c:pt idx="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3D-4023-8F71-8D82E79B0C5E}"/>
            </c:ext>
          </c:extLst>
        </c:ser>
        <c:ser>
          <c:idx val="6"/>
          <c:order val="6"/>
          <c:tx>
            <c:strRef>
              <c:f>OGTT!$E$28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OGTT!$F$28:$J$28</c:f>
              <c:numCache>
                <c:formatCode>General</c:formatCode>
                <c:ptCount val="5"/>
                <c:pt idx="0">
                  <c:v>93</c:v>
                </c:pt>
                <c:pt idx="1">
                  <c:v>176</c:v>
                </c:pt>
                <c:pt idx="2">
                  <c:v>172</c:v>
                </c:pt>
                <c:pt idx="3">
                  <c:v>146</c:v>
                </c:pt>
                <c:pt idx="4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3D-4023-8F71-8D82E79B0C5E}"/>
            </c:ext>
          </c:extLst>
        </c:ser>
        <c:ser>
          <c:idx val="7"/>
          <c:order val="7"/>
          <c:tx>
            <c:strRef>
              <c:f>OGTT!$E$29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OGTT!$F$12:$J$12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OGTT!$F$29:$J$29</c:f>
              <c:numCache>
                <c:formatCode>General</c:formatCode>
                <c:ptCount val="5"/>
                <c:pt idx="0">
                  <c:v>85</c:v>
                </c:pt>
                <c:pt idx="1">
                  <c:v>158</c:v>
                </c:pt>
                <c:pt idx="2">
                  <c:v>165</c:v>
                </c:pt>
                <c:pt idx="3">
                  <c:v>121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C3D-4023-8F71-8D82E79B0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549855"/>
        <c:axId val="520224719"/>
      </c:lineChart>
      <c:catAx>
        <c:axId val="45454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224719"/>
        <c:crosses val="autoZero"/>
        <c:auto val="1"/>
        <c:lblAlgn val="ctr"/>
        <c:lblOffset val="100"/>
        <c:noMultiLvlLbl val="0"/>
      </c:catAx>
      <c:valAx>
        <c:axId val="520224719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Blood glucose (mg/dl)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68779399837794E-2"/>
              <c:y val="0.18810243055555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54985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>
        <c:manualLayout>
          <c:xMode val="edge"/>
          <c:yMode val="edge"/>
          <c:x val="0.10177027575020275"/>
          <c:y val="0.84601076388888885"/>
          <c:w val="0.84055871609855903"/>
          <c:h val="0.107518055555555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OGTT</a:t>
            </a:r>
            <a:r>
              <a:rPr lang="en-US" altLang="ko-KR" b="1" baseline="0"/>
              <a:t> _cohort B3 _D-1</a:t>
            </a:r>
            <a:endParaRPr lang="ko-KR" altLang="en-US" b="1"/>
          </a:p>
        </c:rich>
      </c:tx>
      <c:layout>
        <c:manualLayout>
          <c:xMode val="edge"/>
          <c:yMode val="edge"/>
          <c:x val="0.35110989456609898"/>
          <c:y val="3.1756944444444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5157258718572586"/>
          <c:y val="0.12904261529480443"/>
          <c:w val="0.83086253041362523"/>
          <c:h val="0.61183715277777784"/>
        </c:manualLayout>
      </c:layout>
      <c:lineChart>
        <c:grouping val="standard"/>
        <c:varyColors val="0"/>
        <c:ser>
          <c:idx val="0"/>
          <c:order val="0"/>
          <c:tx>
            <c:strRef>
              <c:f>OGTT!$E$22</c:f>
              <c:strCache>
                <c:ptCount val="1"/>
                <c:pt idx="0">
                  <c:v>B3-010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OGTT!$F$21:$J$21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OGTT!$F$22:$J$22</c:f>
              <c:numCache>
                <c:formatCode>General</c:formatCode>
                <c:ptCount val="5"/>
                <c:pt idx="0">
                  <c:v>83</c:v>
                </c:pt>
                <c:pt idx="1">
                  <c:v>164</c:v>
                </c:pt>
                <c:pt idx="2">
                  <c:v>172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87-4E50-8776-6E42FD8D1FD3}"/>
            </c:ext>
          </c:extLst>
        </c:ser>
        <c:ser>
          <c:idx val="1"/>
          <c:order val="1"/>
          <c:tx>
            <c:strRef>
              <c:f>OGTT!$E$23</c:f>
              <c:strCache>
                <c:ptCount val="1"/>
                <c:pt idx="0">
                  <c:v>B3-020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OGTT!$F$21:$J$21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OGTT!$F$23:$J$23</c:f>
              <c:numCache>
                <c:formatCode>General</c:formatCode>
                <c:ptCount val="5"/>
                <c:pt idx="0">
                  <c:v>83</c:v>
                </c:pt>
                <c:pt idx="1">
                  <c:v>163</c:v>
                </c:pt>
                <c:pt idx="2">
                  <c:v>136</c:v>
                </c:pt>
                <c:pt idx="3">
                  <c:v>126</c:v>
                </c:pt>
                <c:pt idx="4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87-4E50-8776-6E42FD8D1FD3}"/>
            </c:ext>
          </c:extLst>
        </c:ser>
        <c:ser>
          <c:idx val="2"/>
          <c:order val="2"/>
          <c:tx>
            <c:strRef>
              <c:f>OGTT!$E$24</c:f>
              <c:strCache>
                <c:ptCount val="1"/>
                <c:pt idx="0">
                  <c:v>B3-030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OGTT!$F$21:$J$21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OGTT!$F$24:$J$24</c:f>
              <c:numCache>
                <c:formatCode>General</c:formatCode>
                <c:ptCount val="5"/>
                <c:pt idx="0">
                  <c:v>93</c:v>
                </c:pt>
                <c:pt idx="1">
                  <c:v>201</c:v>
                </c:pt>
                <c:pt idx="2">
                  <c:v>161</c:v>
                </c:pt>
                <c:pt idx="3">
                  <c:v>99</c:v>
                </c:pt>
                <c:pt idx="4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87-4E50-8776-6E42FD8D1FD3}"/>
            </c:ext>
          </c:extLst>
        </c:ser>
        <c:ser>
          <c:idx val="3"/>
          <c:order val="3"/>
          <c:tx>
            <c:strRef>
              <c:f>OGTT!$E$25</c:f>
              <c:strCache>
                <c:ptCount val="1"/>
                <c:pt idx="0">
                  <c:v>B3-040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OGTT!$F$21:$J$21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OGTT!$F$25:$J$25</c:f>
              <c:numCache>
                <c:formatCode>General</c:formatCode>
                <c:ptCount val="5"/>
                <c:pt idx="0">
                  <c:v>88</c:v>
                </c:pt>
                <c:pt idx="1">
                  <c:v>138</c:v>
                </c:pt>
                <c:pt idx="2">
                  <c:v>117</c:v>
                </c:pt>
                <c:pt idx="3">
                  <c:v>139</c:v>
                </c:pt>
                <c:pt idx="4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87-4E50-8776-6E42FD8D1FD3}"/>
            </c:ext>
          </c:extLst>
        </c:ser>
        <c:ser>
          <c:idx val="4"/>
          <c:order val="4"/>
          <c:tx>
            <c:strRef>
              <c:f>OGTT!$E$26</c:f>
              <c:strCache>
                <c:ptCount val="1"/>
                <c:pt idx="0">
                  <c:v>B3-050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OGTT!$F$21:$J$21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OGTT!$F$26:$J$26</c:f>
              <c:numCache>
                <c:formatCode>General</c:formatCode>
                <c:ptCount val="5"/>
                <c:pt idx="0">
                  <c:v>90</c:v>
                </c:pt>
                <c:pt idx="1">
                  <c:v>158</c:v>
                </c:pt>
                <c:pt idx="2">
                  <c:v>153</c:v>
                </c:pt>
                <c:pt idx="3">
                  <c:v>122</c:v>
                </c:pt>
                <c:pt idx="4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87-4E50-8776-6E42FD8D1FD3}"/>
            </c:ext>
          </c:extLst>
        </c:ser>
        <c:ser>
          <c:idx val="5"/>
          <c:order val="5"/>
          <c:tx>
            <c:strRef>
              <c:f>OGTT!$E$27</c:f>
              <c:strCache>
                <c:ptCount val="1"/>
                <c:pt idx="0">
                  <c:v>B3-060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OGTT!$F$21:$J$21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OGTT!$F$27:$J$27</c:f>
              <c:numCache>
                <c:formatCode>General</c:formatCode>
                <c:ptCount val="5"/>
                <c:pt idx="0">
                  <c:v>87</c:v>
                </c:pt>
                <c:pt idx="1">
                  <c:v>142</c:v>
                </c:pt>
                <c:pt idx="2">
                  <c:v>118</c:v>
                </c:pt>
                <c:pt idx="3">
                  <c:v>89</c:v>
                </c:pt>
                <c:pt idx="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87-4E50-8776-6E42FD8D1FD3}"/>
            </c:ext>
          </c:extLst>
        </c:ser>
        <c:ser>
          <c:idx val="6"/>
          <c:order val="6"/>
          <c:tx>
            <c:strRef>
              <c:f>OGTT!$E$28</c:f>
              <c:strCache>
                <c:ptCount val="1"/>
                <c:pt idx="0">
                  <c:v>B3-070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OGTT!$F$21:$J$21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OGTT!$F$28:$J$28</c:f>
              <c:numCache>
                <c:formatCode>General</c:formatCode>
                <c:ptCount val="5"/>
                <c:pt idx="0">
                  <c:v>93</c:v>
                </c:pt>
                <c:pt idx="1">
                  <c:v>176</c:v>
                </c:pt>
                <c:pt idx="2">
                  <c:v>172</c:v>
                </c:pt>
                <c:pt idx="3">
                  <c:v>146</c:v>
                </c:pt>
                <c:pt idx="4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87-4E50-8776-6E42FD8D1FD3}"/>
            </c:ext>
          </c:extLst>
        </c:ser>
        <c:ser>
          <c:idx val="7"/>
          <c:order val="7"/>
          <c:tx>
            <c:strRef>
              <c:f>OGTT!$E$29</c:f>
              <c:strCache>
                <c:ptCount val="1"/>
                <c:pt idx="0">
                  <c:v>B3-080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OGTT!$F$21:$J$21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OGTT!$F$29:$J$29</c:f>
              <c:numCache>
                <c:formatCode>General</c:formatCode>
                <c:ptCount val="5"/>
                <c:pt idx="0">
                  <c:v>85</c:v>
                </c:pt>
                <c:pt idx="1">
                  <c:v>158</c:v>
                </c:pt>
                <c:pt idx="2">
                  <c:v>165</c:v>
                </c:pt>
                <c:pt idx="3">
                  <c:v>121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87-4E50-8776-6E42FD8D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549855"/>
        <c:axId val="520224719"/>
      </c:lineChart>
      <c:catAx>
        <c:axId val="45454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224719"/>
        <c:crosses val="autoZero"/>
        <c:auto val="1"/>
        <c:lblAlgn val="ctr"/>
        <c:lblOffset val="100"/>
        <c:noMultiLvlLbl val="0"/>
      </c:catAx>
      <c:valAx>
        <c:axId val="520224719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Glucose (mg/dL)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68779399837794E-2"/>
              <c:y val="0.18810243055555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54985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>
        <c:manualLayout>
          <c:xMode val="edge"/>
          <c:yMode val="edge"/>
          <c:x val="0.10177027575020275"/>
          <c:y val="0.84601076388888885"/>
          <c:w val="0.84055871609855903"/>
          <c:h val="0.107518055555555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OGTT</a:t>
            </a:r>
            <a:r>
              <a:rPr lang="en-US" altLang="ko-KR" b="1" baseline="0"/>
              <a:t> _cohort B2 _D30</a:t>
            </a:r>
            <a:endParaRPr lang="ko-KR" altLang="en-US" b="1"/>
          </a:p>
        </c:rich>
      </c:tx>
      <c:layout>
        <c:manualLayout>
          <c:xMode val="edge"/>
          <c:yMode val="edge"/>
          <c:x val="0.34338483373884832"/>
          <c:y val="3.61666666666666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899756690997568"/>
          <c:y val="0.12904261529480443"/>
          <c:w val="0.83343755068937531"/>
          <c:h val="0.61183715277777784"/>
        </c:manualLayout>
      </c:layout>
      <c:lineChart>
        <c:grouping val="standard"/>
        <c:varyColors val="0"/>
        <c:ser>
          <c:idx val="0"/>
          <c:order val="0"/>
          <c:tx>
            <c:strRef>
              <c:f>OGTT!$O$22</c:f>
              <c:strCache>
                <c:ptCount val="1"/>
                <c:pt idx="0">
                  <c:v>B3-010</c:v>
                </c:pt>
              </c:strCache>
            </c:strRef>
          </c:tx>
          <c:cat>
            <c:strRef>
              <c:f>OGTT!$P$21:$T$21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OGTT!$P$22:$T$22</c:f>
              <c:numCache>
                <c:formatCode>General</c:formatCode>
                <c:ptCount val="5"/>
                <c:pt idx="0">
                  <c:v>69</c:v>
                </c:pt>
                <c:pt idx="1">
                  <c:v>135</c:v>
                </c:pt>
                <c:pt idx="2">
                  <c:v>175</c:v>
                </c:pt>
                <c:pt idx="3">
                  <c:v>103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A59-4635-8316-C4C8B48C0A96}"/>
            </c:ext>
          </c:extLst>
        </c:ser>
        <c:ser>
          <c:idx val="1"/>
          <c:order val="1"/>
          <c:tx>
            <c:strRef>
              <c:f>OGTT!$O$23</c:f>
              <c:strCache>
                <c:ptCount val="1"/>
                <c:pt idx="0">
                  <c:v>B3-020</c:v>
                </c:pt>
              </c:strCache>
            </c:strRef>
          </c:tx>
          <c:cat>
            <c:strRef>
              <c:f>OGTT!$P$21:$T$21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OGTT!$P$23:$T$23</c:f>
              <c:numCache>
                <c:formatCode>General</c:formatCode>
                <c:ptCount val="5"/>
                <c:pt idx="0">
                  <c:v>71</c:v>
                </c:pt>
                <c:pt idx="1">
                  <c:v>169</c:v>
                </c:pt>
                <c:pt idx="2">
                  <c:v>171</c:v>
                </c:pt>
                <c:pt idx="3">
                  <c:v>78</c:v>
                </c:pt>
                <c:pt idx="4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A59-4635-8316-C4C8B48C0A96}"/>
            </c:ext>
          </c:extLst>
        </c:ser>
        <c:ser>
          <c:idx val="2"/>
          <c:order val="2"/>
          <c:tx>
            <c:strRef>
              <c:f>OGTT!$O$24</c:f>
              <c:strCache>
                <c:ptCount val="1"/>
                <c:pt idx="0">
                  <c:v>B3-030</c:v>
                </c:pt>
              </c:strCache>
            </c:strRef>
          </c:tx>
          <c:cat>
            <c:strRef>
              <c:f>OGTT!$P$21:$T$21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OGTT!$P$24:$T$24</c:f>
              <c:numCache>
                <c:formatCode>General</c:formatCode>
                <c:ptCount val="5"/>
                <c:pt idx="0">
                  <c:v>75</c:v>
                </c:pt>
                <c:pt idx="1">
                  <c:v>170</c:v>
                </c:pt>
                <c:pt idx="2">
                  <c:v>130</c:v>
                </c:pt>
                <c:pt idx="3">
                  <c:v>82</c:v>
                </c:pt>
                <c:pt idx="4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A59-4635-8316-C4C8B48C0A96}"/>
            </c:ext>
          </c:extLst>
        </c:ser>
        <c:ser>
          <c:idx val="3"/>
          <c:order val="3"/>
          <c:tx>
            <c:strRef>
              <c:f>OGTT!$O$25</c:f>
              <c:strCache>
                <c:ptCount val="1"/>
                <c:pt idx="0">
                  <c:v>B3-040</c:v>
                </c:pt>
              </c:strCache>
            </c:strRef>
          </c:tx>
          <c:cat>
            <c:strRef>
              <c:f>OGTT!$P$21:$T$21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OGTT!$P$25:$T$25</c:f>
              <c:numCache>
                <c:formatCode>General</c:formatCode>
                <c:ptCount val="5"/>
                <c:pt idx="0">
                  <c:v>77</c:v>
                </c:pt>
                <c:pt idx="1">
                  <c:v>111</c:v>
                </c:pt>
                <c:pt idx="2">
                  <c:v>155</c:v>
                </c:pt>
                <c:pt idx="3">
                  <c:v>122</c:v>
                </c:pt>
                <c:pt idx="4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A59-4635-8316-C4C8B48C0A96}"/>
            </c:ext>
          </c:extLst>
        </c:ser>
        <c:ser>
          <c:idx val="4"/>
          <c:order val="4"/>
          <c:tx>
            <c:strRef>
              <c:f>OGTT!$O$26</c:f>
              <c:strCache>
                <c:ptCount val="1"/>
                <c:pt idx="0">
                  <c:v>B3-050</c:v>
                </c:pt>
              </c:strCache>
            </c:strRef>
          </c:tx>
          <c:cat>
            <c:strRef>
              <c:f>OGTT!$P$21:$T$21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OGTT!$P$26:$T$26</c:f>
              <c:numCache>
                <c:formatCode>General</c:formatCode>
                <c:ptCount val="5"/>
                <c:pt idx="0">
                  <c:v>78</c:v>
                </c:pt>
                <c:pt idx="1">
                  <c:v>138</c:v>
                </c:pt>
                <c:pt idx="2">
                  <c:v>153</c:v>
                </c:pt>
                <c:pt idx="3">
                  <c:v>173</c:v>
                </c:pt>
                <c:pt idx="4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A59-4635-8316-C4C8B48C0A96}"/>
            </c:ext>
          </c:extLst>
        </c:ser>
        <c:ser>
          <c:idx val="5"/>
          <c:order val="5"/>
          <c:tx>
            <c:strRef>
              <c:f>OGTT!$O$27</c:f>
              <c:strCache>
                <c:ptCount val="1"/>
                <c:pt idx="0">
                  <c:v>B3-060</c:v>
                </c:pt>
              </c:strCache>
            </c:strRef>
          </c:tx>
          <c:cat>
            <c:strRef>
              <c:f>OGTT!$P$21:$T$21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OGTT!$P$27:$T$27</c:f>
              <c:numCache>
                <c:formatCode>General</c:formatCode>
                <c:ptCount val="5"/>
                <c:pt idx="0">
                  <c:v>77</c:v>
                </c:pt>
                <c:pt idx="1">
                  <c:v>122</c:v>
                </c:pt>
                <c:pt idx="2">
                  <c:v>100</c:v>
                </c:pt>
                <c:pt idx="3">
                  <c:v>71</c:v>
                </c:pt>
                <c:pt idx="4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A59-4635-8316-C4C8B48C0A96}"/>
            </c:ext>
          </c:extLst>
        </c:ser>
        <c:ser>
          <c:idx val="6"/>
          <c:order val="6"/>
          <c:tx>
            <c:strRef>
              <c:f>OGTT!$O$28</c:f>
              <c:strCache>
                <c:ptCount val="1"/>
                <c:pt idx="0">
                  <c:v>B3-070</c:v>
                </c:pt>
              </c:strCache>
            </c:strRef>
          </c:tx>
          <c:cat>
            <c:strRef>
              <c:f>OGTT!$P$21:$T$21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OGTT!$P$28:$T$28</c:f>
              <c:numCache>
                <c:formatCode>General</c:formatCode>
                <c:ptCount val="5"/>
                <c:pt idx="0">
                  <c:v>67</c:v>
                </c:pt>
                <c:pt idx="1">
                  <c:v>134</c:v>
                </c:pt>
                <c:pt idx="2">
                  <c:v>137</c:v>
                </c:pt>
                <c:pt idx="3">
                  <c:v>107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A59-4635-8316-C4C8B48C0A96}"/>
            </c:ext>
          </c:extLst>
        </c:ser>
        <c:ser>
          <c:idx val="7"/>
          <c:order val="7"/>
          <c:tx>
            <c:strRef>
              <c:f>OGTT!$O$29</c:f>
              <c:strCache>
                <c:ptCount val="1"/>
                <c:pt idx="0">
                  <c:v>B3-080</c:v>
                </c:pt>
              </c:strCache>
            </c:strRef>
          </c:tx>
          <c:cat>
            <c:strRef>
              <c:f>OGTT!$P$21:$T$21</c:f>
              <c:strCache>
                <c:ptCount val="5"/>
                <c:pt idx="0">
                  <c:v>Fasting</c:v>
                </c:pt>
                <c:pt idx="1">
                  <c:v>After 30 min</c:v>
                </c:pt>
                <c:pt idx="2">
                  <c:v>After 60 min</c:v>
                </c:pt>
                <c:pt idx="3">
                  <c:v>After 90 min</c:v>
                </c:pt>
                <c:pt idx="4">
                  <c:v>After 120 min</c:v>
                </c:pt>
              </c:strCache>
            </c:strRef>
          </c:cat>
          <c:val>
            <c:numRef>
              <c:f>OGTT!$P$29:$T$29</c:f>
              <c:numCache>
                <c:formatCode>General</c:formatCode>
                <c:ptCount val="5"/>
                <c:pt idx="0">
                  <c:v>73</c:v>
                </c:pt>
                <c:pt idx="1">
                  <c:v>141</c:v>
                </c:pt>
                <c:pt idx="2">
                  <c:v>137</c:v>
                </c:pt>
                <c:pt idx="3">
                  <c:v>74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A59-4635-8316-C4C8B48C0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549855"/>
        <c:axId val="520224719"/>
      </c:lineChart>
      <c:catAx>
        <c:axId val="45454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224719"/>
        <c:crosses val="autoZero"/>
        <c:auto val="1"/>
        <c:lblAlgn val="ctr"/>
        <c:lblOffset val="100"/>
        <c:noMultiLvlLbl val="0"/>
      </c:catAx>
      <c:valAx>
        <c:axId val="520224719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en-US" altLang="ko-KR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Glucose (mg/dL)</a:t>
                </a:r>
                <a:endParaRPr lang="ko-KR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1.43029197080292E-2"/>
              <c:y val="0.198817708333333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549855"/>
        <c:crosses val="autoZero"/>
        <c:crossBetween val="between"/>
        <c:majorUnit val="20"/>
      </c:valAx>
    </c:plotArea>
    <c:legend>
      <c:legendPos val="b"/>
      <c:layout>
        <c:manualLayout>
          <c:xMode val="edge"/>
          <c:yMode val="edge"/>
          <c:x val="0.10177022280343605"/>
          <c:y val="0.84160104166666672"/>
          <c:w val="0.84055871609855903"/>
          <c:h val="0.12956666666666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chart" Target="../charts/chart36.xml"/><Relationship Id="rId18" Type="http://schemas.openxmlformats.org/officeDocument/2006/relationships/chart" Target="../charts/chart41.xml"/><Relationship Id="rId3" Type="http://schemas.openxmlformats.org/officeDocument/2006/relationships/chart" Target="../charts/chart27.xml"/><Relationship Id="rId21" Type="http://schemas.openxmlformats.org/officeDocument/2006/relationships/chart" Target="../charts/chart44.xml"/><Relationship Id="rId7" Type="http://schemas.openxmlformats.org/officeDocument/2006/relationships/chart" Target="../charts/chart31.xml"/><Relationship Id="rId12" Type="http://schemas.openxmlformats.org/officeDocument/2006/relationships/chart" Target="../charts/chart35.xml"/><Relationship Id="rId17" Type="http://schemas.openxmlformats.org/officeDocument/2006/relationships/chart" Target="../charts/chart40.xml"/><Relationship Id="rId25" Type="http://schemas.openxmlformats.org/officeDocument/2006/relationships/chart" Target="../charts/chart48.xml"/><Relationship Id="rId2" Type="http://schemas.openxmlformats.org/officeDocument/2006/relationships/chart" Target="../charts/chart26.xml"/><Relationship Id="rId16" Type="http://schemas.openxmlformats.org/officeDocument/2006/relationships/chart" Target="../charts/chart39.xml"/><Relationship Id="rId20" Type="http://schemas.openxmlformats.org/officeDocument/2006/relationships/chart" Target="../charts/chart43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4.xml"/><Relationship Id="rId24" Type="http://schemas.openxmlformats.org/officeDocument/2006/relationships/chart" Target="../charts/chart47.xml"/><Relationship Id="rId5" Type="http://schemas.openxmlformats.org/officeDocument/2006/relationships/chart" Target="../charts/chart29.xml"/><Relationship Id="rId15" Type="http://schemas.openxmlformats.org/officeDocument/2006/relationships/chart" Target="../charts/chart38.xml"/><Relationship Id="rId23" Type="http://schemas.openxmlformats.org/officeDocument/2006/relationships/chart" Target="../charts/chart46.xml"/><Relationship Id="rId10" Type="http://schemas.openxmlformats.org/officeDocument/2006/relationships/chart" Target="../charts/chart33.xml"/><Relationship Id="rId19" Type="http://schemas.openxmlformats.org/officeDocument/2006/relationships/chart" Target="../charts/chart42.xml"/><Relationship Id="rId4" Type="http://schemas.openxmlformats.org/officeDocument/2006/relationships/chart" Target="../charts/chart28.xml"/><Relationship Id="rId9" Type="http://schemas.openxmlformats.org/officeDocument/2006/relationships/chart" Target="../charts/chart32.xml"/><Relationship Id="rId14" Type="http://schemas.openxmlformats.org/officeDocument/2006/relationships/chart" Target="../charts/chart37.xml"/><Relationship Id="rId22" Type="http://schemas.openxmlformats.org/officeDocument/2006/relationships/chart" Target="../charts/chart4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Relationship Id="rId6" Type="http://schemas.openxmlformats.org/officeDocument/2006/relationships/chart" Target="../charts/chart54.xml"/><Relationship Id="rId5" Type="http://schemas.openxmlformats.org/officeDocument/2006/relationships/chart" Target="../charts/chart53.xml"/><Relationship Id="rId4" Type="http://schemas.openxmlformats.org/officeDocument/2006/relationships/chart" Target="../charts/chart5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4.xml"/><Relationship Id="rId3" Type="http://schemas.openxmlformats.org/officeDocument/2006/relationships/chart" Target="../charts/chart60.xml"/><Relationship Id="rId7" Type="http://schemas.openxmlformats.org/officeDocument/2006/relationships/chart" Target="../charts/chart63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61</xdr:row>
      <xdr:rowOff>88582</xdr:rowOff>
    </xdr:from>
    <xdr:to>
      <xdr:col>6</xdr:col>
      <xdr:colOff>403275</xdr:colOff>
      <xdr:row>78</xdr:row>
      <xdr:rowOff>45269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249875</xdr:colOff>
      <xdr:row>61</xdr:row>
      <xdr:rowOff>88582</xdr:rowOff>
    </xdr:from>
    <xdr:to>
      <xdr:col>13</xdr:col>
      <xdr:colOff>655532</xdr:colOff>
      <xdr:row>78</xdr:row>
      <xdr:rowOff>45269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81</xdr:row>
      <xdr:rowOff>0</xdr:rowOff>
    </xdr:from>
    <xdr:to>
      <xdr:col>6</xdr:col>
      <xdr:colOff>403275</xdr:colOff>
      <xdr:row>97</xdr:row>
      <xdr:rowOff>171000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249875</xdr:colOff>
      <xdr:row>81</xdr:row>
      <xdr:rowOff>0</xdr:rowOff>
    </xdr:from>
    <xdr:to>
      <xdr:col>13</xdr:col>
      <xdr:colOff>655532</xdr:colOff>
      <xdr:row>97</xdr:row>
      <xdr:rowOff>171000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247650</xdr:colOff>
      <xdr:row>98</xdr:row>
      <xdr:rowOff>193356</xdr:rowOff>
    </xdr:from>
    <xdr:to>
      <xdr:col>6</xdr:col>
      <xdr:colOff>450900</xdr:colOff>
      <xdr:row>115</xdr:row>
      <xdr:rowOff>150044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249875</xdr:colOff>
      <xdr:row>98</xdr:row>
      <xdr:rowOff>205262</xdr:rowOff>
    </xdr:from>
    <xdr:to>
      <xdr:col>13</xdr:col>
      <xdr:colOff>655532</xdr:colOff>
      <xdr:row>115</xdr:row>
      <xdr:rowOff>161950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200025</xdr:colOff>
      <xdr:row>61</xdr:row>
      <xdr:rowOff>88582</xdr:rowOff>
    </xdr:from>
    <xdr:to>
      <xdr:col>6</xdr:col>
      <xdr:colOff>403275</xdr:colOff>
      <xdr:row>78</xdr:row>
      <xdr:rowOff>45269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249875</xdr:colOff>
      <xdr:row>61</xdr:row>
      <xdr:rowOff>88582</xdr:rowOff>
    </xdr:from>
    <xdr:to>
      <xdr:col>13</xdr:col>
      <xdr:colOff>655532</xdr:colOff>
      <xdr:row>78</xdr:row>
      <xdr:rowOff>45269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200025</xdr:colOff>
      <xdr:row>81</xdr:row>
      <xdr:rowOff>0</xdr:rowOff>
    </xdr:from>
    <xdr:to>
      <xdr:col>6</xdr:col>
      <xdr:colOff>403275</xdr:colOff>
      <xdr:row>97</xdr:row>
      <xdr:rowOff>171000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249875</xdr:colOff>
      <xdr:row>81</xdr:row>
      <xdr:rowOff>0</xdr:rowOff>
    </xdr:from>
    <xdr:to>
      <xdr:col>13</xdr:col>
      <xdr:colOff>655532</xdr:colOff>
      <xdr:row>97</xdr:row>
      <xdr:rowOff>171000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247650</xdr:colOff>
      <xdr:row>98</xdr:row>
      <xdr:rowOff>193356</xdr:rowOff>
    </xdr:from>
    <xdr:to>
      <xdr:col>6</xdr:col>
      <xdr:colOff>450900</xdr:colOff>
      <xdr:row>115</xdr:row>
      <xdr:rowOff>150044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249875</xdr:colOff>
      <xdr:row>98</xdr:row>
      <xdr:rowOff>205262</xdr:rowOff>
    </xdr:from>
    <xdr:to>
      <xdr:col>13</xdr:col>
      <xdr:colOff>655532</xdr:colOff>
      <xdr:row>115</xdr:row>
      <xdr:rowOff>161950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460058</xdr:colOff>
      <xdr:row>30</xdr:row>
      <xdr:rowOff>232090</xdr:rowOff>
    </xdr:from>
    <xdr:to>
      <xdr:col>30</xdr:col>
      <xdr:colOff>105415</xdr:colOff>
      <xdr:row>45</xdr:row>
      <xdr:rowOff>117340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460058</xdr:colOff>
      <xdr:row>47</xdr:row>
      <xdr:rowOff>12620</xdr:rowOff>
    </xdr:from>
    <xdr:to>
      <xdr:col>30</xdr:col>
      <xdr:colOff>105415</xdr:colOff>
      <xdr:row>61</xdr:row>
      <xdr:rowOff>224441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648572</xdr:colOff>
      <xdr:row>30</xdr:row>
      <xdr:rowOff>232090</xdr:rowOff>
    </xdr:from>
    <xdr:to>
      <xdr:col>37</xdr:col>
      <xdr:colOff>566072</xdr:colOff>
      <xdr:row>45</xdr:row>
      <xdr:rowOff>117340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648572</xdr:colOff>
      <xdr:row>47</xdr:row>
      <xdr:rowOff>12620</xdr:rowOff>
    </xdr:from>
    <xdr:to>
      <xdr:col>37</xdr:col>
      <xdr:colOff>566072</xdr:colOff>
      <xdr:row>61</xdr:row>
      <xdr:rowOff>224441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305672</xdr:colOff>
      <xdr:row>30</xdr:row>
      <xdr:rowOff>232090</xdr:rowOff>
    </xdr:from>
    <xdr:to>
      <xdr:col>45</xdr:col>
      <xdr:colOff>223172</xdr:colOff>
      <xdr:row>45</xdr:row>
      <xdr:rowOff>117340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305672</xdr:colOff>
      <xdr:row>47</xdr:row>
      <xdr:rowOff>12620</xdr:rowOff>
    </xdr:from>
    <xdr:to>
      <xdr:col>45</xdr:col>
      <xdr:colOff>223172</xdr:colOff>
      <xdr:row>61</xdr:row>
      <xdr:rowOff>224441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460058</xdr:colOff>
      <xdr:row>30</xdr:row>
      <xdr:rowOff>232090</xdr:rowOff>
    </xdr:from>
    <xdr:to>
      <xdr:col>30</xdr:col>
      <xdr:colOff>105415</xdr:colOff>
      <xdr:row>45</xdr:row>
      <xdr:rowOff>117340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460058</xdr:colOff>
      <xdr:row>47</xdr:row>
      <xdr:rowOff>12620</xdr:rowOff>
    </xdr:from>
    <xdr:to>
      <xdr:col>30</xdr:col>
      <xdr:colOff>105415</xdr:colOff>
      <xdr:row>61</xdr:row>
      <xdr:rowOff>224441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648572</xdr:colOff>
      <xdr:row>30</xdr:row>
      <xdr:rowOff>232090</xdr:rowOff>
    </xdr:from>
    <xdr:to>
      <xdr:col>37</xdr:col>
      <xdr:colOff>566072</xdr:colOff>
      <xdr:row>45</xdr:row>
      <xdr:rowOff>117340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648572</xdr:colOff>
      <xdr:row>47</xdr:row>
      <xdr:rowOff>12620</xdr:rowOff>
    </xdr:from>
    <xdr:to>
      <xdr:col>37</xdr:col>
      <xdr:colOff>566072</xdr:colOff>
      <xdr:row>61</xdr:row>
      <xdr:rowOff>224441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305672</xdr:colOff>
      <xdr:row>30</xdr:row>
      <xdr:rowOff>232090</xdr:rowOff>
    </xdr:from>
    <xdr:to>
      <xdr:col>45</xdr:col>
      <xdr:colOff>223172</xdr:colOff>
      <xdr:row>45</xdr:row>
      <xdr:rowOff>117340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305672</xdr:colOff>
      <xdr:row>47</xdr:row>
      <xdr:rowOff>12620</xdr:rowOff>
    </xdr:from>
    <xdr:to>
      <xdr:col>45</xdr:col>
      <xdr:colOff>223172</xdr:colOff>
      <xdr:row>61</xdr:row>
      <xdr:rowOff>224441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676275</xdr:colOff>
      <xdr:row>29</xdr:row>
      <xdr:rowOff>66674</xdr:rowOff>
    </xdr:from>
    <xdr:to>
      <xdr:col>18</xdr:col>
      <xdr:colOff>250875</xdr:colOff>
      <xdr:row>46</xdr:row>
      <xdr:rowOff>104324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676275</xdr:colOff>
      <xdr:row>47</xdr:row>
      <xdr:rowOff>63499</xdr:rowOff>
    </xdr:from>
    <xdr:to>
      <xdr:col>18</xdr:col>
      <xdr:colOff>250875</xdr:colOff>
      <xdr:row>62</xdr:row>
      <xdr:rowOff>186874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676275</xdr:colOff>
      <xdr:row>63</xdr:row>
      <xdr:rowOff>136524</xdr:rowOff>
    </xdr:from>
    <xdr:to>
      <xdr:col>18</xdr:col>
      <xdr:colOff>250875</xdr:colOff>
      <xdr:row>80</xdr:row>
      <xdr:rowOff>174174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676275</xdr:colOff>
      <xdr:row>81</xdr:row>
      <xdr:rowOff>123825</xdr:rowOff>
    </xdr:from>
    <xdr:to>
      <xdr:col>18</xdr:col>
      <xdr:colOff>250875</xdr:colOff>
      <xdr:row>98</xdr:row>
      <xdr:rowOff>161475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475192</xdr:colOff>
      <xdr:row>29</xdr:row>
      <xdr:rowOff>66674</xdr:rowOff>
    </xdr:from>
    <xdr:to>
      <xdr:col>25</xdr:col>
      <xdr:colOff>135517</xdr:colOff>
      <xdr:row>46</xdr:row>
      <xdr:rowOff>104324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475192</xdr:colOff>
      <xdr:row>47</xdr:row>
      <xdr:rowOff>57149</xdr:rowOff>
    </xdr:from>
    <xdr:to>
      <xdr:col>25</xdr:col>
      <xdr:colOff>135517</xdr:colOff>
      <xdr:row>62</xdr:row>
      <xdr:rowOff>180524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475192</xdr:colOff>
      <xdr:row>63</xdr:row>
      <xdr:rowOff>133349</xdr:rowOff>
    </xdr:from>
    <xdr:to>
      <xdr:col>25</xdr:col>
      <xdr:colOff>135517</xdr:colOff>
      <xdr:row>80</xdr:row>
      <xdr:rowOff>170999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609600</xdr:colOff>
      <xdr:row>106</xdr:row>
      <xdr:rowOff>57150</xdr:rowOff>
    </xdr:from>
    <xdr:to>
      <xdr:col>17</xdr:col>
      <xdr:colOff>238690</xdr:colOff>
      <xdr:row>121</xdr:row>
      <xdr:rowOff>162378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77350" y="23079075"/>
          <a:ext cx="4048690" cy="3248478"/>
        </a:xfrm>
        <a:prstGeom prst="rect">
          <a:avLst/>
        </a:prstGeom>
      </xdr:spPr>
    </xdr:pic>
    <xdr:clientData/>
  </xdr:twoCellAnchor>
  <xdr:twoCellAnchor>
    <xdr:from>
      <xdr:col>18</xdr:col>
      <xdr:colOff>475192</xdr:colOff>
      <xdr:row>81</xdr:row>
      <xdr:rowOff>123825</xdr:rowOff>
    </xdr:from>
    <xdr:to>
      <xdr:col>25</xdr:col>
      <xdr:colOff>135517</xdr:colOff>
      <xdr:row>98</xdr:row>
      <xdr:rowOff>161475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400050</xdr:colOff>
      <xdr:row>29</xdr:row>
      <xdr:rowOff>66674</xdr:rowOff>
    </xdr:from>
    <xdr:to>
      <xdr:col>32</xdr:col>
      <xdr:colOff>50850</xdr:colOff>
      <xdr:row>46</xdr:row>
      <xdr:rowOff>104324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400050</xdr:colOff>
      <xdr:row>47</xdr:row>
      <xdr:rowOff>57149</xdr:rowOff>
    </xdr:from>
    <xdr:to>
      <xdr:col>32</xdr:col>
      <xdr:colOff>50850</xdr:colOff>
      <xdr:row>62</xdr:row>
      <xdr:rowOff>180524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400050</xdr:colOff>
      <xdr:row>63</xdr:row>
      <xdr:rowOff>133349</xdr:rowOff>
    </xdr:from>
    <xdr:to>
      <xdr:col>32</xdr:col>
      <xdr:colOff>50850</xdr:colOff>
      <xdr:row>80</xdr:row>
      <xdr:rowOff>170999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400050</xdr:colOff>
      <xdr:row>81</xdr:row>
      <xdr:rowOff>123825</xdr:rowOff>
    </xdr:from>
    <xdr:to>
      <xdr:col>32</xdr:col>
      <xdr:colOff>50850</xdr:colOff>
      <xdr:row>98</xdr:row>
      <xdr:rowOff>161475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676275</xdr:colOff>
      <xdr:row>29</xdr:row>
      <xdr:rowOff>66674</xdr:rowOff>
    </xdr:from>
    <xdr:to>
      <xdr:col>18</xdr:col>
      <xdr:colOff>250875</xdr:colOff>
      <xdr:row>46</xdr:row>
      <xdr:rowOff>104324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676275</xdr:colOff>
      <xdr:row>47</xdr:row>
      <xdr:rowOff>63499</xdr:rowOff>
    </xdr:from>
    <xdr:to>
      <xdr:col>18</xdr:col>
      <xdr:colOff>250875</xdr:colOff>
      <xdr:row>62</xdr:row>
      <xdr:rowOff>186874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</xdr:col>
      <xdr:colOff>676275</xdr:colOff>
      <xdr:row>63</xdr:row>
      <xdr:rowOff>136524</xdr:rowOff>
    </xdr:from>
    <xdr:to>
      <xdr:col>18</xdr:col>
      <xdr:colOff>250875</xdr:colOff>
      <xdr:row>80</xdr:row>
      <xdr:rowOff>174174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676275</xdr:colOff>
      <xdr:row>81</xdr:row>
      <xdr:rowOff>123825</xdr:rowOff>
    </xdr:from>
    <xdr:to>
      <xdr:col>18</xdr:col>
      <xdr:colOff>250875</xdr:colOff>
      <xdr:row>98</xdr:row>
      <xdr:rowOff>161475</xdr:rowOff>
    </xdr:to>
    <xdr:graphicFrame macro="">
      <xdr:nvGraphicFramePr>
        <xdr:cNvPr id="20" name="차트 19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475192</xdr:colOff>
      <xdr:row>29</xdr:row>
      <xdr:rowOff>66674</xdr:rowOff>
    </xdr:from>
    <xdr:to>
      <xdr:col>25</xdr:col>
      <xdr:colOff>135517</xdr:colOff>
      <xdr:row>46</xdr:row>
      <xdr:rowOff>104324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18</xdr:col>
      <xdr:colOff>475192</xdr:colOff>
      <xdr:row>47</xdr:row>
      <xdr:rowOff>57149</xdr:rowOff>
    </xdr:from>
    <xdr:to>
      <xdr:col>25</xdr:col>
      <xdr:colOff>135517</xdr:colOff>
      <xdr:row>62</xdr:row>
      <xdr:rowOff>180524</xdr:rowOff>
    </xdr:to>
    <xdr:graphicFrame macro="">
      <xdr:nvGraphicFramePr>
        <xdr:cNvPr id="22" name="차트 2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18</xdr:col>
      <xdr:colOff>475192</xdr:colOff>
      <xdr:row>63</xdr:row>
      <xdr:rowOff>133349</xdr:rowOff>
    </xdr:from>
    <xdr:to>
      <xdr:col>25</xdr:col>
      <xdr:colOff>135517</xdr:colOff>
      <xdr:row>80</xdr:row>
      <xdr:rowOff>170999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11</xdr:col>
      <xdr:colOff>609600</xdr:colOff>
      <xdr:row>106</xdr:row>
      <xdr:rowOff>57150</xdr:rowOff>
    </xdr:from>
    <xdr:to>
      <xdr:col>17</xdr:col>
      <xdr:colOff>238690</xdr:colOff>
      <xdr:row>121</xdr:row>
      <xdr:rowOff>162378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77350" y="22812375"/>
          <a:ext cx="4048690" cy="3248478"/>
        </a:xfrm>
        <a:prstGeom prst="rect">
          <a:avLst/>
        </a:prstGeom>
      </xdr:spPr>
    </xdr:pic>
    <xdr:clientData/>
  </xdr:twoCellAnchor>
  <xdr:twoCellAnchor>
    <xdr:from>
      <xdr:col>18</xdr:col>
      <xdr:colOff>475192</xdr:colOff>
      <xdr:row>81</xdr:row>
      <xdr:rowOff>123825</xdr:rowOff>
    </xdr:from>
    <xdr:to>
      <xdr:col>25</xdr:col>
      <xdr:colOff>135517</xdr:colOff>
      <xdr:row>98</xdr:row>
      <xdr:rowOff>161475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25</xdr:col>
      <xdr:colOff>400050</xdr:colOff>
      <xdr:row>29</xdr:row>
      <xdr:rowOff>66674</xdr:rowOff>
    </xdr:from>
    <xdr:to>
      <xdr:col>32</xdr:col>
      <xdr:colOff>50850</xdr:colOff>
      <xdr:row>46</xdr:row>
      <xdr:rowOff>104324</xdr:rowOff>
    </xdr:to>
    <xdr:graphicFrame macro="">
      <xdr:nvGraphicFramePr>
        <xdr:cNvPr id="26" name="차트 25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25</xdr:col>
      <xdr:colOff>400050</xdr:colOff>
      <xdr:row>47</xdr:row>
      <xdr:rowOff>57149</xdr:rowOff>
    </xdr:from>
    <xdr:to>
      <xdr:col>32</xdr:col>
      <xdr:colOff>50850</xdr:colOff>
      <xdr:row>62</xdr:row>
      <xdr:rowOff>180524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25</xdr:col>
      <xdr:colOff>400050</xdr:colOff>
      <xdr:row>63</xdr:row>
      <xdr:rowOff>133349</xdr:rowOff>
    </xdr:from>
    <xdr:to>
      <xdr:col>32</xdr:col>
      <xdr:colOff>50850</xdr:colOff>
      <xdr:row>80</xdr:row>
      <xdr:rowOff>170999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25</xdr:col>
      <xdr:colOff>400050</xdr:colOff>
      <xdr:row>81</xdr:row>
      <xdr:rowOff>123825</xdr:rowOff>
    </xdr:from>
    <xdr:to>
      <xdr:col>32</xdr:col>
      <xdr:colOff>50850</xdr:colOff>
      <xdr:row>98</xdr:row>
      <xdr:rowOff>161475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315276</xdr:colOff>
      <xdr:row>30</xdr:row>
      <xdr:rowOff>40004</xdr:rowOff>
    </xdr:from>
    <xdr:to>
      <xdr:col>7</xdr:col>
      <xdr:colOff>237126</xdr:colOff>
      <xdr:row>48</xdr:row>
      <xdr:rowOff>120104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440055</xdr:colOff>
      <xdr:row>30</xdr:row>
      <xdr:rowOff>39829</xdr:rowOff>
    </xdr:from>
    <xdr:to>
      <xdr:col>14</xdr:col>
      <xdr:colOff>85680</xdr:colOff>
      <xdr:row>48</xdr:row>
      <xdr:rowOff>119929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362902</xdr:colOff>
      <xdr:row>30</xdr:row>
      <xdr:rowOff>42384</xdr:rowOff>
    </xdr:from>
    <xdr:to>
      <xdr:col>21</xdr:col>
      <xdr:colOff>487158</xdr:colOff>
      <xdr:row>48</xdr:row>
      <xdr:rowOff>122484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690087</xdr:colOff>
      <xdr:row>30</xdr:row>
      <xdr:rowOff>42209</xdr:rowOff>
    </xdr:from>
    <xdr:to>
      <xdr:col>28</xdr:col>
      <xdr:colOff>573837</xdr:colOff>
      <xdr:row>48</xdr:row>
      <xdr:rowOff>122309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98583</xdr:colOff>
      <xdr:row>30</xdr:row>
      <xdr:rowOff>51909</xdr:rowOff>
    </xdr:from>
    <xdr:to>
      <xdr:col>36</xdr:col>
      <xdr:colOff>222840</xdr:colOff>
      <xdr:row>48</xdr:row>
      <xdr:rowOff>132009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425769</xdr:colOff>
      <xdr:row>30</xdr:row>
      <xdr:rowOff>51734</xdr:rowOff>
    </xdr:from>
    <xdr:to>
      <xdr:col>43</xdr:col>
      <xdr:colOff>547643</xdr:colOff>
      <xdr:row>48</xdr:row>
      <xdr:rowOff>131834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75</xdr:row>
      <xdr:rowOff>0</xdr:rowOff>
    </xdr:from>
    <xdr:to>
      <xdr:col>18</xdr:col>
      <xdr:colOff>48490</xdr:colOff>
      <xdr:row>97</xdr:row>
      <xdr:rowOff>70085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122960</xdr:colOff>
      <xdr:row>27</xdr:row>
      <xdr:rowOff>164725</xdr:rowOff>
    </xdr:from>
    <xdr:to>
      <xdr:col>18</xdr:col>
      <xdr:colOff>38100</xdr:colOff>
      <xdr:row>51</xdr:row>
      <xdr:rowOff>25260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51</xdr:row>
      <xdr:rowOff>161925</xdr:rowOff>
    </xdr:from>
    <xdr:to>
      <xdr:col>18</xdr:col>
      <xdr:colOff>29440</xdr:colOff>
      <xdr:row>74</xdr:row>
      <xdr:rowOff>60560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43</xdr:row>
      <xdr:rowOff>179704</xdr:rowOff>
    </xdr:from>
    <xdr:to>
      <xdr:col>6</xdr:col>
      <xdr:colOff>775925</xdr:colOff>
      <xdr:row>57</xdr:row>
      <xdr:rowOff>162516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161925</xdr:colOff>
      <xdr:row>29</xdr:row>
      <xdr:rowOff>136526</xdr:rowOff>
    </xdr:from>
    <xdr:to>
      <xdr:col>6</xdr:col>
      <xdr:colOff>772750</xdr:colOff>
      <xdr:row>43</xdr:row>
      <xdr:rowOff>111401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101600</xdr:colOff>
      <xdr:row>29</xdr:row>
      <xdr:rowOff>128588</xdr:rowOff>
    </xdr:from>
    <xdr:to>
      <xdr:col>13</xdr:col>
      <xdr:colOff>493350</xdr:colOff>
      <xdr:row>43</xdr:row>
      <xdr:rowOff>103463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147638</xdr:colOff>
      <xdr:row>58</xdr:row>
      <xdr:rowOff>166687</xdr:rowOff>
    </xdr:from>
    <xdr:to>
      <xdr:col>6</xdr:col>
      <xdr:colOff>233979</xdr:colOff>
      <xdr:row>64</xdr:row>
      <xdr:rowOff>177974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438" y="12949237"/>
          <a:ext cx="4429741" cy="1268587"/>
        </a:xfrm>
        <a:prstGeom prst="rect">
          <a:avLst/>
        </a:prstGeom>
      </xdr:spPr>
    </xdr:pic>
    <xdr:clientData/>
  </xdr:twoCellAnchor>
  <xdr:twoCellAnchor>
    <xdr:from>
      <xdr:col>7</xdr:col>
      <xdr:colOff>98425</xdr:colOff>
      <xdr:row>43</xdr:row>
      <xdr:rowOff>179704</xdr:rowOff>
    </xdr:from>
    <xdr:to>
      <xdr:col>13</xdr:col>
      <xdr:colOff>490175</xdr:colOff>
      <xdr:row>57</xdr:row>
      <xdr:rowOff>162516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63500</xdr:colOff>
      <xdr:row>2</xdr:row>
      <xdr:rowOff>71438</xdr:rowOff>
    </xdr:from>
    <xdr:to>
      <xdr:col>32</xdr:col>
      <xdr:colOff>217125</xdr:colOff>
      <xdr:row>14</xdr:row>
      <xdr:rowOff>46313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635000</xdr:colOff>
      <xdr:row>29</xdr:row>
      <xdr:rowOff>138113</xdr:rowOff>
    </xdr:from>
    <xdr:to>
      <xdr:col>21</xdr:col>
      <xdr:colOff>331425</xdr:colOff>
      <xdr:row>43</xdr:row>
      <xdr:rowOff>112988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641350</xdr:colOff>
      <xdr:row>43</xdr:row>
      <xdr:rowOff>179704</xdr:rowOff>
    </xdr:from>
    <xdr:to>
      <xdr:col>21</xdr:col>
      <xdr:colOff>337775</xdr:colOff>
      <xdr:row>57</xdr:row>
      <xdr:rowOff>162516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Gen/Desktop/&#51076;&#49345;&#44060;&#48156;/PG-102/&#51076;&#49345;1&#49345;/Part%20B/SL-MG12-P1-&#53076;&#54840;&#53944;%20B1,%20B2,%20B3%20data_cut%20off%20240812_2408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상자 정보"/>
      <sheetName val="체중, BMI"/>
      <sheetName val="허리엉덩이"/>
      <sheetName val="BP, EG"/>
      <sheetName val="HbA1C, hs-CRP"/>
      <sheetName val="FPG"/>
      <sheetName val="자가혈당(FBG)"/>
      <sheetName val="OGTT"/>
      <sheetName val="DEXA"/>
      <sheetName val="혈액학적(CBC)"/>
      <sheetName val="혈액화학"/>
      <sheetName val="지질 parameter"/>
      <sheetName val="뇨검사"/>
      <sheetName val="Lab test"/>
      <sheetName val="UV1"/>
      <sheetName val="TEAE"/>
      <sheetName val="ADR"/>
      <sheetName val="이상사례 데이터"/>
      <sheetName val="스크리닝 탈락"/>
    </sheetNames>
    <sheetDataSet>
      <sheetData sheetId="0"/>
      <sheetData sheetId="1"/>
      <sheetData sheetId="2">
        <row r="3">
          <cell r="P3" t="str">
            <v>D-1</v>
          </cell>
          <cell r="Q3" t="str">
            <v>D7</v>
          </cell>
          <cell r="R3" t="str">
            <v>D14</v>
          </cell>
          <cell r="S3" t="str">
            <v>D21</v>
          </cell>
          <cell r="T3" t="str">
            <v>D28</v>
          </cell>
          <cell r="U3" t="str">
            <v>D36</v>
          </cell>
          <cell r="V3" t="str">
            <v>D43</v>
          </cell>
          <cell r="W3" t="str">
            <v>D57</v>
          </cell>
          <cell r="AB3" t="str">
            <v xml:space="preserve">D-1 </v>
          </cell>
          <cell r="AC3" t="str">
            <v>D7</v>
          </cell>
          <cell r="AD3" t="str">
            <v>D14</v>
          </cell>
          <cell r="AE3" t="str">
            <v>D21</v>
          </cell>
          <cell r="AF3" t="str">
            <v>D28</v>
          </cell>
          <cell r="AG3" t="str">
            <v>D36</v>
          </cell>
          <cell r="AH3" t="str">
            <v>D43</v>
          </cell>
          <cell r="AI3" t="str">
            <v>D57</v>
          </cell>
        </row>
        <row r="4">
          <cell r="O4" t="str">
            <v>B1-010</v>
          </cell>
          <cell r="P4">
            <v>94</v>
          </cell>
          <cell r="Q4">
            <v>93.5</v>
          </cell>
          <cell r="R4">
            <v>92</v>
          </cell>
          <cell r="S4">
            <v>90.5</v>
          </cell>
          <cell r="T4">
            <v>91</v>
          </cell>
          <cell r="U4">
            <v>90.5</v>
          </cell>
          <cell r="V4">
            <v>90</v>
          </cell>
          <cell r="W4">
            <v>92.5</v>
          </cell>
          <cell r="AA4" t="str">
            <v>B1-010</v>
          </cell>
          <cell r="AB4">
            <v>0</v>
          </cell>
          <cell r="AC4">
            <v>-0.53191489361702127</v>
          </cell>
          <cell r="AD4">
            <v>-2.1276595744680851</v>
          </cell>
          <cell r="AE4">
            <v>-3.7234042553191489</v>
          </cell>
          <cell r="AF4">
            <v>-3.1914893617021276</v>
          </cell>
          <cell r="AG4">
            <v>-3.7234042553191489</v>
          </cell>
          <cell r="AH4">
            <v>-4.2553191489361701</v>
          </cell>
          <cell r="AI4">
            <v>-1.5957446808510638</v>
          </cell>
        </row>
        <row r="5">
          <cell r="O5" t="str">
            <v>B1-020</v>
          </cell>
          <cell r="P5">
            <v>97.5</v>
          </cell>
          <cell r="Q5">
            <v>97.5</v>
          </cell>
          <cell r="R5">
            <v>96</v>
          </cell>
          <cell r="S5">
            <v>95.5</v>
          </cell>
          <cell r="T5">
            <v>94</v>
          </cell>
          <cell r="U5">
            <v>93.5</v>
          </cell>
          <cell r="V5">
            <v>93.5</v>
          </cell>
          <cell r="W5">
            <v>96.5</v>
          </cell>
          <cell r="AA5" t="str">
            <v>B1-020</v>
          </cell>
          <cell r="AB5">
            <v>0</v>
          </cell>
          <cell r="AC5">
            <v>0</v>
          </cell>
          <cell r="AD5">
            <v>-1.5384615384615385</v>
          </cell>
          <cell r="AE5">
            <v>-2.0512820512820511</v>
          </cell>
          <cell r="AF5">
            <v>-3.5897435897435894</v>
          </cell>
          <cell r="AG5">
            <v>-4.1025641025641022</v>
          </cell>
          <cell r="AH5">
            <v>-4.1025641025641022</v>
          </cell>
          <cell r="AI5">
            <v>-1.0256410256410255</v>
          </cell>
        </row>
        <row r="6">
          <cell r="O6" t="str">
            <v>B1-030</v>
          </cell>
          <cell r="P6">
            <v>89</v>
          </cell>
          <cell r="Q6">
            <v>87</v>
          </cell>
          <cell r="R6">
            <v>87</v>
          </cell>
          <cell r="S6">
            <v>88</v>
          </cell>
          <cell r="T6">
            <v>87.5</v>
          </cell>
          <cell r="U6">
            <v>87.5</v>
          </cell>
          <cell r="V6">
            <v>87.5</v>
          </cell>
          <cell r="W6">
            <v>87.5</v>
          </cell>
          <cell r="AA6" t="str">
            <v>B1-030</v>
          </cell>
          <cell r="AB6">
            <v>0</v>
          </cell>
          <cell r="AC6">
            <v>-2.2471910112359552</v>
          </cell>
          <cell r="AD6">
            <v>-2.2471910112359552</v>
          </cell>
          <cell r="AE6">
            <v>-1.1235955056179776</v>
          </cell>
          <cell r="AF6">
            <v>-1.6853932584269662</v>
          </cell>
          <cell r="AG6">
            <v>-1.6853932584269662</v>
          </cell>
          <cell r="AH6">
            <v>-1.6853932584269662</v>
          </cell>
          <cell r="AI6">
            <v>-1.6853932584269662</v>
          </cell>
        </row>
        <row r="7">
          <cell r="O7" t="str">
            <v>B1-040</v>
          </cell>
          <cell r="P7">
            <v>93</v>
          </cell>
          <cell r="Q7">
            <v>92.5</v>
          </cell>
          <cell r="R7">
            <v>92.5</v>
          </cell>
          <cell r="S7">
            <v>93.5</v>
          </cell>
          <cell r="T7">
            <v>93</v>
          </cell>
          <cell r="U7">
            <v>91.5</v>
          </cell>
          <cell r="V7">
            <v>91</v>
          </cell>
          <cell r="W7">
            <v>91</v>
          </cell>
          <cell r="AA7" t="str">
            <v>B1-040</v>
          </cell>
          <cell r="AB7">
            <v>0</v>
          </cell>
          <cell r="AC7">
            <v>-0.53763440860215062</v>
          </cell>
          <cell r="AD7">
            <v>-0.53763440860215062</v>
          </cell>
          <cell r="AE7">
            <v>0.53763440860215062</v>
          </cell>
          <cell r="AF7">
            <v>0</v>
          </cell>
          <cell r="AG7">
            <v>-1.6129032258064515</v>
          </cell>
          <cell r="AH7">
            <v>-2.1505376344086025</v>
          </cell>
          <cell r="AI7">
            <v>-2.1505376344086025</v>
          </cell>
        </row>
        <row r="8">
          <cell r="O8" t="str">
            <v>B1-050</v>
          </cell>
          <cell r="P8">
            <v>81.5</v>
          </cell>
          <cell r="Q8">
            <v>82</v>
          </cell>
          <cell r="R8">
            <v>82.5</v>
          </cell>
          <cell r="S8">
            <v>80.5</v>
          </cell>
          <cell r="T8">
            <v>80</v>
          </cell>
          <cell r="U8">
            <v>79</v>
          </cell>
          <cell r="V8">
            <v>78.5</v>
          </cell>
          <cell r="W8">
            <v>79</v>
          </cell>
          <cell r="AA8" t="str">
            <v>B1-050</v>
          </cell>
          <cell r="AB8">
            <v>0</v>
          </cell>
          <cell r="AC8">
            <v>0.61349693251533743</v>
          </cell>
          <cell r="AD8">
            <v>1.2269938650306749</v>
          </cell>
          <cell r="AE8">
            <v>-1.2269938650306749</v>
          </cell>
          <cell r="AF8">
            <v>-1.8404907975460123</v>
          </cell>
          <cell r="AG8">
            <v>-3.0674846625766872</v>
          </cell>
          <cell r="AH8">
            <v>-3.6809815950920246</v>
          </cell>
          <cell r="AI8">
            <v>-3.0674846625766872</v>
          </cell>
        </row>
        <row r="9">
          <cell r="O9" t="str">
            <v>B1-060</v>
          </cell>
          <cell r="P9">
            <v>94</v>
          </cell>
          <cell r="Q9">
            <v>94.5</v>
          </cell>
          <cell r="R9">
            <v>94</v>
          </cell>
          <cell r="S9">
            <v>96</v>
          </cell>
          <cell r="T9">
            <v>94</v>
          </cell>
          <cell r="U9">
            <v>94.5</v>
          </cell>
          <cell r="V9">
            <v>94.5</v>
          </cell>
          <cell r="W9">
            <v>95.5</v>
          </cell>
          <cell r="AA9" t="str">
            <v>B1-060</v>
          </cell>
          <cell r="AB9">
            <v>0</v>
          </cell>
          <cell r="AC9">
            <v>0.53191489361702127</v>
          </cell>
          <cell r="AD9">
            <v>0</v>
          </cell>
          <cell r="AE9">
            <v>2.1276595744680851</v>
          </cell>
          <cell r="AF9">
            <v>0</v>
          </cell>
          <cell r="AG9">
            <v>0.53191489361702127</v>
          </cell>
          <cell r="AH9">
            <v>0.53191489361702127</v>
          </cell>
          <cell r="AI9">
            <v>1.5957446808510638</v>
          </cell>
        </row>
        <row r="10">
          <cell r="O10" t="str">
            <v>B1-070</v>
          </cell>
          <cell r="P10">
            <v>92</v>
          </cell>
          <cell r="Q10">
            <v>90</v>
          </cell>
          <cell r="R10">
            <v>88</v>
          </cell>
          <cell r="S10">
            <v>87.5</v>
          </cell>
          <cell r="T10">
            <v>89</v>
          </cell>
          <cell r="U10">
            <v>88.5</v>
          </cell>
          <cell r="V10">
            <v>89</v>
          </cell>
          <cell r="W10">
            <v>89.5</v>
          </cell>
          <cell r="AA10" t="str">
            <v>B1-070</v>
          </cell>
          <cell r="AB10">
            <v>0</v>
          </cell>
          <cell r="AC10">
            <v>-2.1739130434782608</v>
          </cell>
          <cell r="AD10">
            <v>-4.3478260869565215</v>
          </cell>
          <cell r="AE10">
            <v>-4.8913043478260869</v>
          </cell>
          <cell r="AF10">
            <v>-3.2608695652173911</v>
          </cell>
          <cell r="AG10">
            <v>-3.804347826086957</v>
          </cell>
          <cell r="AH10">
            <v>-3.2608695652173911</v>
          </cell>
          <cell r="AI10">
            <v>-2.7173913043478262</v>
          </cell>
        </row>
        <row r="11">
          <cell r="O11" t="str">
            <v>B1-080</v>
          </cell>
          <cell r="P11">
            <v>81</v>
          </cell>
          <cell r="Q11">
            <v>81.5</v>
          </cell>
          <cell r="R11">
            <v>81</v>
          </cell>
          <cell r="S11">
            <v>80</v>
          </cell>
          <cell r="T11">
            <v>80.5</v>
          </cell>
          <cell r="U11"/>
          <cell r="V11"/>
          <cell r="W11"/>
          <cell r="AA11" t="str">
            <v>B1-080</v>
          </cell>
          <cell r="AB11">
            <v>0</v>
          </cell>
          <cell r="AC11">
            <v>0.61728395061728392</v>
          </cell>
          <cell r="AD11">
            <v>0</v>
          </cell>
          <cell r="AE11">
            <v>-1.2345679012345678</v>
          </cell>
          <cell r="AF11">
            <v>-0.61728395061728392</v>
          </cell>
          <cell r="AG11"/>
          <cell r="AH11"/>
          <cell r="AI11"/>
        </row>
        <row r="12">
          <cell r="P12" t="str">
            <v>D-1</v>
          </cell>
          <cell r="Q12" t="str">
            <v>D7</v>
          </cell>
          <cell r="R12" t="str">
            <v>D14</v>
          </cell>
          <cell r="S12" t="str">
            <v>D21</v>
          </cell>
          <cell r="T12" t="str">
            <v>D28</v>
          </cell>
          <cell r="U12" t="str">
            <v>D36</v>
          </cell>
          <cell r="V12" t="str">
            <v>D43</v>
          </cell>
          <cell r="W12" t="str">
            <v>D57</v>
          </cell>
          <cell r="AB12" t="str">
            <v xml:space="preserve">D-1 </v>
          </cell>
          <cell r="AC12" t="str">
            <v>D7</v>
          </cell>
          <cell r="AD12" t="str">
            <v>D14</v>
          </cell>
          <cell r="AE12" t="str">
            <v>D21</v>
          </cell>
          <cell r="AF12" t="str">
            <v>D28</v>
          </cell>
          <cell r="AG12" t="str">
            <v>D36</v>
          </cell>
          <cell r="AH12" t="str">
            <v>D43</v>
          </cell>
          <cell r="AI12" t="str">
            <v>D57</v>
          </cell>
        </row>
        <row r="13">
          <cell r="O13" t="str">
            <v>B2-010</v>
          </cell>
          <cell r="P13">
            <v>92.5</v>
          </cell>
          <cell r="Q13">
            <v>94</v>
          </cell>
          <cell r="R13">
            <v>95</v>
          </cell>
          <cell r="S13">
            <v>96</v>
          </cell>
          <cell r="T13">
            <v>94</v>
          </cell>
          <cell r="U13">
            <v>94</v>
          </cell>
          <cell r="V13">
            <v>93.5</v>
          </cell>
          <cell r="W13">
            <v>94.5</v>
          </cell>
          <cell r="AA13" t="str">
            <v>B2-010</v>
          </cell>
          <cell r="AB13">
            <v>0</v>
          </cell>
          <cell r="AC13">
            <v>1.6216216216216217</v>
          </cell>
          <cell r="AD13">
            <v>2.7027027027027026</v>
          </cell>
          <cell r="AE13">
            <v>3.7837837837837842</v>
          </cell>
          <cell r="AF13">
            <v>1.6216216216216217</v>
          </cell>
          <cell r="AG13">
            <v>1.6216216216216217</v>
          </cell>
          <cell r="AH13">
            <v>1.0810810810810811</v>
          </cell>
          <cell r="AI13">
            <v>2.1621621621621623</v>
          </cell>
        </row>
        <row r="14">
          <cell r="O14" t="str">
            <v>B2-020</v>
          </cell>
          <cell r="P14">
            <v>87.5</v>
          </cell>
          <cell r="Q14">
            <v>84.5</v>
          </cell>
          <cell r="R14">
            <v>83.5</v>
          </cell>
          <cell r="S14">
            <v>81.5</v>
          </cell>
          <cell r="T14">
            <v>82</v>
          </cell>
          <cell r="U14">
            <v>81</v>
          </cell>
          <cell r="V14">
            <v>81</v>
          </cell>
          <cell r="W14">
            <v>80.5</v>
          </cell>
          <cell r="AA14" t="str">
            <v>B2-020</v>
          </cell>
          <cell r="AB14">
            <v>0</v>
          </cell>
          <cell r="AC14">
            <v>-3.4285714285714288</v>
          </cell>
          <cell r="AD14">
            <v>-4.5714285714285712</v>
          </cell>
          <cell r="AE14">
            <v>-6.8571428571428577</v>
          </cell>
          <cell r="AF14">
            <v>-6.2857142857142865</v>
          </cell>
          <cell r="AG14">
            <v>-7.4285714285714288</v>
          </cell>
          <cell r="AH14">
            <v>-7.4285714285714288</v>
          </cell>
          <cell r="AI14">
            <v>-8</v>
          </cell>
        </row>
        <row r="15">
          <cell r="O15" t="str">
            <v>B2-030</v>
          </cell>
          <cell r="P15">
            <v>92</v>
          </cell>
          <cell r="Q15">
            <v>92</v>
          </cell>
          <cell r="R15">
            <v>90.5</v>
          </cell>
          <cell r="S15">
            <v>90.5</v>
          </cell>
          <cell r="T15">
            <v>90.5</v>
          </cell>
          <cell r="U15">
            <v>89.5</v>
          </cell>
          <cell r="V15">
            <v>90</v>
          </cell>
          <cell r="W15">
            <v>88</v>
          </cell>
          <cell r="AA15" t="str">
            <v>B2-030</v>
          </cell>
          <cell r="AB15">
            <v>0</v>
          </cell>
          <cell r="AC15">
            <v>0</v>
          </cell>
          <cell r="AD15">
            <v>-1.6304347826086956</v>
          </cell>
          <cell r="AE15">
            <v>-1.6304347826086956</v>
          </cell>
          <cell r="AF15">
            <v>-1.6304347826086956</v>
          </cell>
          <cell r="AG15">
            <v>-2.7173913043478262</v>
          </cell>
          <cell r="AH15">
            <v>-2.1739130434782608</v>
          </cell>
          <cell r="AI15">
            <v>-4.3478260869565215</v>
          </cell>
        </row>
        <row r="16">
          <cell r="O16" t="str">
            <v>B2-040</v>
          </cell>
          <cell r="P16">
            <v>97.5</v>
          </cell>
          <cell r="Q16">
            <v>97.5</v>
          </cell>
          <cell r="R16">
            <v>98</v>
          </cell>
          <cell r="S16">
            <v>97</v>
          </cell>
          <cell r="T16">
            <v>95</v>
          </cell>
          <cell r="U16">
            <v>95</v>
          </cell>
          <cell r="V16">
            <v>96</v>
          </cell>
          <cell r="W16">
            <v>97</v>
          </cell>
          <cell r="AA16" t="str">
            <v>B2-040</v>
          </cell>
          <cell r="AB16">
            <v>0</v>
          </cell>
          <cell r="AC16">
            <v>0</v>
          </cell>
          <cell r="AD16">
            <v>0.51282051282051277</v>
          </cell>
          <cell r="AE16">
            <v>-0.51282051282051277</v>
          </cell>
          <cell r="AF16">
            <v>-2.5641025641025639</v>
          </cell>
          <cell r="AG16">
            <v>-2.5641025641025639</v>
          </cell>
          <cell r="AH16">
            <v>-1.5384615384615385</v>
          </cell>
          <cell r="AI16">
            <v>-0.51282051282051277</v>
          </cell>
        </row>
        <row r="17">
          <cell r="O17" t="str">
            <v>B2-050</v>
          </cell>
          <cell r="P17">
            <v>99</v>
          </cell>
          <cell r="Q17">
            <v>97</v>
          </cell>
          <cell r="R17">
            <v>97</v>
          </cell>
          <cell r="S17">
            <v>97</v>
          </cell>
          <cell r="T17">
            <v>97</v>
          </cell>
          <cell r="U17">
            <v>96.5</v>
          </cell>
          <cell r="V17">
            <v>96</v>
          </cell>
          <cell r="W17">
            <v>96.5</v>
          </cell>
          <cell r="AA17" t="str">
            <v>B2-050</v>
          </cell>
          <cell r="AB17">
            <v>0</v>
          </cell>
          <cell r="AC17">
            <v>-2.0202020202020203</v>
          </cell>
          <cell r="AD17">
            <v>-2.0202020202020203</v>
          </cell>
          <cell r="AE17">
            <v>-2.0202020202020203</v>
          </cell>
          <cell r="AF17">
            <v>-2.0202020202020203</v>
          </cell>
          <cell r="AG17">
            <v>-2.5252525252525251</v>
          </cell>
          <cell r="AH17">
            <v>-3.0303030303030303</v>
          </cell>
          <cell r="AI17">
            <v>-2.5252525252525251</v>
          </cell>
        </row>
        <row r="18">
          <cell r="O18" t="str">
            <v>B2-060</v>
          </cell>
          <cell r="P18">
            <v>100.5</v>
          </cell>
          <cell r="Q18">
            <v>99</v>
          </cell>
          <cell r="R18">
            <v>99</v>
          </cell>
          <cell r="S18">
            <v>98.5</v>
          </cell>
          <cell r="T18">
            <v>97</v>
          </cell>
          <cell r="U18">
            <v>96.5</v>
          </cell>
          <cell r="V18">
            <v>98</v>
          </cell>
          <cell r="W18">
            <v>97.5</v>
          </cell>
          <cell r="AA18" t="str">
            <v>B2-060</v>
          </cell>
          <cell r="AB18">
            <v>0</v>
          </cell>
          <cell r="AC18">
            <v>-1.4925373134328357</v>
          </cell>
          <cell r="AD18">
            <v>-1.4925373134328357</v>
          </cell>
          <cell r="AE18">
            <v>-1.9900497512437811</v>
          </cell>
          <cell r="AF18">
            <v>-3.4825870646766171</v>
          </cell>
          <cell r="AG18">
            <v>-3.9800995024875623</v>
          </cell>
          <cell r="AH18">
            <v>-2.4875621890547266</v>
          </cell>
          <cell r="AI18">
            <v>-2.9850746268656714</v>
          </cell>
        </row>
        <row r="19">
          <cell r="O19" t="str">
            <v>B2-070</v>
          </cell>
          <cell r="P19">
            <v>91</v>
          </cell>
          <cell r="Q19">
            <v>90.5</v>
          </cell>
          <cell r="R19">
            <v>89.5</v>
          </cell>
          <cell r="S19">
            <v>90</v>
          </cell>
          <cell r="T19">
            <v>89</v>
          </cell>
          <cell r="U19">
            <v>89</v>
          </cell>
          <cell r="V19">
            <v>88.5</v>
          </cell>
          <cell r="W19">
            <v>88</v>
          </cell>
          <cell r="AA19" t="str">
            <v>B2-070</v>
          </cell>
          <cell r="AB19">
            <v>0</v>
          </cell>
          <cell r="AC19">
            <v>-0.5494505494505495</v>
          </cell>
          <cell r="AD19">
            <v>-1.6483516483516485</v>
          </cell>
          <cell r="AE19">
            <v>-1.098901098901099</v>
          </cell>
          <cell r="AF19">
            <v>-2.197802197802198</v>
          </cell>
          <cell r="AG19">
            <v>-2.197802197802198</v>
          </cell>
          <cell r="AH19">
            <v>-2.7472527472527473</v>
          </cell>
          <cell r="AI19">
            <v>-3.296703296703297</v>
          </cell>
        </row>
        <row r="20">
          <cell r="O20" t="str">
            <v>B2-080</v>
          </cell>
          <cell r="P20">
            <v>93.5</v>
          </cell>
          <cell r="Q20">
            <v>94</v>
          </cell>
          <cell r="R20">
            <v>95</v>
          </cell>
          <cell r="S20">
            <v>93</v>
          </cell>
          <cell r="T20">
            <v>93.5</v>
          </cell>
          <cell r="U20">
            <v>93</v>
          </cell>
          <cell r="V20">
            <v>93</v>
          </cell>
          <cell r="W20">
            <v>93.5</v>
          </cell>
          <cell r="AA20" t="str">
            <v>B2-080</v>
          </cell>
          <cell r="AB20">
            <v>0</v>
          </cell>
          <cell r="AC20">
            <v>0.53475935828876997</v>
          </cell>
          <cell r="AD20">
            <v>1.6042780748663104</v>
          </cell>
          <cell r="AE20">
            <v>-0.53475935828876997</v>
          </cell>
          <cell r="AF20">
            <v>0</v>
          </cell>
          <cell r="AG20">
            <v>-0.53475935828876997</v>
          </cell>
          <cell r="AH20">
            <v>-0.53475935828876997</v>
          </cell>
          <cell r="AI20">
            <v>0</v>
          </cell>
        </row>
      </sheetData>
      <sheetData sheetId="3">
        <row r="3">
          <cell r="D3" t="str">
            <v>D1</v>
          </cell>
          <cell r="E3" t="str">
            <v>D8</v>
          </cell>
          <cell r="F3" t="str">
            <v>D15</v>
          </cell>
          <cell r="G3" t="str">
            <v>D22</v>
          </cell>
          <cell r="H3" t="str">
            <v>D29</v>
          </cell>
          <cell r="I3" t="str">
            <v>D36</v>
          </cell>
          <cell r="J3" t="str">
            <v>D43</v>
          </cell>
          <cell r="K3" t="str">
            <v>D57</v>
          </cell>
          <cell r="P3" t="str">
            <v>D1</v>
          </cell>
          <cell r="Q3" t="str">
            <v>D8</v>
          </cell>
          <cell r="R3" t="str">
            <v>D15</v>
          </cell>
          <cell r="S3" t="str">
            <v>D22</v>
          </cell>
          <cell r="T3" t="str">
            <v>D29</v>
          </cell>
          <cell r="U3" t="str">
            <v>D36</v>
          </cell>
          <cell r="V3" t="str">
            <v>D43</v>
          </cell>
          <cell r="W3" t="str">
            <v>D57</v>
          </cell>
          <cell r="AB3" t="str">
            <v>SV</v>
          </cell>
          <cell r="AC3" t="str">
            <v>D14</v>
          </cell>
          <cell r="AD3" t="str">
            <v>D31</v>
          </cell>
          <cell r="AE3" t="str">
            <v>D57</v>
          </cell>
        </row>
        <row r="4">
          <cell r="C4" t="str">
            <v>B1-010</v>
          </cell>
          <cell r="D4">
            <v>112</v>
          </cell>
          <cell r="E4">
            <v>108</v>
          </cell>
          <cell r="F4">
            <v>106</v>
          </cell>
          <cell r="G4">
            <v>117</v>
          </cell>
          <cell r="H4">
            <v>109</v>
          </cell>
          <cell r="I4">
            <v>109</v>
          </cell>
          <cell r="J4">
            <v>121</v>
          </cell>
          <cell r="K4">
            <v>123</v>
          </cell>
          <cell r="O4" t="str">
            <v>B1-010</v>
          </cell>
          <cell r="P4">
            <v>72</v>
          </cell>
          <cell r="Q4">
            <v>69</v>
          </cell>
          <cell r="R4">
            <v>65</v>
          </cell>
          <cell r="S4">
            <v>71</v>
          </cell>
          <cell r="T4">
            <v>76</v>
          </cell>
          <cell r="U4">
            <v>79</v>
          </cell>
          <cell r="V4">
            <v>81</v>
          </cell>
          <cell r="W4">
            <v>89</v>
          </cell>
          <cell r="AA4" t="str">
            <v>B1-010</v>
          </cell>
          <cell r="AB4">
            <v>70</v>
          </cell>
          <cell r="AC4">
            <v>80</v>
          </cell>
          <cell r="AD4">
            <v>79</v>
          </cell>
          <cell r="AE4">
            <v>75</v>
          </cell>
        </row>
        <row r="5">
          <cell r="C5" t="str">
            <v>B1-020</v>
          </cell>
          <cell r="D5">
            <v>115</v>
          </cell>
          <cell r="E5">
            <v>139</v>
          </cell>
          <cell r="F5">
            <v>133</v>
          </cell>
          <cell r="G5">
            <v>122</v>
          </cell>
          <cell r="H5">
            <v>118</v>
          </cell>
          <cell r="I5">
            <v>122</v>
          </cell>
          <cell r="J5">
            <v>132</v>
          </cell>
          <cell r="K5">
            <v>131</v>
          </cell>
          <cell r="O5" t="str">
            <v>B1-020</v>
          </cell>
          <cell r="P5">
            <v>54</v>
          </cell>
          <cell r="Q5">
            <v>61</v>
          </cell>
          <cell r="R5">
            <v>62</v>
          </cell>
          <cell r="S5">
            <v>65</v>
          </cell>
          <cell r="T5">
            <v>65</v>
          </cell>
          <cell r="U5">
            <v>84</v>
          </cell>
          <cell r="V5">
            <v>81</v>
          </cell>
          <cell r="W5">
            <v>72</v>
          </cell>
          <cell r="AA5" t="str">
            <v>B1-020</v>
          </cell>
          <cell r="AB5">
            <v>51</v>
          </cell>
          <cell r="AC5">
            <v>69</v>
          </cell>
          <cell r="AD5">
            <v>64</v>
          </cell>
          <cell r="AE5">
            <v>57</v>
          </cell>
        </row>
        <row r="6">
          <cell r="C6" t="str">
            <v>B1-030</v>
          </cell>
          <cell r="D6">
            <v>131</v>
          </cell>
          <cell r="E6">
            <v>114</v>
          </cell>
          <cell r="F6">
            <v>128</v>
          </cell>
          <cell r="G6">
            <v>131</v>
          </cell>
          <cell r="H6">
            <v>117</v>
          </cell>
          <cell r="I6">
            <v>130</v>
          </cell>
          <cell r="J6">
            <v>138</v>
          </cell>
          <cell r="K6">
            <v>129</v>
          </cell>
          <cell r="O6" t="str">
            <v>B1-030</v>
          </cell>
          <cell r="P6">
            <v>78</v>
          </cell>
          <cell r="Q6">
            <v>73</v>
          </cell>
          <cell r="R6">
            <v>85</v>
          </cell>
          <cell r="S6">
            <v>90</v>
          </cell>
          <cell r="T6">
            <v>76</v>
          </cell>
          <cell r="U6">
            <v>72</v>
          </cell>
          <cell r="V6">
            <v>89</v>
          </cell>
          <cell r="W6">
            <v>90</v>
          </cell>
          <cell r="AA6" t="str">
            <v>B1-030</v>
          </cell>
          <cell r="AB6">
            <v>59</v>
          </cell>
          <cell r="AC6">
            <v>68</v>
          </cell>
          <cell r="AD6">
            <v>59</v>
          </cell>
          <cell r="AE6">
            <v>71</v>
          </cell>
        </row>
        <row r="7">
          <cell r="C7" t="str">
            <v>B1-040</v>
          </cell>
          <cell r="D7">
            <v>99</v>
          </cell>
          <cell r="E7">
            <v>95</v>
          </cell>
          <cell r="F7">
            <v>92</v>
          </cell>
          <cell r="G7">
            <v>93</v>
          </cell>
          <cell r="H7">
            <v>98</v>
          </cell>
          <cell r="I7">
            <v>115</v>
          </cell>
          <cell r="J7">
            <v>120</v>
          </cell>
          <cell r="K7">
            <v>108</v>
          </cell>
          <cell r="O7" t="str">
            <v>B1-040</v>
          </cell>
          <cell r="P7">
            <v>73</v>
          </cell>
          <cell r="Q7">
            <v>64</v>
          </cell>
          <cell r="R7">
            <v>57</v>
          </cell>
          <cell r="S7">
            <v>59</v>
          </cell>
          <cell r="T7">
            <v>65</v>
          </cell>
          <cell r="U7">
            <v>64</v>
          </cell>
          <cell r="V7">
            <v>58</v>
          </cell>
          <cell r="W7">
            <v>56</v>
          </cell>
          <cell r="AA7" t="str">
            <v>B1-040</v>
          </cell>
          <cell r="AB7">
            <v>62</v>
          </cell>
          <cell r="AC7">
            <v>58</v>
          </cell>
          <cell r="AD7">
            <v>63</v>
          </cell>
          <cell r="AE7">
            <v>57</v>
          </cell>
        </row>
        <row r="8">
          <cell r="C8" t="str">
            <v>B1-050</v>
          </cell>
          <cell r="D8">
            <v>125</v>
          </cell>
          <cell r="E8">
            <v>118</v>
          </cell>
          <cell r="F8">
            <v>107</v>
          </cell>
          <cell r="G8">
            <v>122</v>
          </cell>
          <cell r="H8">
            <v>117</v>
          </cell>
          <cell r="I8">
            <v>130</v>
          </cell>
          <cell r="J8">
            <v>125</v>
          </cell>
          <cell r="K8">
            <v>108</v>
          </cell>
          <cell r="O8" t="str">
            <v>B1-050</v>
          </cell>
          <cell r="P8">
            <v>72</v>
          </cell>
          <cell r="Q8">
            <v>72</v>
          </cell>
          <cell r="R8">
            <v>73</v>
          </cell>
          <cell r="S8">
            <v>75</v>
          </cell>
          <cell r="T8">
            <v>83</v>
          </cell>
          <cell r="U8">
            <v>83</v>
          </cell>
          <cell r="V8">
            <v>85</v>
          </cell>
          <cell r="W8">
            <v>76</v>
          </cell>
          <cell r="AA8" t="str">
            <v>B1-050</v>
          </cell>
          <cell r="AB8">
            <v>73</v>
          </cell>
          <cell r="AC8">
            <v>78</v>
          </cell>
          <cell r="AD8">
            <v>72</v>
          </cell>
          <cell r="AE8">
            <v>67</v>
          </cell>
        </row>
        <row r="9">
          <cell r="C9" t="str">
            <v>B1-060</v>
          </cell>
          <cell r="D9">
            <v>132</v>
          </cell>
          <cell r="E9">
            <v>127</v>
          </cell>
          <cell r="F9">
            <v>132</v>
          </cell>
          <cell r="G9">
            <v>125</v>
          </cell>
          <cell r="H9">
            <v>121</v>
          </cell>
          <cell r="I9">
            <v>130</v>
          </cell>
          <cell r="J9">
            <v>139</v>
          </cell>
          <cell r="K9">
            <v>123</v>
          </cell>
          <cell r="O9" t="str">
            <v>B1-060</v>
          </cell>
          <cell r="P9">
            <v>69</v>
          </cell>
          <cell r="Q9">
            <v>69</v>
          </cell>
          <cell r="R9">
            <v>69</v>
          </cell>
          <cell r="S9">
            <v>83</v>
          </cell>
          <cell r="T9">
            <v>68</v>
          </cell>
          <cell r="U9">
            <v>76</v>
          </cell>
          <cell r="V9">
            <v>83</v>
          </cell>
          <cell r="W9">
            <v>70</v>
          </cell>
          <cell r="AA9" t="str">
            <v>B1-060</v>
          </cell>
          <cell r="AB9">
            <v>66</v>
          </cell>
          <cell r="AC9">
            <v>68</v>
          </cell>
          <cell r="AD9">
            <v>65</v>
          </cell>
          <cell r="AE9">
            <v>67</v>
          </cell>
        </row>
        <row r="10">
          <cell r="C10" t="str">
            <v>B1-070</v>
          </cell>
          <cell r="D10">
            <v>131</v>
          </cell>
          <cell r="E10">
            <v>103</v>
          </cell>
          <cell r="F10">
            <v>103</v>
          </cell>
          <cell r="G10">
            <v>109</v>
          </cell>
          <cell r="H10">
            <v>107</v>
          </cell>
          <cell r="I10">
            <v>112</v>
          </cell>
          <cell r="J10">
            <v>114</v>
          </cell>
          <cell r="K10">
            <v>121</v>
          </cell>
          <cell r="O10" t="str">
            <v>B1-070</v>
          </cell>
          <cell r="P10">
            <v>75</v>
          </cell>
          <cell r="Q10">
            <v>69</v>
          </cell>
          <cell r="R10">
            <v>70</v>
          </cell>
          <cell r="S10">
            <v>67</v>
          </cell>
          <cell r="T10">
            <v>76</v>
          </cell>
          <cell r="U10">
            <v>79</v>
          </cell>
          <cell r="V10">
            <v>74</v>
          </cell>
          <cell r="W10">
            <v>74</v>
          </cell>
          <cell r="AA10" t="str">
            <v>B1-070</v>
          </cell>
          <cell r="AB10">
            <v>66</v>
          </cell>
          <cell r="AC10">
            <v>70</v>
          </cell>
          <cell r="AD10">
            <v>71</v>
          </cell>
          <cell r="AE10">
            <v>60</v>
          </cell>
        </row>
        <row r="11">
          <cell r="C11" t="str">
            <v>B1-080</v>
          </cell>
          <cell r="D11">
            <v>106</v>
          </cell>
          <cell r="E11">
            <v>106</v>
          </cell>
          <cell r="F11">
            <v>107</v>
          </cell>
          <cell r="G11">
            <v>101</v>
          </cell>
          <cell r="H11">
            <v>125</v>
          </cell>
          <cell r="I11"/>
          <cell r="J11"/>
          <cell r="K11">
            <v>139</v>
          </cell>
          <cell r="O11" t="str">
            <v>B1-080</v>
          </cell>
          <cell r="P11">
            <v>69</v>
          </cell>
          <cell r="Q11">
            <v>97</v>
          </cell>
          <cell r="R11">
            <v>81</v>
          </cell>
          <cell r="S11">
            <v>76</v>
          </cell>
          <cell r="T11">
            <v>71</v>
          </cell>
          <cell r="U11"/>
          <cell r="V11"/>
          <cell r="W11">
            <v>71</v>
          </cell>
          <cell r="AA11" t="str">
            <v>B1-080</v>
          </cell>
          <cell r="AB11">
            <v>63</v>
          </cell>
          <cell r="AC11">
            <v>72</v>
          </cell>
          <cell r="AD11"/>
          <cell r="AE11">
            <v>61</v>
          </cell>
        </row>
        <row r="12">
          <cell r="D12" t="str">
            <v>D1</v>
          </cell>
          <cell r="E12" t="str">
            <v>D8</v>
          </cell>
          <cell r="F12" t="str">
            <v>D15</v>
          </cell>
          <cell r="G12" t="str">
            <v>D22</v>
          </cell>
          <cell r="H12" t="str">
            <v>D29</v>
          </cell>
          <cell r="I12" t="str">
            <v>D36</v>
          </cell>
          <cell r="J12" t="str">
            <v>D43</v>
          </cell>
          <cell r="K12" t="str">
            <v>D57</v>
          </cell>
          <cell r="P12" t="str">
            <v>D1</v>
          </cell>
          <cell r="Q12" t="str">
            <v>D8</v>
          </cell>
          <cell r="R12" t="str">
            <v>D15</v>
          </cell>
          <cell r="S12" t="str">
            <v>D22</v>
          </cell>
          <cell r="T12" t="str">
            <v>D29</v>
          </cell>
          <cell r="U12" t="str">
            <v>D36</v>
          </cell>
          <cell r="V12" t="str">
            <v>D43</v>
          </cell>
          <cell r="W12" t="str">
            <v>D57</v>
          </cell>
        </row>
        <row r="13">
          <cell r="C13" t="str">
            <v>B2-010</v>
          </cell>
          <cell r="D13">
            <v>118</v>
          </cell>
          <cell r="E13">
            <v>117</v>
          </cell>
          <cell r="F13">
            <v>115</v>
          </cell>
          <cell r="G13">
            <v>132</v>
          </cell>
          <cell r="H13">
            <v>114</v>
          </cell>
          <cell r="I13">
            <v>135</v>
          </cell>
          <cell r="J13">
            <v>116</v>
          </cell>
          <cell r="K13">
            <v>127</v>
          </cell>
          <cell r="O13" t="str">
            <v>B2-010</v>
          </cell>
          <cell r="P13">
            <v>72</v>
          </cell>
          <cell r="Q13">
            <v>74</v>
          </cell>
          <cell r="R13">
            <v>75</v>
          </cell>
          <cell r="S13">
            <v>77</v>
          </cell>
          <cell r="T13">
            <v>79</v>
          </cell>
          <cell r="U13">
            <v>99</v>
          </cell>
          <cell r="V13">
            <v>100</v>
          </cell>
          <cell r="W13">
            <v>98</v>
          </cell>
          <cell r="AA13" t="str">
            <v>B2-010</v>
          </cell>
          <cell r="AB13">
            <v>77</v>
          </cell>
          <cell r="AC13">
            <v>78</v>
          </cell>
          <cell r="AD13">
            <v>86</v>
          </cell>
          <cell r="AE13">
            <v>86</v>
          </cell>
        </row>
        <row r="14">
          <cell r="C14" t="str">
            <v>B2-020</v>
          </cell>
          <cell r="D14">
            <v>107</v>
          </cell>
          <cell r="E14">
            <v>114</v>
          </cell>
          <cell r="F14">
            <v>117</v>
          </cell>
          <cell r="G14">
            <v>112</v>
          </cell>
          <cell r="H14">
            <v>111</v>
          </cell>
          <cell r="I14">
            <v>113</v>
          </cell>
          <cell r="J14">
            <v>121</v>
          </cell>
          <cell r="K14">
            <v>112</v>
          </cell>
          <cell r="O14" t="str">
            <v>B2-020</v>
          </cell>
          <cell r="P14">
            <v>60</v>
          </cell>
          <cell r="Q14">
            <v>63</v>
          </cell>
          <cell r="R14">
            <v>63</v>
          </cell>
          <cell r="S14">
            <v>76</v>
          </cell>
          <cell r="T14">
            <v>65</v>
          </cell>
          <cell r="U14">
            <v>80</v>
          </cell>
          <cell r="V14">
            <v>78</v>
          </cell>
          <cell r="W14">
            <v>72</v>
          </cell>
          <cell r="AA14" t="str">
            <v>B2-020</v>
          </cell>
          <cell r="AB14">
            <v>52</v>
          </cell>
          <cell r="AC14">
            <v>67</v>
          </cell>
          <cell r="AD14">
            <v>68</v>
          </cell>
          <cell r="AE14">
            <v>56</v>
          </cell>
        </row>
        <row r="15">
          <cell r="C15" t="str">
            <v>B2-030</v>
          </cell>
          <cell r="D15">
            <v>122</v>
          </cell>
          <cell r="E15">
            <v>129</v>
          </cell>
          <cell r="F15">
            <v>122</v>
          </cell>
          <cell r="G15">
            <v>116</v>
          </cell>
          <cell r="H15">
            <v>117</v>
          </cell>
          <cell r="I15">
            <v>123</v>
          </cell>
          <cell r="J15">
            <v>120</v>
          </cell>
          <cell r="K15">
            <v>137</v>
          </cell>
          <cell r="O15" t="str">
            <v>B2-030</v>
          </cell>
          <cell r="P15">
            <v>58</v>
          </cell>
          <cell r="Q15">
            <v>77</v>
          </cell>
          <cell r="R15">
            <v>67</v>
          </cell>
          <cell r="S15">
            <v>71</v>
          </cell>
          <cell r="T15">
            <v>66</v>
          </cell>
          <cell r="U15">
            <v>77</v>
          </cell>
          <cell r="V15">
            <v>71</v>
          </cell>
          <cell r="W15">
            <v>65</v>
          </cell>
          <cell r="AA15" t="str">
            <v>B2-030</v>
          </cell>
          <cell r="AB15">
            <v>57</v>
          </cell>
          <cell r="AC15">
            <v>66</v>
          </cell>
          <cell r="AD15">
            <v>65</v>
          </cell>
          <cell r="AE15">
            <v>58</v>
          </cell>
        </row>
        <row r="16">
          <cell r="C16" t="str">
            <v>B2-040</v>
          </cell>
          <cell r="D16">
            <v>112</v>
          </cell>
          <cell r="E16">
            <v>128</v>
          </cell>
          <cell r="F16">
            <v>117</v>
          </cell>
          <cell r="G16">
            <v>107</v>
          </cell>
          <cell r="H16">
            <v>109</v>
          </cell>
          <cell r="I16">
            <v>135</v>
          </cell>
          <cell r="J16">
            <v>133</v>
          </cell>
          <cell r="K16">
            <v>133</v>
          </cell>
          <cell r="O16" t="str">
            <v>B2-040</v>
          </cell>
          <cell r="P16">
            <v>70</v>
          </cell>
          <cell r="Q16">
            <v>79</v>
          </cell>
          <cell r="R16">
            <v>71</v>
          </cell>
          <cell r="S16">
            <v>79</v>
          </cell>
          <cell r="T16">
            <v>68</v>
          </cell>
          <cell r="U16">
            <v>80</v>
          </cell>
          <cell r="V16">
            <v>86</v>
          </cell>
          <cell r="W16">
            <v>79</v>
          </cell>
          <cell r="AA16" t="str">
            <v>B2-040</v>
          </cell>
          <cell r="AB16">
            <v>72</v>
          </cell>
          <cell r="AC16">
            <v>64</v>
          </cell>
          <cell r="AD16">
            <v>74</v>
          </cell>
          <cell r="AE16">
            <v>75</v>
          </cell>
        </row>
        <row r="17">
          <cell r="C17" t="str">
            <v>B2-050</v>
          </cell>
          <cell r="D17">
            <v>123</v>
          </cell>
          <cell r="E17">
            <v>118</v>
          </cell>
          <cell r="F17">
            <v>121</v>
          </cell>
          <cell r="G17">
            <v>120</v>
          </cell>
          <cell r="H17">
            <v>136</v>
          </cell>
          <cell r="I17">
            <v>125</v>
          </cell>
          <cell r="J17">
            <v>122</v>
          </cell>
          <cell r="K17">
            <v>112</v>
          </cell>
          <cell r="O17" t="str">
            <v>B2-050</v>
          </cell>
          <cell r="P17">
            <v>63</v>
          </cell>
          <cell r="Q17">
            <v>64</v>
          </cell>
          <cell r="R17">
            <v>76</v>
          </cell>
          <cell r="S17">
            <v>69</v>
          </cell>
          <cell r="T17">
            <v>71</v>
          </cell>
          <cell r="U17">
            <v>90</v>
          </cell>
          <cell r="V17">
            <v>93</v>
          </cell>
          <cell r="W17">
            <v>92</v>
          </cell>
          <cell r="AA17" t="str">
            <v>B2-050</v>
          </cell>
          <cell r="AB17">
            <v>69</v>
          </cell>
          <cell r="AC17">
            <v>71</v>
          </cell>
          <cell r="AD17">
            <v>65</v>
          </cell>
          <cell r="AE17">
            <v>71</v>
          </cell>
        </row>
        <row r="18">
          <cell r="C18" t="str">
            <v>B2-060</v>
          </cell>
          <cell r="D18">
            <v>124</v>
          </cell>
          <cell r="E18">
            <v>121</v>
          </cell>
          <cell r="F18">
            <v>122</v>
          </cell>
          <cell r="G18">
            <v>129</v>
          </cell>
          <cell r="H18">
            <v>130</v>
          </cell>
          <cell r="I18">
            <v>125</v>
          </cell>
          <cell r="J18">
            <v>119</v>
          </cell>
          <cell r="K18">
            <v>126</v>
          </cell>
          <cell r="O18" t="str">
            <v>B2-060</v>
          </cell>
          <cell r="P18">
            <v>83</v>
          </cell>
          <cell r="Q18">
            <v>84</v>
          </cell>
          <cell r="R18">
            <v>91</v>
          </cell>
          <cell r="S18">
            <v>89</v>
          </cell>
          <cell r="T18">
            <v>79</v>
          </cell>
          <cell r="U18">
            <v>90</v>
          </cell>
          <cell r="V18">
            <v>100</v>
          </cell>
          <cell r="W18">
            <v>98</v>
          </cell>
          <cell r="AA18" t="str">
            <v>B2-060</v>
          </cell>
          <cell r="AB18">
            <v>95</v>
          </cell>
          <cell r="AC18">
            <v>85</v>
          </cell>
          <cell r="AD18">
            <v>90</v>
          </cell>
          <cell r="AE18">
            <v>96</v>
          </cell>
        </row>
        <row r="19">
          <cell r="C19" t="str">
            <v>B2-070</v>
          </cell>
          <cell r="D19">
            <v>122</v>
          </cell>
          <cell r="E19">
            <v>129</v>
          </cell>
          <cell r="F19">
            <v>126</v>
          </cell>
          <cell r="G19">
            <v>127</v>
          </cell>
          <cell r="H19">
            <v>129</v>
          </cell>
          <cell r="I19">
            <v>120</v>
          </cell>
          <cell r="J19">
            <v>108</v>
          </cell>
          <cell r="K19">
            <v>113</v>
          </cell>
          <cell r="O19" t="str">
            <v>B2-070</v>
          </cell>
          <cell r="P19">
            <v>83</v>
          </cell>
          <cell r="Q19">
            <v>90</v>
          </cell>
          <cell r="R19">
            <v>86</v>
          </cell>
          <cell r="S19">
            <v>98</v>
          </cell>
          <cell r="T19">
            <v>95</v>
          </cell>
          <cell r="U19">
            <v>89</v>
          </cell>
          <cell r="V19">
            <v>98</v>
          </cell>
          <cell r="W19">
            <v>73</v>
          </cell>
          <cell r="AA19" t="str">
            <v>B2-070</v>
          </cell>
          <cell r="AB19">
            <v>80</v>
          </cell>
          <cell r="AC19">
            <v>75</v>
          </cell>
          <cell r="AD19">
            <v>85</v>
          </cell>
          <cell r="AE19">
            <v>70</v>
          </cell>
        </row>
        <row r="20">
          <cell r="C20" t="str">
            <v>B2-080</v>
          </cell>
          <cell r="D20">
            <v>136</v>
          </cell>
          <cell r="E20">
            <v>129</v>
          </cell>
          <cell r="F20">
            <v>116</v>
          </cell>
          <cell r="G20">
            <v>124</v>
          </cell>
          <cell r="H20">
            <v>122</v>
          </cell>
          <cell r="I20">
            <v>127</v>
          </cell>
          <cell r="J20">
            <v>135</v>
          </cell>
          <cell r="K20">
            <v>133</v>
          </cell>
          <cell r="O20" t="str">
            <v>B2-080</v>
          </cell>
          <cell r="P20">
            <v>67</v>
          </cell>
          <cell r="Q20">
            <v>67</v>
          </cell>
          <cell r="R20">
            <v>68</v>
          </cell>
          <cell r="S20">
            <v>69</v>
          </cell>
          <cell r="T20">
            <v>68</v>
          </cell>
          <cell r="U20">
            <v>78</v>
          </cell>
          <cell r="V20">
            <v>78</v>
          </cell>
          <cell r="W20">
            <v>71</v>
          </cell>
          <cell r="AA20" t="str">
            <v>B2-080</v>
          </cell>
          <cell r="AB20">
            <v>57</v>
          </cell>
          <cell r="AC20">
            <v>60</v>
          </cell>
          <cell r="AD20">
            <v>63</v>
          </cell>
          <cell r="AE20">
            <v>53</v>
          </cell>
        </row>
        <row r="63">
          <cell r="D63" t="str">
            <v>D1</v>
          </cell>
          <cell r="E63" t="str">
            <v>D8</v>
          </cell>
          <cell r="F63" t="str">
            <v>D15</v>
          </cell>
          <cell r="G63" t="str">
            <v>D22</v>
          </cell>
          <cell r="H63" t="str">
            <v>D29</v>
          </cell>
          <cell r="I63" t="str">
            <v>D36</v>
          </cell>
          <cell r="J63" t="str">
            <v>D43</v>
          </cell>
          <cell r="K63" t="str">
            <v>D57</v>
          </cell>
        </row>
        <row r="64">
          <cell r="C64" t="str">
            <v>B1-010</v>
          </cell>
          <cell r="D64">
            <v>71</v>
          </cell>
          <cell r="E64">
            <v>69</v>
          </cell>
          <cell r="F64">
            <v>69</v>
          </cell>
          <cell r="G64">
            <v>67</v>
          </cell>
          <cell r="H64">
            <v>64</v>
          </cell>
          <cell r="I64">
            <v>67</v>
          </cell>
          <cell r="J64">
            <v>78</v>
          </cell>
          <cell r="K64">
            <v>76</v>
          </cell>
        </row>
        <row r="65">
          <cell r="C65" t="str">
            <v>B1-020</v>
          </cell>
          <cell r="D65">
            <v>66</v>
          </cell>
          <cell r="E65">
            <v>87</v>
          </cell>
          <cell r="F65">
            <v>81</v>
          </cell>
          <cell r="G65">
            <v>77</v>
          </cell>
          <cell r="H65">
            <v>74</v>
          </cell>
          <cell r="I65">
            <v>80</v>
          </cell>
          <cell r="J65">
            <v>81</v>
          </cell>
          <cell r="K65">
            <v>75</v>
          </cell>
        </row>
        <row r="66">
          <cell r="C66" t="str">
            <v>B1-030</v>
          </cell>
          <cell r="D66">
            <v>87</v>
          </cell>
          <cell r="E66">
            <v>68</v>
          </cell>
          <cell r="F66">
            <v>85</v>
          </cell>
          <cell r="G66">
            <v>79</v>
          </cell>
          <cell r="H66">
            <v>73</v>
          </cell>
          <cell r="I66">
            <v>85</v>
          </cell>
          <cell r="J66">
            <v>86</v>
          </cell>
          <cell r="K66">
            <v>77</v>
          </cell>
        </row>
        <row r="67">
          <cell r="C67" t="str">
            <v>B1-040</v>
          </cell>
          <cell r="D67">
            <v>66</v>
          </cell>
          <cell r="E67">
            <v>69</v>
          </cell>
          <cell r="F67">
            <v>53</v>
          </cell>
          <cell r="G67">
            <v>55</v>
          </cell>
          <cell r="H67">
            <v>60</v>
          </cell>
          <cell r="I67">
            <v>63</v>
          </cell>
          <cell r="J67">
            <v>68</v>
          </cell>
          <cell r="K67">
            <v>68</v>
          </cell>
        </row>
        <row r="68">
          <cell r="C68" t="str">
            <v>B1-050</v>
          </cell>
          <cell r="D68">
            <v>80</v>
          </cell>
          <cell r="E68">
            <v>73</v>
          </cell>
          <cell r="F68">
            <v>71</v>
          </cell>
          <cell r="G68">
            <v>82</v>
          </cell>
          <cell r="H68">
            <v>77</v>
          </cell>
          <cell r="I68">
            <v>84</v>
          </cell>
          <cell r="J68">
            <v>84</v>
          </cell>
          <cell r="K68">
            <v>77</v>
          </cell>
        </row>
        <row r="69">
          <cell r="C69" t="str">
            <v>B1-060</v>
          </cell>
          <cell r="D69">
            <v>78</v>
          </cell>
          <cell r="E69">
            <v>69</v>
          </cell>
          <cell r="F69">
            <v>83</v>
          </cell>
          <cell r="G69">
            <v>77</v>
          </cell>
          <cell r="H69">
            <v>65</v>
          </cell>
          <cell r="I69">
            <v>74</v>
          </cell>
          <cell r="J69">
            <v>71</v>
          </cell>
          <cell r="K69">
            <v>75</v>
          </cell>
        </row>
        <row r="70">
          <cell r="C70" t="str">
            <v>B1-070</v>
          </cell>
          <cell r="D70">
            <v>77</v>
          </cell>
          <cell r="E70">
            <v>52</v>
          </cell>
          <cell r="F70">
            <v>61</v>
          </cell>
          <cell r="G70">
            <v>61</v>
          </cell>
          <cell r="H70">
            <v>66</v>
          </cell>
          <cell r="I70">
            <v>70</v>
          </cell>
          <cell r="J70">
            <v>75</v>
          </cell>
          <cell r="K70">
            <v>67</v>
          </cell>
        </row>
        <row r="71">
          <cell r="C71" t="str">
            <v>B1-080</v>
          </cell>
          <cell r="D71">
            <v>74</v>
          </cell>
          <cell r="E71">
            <v>62</v>
          </cell>
          <cell r="F71">
            <v>63</v>
          </cell>
          <cell r="G71">
            <v>55</v>
          </cell>
          <cell r="H71">
            <v>70</v>
          </cell>
          <cell r="I71"/>
          <cell r="J71"/>
          <cell r="K71">
            <v>82</v>
          </cell>
        </row>
        <row r="72">
          <cell r="D72" t="str">
            <v>D1</v>
          </cell>
          <cell r="E72" t="str">
            <v>D8</v>
          </cell>
          <cell r="F72" t="str">
            <v>D15</v>
          </cell>
          <cell r="G72" t="str">
            <v>D22</v>
          </cell>
          <cell r="H72" t="str">
            <v>D29</v>
          </cell>
          <cell r="I72" t="str">
            <v>D36</v>
          </cell>
          <cell r="J72" t="str">
            <v>D43</v>
          </cell>
          <cell r="K72" t="str">
            <v>D57</v>
          </cell>
        </row>
        <row r="73">
          <cell r="C73" t="str">
            <v>B2-010</v>
          </cell>
          <cell r="D73">
            <v>73</v>
          </cell>
          <cell r="E73">
            <v>68</v>
          </cell>
          <cell r="F73">
            <v>62</v>
          </cell>
          <cell r="G73">
            <v>68</v>
          </cell>
          <cell r="H73">
            <v>65</v>
          </cell>
          <cell r="I73">
            <v>85</v>
          </cell>
          <cell r="J73">
            <v>81</v>
          </cell>
          <cell r="K73">
            <v>66</v>
          </cell>
        </row>
        <row r="74">
          <cell r="C74" t="str">
            <v>B2-020</v>
          </cell>
          <cell r="D74">
            <v>71</v>
          </cell>
          <cell r="E74">
            <v>68</v>
          </cell>
          <cell r="F74">
            <v>68</v>
          </cell>
          <cell r="G74">
            <v>67</v>
          </cell>
          <cell r="H74">
            <v>72</v>
          </cell>
          <cell r="I74">
            <v>75</v>
          </cell>
          <cell r="J74">
            <v>80</v>
          </cell>
          <cell r="K74">
            <v>75</v>
          </cell>
        </row>
        <row r="75">
          <cell r="C75" t="str">
            <v>B2-030</v>
          </cell>
          <cell r="D75">
            <v>76</v>
          </cell>
          <cell r="E75">
            <v>77</v>
          </cell>
          <cell r="F75">
            <v>76</v>
          </cell>
          <cell r="G75">
            <v>69</v>
          </cell>
          <cell r="H75">
            <v>69</v>
          </cell>
          <cell r="I75">
            <v>76</v>
          </cell>
          <cell r="J75">
            <v>76</v>
          </cell>
          <cell r="K75">
            <v>70</v>
          </cell>
        </row>
        <row r="76">
          <cell r="C76" t="str">
            <v>B2-040</v>
          </cell>
          <cell r="D76">
            <v>69</v>
          </cell>
          <cell r="E76">
            <v>71</v>
          </cell>
          <cell r="F76">
            <v>60</v>
          </cell>
          <cell r="G76">
            <v>54</v>
          </cell>
          <cell r="H76">
            <v>69</v>
          </cell>
          <cell r="I76">
            <v>75</v>
          </cell>
          <cell r="J76">
            <v>79</v>
          </cell>
          <cell r="K76">
            <v>66</v>
          </cell>
        </row>
        <row r="77">
          <cell r="C77" t="str">
            <v>B2-050</v>
          </cell>
          <cell r="D77">
            <v>85</v>
          </cell>
          <cell r="E77">
            <v>83</v>
          </cell>
          <cell r="F77">
            <v>77</v>
          </cell>
          <cell r="G77">
            <v>82</v>
          </cell>
          <cell r="H77">
            <v>87</v>
          </cell>
          <cell r="I77">
            <v>82</v>
          </cell>
          <cell r="J77">
            <v>87</v>
          </cell>
          <cell r="K77">
            <v>78</v>
          </cell>
        </row>
        <row r="78">
          <cell r="C78" t="str">
            <v>B2-060</v>
          </cell>
          <cell r="D78">
            <v>76</v>
          </cell>
          <cell r="E78">
            <v>84</v>
          </cell>
          <cell r="F78">
            <v>80</v>
          </cell>
          <cell r="G78">
            <v>80</v>
          </cell>
          <cell r="H78">
            <v>82</v>
          </cell>
          <cell r="I78">
            <v>81</v>
          </cell>
          <cell r="J78">
            <v>77</v>
          </cell>
          <cell r="K78">
            <v>88</v>
          </cell>
        </row>
        <row r="79">
          <cell r="C79" t="str">
            <v>B2-070</v>
          </cell>
          <cell r="D79">
            <v>82</v>
          </cell>
          <cell r="E79">
            <v>79</v>
          </cell>
          <cell r="F79">
            <v>78</v>
          </cell>
          <cell r="G79">
            <v>81</v>
          </cell>
          <cell r="H79">
            <v>83</v>
          </cell>
          <cell r="I79">
            <v>80</v>
          </cell>
          <cell r="J79">
            <v>75</v>
          </cell>
          <cell r="K79">
            <v>74</v>
          </cell>
        </row>
        <row r="80">
          <cell r="C80" t="str">
            <v>B2-080</v>
          </cell>
          <cell r="D80">
            <v>77</v>
          </cell>
          <cell r="E80">
            <v>70</v>
          </cell>
          <cell r="F80">
            <v>73</v>
          </cell>
          <cell r="G80">
            <v>75</v>
          </cell>
          <cell r="H80">
            <v>68</v>
          </cell>
          <cell r="I80">
            <v>75</v>
          </cell>
          <cell r="J80">
            <v>75</v>
          </cell>
          <cell r="K80">
            <v>80</v>
          </cell>
        </row>
      </sheetData>
      <sheetData sheetId="4"/>
      <sheetData sheetId="5"/>
      <sheetData sheetId="6">
        <row r="1">
          <cell r="D1" t="str">
            <v>D1</v>
          </cell>
          <cell r="E1" t="str">
            <v>D2</v>
          </cell>
          <cell r="F1" t="str">
            <v>D3</v>
          </cell>
          <cell r="G1" t="str">
            <v>D4</v>
          </cell>
          <cell r="H1" t="str">
            <v>D5</v>
          </cell>
          <cell r="I1" t="str">
            <v>D6</v>
          </cell>
          <cell r="J1" t="str">
            <v>D7</v>
          </cell>
          <cell r="K1" t="str">
            <v>D8</v>
          </cell>
          <cell r="L1" t="str">
            <v>D9</v>
          </cell>
          <cell r="M1" t="str">
            <v>D10</v>
          </cell>
          <cell r="N1" t="str">
            <v>D11</v>
          </cell>
          <cell r="O1" t="str">
            <v>D12</v>
          </cell>
          <cell r="P1" t="str">
            <v>D13</v>
          </cell>
          <cell r="Q1" t="str">
            <v>D14</v>
          </cell>
          <cell r="R1" t="str">
            <v>D15</v>
          </cell>
          <cell r="S1" t="str">
            <v>D16</v>
          </cell>
          <cell r="T1" t="str">
            <v>D17</v>
          </cell>
          <cell r="U1" t="str">
            <v>D18</v>
          </cell>
          <cell r="V1" t="str">
            <v>D19</v>
          </cell>
          <cell r="W1" t="str">
            <v>D20</v>
          </cell>
          <cell r="X1" t="str">
            <v>D21</v>
          </cell>
          <cell r="Y1" t="str">
            <v>D22</v>
          </cell>
          <cell r="Z1" t="str">
            <v>D23</v>
          </cell>
          <cell r="AA1" t="str">
            <v>D24</v>
          </cell>
          <cell r="AB1" t="str">
            <v>D25</v>
          </cell>
          <cell r="AC1" t="str">
            <v>D26</v>
          </cell>
          <cell r="AD1" t="str">
            <v>D27</v>
          </cell>
          <cell r="AE1" t="str">
            <v>D28</v>
          </cell>
          <cell r="AF1" t="str">
            <v>D29</v>
          </cell>
          <cell r="AG1" t="str">
            <v>D30</v>
          </cell>
          <cell r="AH1" t="str">
            <v>D31</v>
          </cell>
          <cell r="AI1" t="str">
            <v>D32</v>
          </cell>
          <cell r="AJ1" t="str">
            <v>D33</v>
          </cell>
          <cell r="AK1" t="str">
            <v>D34</v>
          </cell>
          <cell r="AL1" t="str">
            <v>D35</v>
          </cell>
          <cell r="AM1" t="str">
            <v>D36</v>
          </cell>
        </row>
        <row r="2">
          <cell r="C2" t="str">
            <v>B1-010</v>
          </cell>
          <cell r="D2">
            <v>91</v>
          </cell>
          <cell r="E2">
            <v>93</v>
          </cell>
          <cell r="F2">
            <v>94</v>
          </cell>
          <cell r="G2">
            <v>95</v>
          </cell>
          <cell r="H2"/>
          <cell r="I2">
            <v>81</v>
          </cell>
          <cell r="J2">
            <v>84</v>
          </cell>
          <cell r="K2">
            <v>90</v>
          </cell>
          <cell r="L2">
            <v>89</v>
          </cell>
          <cell r="M2">
            <v>94</v>
          </cell>
          <cell r="N2">
            <v>92</v>
          </cell>
          <cell r="O2">
            <v>87</v>
          </cell>
          <cell r="P2">
            <v>83</v>
          </cell>
          <cell r="Q2">
            <v>85</v>
          </cell>
          <cell r="R2">
            <v>94</v>
          </cell>
          <cell r="S2">
            <v>80</v>
          </cell>
          <cell r="T2">
            <v>87</v>
          </cell>
          <cell r="U2">
            <v>92</v>
          </cell>
          <cell r="V2">
            <v>94</v>
          </cell>
          <cell r="W2">
            <v>91</v>
          </cell>
          <cell r="X2">
            <v>101</v>
          </cell>
          <cell r="Y2">
            <v>100</v>
          </cell>
          <cell r="Z2">
            <v>88</v>
          </cell>
          <cell r="AA2">
            <v>97</v>
          </cell>
          <cell r="AB2">
            <v>87</v>
          </cell>
          <cell r="AC2">
            <v>82</v>
          </cell>
          <cell r="AD2">
            <v>85</v>
          </cell>
          <cell r="AE2">
            <v>89</v>
          </cell>
          <cell r="AF2">
            <v>89</v>
          </cell>
          <cell r="AG2">
            <v>95</v>
          </cell>
          <cell r="AH2">
            <v>91</v>
          </cell>
          <cell r="AI2">
            <v>100</v>
          </cell>
          <cell r="AJ2">
            <v>88</v>
          </cell>
          <cell r="AK2">
            <v>86</v>
          </cell>
          <cell r="AL2">
            <v>85</v>
          </cell>
          <cell r="AM2">
            <v>94</v>
          </cell>
        </row>
        <row r="3">
          <cell r="C3" t="str">
            <v>B1-020</v>
          </cell>
          <cell r="D3">
            <v>92</v>
          </cell>
          <cell r="E3">
            <v>100</v>
          </cell>
          <cell r="F3">
            <v>92</v>
          </cell>
          <cell r="G3">
            <v>102</v>
          </cell>
          <cell r="H3">
            <v>98</v>
          </cell>
          <cell r="I3">
            <v>100</v>
          </cell>
          <cell r="J3">
            <v>90</v>
          </cell>
          <cell r="K3">
            <v>89</v>
          </cell>
          <cell r="L3">
            <v>94</v>
          </cell>
          <cell r="M3">
            <v>88</v>
          </cell>
          <cell r="N3">
            <v>91</v>
          </cell>
          <cell r="O3">
            <v>92</v>
          </cell>
          <cell r="P3">
            <v>94</v>
          </cell>
          <cell r="Q3">
            <v>94</v>
          </cell>
          <cell r="R3">
            <v>88</v>
          </cell>
          <cell r="S3">
            <v>96</v>
          </cell>
          <cell r="T3">
            <v>85</v>
          </cell>
          <cell r="U3">
            <v>94</v>
          </cell>
          <cell r="V3">
            <v>95</v>
          </cell>
          <cell r="W3">
            <v>93</v>
          </cell>
          <cell r="X3">
            <v>81</v>
          </cell>
          <cell r="Y3">
            <v>80</v>
          </cell>
          <cell r="Z3">
            <v>87</v>
          </cell>
          <cell r="AA3">
            <v>86</v>
          </cell>
          <cell r="AB3">
            <v>83</v>
          </cell>
          <cell r="AC3">
            <v>94</v>
          </cell>
          <cell r="AD3">
            <v>100</v>
          </cell>
          <cell r="AE3">
            <v>76</v>
          </cell>
          <cell r="AF3">
            <v>84</v>
          </cell>
          <cell r="AG3">
            <v>87</v>
          </cell>
          <cell r="AH3">
            <v>86</v>
          </cell>
          <cell r="AI3">
            <v>86</v>
          </cell>
          <cell r="AJ3">
            <v>89</v>
          </cell>
          <cell r="AK3">
            <v>81</v>
          </cell>
          <cell r="AL3">
            <v>86</v>
          </cell>
          <cell r="AM3">
            <v>81</v>
          </cell>
        </row>
        <row r="4">
          <cell r="C4" t="str">
            <v>B1-030</v>
          </cell>
          <cell r="D4">
            <v>94</v>
          </cell>
          <cell r="E4">
            <v>108</v>
          </cell>
          <cell r="F4">
            <v>87</v>
          </cell>
          <cell r="G4">
            <v>87</v>
          </cell>
          <cell r="H4">
            <v>87</v>
          </cell>
          <cell r="I4">
            <v>94</v>
          </cell>
          <cell r="J4">
            <v>94</v>
          </cell>
          <cell r="K4">
            <v>93</v>
          </cell>
          <cell r="L4">
            <v>90</v>
          </cell>
          <cell r="M4">
            <v>94</v>
          </cell>
          <cell r="N4">
            <v>106</v>
          </cell>
          <cell r="O4">
            <v>94</v>
          </cell>
          <cell r="P4">
            <v>104</v>
          </cell>
          <cell r="Q4">
            <v>88</v>
          </cell>
          <cell r="R4">
            <v>94</v>
          </cell>
          <cell r="S4">
            <v>88</v>
          </cell>
          <cell r="T4">
            <v>94</v>
          </cell>
          <cell r="U4">
            <v>88</v>
          </cell>
          <cell r="V4">
            <v>96</v>
          </cell>
          <cell r="W4">
            <v>94</v>
          </cell>
          <cell r="X4">
            <v>96</v>
          </cell>
          <cell r="Y4">
            <v>87</v>
          </cell>
          <cell r="Z4"/>
          <cell r="AA4">
            <v>95</v>
          </cell>
          <cell r="AB4">
            <v>100</v>
          </cell>
          <cell r="AC4">
            <v>84</v>
          </cell>
          <cell r="AD4">
            <v>90</v>
          </cell>
          <cell r="AE4">
            <v>98</v>
          </cell>
          <cell r="AF4">
            <v>91</v>
          </cell>
          <cell r="AG4">
            <v>93</v>
          </cell>
          <cell r="AH4">
            <v>100</v>
          </cell>
          <cell r="AI4">
            <v>88</v>
          </cell>
          <cell r="AJ4">
            <v>84</v>
          </cell>
          <cell r="AK4">
            <v>91</v>
          </cell>
          <cell r="AL4"/>
          <cell r="AM4">
            <v>91</v>
          </cell>
        </row>
        <row r="5">
          <cell r="C5" t="str">
            <v>B1-040</v>
          </cell>
          <cell r="D5">
            <v>107</v>
          </cell>
          <cell r="E5">
            <v>114</v>
          </cell>
          <cell r="F5">
            <v>100</v>
          </cell>
          <cell r="G5">
            <v>100</v>
          </cell>
          <cell r="H5">
            <v>102</v>
          </cell>
          <cell r="I5">
            <v>100</v>
          </cell>
          <cell r="J5">
            <v>100</v>
          </cell>
          <cell r="K5">
            <v>104</v>
          </cell>
          <cell r="L5">
            <v>118</v>
          </cell>
          <cell r="M5">
            <v>101</v>
          </cell>
          <cell r="N5">
            <v>100</v>
          </cell>
          <cell r="O5">
            <v>113</v>
          </cell>
          <cell r="P5">
            <v>114</v>
          </cell>
          <cell r="Q5">
            <v>104</v>
          </cell>
          <cell r="R5">
            <v>108</v>
          </cell>
          <cell r="S5">
            <v>117</v>
          </cell>
          <cell r="T5">
            <v>110</v>
          </cell>
          <cell r="U5">
            <v>111</v>
          </cell>
          <cell r="V5">
            <v>113</v>
          </cell>
          <cell r="W5">
            <v>108</v>
          </cell>
          <cell r="X5">
            <v>100</v>
          </cell>
          <cell r="Y5">
            <v>113</v>
          </cell>
          <cell r="Z5">
            <v>102</v>
          </cell>
          <cell r="AA5">
            <v>100</v>
          </cell>
          <cell r="AB5">
            <v>112</v>
          </cell>
          <cell r="AC5">
            <v>84</v>
          </cell>
          <cell r="AD5">
            <v>98</v>
          </cell>
          <cell r="AE5">
            <v>107</v>
          </cell>
          <cell r="AF5">
            <v>112</v>
          </cell>
          <cell r="AG5">
            <v>115</v>
          </cell>
          <cell r="AH5">
            <v>120</v>
          </cell>
          <cell r="AI5">
            <v>113</v>
          </cell>
          <cell r="AJ5">
            <v>109</v>
          </cell>
          <cell r="AK5">
            <v>107</v>
          </cell>
          <cell r="AL5">
            <v>107</v>
          </cell>
          <cell r="AM5">
            <v>99</v>
          </cell>
        </row>
        <row r="6">
          <cell r="C6" t="str">
            <v>B1-050</v>
          </cell>
          <cell r="D6">
            <v>91</v>
          </cell>
          <cell r="E6">
            <v>97</v>
          </cell>
          <cell r="F6">
            <v>90</v>
          </cell>
          <cell r="G6">
            <v>89</v>
          </cell>
          <cell r="H6">
            <v>91</v>
          </cell>
          <cell r="I6">
            <v>85</v>
          </cell>
          <cell r="J6">
            <v>87</v>
          </cell>
          <cell r="K6">
            <v>88</v>
          </cell>
          <cell r="L6">
            <v>85</v>
          </cell>
          <cell r="M6">
            <v>85</v>
          </cell>
          <cell r="N6">
            <v>85</v>
          </cell>
          <cell r="O6">
            <v>87</v>
          </cell>
          <cell r="P6">
            <v>94</v>
          </cell>
          <cell r="Q6">
            <v>92</v>
          </cell>
          <cell r="R6">
            <v>89</v>
          </cell>
          <cell r="S6">
            <v>87</v>
          </cell>
          <cell r="T6">
            <v>91</v>
          </cell>
          <cell r="U6">
            <v>88</v>
          </cell>
          <cell r="V6">
            <v>99</v>
          </cell>
          <cell r="W6">
            <v>83</v>
          </cell>
          <cell r="X6">
            <v>82</v>
          </cell>
          <cell r="Y6">
            <v>81</v>
          </cell>
          <cell r="Z6">
            <v>89</v>
          </cell>
          <cell r="AA6">
            <v>98</v>
          </cell>
          <cell r="AB6">
            <v>85</v>
          </cell>
          <cell r="AC6">
            <v>95</v>
          </cell>
          <cell r="AD6">
            <v>83</v>
          </cell>
          <cell r="AE6">
            <v>80</v>
          </cell>
          <cell r="AF6">
            <v>87</v>
          </cell>
          <cell r="AG6">
            <v>90</v>
          </cell>
          <cell r="AH6">
            <v>82</v>
          </cell>
          <cell r="AI6">
            <v>87</v>
          </cell>
          <cell r="AJ6">
            <v>90</v>
          </cell>
          <cell r="AK6">
            <v>84</v>
          </cell>
          <cell r="AL6">
            <v>87</v>
          </cell>
          <cell r="AM6">
            <v>87</v>
          </cell>
        </row>
        <row r="7">
          <cell r="C7" t="str">
            <v>B1-060</v>
          </cell>
          <cell r="D7">
            <v>102</v>
          </cell>
          <cell r="E7">
            <v>111</v>
          </cell>
          <cell r="F7">
            <v>104</v>
          </cell>
          <cell r="G7">
            <v>111</v>
          </cell>
          <cell r="H7">
            <v>90</v>
          </cell>
          <cell r="I7">
            <v>89</v>
          </cell>
          <cell r="J7">
            <v>97</v>
          </cell>
          <cell r="K7">
            <v>107</v>
          </cell>
          <cell r="L7">
            <v>106</v>
          </cell>
          <cell r="M7">
            <v>94</v>
          </cell>
          <cell r="N7">
            <v>96</v>
          </cell>
          <cell r="O7">
            <v>108</v>
          </cell>
          <cell r="P7">
            <v>103</v>
          </cell>
          <cell r="Q7">
            <v>100</v>
          </cell>
          <cell r="R7">
            <v>100</v>
          </cell>
          <cell r="S7">
            <v>106</v>
          </cell>
          <cell r="T7">
            <v>109</v>
          </cell>
          <cell r="U7">
            <v>104</v>
          </cell>
          <cell r="V7">
            <v>113</v>
          </cell>
          <cell r="W7">
            <v>103</v>
          </cell>
          <cell r="X7">
            <v>99</v>
          </cell>
          <cell r="Y7">
            <v>92</v>
          </cell>
          <cell r="Z7">
            <v>119</v>
          </cell>
          <cell r="AA7">
            <v>102</v>
          </cell>
          <cell r="AB7">
            <v>109</v>
          </cell>
          <cell r="AC7">
            <v>104</v>
          </cell>
          <cell r="AD7">
            <v>104</v>
          </cell>
          <cell r="AE7">
            <v>103</v>
          </cell>
          <cell r="AF7">
            <v>110</v>
          </cell>
          <cell r="AG7">
            <v>110</v>
          </cell>
          <cell r="AH7">
            <v>97</v>
          </cell>
          <cell r="AI7">
            <v>92</v>
          </cell>
          <cell r="AJ7">
            <v>99</v>
          </cell>
          <cell r="AK7">
            <v>100</v>
          </cell>
          <cell r="AL7">
            <v>100</v>
          </cell>
          <cell r="AM7">
            <v>94</v>
          </cell>
        </row>
        <row r="8">
          <cell r="C8" t="str">
            <v>B1-070</v>
          </cell>
          <cell r="D8">
            <v>84</v>
          </cell>
          <cell r="E8">
            <v>83</v>
          </cell>
          <cell r="F8">
            <v>81</v>
          </cell>
          <cell r="G8">
            <v>81</v>
          </cell>
          <cell r="H8">
            <v>84</v>
          </cell>
          <cell r="I8">
            <v>103</v>
          </cell>
          <cell r="J8">
            <v>88</v>
          </cell>
          <cell r="K8">
            <v>89</v>
          </cell>
          <cell r="L8">
            <v>76</v>
          </cell>
          <cell r="M8">
            <v>94</v>
          </cell>
          <cell r="N8">
            <v>81</v>
          </cell>
          <cell r="O8">
            <v>82</v>
          </cell>
          <cell r="P8">
            <v>91</v>
          </cell>
          <cell r="Q8">
            <v>84</v>
          </cell>
          <cell r="R8">
            <v>85</v>
          </cell>
          <cell r="S8">
            <v>71</v>
          </cell>
          <cell r="T8">
            <v>93</v>
          </cell>
          <cell r="U8">
            <v>79</v>
          </cell>
          <cell r="V8">
            <v>82</v>
          </cell>
          <cell r="W8">
            <v>94</v>
          </cell>
          <cell r="X8">
            <v>89</v>
          </cell>
          <cell r="Y8">
            <v>94</v>
          </cell>
          <cell r="Z8">
            <v>87</v>
          </cell>
          <cell r="AA8">
            <v>84</v>
          </cell>
          <cell r="AB8">
            <v>84</v>
          </cell>
          <cell r="AC8">
            <v>103</v>
          </cell>
          <cell r="AD8">
            <v>87</v>
          </cell>
          <cell r="AE8">
            <v>85</v>
          </cell>
          <cell r="AF8">
            <v>100</v>
          </cell>
          <cell r="AG8">
            <v>88</v>
          </cell>
          <cell r="AH8">
            <v>86</v>
          </cell>
          <cell r="AI8">
            <v>90</v>
          </cell>
          <cell r="AJ8">
            <v>93</v>
          </cell>
          <cell r="AK8">
            <v>87</v>
          </cell>
          <cell r="AL8">
            <v>88</v>
          </cell>
          <cell r="AM8">
            <v>100</v>
          </cell>
        </row>
        <row r="9">
          <cell r="C9" t="str">
            <v>B1-080</v>
          </cell>
          <cell r="D9">
            <v>83</v>
          </cell>
          <cell r="E9">
            <v>86</v>
          </cell>
          <cell r="F9">
            <v>86</v>
          </cell>
          <cell r="G9">
            <v>80</v>
          </cell>
          <cell r="H9">
            <v>88</v>
          </cell>
          <cell r="I9">
            <v>84</v>
          </cell>
          <cell r="J9">
            <v>84</v>
          </cell>
          <cell r="K9">
            <v>78</v>
          </cell>
          <cell r="L9">
            <v>90</v>
          </cell>
          <cell r="M9">
            <v>81</v>
          </cell>
          <cell r="N9">
            <v>81</v>
          </cell>
          <cell r="O9">
            <v>82</v>
          </cell>
          <cell r="P9">
            <v>88</v>
          </cell>
          <cell r="Q9">
            <v>91</v>
          </cell>
          <cell r="R9">
            <v>84</v>
          </cell>
          <cell r="S9">
            <v>107</v>
          </cell>
          <cell r="T9">
            <v>92</v>
          </cell>
          <cell r="U9">
            <v>84</v>
          </cell>
          <cell r="V9">
            <v>88</v>
          </cell>
          <cell r="W9">
            <v>83</v>
          </cell>
          <cell r="X9">
            <v>81</v>
          </cell>
          <cell r="Y9">
            <v>96</v>
          </cell>
          <cell r="Z9">
            <v>96</v>
          </cell>
          <cell r="AA9">
            <v>93</v>
          </cell>
          <cell r="AB9">
            <v>102</v>
          </cell>
          <cell r="AC9">
            <v>105</v>
          </cell>
          <cell r="AD9">
            <v>96</v>
          </cell>
          <cell r="AE9">
            <v>83</v>
          </cell>
          <cell r="AF9">
            <v>77</v>
          </cell>
          <cell r="AG9"/>
          <cell r="AH9"/>
          <cell r="AI9"/>
          <cell r="AJ9"/>
          <cell r="AK9"/>
          <cell r="AL9"/>
          <cell r="AM9"/>
        </row>
        <row r="10">
          <cell r="D10" t="str">
            <v>D1</v>
          </cell>
          <cell r="E10" t="str">
            <v>D2</v>
          </cell>
          <cell r="F10" t="str">
            <v>D3</v>
          </cell>
          <cell r="G10" t="str">
            <v>D4</v>
          </cell>
          <cell r="H10" t="str">
            <v>D5</v>
          </cell>
          <cell r="I10" t="str">
            <v>D6</v>
          </cell>
          <cell r="J10" t="str">
            <v>D7</v>
          </cell>
          <cell r="K10" t="str">
            <v>D8</v>
          </cell>
          <cell r="L10" t="str">
            <v>D9</v>
          </cell>
          <cell r="M10" t="str">
            <v>D10</v>
          </cell>
          <cell r="N10" t="str">
            <v>D11</v>
          </cell>
          <cell r="O10" t="str">
            <v>D12</v>
          </cell>
          <cell r="P10" t="str">
            <v>D13</v>
          </cell>
          <cell r="Q10" t="str">
            <v>D14</v>
          </cell>
          <cell r="R10" t="str">
            <v>D15</v>
          </cell>
          <cell r="S10" t="str">
            <v>D16</v>
          </cell>
          <cell r="T10" t="str">
            <v>D17</v>
          </cell>
          <cell r="U10" t="str">
            <v>D18</v>
          </cell>
          <cell r="V10" t="str">
            <v>D19</v>
          </cell>
          <cell r="W10" t="str">
            <v>D20</v>
          </cell>
          <cell r="X10" t="str">
            <v>D21</v>
          </cell>
          <cell r="Y10" t="str">
            <v>D22</v>
          </cell>
          <cell r="Z10" t="str">
            <v>D23</v>
          </cell>
          <cell r="AA10" t="str">
            <v>D24</v>
          </cell>
          <cell r="AB10" t="str">
            <v>D25</v>
          </cell>
          <cell r="AC10" t="str">
            <v>D26</v>
          </cell>
          <cell r="AD10" t="str">
            <v>D27</v>
          </cell>
          <cell r="AE10" t="str">
            <v>D28</v>
          </cell>
          <cell r="AF10" t="str">
            <v>D29</v>
          </cell>
          <cell r="AG10" t="str">
            <v>D30</v>
          </cell>
          <cell r="AH10" t="str">
            <v>D31</v>
          </cell>
          <cell r="AI10" t="str">
            <v>D32</v>
          </cell>
          <cell r="AJ10" t="str">
            <v>D33</v>
          </cell>
          <cell r="AK10" t="str">
            <v>D34</v>
          </cell>
          <cell r="AL10" t="str">
            <v>D35</v>
          </cell>
          <cell r="AM10" t="str">
            <v>D36</v>
          </cell>
        </row>
        <row r="11">
          <cell r="C11" t="str">
            <v>B2-010</v>
          </cell>
          <cell r="D11">
            <v>103</v>
          </cell>
          <cell r="E11">
            <v>91</v>
          </cell>
          <cell r="F11">
            <v>94</v>
          </cell>
          <cell r="G11">
            <v>97</v>
          </cell>
          <cell r="H11">
            <v>101</v>
          </cell>
          <cell r="I11">
            <v>95</v>
          </cell>
          <cell r="J11">
            <v>91</v>
          </cell>
          <cell r="K11">
            <v>92</v>
          </cell>
          <cell r="L11">
            <v>91</v>
          </cell>
          <cell r="M11">
            <v>94</v>
          </cell>
          <cell r="N11">
            <v>92</v>
          </cell>
          <cell r="O11">
            <v>94</v>
          </cell>
          <cell r="P11">
            <v>93</v>
          </cell>
          <cell r="Q11">
            <v>96</v>
          </cell>
          <cell r="R11">
            <v>87</v>
          </cell>
          <cell r="S11">
            <v>93</v>
          </cell>
          <cell r="T11">
            <v>92</v>
          </cell>
          <cell r="U11">
            <v>92</v>
          </cell>
          <cell r="V11">
            <v>94</v>
          </cell>
          <cell r="W11">
            <v>91</v>
          </cell>
          <cell r="X11">
            <v>95</v>
          </cell>
          <cell r="Y11">
            <v>90</v>
          </cell>
          <cell r="Z11">
            <v>93</v>
          </cell>
          <cell r="AA11">
            <v>92</v>
          </cell>
          <cell r="AB11">
            <v>92</v>
          </cell>
          <cell r="AC11">
            <v>93</v>
          </cell>
          <cell r="AD11">
            <v>94</v>
          </cell>
          <cell r="AE11">
            <v>89</v>
          </cell>
          <cell r="AF11">
            <v>99</v>
          </cell>
          <cell r="AG11">
            <v>78</v>
          </cell>
          <cell r="AH11">
            <v>99</v>
          </cell>
          <cell r="AI11">
            <v>98</v>
          </cell>
          <cell r="AJ11">
            <v>92</v>
          </cell>
          <cell r="AK11">
            <v>101</v>
          </cell>
          <cell r="AL11">
            <v>95</v>
          </cell>
          <cell r="AM11">
            <v>106</v>
          </cell>
        </row>
        <row r="12">
          <cell r="C12" t="str">
            <v>B2-020</v>
          </cell>
          <cell r="D12">
            <v>93</v>
          </cell>
          <cell r="E12">
            <v>100</v>
          </cell>
          <cell r="F12">
            <v>96</v>
          </cell>
          <cell r="G12">
            <v>98</v>
          </cell>
          <cell r="H12">
            <v>89</v>
          </cell>
          <cell r="I12">
            <v>94</v>
          </cell>
          <cell r="J12">
            <v>82</v>
          </cell>
          <cell r="K12">
            <v>90</v>
          </cell>
          <cell r="L12">
            <v>87</v>
          </cell>
          <cell r="M12">
            <v>94</v>
          </cell>
          <cell r="N12">
            <v>90</v>
          </cell>
          <cell r="O12">
            <v>94</v>
          </cell>
          <cell r="P12">
            <v>92</v>
          </cell>
          <cell r="Q12">
            <v>88</v>
          </cell>
          <cell r="R12">
            <v>87</v>
          </cell>
          <cell r="S12">
            <v>87</v>
          </cell>
          <cell r="T12">
            <v>81</v>
          </cell>
          <cell r="U12">
            <v>87</v>
          </cell>
          <cell r="V12">
            <v>90</v>
          </cell>
          <cell r="W12">
            <v>92</v>
          </cell>
          <cell r="X12">
            <v>86</v>
          </cell>
          <cell r="Y12">
            <v>92</v>
          </cell>
          <cell r="Z12">
            <v>91</v>
          </cell>
          <cell r="AA12">
            <v>92</v>
          </cell>
          <cell r="AB12">
            <v>94</v>
          </cell>
          <cell r="AC12">
            <v>90</v>
          </cell>
          <cell r="AD12">
            <v>92</v>
          </cell>
          <cell r="AE12">
            <v>93</v>
          </cell>
          <cell r="AF12">
            <v>100</v>
          </cell>
          <cell r="AG12">
            <v>90</v>
          </cell>
          <cell r="AH12">
            <v>97</v>
          </cell>
          <cell r="AI12">
            <v>90</v>
          </cell>
          <cell r="AJ12">
            <v>98</v>
          </cell>
          <cell r="AK12">
            <v>87</v>
          </cell>
          <cell r="AL12">
            <v>98</v>
          </cell>
          <cell r="AM12">
            <v>95</v>
          </cell>
        </row>
        <row r="13">
          <cell r="C13" t="str">
            <v>B2-030</v>
          </cell>
          <cell r="D13">
            <v>94</v>
          </cell>
          <cell r="E13">
            <v>83</v>
          </cell>
          <cell r="F13">
            <v>89</v>
          </cell>
          <cell r="G13">
            <v>91</v>
          </cell>
          <cell r="H13">
            <v>87</v>
          </cell>
          <cell r="I13">
            <v>88</v>
          </cell>
          <cell r="J13">
            <v>90</v>
          </cell>
          <cell r="K13">
            <v>93</v>
          </cell>
          <cell r="L13">
            <v>86</v>
          </cell>
          <cell r="M13">
            <v>87</v>
          </cell>
          <cell r="N13">
            <v>100</v>
          </cell>
          <cell r="O13">
            <v>98</v>
          </cell>
          <cell r="P13"/>
          <cell r="Q13">
            <v>95</v>
          </cell>
          <cell r="R13">
            <v>89</v>
          </cell>
          <cell r="S13"/>
          <cell r="T13"/>
          <cell r="U13"/>
          <cell r="V13">
            <v>99</v>
          </cell>
          <cell r="W13">
            <v>102</v>
          </cell>
          <cell r="X13">
            <v>100</v>
          </cell>
          <cell r="Y13">
            <v>88</v>
          </cell>
          <cell r="Z13">
            <v>87</v>
          </cell>
          <cell r="AA13"/>
          <cell r="AB13"/>
          <cell r="AC13">
            <v>87</v>
          </cell>
          <cell r="AD13">
            <v>94</v>
          </cell>
          <cell r="AE13">
            <v>91</v>
          </cell>
          <cell r="AF13">
            <v>98</v>
          </cell>
          <cell r="AG13">
            <v>91</v>
          </cell>
          <cell r="AH13">
            <v>99</v>
          </cell>
          <cell r="AI13">
            <v>108</v>
          </cell>
          <cell r="AJ13">
            <v>86</v>
          </cell>
          <cell r="AK13">
            <v>103</v>
          </cell>
          <cell r="AL13">
            <v>94</v>
          </cell>
          <cell r="AM13">
            <v>96</v>
          </cell>
        </row>
        <row r="14">
          <cell r="C14" t="str">
            <v>B2-040</v>
          </cell>
          <cell r="D14">
            <v>104</v>
          </cell>
          <cell r="E14">
            <v>107</v>
          </cell>
          <cell r="F14">
            <v>108</v>
          </cell>
          <cell r="G14">
            <v>109</v>
          </cell>
          <cell r="H14">
            <v>102</v>
          </cell>
          <cell r="I14">
            <v>98</v>
          </cell>
          <cell r="J14">
            <v>103</v>
          </cell>
          <cell r="K14">
            <v>90</v>
          </cell>
          <cell r="L14">
            <v>100</v>
          </cell>
          <cell r="M14">
            <v>107</v>
          </cell>
          <cell r="N14">
            <v>103</v>
          </cell>
          <cell r="O14">
            <v>100</v>
          </cell>
          <cell r="P14">
            <v>102</v>
          </cell>
          <cell r="Q14">
            <v>105</v>
          </cell>
          <cell r="R14">
            <v>100</v>
          </cell>
          <cell r="S14">
            <v>109</v>
          </cell>
          <cell r="T14">
            <v>102</v>
          </cell>
          <cell r="U14">
            <v>97</v>
          </cell>
          <cell r="V14">
            <v>102</v>
          </cell>
          <cell r="W14">
            <v>100</v>
          </cell>
          <cell r="X14">
            <v>106</v>
          </cell>
          <cell r="Y14">
            <v>100</v>
          </cell>
          <cell r="Z14"/>
          <cell r="AA14">
            <v>113</v>
          </cell>
          <cell r="AB14">
            <v>98</v>
          </cell>
          <cell r="AC14">
            <v>108</v>
          </cell>
          <cell r="AD14">
            <v>97</v>
          </cell>
          <cell r="AE14">
            <v>96</v>
          </cell>
          <cell r="AF14">
            <v>100</v>
          </cell>
          <cell r="AG14">
            <v>99</v>
          </cell>
          <cell r="AH14">
            <v>94</v>
          </cell>
          <cell r="AI14">
            <v>100</v>
          </cell>
          <cell r="AJ14">
            <v>92</v>
          </cell>
          <cell r="AK14">
            <v>109</v>
          </cell>
          <cell r="AL14">
            <v>112</v>
          </cell>
          <cell r="AM14">
            <v>104</v>
          </cell>
        </row>
        <row r="15">
          <cell r="C15" t="str">
            <v>B2-050</v>
          </cell>
          <cell r="D15">
            <v>89</v>
          </cell>
          <cell r="E15">
            <v>98</v>
          </cell>
          <cell r="F15">
            <v>87</v>
          </cell>
          <cell r="G15">
            <v>92</v>
          </cell>
          <cell r="H15">
            <v>87</v>
          </cell>
          <cell r="I15">
            <v>97</v>
          </cell>
          <cell r="J15">
            <v>100</v>
          </cell>
          <cell r="K15">
            <v>95</v>
          </cell>
          <cell r="L15">
            <v>106</v>
          </cell>
          <cell r="M15">
            <v>114</v>
          </cell>
          <cell r="N15">
            <v>93</v>
          </cell>
          <cell r="O15">
            <v>105</v>
          </cell>
          <cell r="P15">
            <v>112</v>
          </cell>
          <cell r="Q15">
            <v>99</v>
          </cell>
          <cell r="R15">
            <v>101</v>
          </cell>
          <cell r="S15">
            <v>95</v>
          </cell>
          <cell r="T15">
            <v>99</v>
          </cell>
          <cell r="U15">
            <v>97</v>
          </cell>
          <cell r="V15">
            <v>109</v>
          </cell>
          <cell r="W15">
            <v>95</v>
          </cell>
          <cell r="X15">
            <v>104</v>
          </cell>
          <cell r="Y15">
            <v>95</v>
          </cell>
          <cell r="Z15">
            <v>108</v>
          </cell>
          <cell r="AA15"/>
          <cell r="AB15">
            <v>86</v>
          </cell>
          <cell r="AC15">
            <v>111</v>
          </cell>
          <cell r="AD15">
            <v>105</v>
          </cell>
          <cell r="AE15">
            <v>102</v>
          </cell>
          <cell r="AF15">
            <v>107</v>
          </cell>
          <cell r="AG15">
            <v>101</v>
          </cell>
          <cell r="AH15">
            <v>97</v>
          </cell>
          <cell r="AI15">
            <v>96</v>
          </cell>
          <cell r="AJ15">
            <v>96</v>
          </cell>
          <cell r="AK15">
            <v>110</v>
          </cell>
          <cell r="AL15">
            <v>103</v>
          </cell>
          <cell r="AM15">
            <v>101</v>
          </cell>
        </row>
        <row r="16">
          <cell r="C16" t="str">
            <v>B2-060</v>
          </cell>
          <cell r="D16">
            <v>103</v>
          </cell>
          <cell r="E16">
            <v>96</v>
          </cell>
          <cell r="F16">
            <v>87</v>
          </cell>
          <cell r="G16">
            <v>102</v>
          </cell>
          <cell r="H16">
            <v>112</v>
          </cell>
          <cell r="I16">
            <v>101</v>
          </cell>
          <cell r="J16">
            <v>93</v>
          </cell>
          <cell r="K16">
            <v>96</v>
          </cell>
          <cell r="L16">
            <v>104</v>
          </cell>
          <cell r="M16">
            <v>106</v>
          </cell>
          <cell r="N16">
            <v>106</v>
          </cell>
          <cell r="O16">
            <v>96</v>
          </cell>
          <cell r="P16">
            <v>99</v>
          </cell>
          <cell r="Q16">
            <v>99</v>
          </cell>
          <cell r="R16">
            <v>93</v>
          </cell>
          <cell r="S16">
            <v>102</v>
          </cell>
          <cell r="T16">
            <v>102</v>
          </cell>
          <cell r="U16">
            <v>99</v>
          </cell>
          <cell r="V16">
            <v>99</v>
          </cell>
          <cell r="W16"/>
          <cell r="X16">
            <v>102</v>
          </cell>
          <cell r="Y16">
            <v>100</v>
          </cell>
          <cell r="Z16">
            <v>94</v>
          </cell>
          <cell r="AA16"/>
          <cell r="AB16">
            <v>87</v>
          </cell>
          <cell r="AC16">
            <v>98</v>
          </cell>
          <cell r="AD16">
            <v>97</v>
          </cell>
          <cell r="AE16">
            <v>99</v>
          </cell>
          <cell r="AF16">
            <v>100</v>
          </cell>
          <cell r="AG16">
            <v>96</v>
          </cell>
          <cell r="AH16">
            <v>94</v>
          </cell>
          <cell r="AI16">
            <v>88</v>
          </cell>
          <cell r="AJ16">
            <v>93</v>
          </cell>
          <cell r="AK16">
            <v>110</v>
          </cell>
          <cell r="AL16">
            <v>103</v>
          </cell>
          <cell r="AM16">
            <v>94</v>
          </cell>
        </row>
        <row r="17">
          <cell r="C17" t="str">
            <v>B2-070</v>
          </cell>
          <cell r="D17">
            <v>91</v>
          </cell>
          <cell r="E17">
            <v>87</v>
          </cell>
          <cell r="F17">
            <v>84</v>
          </cell>
          <cell r="G17">
            <v>87</v>
          </cell>
          <cell r="H17">
            <v>85</v>
          </cell>
          <cell r="I17">
            <v>85</v>
          </cell>
          <cell r="J17">
            <v>93</v>
          </cell>
          <cell r="K17">
            <v>93</v>
          </cell>
          <cell r="L17">
            <v>83</v>
          </cell>
          <cell r="M17">
            <v>80</v>
          </cell>
          <cell r="N17">
            <v>90</v>
          </cell>
          <cell r="O17">
            <v>87</v>
          </cell>
          <cell r="P17">
            <v>96</v>
          </cell>
          <cell r="Q17">
            <v>86</v>
          </cell>
          <cell r="R17">
            <v>94</v>
          </cell>
          <cell r="S17">
            <v>86</v>
          </cell>
          <cell r="T17">
            <v>83</v>
          </cell>
          <cell r="U17">
            <v>73</v>
          </cell>
          <cell r="V17">
            <v>72</v>
          </cell>
          <cell r="W17">
            <v>87</v>
          </cell>
          <cell r="X17">
            <v>93</v>
          </cell>
          <cell r="Y17">
            <v>90</v>
          </cell>
          <cell r="Z17">
            <v>91</v>
          </cell>
          <cell r="AA17">
            <v>90</v>
          </cell>
          <cell r="AB17">
            <v>84</v>
          </cell>
          <cell r="AC17">
            <v>81</v>
          </cell>
          <cell r="AD17">
            <v>72</v>
          </cell>
          <cell r="AE17">
            <v>86</v>
          </cell>
          <cell r="AF17">
            <v>87</v>
          </cell>
          <cell r="AG17">
            <v>94</v>
          </cell>
          <cell r="AH17">
            <v>91</v>
          </cell>
          <cell r="AI17">
            <v>79</v>
          </cell>
          <cell r="AJ17">
            <v>86</v>
          </cell>
          <cell r="AK17">
            <v>86</v>
          </cell>
          <cell r="AL17">
            <v>94</v>
          </cell>
          <cell r="AM17">
            <v>87</v>
          </cell>
        </row>
        <row r="18">
          <cell r="C18" t="str">
            <v>B2-080</v>
          </cell>
          <cell r="D18">
            <v>91</v>
          </cell>
          <cell r="E18">
            <v>95</v>
          </cell>
          <cell r="F18">
            <v>96</v>
          </cell>
          <cell r="G18">
            <v>97</v>
          </cell>
          <cell r="H18">
            <v>101</v>
          </cell>
          <cell r="I18">
            <v>96</v>
          </cell>
          <cell r="J18">
            <v>86</v>
          </cell>
          <cell r="K18">
            <v>89</v>
          </cell>
          <cell r="L18">
            <v>95</v>
          </cell>
          <cell r="M18">
            <v>98</v>
          </cell>
          <cell r="N18">
            <v>92</v>
          </cell>
          <cell r="O18">
            <v>94</v>
          </cell>
          <cell r="P18">
            <v>101</v>
          </cell>
          <cell r="Q18">
            <v>84</v>
          </cell>
          <cell r="R18">
            <v>88</v>
          </cell>
          <cell r="S18">
            <v>84</v>
          </cell>
          <cell r="T18">
            <v>86</v>
          </cell>
          <cell r="U18">
            <v>85</v>
          </cell>
          <cell r="V18">
            <v>91</v>
          </cell>
          <cell r="W18">
            <v>95</v>
          </cell>
          <cell r="X18">
            <v>99</v>
          </cell>
          <cell r="Y18">
            <v>86</v>
          </cell>
          <cell r="Z18">
            <v>88</v>
          </cell>
          <cell r="AA18">
            <v>88</v>
          </cell>
          <cell r="AB18">
            <v>91</v>
          </cell>
          <cell r="AC18">
            <v>87</v>
          </cell>
          <cell r="AD18">
            <v>92</v>
          </cell>
          <cell r="AE18">
            <v>91</v>
          </cell>
          <cell r="AF18">
            <v>86</v>
          </cell>
          <cell r="AG18">
            <v>86</v>
          </cell>
          <cell r="AH18">
            <v>88</v>
          </cell>
          <cell r="AI18">
            <v>78</v>
          </cell>
          <cell r="AJ18">
            <v>90</v>
          </cell>
          <cell r="AK18">
            <v>94</v>
          </cell>
          <cell r="AL18">
            <v>92</v>
          </cell>
          <cell r="AM18">
            <v>81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7"/>
  <sheetViews>
    <sheetView zoomScale="70" zoomScaleNormal="70" workbookViewId="0">
      <selection activeCell="I34" sqref="I34"/>
    </sheetView>
  </sheetViews>
  <sheetFormatPr defaultRowHeight="22.15" customHeight="1"/>
  <cols>
    <col min="2" max="2" width="11.625" customWidth="1"/>
    <col min="3" max="3" width="10.375" style="1" customWidth="1"/>
    <col min="4" max="4" width="9.25" customWidth="1"/>
    <col min="5" max="5" width="9.5" customWidth="1"/>
    <col min="6" max="6" width="12.125" customWidth="1"/>
    <col min="7" max="7" width="14.5" customWidth="1"/>
    <col min="8" max="8" width="17" bestFit="1" customWidth="1"/>
    <col min="9" max="9" width="13.75" customWidth="1"/>
    <col min="10" max="10" width="12.625" customWidth="1"/>
    <col min="11" max="11" width="16.75" bestFit="1" customWidth="1"/>
    <col min="12" max="12" width="15.75" bestFit="1" customWidth="1"/>
    <col min="13" max="13" width="11.875" customWidth="1"/>
    <col min="15" max="15" width="26.125" style="34" customWidth="1"/>
    <col min="16" max="16" width="14.5" style="1" customWidth="1"/>
    <col min="17" max="17" width="10.25" style="35" customWidth="1"/>
    <col min="18" max="18" width="10.625" customWidth="1"/>
    <col min="19" max="19" width="10.25" style="35" customWidth="1"/>
    <col min="20" max="20" width="10.625" customWidth="1"/>
    <col min="22" max="22" width="12.5" customWidth="1"/>
    <col min="24" max="24" width="12.5" customWidth="1"/>
    <col min="25" max="25" width="7.875" customWidth="1"/>
    <col min="26" max="26" width="18.125" bestFit="1" customWidth="1"/>
    <col min="27" max="27" width="11.375" bestFit="1" customWidth="1"/>
  </cols>
  <sheetData>
    <row r="1" spans="1:35" ht="34.15" customHeight="1">
      <c r="A1" s="73" t="s">
        <v>14</v>
      </c>
      <c r="B1" s="75" t="s">
        <v>0</v>
      </c>
      <c r="C1" s="75" t="s">
        <v>15</v>
      </c>
      <c r="D1" s="75" t="s">
        <v>1</v>
      </c>
      <c r="E1" s="75" t="s">
        <v>2</v>
      </c>
      <c r="F1" s="75" t="s">
        <v>13</v>
      </c>
      <c r="G1" s="284" t="s">
        <v>598</v>
      </c>
      <c r="H1" s="284" t="s">
        <v>599</v>
      </c>
      <c r="I1" s="284" t="s">
        <v>25</v>
      </c>
      <c r="J1" s="285" t="s">
        <v>26</v>
      </c>
      <c r="K1" s="76" t="s">
        <v>600</v>
      </c>
      <c r="L1" s="76" t="s">
        <v>601</v>
      </c>
      <c r="M1" s="76" t="s">
        <v>602</v>
      </c>
      <c r="N1" s="3"/>
      <c r="O1" s="461"/>
      <c r="P1" s="462"/>
      <c r="Q1" s="459" t="s">
        <v>45</v>
      </c>
      <c r="R1" s="460"/>
      <c r="S1" s="463" t="s">
        <v>47</v>
      </c>
      <c r="T1" s="464"/>
      <c r="U1" s="452" t="s">
        <v>224</v>
      </c>
      <c r="V1" s="452"/>
      <c r="W1" s="452" t="s">
        <v>260</v>
      </c>
      <c r="X1" s="452"/>
      <c r="Z1" s="461"/>
      <c r="AA1" s="462"/>
      <c r="AB1" s="457" t="s">
        <v>179</v>
      </c>
      <c r="AC1" s="458"/>
      <c r="AD1" s="450" t="s">
        <v>108</v>
      </c>
      <c r="AE1" s="451"/>
      <c r="AF1" s="450" t="s">
        <v>266</v>
      </c>
      <c r="AG1" s="451"/>
      <c r="AH1" s="450" t="s">
        <v>267</v>
      </c>
      <c r="AI1" s="451"/>
    </row>
    <row r="2" spans="1:35" ht="22.15" customHeight="1">
      <c r="A2" s="311" t="s">
        <v>17</v>
      </c>
      <c r="B2" s="311" t="s">
        <v>3</v>
      </c>
      <c r="C2" s="312" t="s">
        <v>57</v>
      </c>
      <c r="D2" s="312" t="s">
        <v>4</v>
      </c>
      <c r="E2" s="312">
        <v>32</v>
      </c>
      <c r="F2" s="312">
        <v>170.9</v>
      </c>
      <c r="G2" s="313">
        <v>73.099999999999994</v>
      </c>
      <c r="H2" s="315">
        <v>25.03</v>
      </c>
      <c r="I2" s="312">
        <v>4.9000000000000004</v>
      </c>
      <c r="J2" s="314">
        <v>91</v>
      </c>
      <c r="K2" s="313">
        <v>94</v>
      </c>
      <c r="L2" s="313">
        <v>104</v>
      </c>
      <c r="M2" s="315">
        <f>K2/L2</f>
        <v>0.90384615384615385</v>
      </c>
      <c r="O2" s="4" t="s">
        <v>18</v>
      </c>
      <c r="P2" s="5"/>
      <c r="Q2" s="23"/>
      <c r="R2" s="6"/>
      <c r="S2" s="23"/>
      <c r="T2" s="6"/>
      <c r="U2" s="99"/>
      <c r="V2" s="18"/>
      <c r="W2" s="99"/>
      <c r="X2" s="18"/>
      <c r="Z2" s="4" t="s">
        <v>106</v>
      </c>
      <c r="AA2" s="5"/>
      <c r="AB2" s="23"/>
      <c r="AC2" s="6"/>
      <c r="AD2" s="23"/>
      <c r="AE2" s="6"/>
      <c r="AF2" s="23"/>
      <c r="AG2" s="6"/>
      <c r="AH2" s="23"/>
      <c r="AI2" s="6"/>
    </row>
    <row r="3" spans="1:35" ht="22.15" customHeight="1">
      <c r="A3" s="311" t="s">
        <v>17</v>
      </c>
      <c r="B3" s="311" t="s">
        <v>5</v>
      </c>
      <c r="C3" s="312" t="s">
        <v>58</v>
      </c>
      <c r="D3" s="312" t="s">
        <v>4</v>
      </c>
      <c r="E3" s="312">
        <v>32</v>
      </c>
      <c r="F3" s="312">
        <v>170.9</v>
      </c>
      <c r="G3" s="313">
        <v>80</v>
      </c>
      <c r="H3" s="315">
        <v>27.39</v>
      </c>
      <c r="I3" s="313">
        <v>5</v>
      </c>
      <c r="J3" s="314">
        <v>92</v>
      </c>
      <c r="K3" s="313">
        <v>97.5</v>
      </c>
      <c r="L3" s="313">
        <v>105.5</v>
      </c>
      <c r="M3" s="315">
        <f>K3/L3</f>
        <v>0.92417061611374407</v>
      </c>
      <c r="O3" s="29"/>
      <c r="P3" s="20" t="s">
        <v>19</v>
      </c>
      <c r="Q3" s="7">
        <f>AVERAGE(E2:E25)</f>
        <v>30.916666666666668</v>
      </c>
      <c r="R3" s="8">
        <f>_xlfn.STDEV.S((E2:E25))</f>
        <v>6.7173795788087673</v>
      </c>
      <c r="S3" s="7">
        <f>AVERAGE(E2:E9)</f>
        <v>31.75</v>
      </c>
      <c r="T3" s="8">
        <f>_xlfn.STDEV.S((E2:E9))</f>
        <v>7.1862964830889871</v>
      </c>
      <c r="U3" s="7">
        <f>AVERAGE(E10:E17)</f>
        <v>32.125</v>
      </c>
      <c r="V3" s="8">
        <f>_xlfn.STDEV.S((E10:E17))</f>
        <v>6.8959097607619135</v>
      </c>
      <c r="W3" s="7">
        <f>AVERAGE(E18:E25)</f>
        <v>28.875</v>
      </c>
      <c r="X3" s="8">
        <f>_xlfn.STDEV.S((E18:E25))</f>
        <v>6.4683294376744387</v>
      </c>
      <c r="Z3" s="29"/>
      <c r="AA3" s="20" t="s">
        <v>19</v>
      </c>
      <c r="AB3" s="7">
        <f>AVERAGE($J$2:$J$25)</f>
        <v>87.833333333333329</v>
      </c>
      <c r="AC3" s="8">
        <f>_xlfn.STDEV.S($J$2:$J$25)</f>
        <v>7.4639228913176909</v>
      </c>
      <c r="AD3" s="7">
        <f>AVERAGE(J2:J9)</f>
        <v>93</v>
      </c>
      <c r="AE3" s="8">
        <f>_xlfn.STDEV.S(J2:J9)</f>
        <v>8.1766217264309624</v>
      </c>
      <c r="AF3" s="7">
        <f>AVERAGE(J10:J17)</f>
        <v>84.875</v>
      </c>
      <c r="AG3" s="8">
        <f>_xlfn.STDEV.S(J10:J17)</f>
        <v>4.9117206760971248</v>
      </c>
      <c r="AH3" s="7">
        <f>AVERAGE(J18:J25)</f>
        <v>85.625</v>
      </c>
      <c r="AI3" s="8">
        <f>_xlfn.STDEV.S(J18:J25)</f>
        <v>6.7810134093026875</v>
      </c>
    </row>
    <row r="4" spans="1:35" ht="22.15" customHeight="1">
      <c r="A4" s="311" t="s">
        <v>17</v>
      </c>
      <c r="B4" s="311" t="s">
        <v>6</v>
      </c>
      <c r="C4" s="312" t="s">
        <v>59</v>
      </c>
      <c r="D4" s="312" t="s">
        <v>4</v>
      </c>
      <c r="E4" s="312">
        <v>28</v>
      </c>
      <c r="F4" s="312">
        <v>166.7</v>
      </c>
      <c r="G4" s="313">
        <v>69.599999999999994</v>
      </c>
      <c r="H4" s="315">
        <v>25.05</v>
      </c>
      <c r="I4" s="312">
        <v>5.5</v>
      </c>
      <c r="J4" s="314">
        <v>94</v>
      </c>
      <c r="K4" s="313">
        <v>89</v>
      </c>
      <c r="L4" s="313">
        <v>97.5</v>
      </c>
      <c r="M4" s="315">
        <f t="shared" ref="M4:M9" si="0">K4/L4</f>
        <v>0.9128205128205128</v>
      </c>
      <c r="O4" s="29"/>
      <c r="P4" s="20" t="s">
        <v>20</v>
      </c>
      <c r="Q4" s="9">
        <f>MIN(E2:E25)</f>
        <v>21</v>
      </c>
      <c r="R4" s="10">
        <f>MAX(E2:E25)</f>
        <v>44</v>
      </c>
      <c r="S4" s="9">
        <f>MIN(E2:E9)</f>
        <v>25</v>
      </c>
      <c r="T4" s="10">
        <f>MAX(E2:E9)</f>
        <v>44</v>
      </c>
      <c r="U4" s="113">
        <f>MIN(E10:E17)</f>
        <v>21</v>
      </c>
      <c r="V4" s="10">
        <f>MAX(E10:E17)</f>
        <v>43</v>
      </c>
      <c r="W4" s="113">
        <f>MIN(E18:E25)</f>
        <v>22</v>
      </c>
      <c r="X4" s="10">
        <f>MAX(E18:E25)</f>
        <v>38</v>
      </c>
      <c r="Z4" s="30"/>
      <c r="AA4" s="12" t="s">
        <v>20</v>
      </c>
      <c r="AB4" s="79">
        <f>MIN(J2:J25)</f>
        <v>72</v>
      </c>
      <c r="AC4" s="27">
        <f>MAX(J2:J25)</f>
        <v>107</v>
      </c>
      <c r="AD4" s="16">
        <f>MIN(J2:J9)</f>
        <v>83</v>
      </c>
      <c r="AE4" s="17">
        <f>MAX(J2:J9)</f>
        <v>107</v>
      </c>
      <c r="AF4" s="16">
        <f>MIN(J10:J17)</f>
        <v>80</v>
      </c>
      <c r="AG4" s="17">
        <f>MAX(J10:J17)</f>
        <v>93</v>
      </c>
      <c r="AH4" s="16">
        <f>MIN(J18:J25)</f>
        <v>72</v>
      </c>
      <c r="AI4" s="17">
        <f>MAX(J18:J25)</f>
        <v>96</v>
      </c>
    </row>
    <row r="5" spans="1:35" ht="22.15" customHeight="1">
      <c r="A5" s="311" t="s">
        <v>17</v>
      </c>
      <c r="B5" s="311" t="s">
        <v>7</v>
      </c>
      <c r="C5" s="312" t="s">
        <v>60</v>
      </c>
      <c r="D5" s="312" t="s">
        <v>4</v>
      </c>
      <c r="E5" s="312">
        <v>44</v>
      </c>
      <c r="F5" s="312">
        <v>166.5</v>
      </c>
      <c r="G5" s="313">
        <v>71.5</v>
      </c>
      <c r="H5" s="315">
        <v>25.79</v>
      </c>
      <c r="I5" s="313">
        <v>6</v>
      </c>
      <c r="J5" s="314">
        <v>107</v>
      </c>
      <c r="K5" s="313">
        <v>93</v>
      </c>
      <c r="L5" s="313">
        <v>100</v>
      </c>
      <c r="M5" s="315">
        <f t="shared" si="0"/>
        <v>0.93</v>
      </c>
      <c r="O5" s="4" t="s">
        <v>21</v>
      </c>
      <c r="P5" s="5"/>
      <c r="Q5" s="23"/>
      <c r="R5" s="6"/>
      <c r="S5" s="23"/>
      <c r="T5" s="6"/>
      <c r="U5" s="23"/>
      <c r="V5" s="6"/>
      <c r="W5" s="23"/>
      <c r="X5" s="6"/>
      <c r="Z5" s="4" t="s">
        <v>107</v>
      </c>
      <c r="AA5" s="26" t="s">
        <v>19</v>
      </c>
      <c r="AB5" s="57">
        <f>AVERAGE($I$2:$I$25)</f>
        <v>5.3916666666666657</v>
      </c>
      <c r="AC5" s="58">
        <f>_xlfn.STDEV.S($I$2:$I$25)</f>
        <v>0.28424830949237917</v>
      </c>
      <c r="AD5" s="7">
        <f>AVERAGE(I2:I9)</f>
        <v>5.2874999999999996</v>
      </c>
      <c r="AE5" s="8">
        <f>_xlfn.STDEV.S(I2:I9)</f>
        <v>0.34408263127170063</v>
      </c>
      <c r="AF5" s="7">
        <f>AVERAGE(I10:I17)</f>
        <v>5.5</v>
      </c>
      <c r="AG5" s="8">
        <f>_xlfn.STDEV.S(I10:I17)</f>
        <v>0.21380899352993954</v>
      </c>
      <c r="AH5" s="7">
        <f>AVERAGE(I18:I25)</f>
        <v>5.3875000000000002</v>
      </c>
      <c r="AI5" s="8">
        <f>_xlfn.STDEV.S(I18:I25)</f>
        <v>0.27483761439387133</v>
      </c>
    </row>
    <row r="6" spans="1:35" ht="22.15" customHeight="1">
      <c r="A6" s="311" t="s">
        <v>17</v>
      </c>
      <c r="B6" s="311" t="s">
        <v>8</v>
      </c>
      <c r="C6" s="312" t="s">
        <v>61</v>
      </c>
      <c r="D6" s="312" t="s">
        <v>4</v>
      </c>
      <c r="E6" s="312">
        <v>26</v>
      </c>
      <c r="F6" s="312">
        <v>172.6</v>
      </c>
      <c r="G6" s="313">
        <v>76.099999999999994</v>
      </c>
      <c r="H6" s="315">
        <v>25.54</v>
      </c>
      <c r="I6" s="312">
        <v>5.2</v>
      </c>
      <c r="J6" s="314">
        <v>91</v>
      </c>
      <c r="K6" s="313">
        <v>81.5</v>
      </c>
      <c r="L6" s="313">
        <v>100</v>
      </c>
      <c r="M6" s="315">
        <f t="shared" si="0"/>
        <v>0.81499999999999995</v>
      </c>
      <c r="O6" s="29"/>
      <c r="P6" s="20" t="s">
        <v>48</v>
      </c>
      <c r="Q6" s="9">
        <f>COUNTIF(D2:D25,"남")</f>
        <v>22</v>
      </c>
      <c r="R6" s="11"/>
      <c r="S6" s="9">
        <f>COUNTIF(D2:D9,"남")</f>
        <v>7</v>
      </c>
      <c r="T6" s="11"/>
      <c r="U6" s="9">
        <f>COUNTIF(D10:D17,"남")</f>
        <v>7</v>
      </c>
      <c r="V6" s="11"/>
      <c r="W6" s="9">
        <f>COUNTIF(D18:D25,"남")</f>
        <v>8</v>
      </c>
      <c r="X6" s="11"/>
      <c r="Z6" s="30"/>
      <c r="AA6" s="12" t="s">
        <v>20</v>
      </c>
      <c r="AB6" s="79">
        <f>MIN((I2:I25))</f>
        <v>4.9000000000000004</v>
      </c>
      <c r="AC6" s="17">
        <f>MAX((I2:I25))</f>
        <v>6</v>
      </c>
      <c r="AD6" s="16">
        <f>MIN(I2:I9)</f>
        <v>4.9000000000000004</v>
      </c>
      <c r="AE6" s="17">
        <f>MAX(I2:I9)</f>
        <v>6</v>
      </c>
      <c r="AF6" s="16">
        <f>MIN(I10:I17)</f>
        <v>5.0999999999999996</v>
      </c>
      <c r="AG6" s="17">
        <f>MAX(I10:I17)</f>
        <v>5.8</v>
      </c>
      <c r="AH6" s="16">
        <f>MIN(I18:I25)</f>
        <v>5</v>
      </c>
      <c r="AI6" s="17">
        <f>MAX(I18:I25)</f>
        <v>5.9</v>
      </c>
    </row>
    <row r="7" spans="1:35" ht="22.15" customHeight="1">
      <c r="A7" s="311" t="s">
        <v>17</v>
      </c>
      <c r="B7" s="311" t="s">
        <v>9</v>
      </c>
      <c r="C7" s="312" t="s">
        <v>62</v>
      </c>
      <c r="D7" s="312" t="s">
        <v>10</v>
      </c>
      <c r="E7" s="312">
        <v>41</v>
      </c>
      <c r="F7" s="312">
        <v>165.4</v>
      </c>
      <c r="G7" s="313">
        <v>75</v>
      </c>
      <c r="H7" s="315">
        <v>27.42</v>
      </c>
      <c r="I7" s="312">
        <v>5.3</v>
      </c>
      <c r="J7" s="314">
        <v>102</v>
      </c>
      <c r="K7" s="313">
        <v>94</v>
      </c>
      <c r="L7" s="313">
        <v>106</v>
      </c>
      <c r="M7" s="315">
        <f t="shared" si="0"/>
        <v>0.8867924528301887</v>
      </c>
      <c r="O7" s="30"/>
      <c r="P7" s="12" t="s">
        <v>46</v>
      </c>
      <c r="Q7" s="9">
        <f>COUNTIF(D2:D25,"여")</f>
        <v>2</v>
      </c>
      <c r="R7" s="13"/>
      <c r="S7" s="9">
        <f>COUNTIF(D2:D9,"여")</f>
        <v>1</v>
      </c>
      <c r="T7" s="13"/>
      <c r="U7" s="9">
        <f>COUNTIF(D10:D17,"여")</f>
        <v>1</v>
      </c>
      <c r="V7" s="13"/>
      <c r="W7" s="9">
        <f>COUNTIF(D18:D25,"여")</f>
        <v>0</v>
      </c>
      <c r="X7" s="13"/>
    </row>
    <row r="8" spans="1:35" ht="22.15" customHeight="1">
      <c r="A8" s="311" t="s">
        <v>17</v>
      </c>
      <c r="B8" s="311" t="s">
        <v>11</v>
      </c>
      <c r="C8" s="312" t="s">
        <v>63</v>
      </c>
      <c r="D8" s="312" t="s">
        <v>4</v>
      </c>
      <c r="E8" s="312">
        <v>25</v>
      </c>
      <c r="F8" s="312">
        <v>171.6</v>
      </c>
      <c r="G8" s="313">
        <v>81.900000000000006</v>
      </c>
      <c r="H8" s="315">
        <v>27.81</v>
      </c>
      <c r="I8" s="312">
        <v>5.3</v>
      </c>
      <c r="J8" s="314">
        <v>84</v>
      </c>
      <c r="K8" s="313">
        <v>92</v>
      </c>
      <c r="L8" s="313">
        <v>104</v>
      </c>
      <c r="M8" s="315">
        <f t="shared" si="0"/>
        <v>0.88461538461538458</v>
      </c>
      <c r="O8" s="4" t="s">
        <v>16</v>
      </c>
      <c r="P8" s="5"/>
      <c r="Q8" s="23"/>
      <c r="R8" s="6"/>
      <c r="S8" s="50"/>
      <c r="T8" s="6"/>
      <c r="U8" s="50"/>
      <c r="V8" s="6"/>
      <c r="W8" s="50"/>
      <c r="X8" s="6"/>
    </row>
    <row r="9" spans="1:35" ht="22.15" customHeight="1">
      <c r="A9" s="311" t="s">
        <v>17</v>
      </c>
      <c r="B9" s="311" t="s">
        <v>12</v>
      </c>
      <c r="C9" s="312" t="s">
        <v>64</v>
      </c>
      <c r="D9" s="312" t="s">
        <v>4</v>
      </c>
      <c r="E9" s="312">
        <v>26</v>
      </c>
      <c r="F9" s="312">
        <v>171</v>
      </c>
      <c r="G9" s="313">
        <v>79.2</v>
      </c>
      <c r="H9" s="315">
        <v>27.09</v>
      </c>
      <c r="I9" s="312">
        <v>5.0999999999999996</v>
      </c>
      <c r="J9" s="314">
        <v>83</v>
      </c>
      <c r="K9" s="313">
        <v>81</v>
      </c>
      <c r="L9" s="313">
        <v>99</v>
      </c>
      <c r="M9" s="315">
        <f t="shared" si="0"/>
        <v>0.81818181818181823</v>
      </c>
      <c r="O9" s="51"/>
      <c r="P9" s="20" t="s">
        <v>23</v>
      </c>
      <c r="Q9" s="7">
        <f>AVERAGE(H2:H25)</f>
        <v>26.933750000000003</v>
      </c>
      <c r="R9" s="8">
        <f>_xlfn.STDEV.S(H2:H25)</f>
        <v>1.2378340567999866</v>
      </c>
      <c r="S9" s="7">
        <f>AVERAGE(H2:H9)</f>
        <v>26.389999999999997</v>
      </c>
      <c r="T9" s="8">
        <f>_xlfn.STDEV.S(H2:H9)</f>
        <v>1.1523268385562939</v>
      </c>
      <c r="U9" s="7">
        <f>AVERAGE(H10:H17)</f>
        <v>27.491249999999997</v>
      </c>
      <c r="V9" s="8">
        <f>_xlfn.STDEV.S(H10:H17)</f>
        <v>1.4119331985412258</v>
      </c>
      <c r="W9" s="7">
        <f>AVERAGE(H18:H25)</f>
        <v>26.92</v>
      </c>
      <c r="X9" s="8">
        <f>_xlfn.STDEV.S(H18:H25)</f>
        <v>1.009823181127695</v>
      </c>
    </row>
    <row r="10" spans="1:35" ht="22.15" customHeight="1">
      <c r="A10" s="286" t="s">
        <v>173</v>
      </c>
      <c r="B10" s="286" t="s">
        <v>180</v>
      </c>
      <c r="C10" s="298" t="s">
        <v>188</v>
      </c>
      <c r="D10" s="298" t="s">
        <v>144</v>
      </c>
      <c r="E10" s="299">
        <v>31</v>
      </c>
      <c r="F10" s="299">
        <v>170.2</v>
      </c>
      <c r="G10" s="300">
        <v>76.900000000000006</v>
      </c>
      <c r="H10" s="430">
        <v>26.55</v>
      </c>
      <c r="I10" s="299">
        <v>5.5</v>
      </c>
      <c r="J10" s="299">
        <v>93</v>
      </c>
      <c r="K10" s="301">
        <v>92.5</v>
      </c>
      <c r="L10" s="301">
        <v>99</v>
      </c>
      <c r="M10" s="299">
        <v>0.93</v>
      </c>
      <c r="O10" s="53"/>
      <c r="P10" s="20" t="s">
        <v>24</v>
      </c>
      <c r="Q10" s="7">
        <f>MIN(H2:H25)</f>
        <v>25.03</v>
      </c>
      <c r="R10" s="15">
        <f>MAX(H2:H25)</f>
        <v>29.89</v>
      </c>
      <c r="S10" s="7">
        <f>MIN(H2:H9)</f>
        <v>25.03</v>
      </c>
      <c r="T10" s="15">
        <f>MAX(H2:H9)</f>
        <v>27.81</v>
      </c>
      <c r="U10" s="7">
        <f>MIN(H10:H17)</f>
        <v>25.35</v>
      </c>
      <c r="V10" s="15">
        <f>MAX(H10:H17)</f>
        <v>29.89</v>
      </c>
      <c r="W10" s="7">
        <f>MIN(H18:H25)</f>
        <v>25.88</v>
      </c>
      <c r="X10" s="15">
        <f>MAX(H18:H25)</f>
        <v>29.02</v>
      </c>
    </row>
    <row r="11" spans="1:35" ht="24.75" customHeight="1">
      <c r="A11" s="286" t="s">
        <v>173</v>
      </c>
      <c r="B11" s="286" t="s">
        <v>181</v>
      </c>
      <c r="C11" s="298" t="s">
        <v>189</v>
      </c>
      <c r="D11" s="298" t="s">
        <v>185</v>
      </c>
      <c r="E11" s="302">
        <v>37</v>
      </c>
      <c r="F11" s="302">
        <v>171.2</v>
      </c>
      <c r="G11" s="303">
        <v>74.3</v>
      </c>
      <c r="H11" s="431">
        <v>25.35</v>
      </c>
      <c r="I11" s="302">
        <v>5.0999999999999996</v>
      </c>
      <c r="J11" s="302">
        <v>82</v>
      </c>
      <c r="K11" s="286">
        <v>87.5</v>
      </c>
      <c r="L11" s="286">
        <v>99.5</v>
      </c>
      <c r="M11" s="302">
        <v>0.88</v>
      </c>
      <c r="O11" s="56" t="s">
        <v>49</v>
      </c>
      <c r="P11" s="26" t="s">
        <v>23</v>
      </c>
      <c r="Q11" s="57">
        <f>AVERAGEIF(D2:D25,"남",H2:H25)</f>
        <v>26.932272727272728</v>
      </c>
      <c r="R11" s="58">
        <f>_xlfn.STDEV.S(IF(D2:D25="남",H2:H25))</f>
        <v>1.2378340567999866</v>
      </c>
      <c r="S11" s="57">
        <f>AVERAGEIF(D2:D9,"남",H2:H9)</f>
        <v>26.24285714285714</v>
      </c>
      <c r="T11" s="58">
        <f t="array" ref="T11">_xlfn.STDEV.S(IF(D2:D9="남",H2:H9))</f>
        <v>1.1606422688281153</v>
      </c>
      <c r="U11" s="57">
        <f t="array" ref="U11">AVERAGEIF($D$10:$D$17,"남",H10:H17)</f>
        <v>27.635714285714283</v>
      </c>
      <c r="V11" s="58">
        <f t="array" ref="V11">_xlfn.STDEV.S(IF($D$10:$D$17="남",H10:H17))</f>
        <v>1.4598042921667858</v>
      </c>
      <c r="W11" s="57">
        <f t="array" ref="W11">AVERAGEIF($D$18:$D$25,"남",H18:H25)</f>
        <v>26.92</v>
      </c>
      <c r="X11" s="58">
        <f t="array" ref="X11">_xlfn.STDEV.S(IF($D$18:$D$25="남",H18:H25))</f>
        <v>1.009823181127695</v>
      </c>
    </row>
    <row r="12" spans="1:35" ht="22.15" customHeight="1">
      <c r="A12" s="286" t="s">
        <v>178</v>
      </c>
      <c r="B12" s="286" t="s">
        <v>182</v>
      </c>
      <c r="C12" s="298" t="s">
        <v>190</v>
      </c>
      <c r="D12" s="298" t="s">
        <v>186</v>
      </c>
      <c r="E12" s="302">
        <v>26</v>
      </c>
      <c r="F12" s="302">
        <v>175.9</v>
      </c>
      <c r="G12" s="303">
        <v>83.9</v>
      </c>
      <c r="H12" s="431">
        <v>27.12</v>
      </c>
      <c r="I12" s="302">
        <v>5.8</v>
      </c>
      <c r="J12" s="302">
        <v>82</v>
      </c>
      <c r="K12" s="286">
        <v>92</v>
      </c>
      <c r="L12" s="286">
        <v>102</v>
      </c>
      <c r="M12" s="302">
        <v>0.9</v>
      </c>
      <c r="O12" s="52"/>
      <c r="P12" s="20" t="s">
        <v>24</v>
      </c>
      <c r="Q12" s="7">
        <f>MIN(IF(D2:D25="남",H2:H25))</f>
        <v>25.03</v>
      </c>
      <c r="R12" s="15">
        <f>MAX(IF(D2:D25="남",H2:H25))</f>
        <v>29.89</v>
      </c>
      <c r="S12" s="7">
        <f t="array" ref="S12">MIN(IF(D2:D9="남",H2:H9))</f>
        <v>25.03</v>
      </c>
      <c r="T12" s="15">
        <f t="array" ref="T12">MAX(IF(D2:D9="남",H2:H9))</f>
        <v>27.81</v>
      </c>
      <c r="U12" s="7">
        <f t="array" ref="U12">MIN(IF(D10:D17="남",H10:H17))</f>
        <v>25.35</v>
      </c>
      <c r="V12" s="15">
        <f t="array" ref="V12">MAX(IF(D10:D17="남",H10:H17))</f>
        <v>29.89</v>
      </c>
      <c r="W12" s="7">
        <f t="array" ref="W12">MIN(IF(D18:D25="남",H18:H25))</f>
        <v>25.88</v>
      </c>
      <c r="X12" s="15">
        <f t="array" ref="X12">MAX(IF(D18:D25="남",H18:H25))</f>
        <v>29.02</v>
      </c>
    </row>
    <row r="13" spans="1:35" ht="22.15" customHeight="1">
      <c r="A13" s="286" t="s">
        <v>173</v>
      </c>
      <c r="B13" s="286" t="s">
        <v>183</v>
      </c>
      <c r="C13" s="298" t="s">
        <v>191</v>
      </c>
      <c r="D13" s="298" t="s">
        <v>187</v>
      </c>
      <c r="E13" s="302">
        <v>32</v>
      </c>
      <c r="F13" s="302">
        <v>174.1</v>
      </c>
      <c r="G13" s="303">
        <v>90.6</v>
      </c>
      <c r="H13" s="431">
        <v>29.89</v>
      </c>
      <c r="I13" s="302">
        <v>5.6</v>
      </c>
      <c r="J13" s="302">
        <v>80</v>
      </c>
      <c r="K13" s="286">
        <v>97.5</v>
      </c>
      <c r="L13" s="286">
        <v>108.5</v>
      </c>
      <c r="M13" s="302">
        <v>0.9</v>
      </c>
      <c r="O13" s="55" t="s">
        <v>50</v>
      </c>
      <c r="P13" s="20" t="s">
        <v>23</v>
      </c>
      <c r="Q13" s="7">
        <f>AVERAGEIF(D2:D25,"여",H2:H25)</f>
        <v>26.950000000000003</v>
      </c>
      <c r="R13" s="8">
        <f t="array" ref="R13">_xlfn.STDEV.S(IF(D2:D25="여",H2:H25))</f>
        <v>0.66468037431535554</v>
      </c>
      <c r="S13" s="7">
        <f>AVERAGEIF(D2:D9,"여",H2:H9)</f>
        <v>27.42</v>
      </c>
      <c r="T13" s="8" t="s">
        <v>22</v>
      </c>
      <c r="U13" s="7">
        <f>AVERAGEIF(D10:D17,"여",H10:H17)</f>
        <v>26.48</v>
      </c>
      <c r="V13" s="8" t="s">
        <v>22</v>
      </c>
      <c r="W13" s="7" t="s">
        <v>265</v>
      </c>
      <c r="X13" s="8" t="s">
        <v>22</v>
      </c>
    </row>
    <row r="14" spans="1:35" ht="22.15" customHeight="1">
      <c r="A14" s="286" t="s">
        <v>173</v>
      </c>
      <c r="B14" s="286" t="s">
        <v>184</v>
      </c>
      <c r="C14" s="298" t="s">
        <v>192</v>
      </c>
      <c r="D14" s="298" t="s">
        <v>187</v>
      </c>
      <c r="E14" s="302">
        <v>37</v>
      </c>
      <c r="F14" s="302">
        <v>178.6</v>
      </c>
      <c r="G14" s="304">
        <v>89</v>
      </c>
      <c r="H14" s="431">
        <v>27.9</v>
      </c>
      <c r="I14" s="302">
        <v>5.3</v>
      </c>
      <c r="J14" s="302">
        <v>85</v>
      </c>
      <c r="K14" s="286">
        <v>99</v>
      </c>
      <c r="L14" s="286">
        <v>107.5</v>
      </c>
      <c r="M14" s="302">
        <v>0.92</v>
      </c>
      <c r="O14" s="33"/>
      <c r="P14" s="12" t="s">
        <v>24</v>
      </c>
      <c r="Q14" s="16">
        <f t="array" ref="Q14">MIN(IF(D2:D25="여",H2:H25))</f>
        <v>26.48</v>
      </c>
      <c r="R14" s="17">
        <f t="array" ref="R14">MAX(IF(D2:D25="여",H2:H25))</f>
        <v>27.42</v>
      </c>
      <c r="S14" s="16" t="s">
        <v>22</v>
      </c>
      <c r="T14" s="17" t="s">
        <v>22</v>
      </c>
      <c r="U14" s="16" t="s">
        <v>22</v>
      </c>
      <c r="V14" s="17" t="s">
        <v>22</v>
      </c>
      <c r="W14" s="16" t="s">
        <v>22</v>
      </c>
      <c r="X14" s="17" t="s">
        <v>22</v>
      </c>
    </row>
    <row r="15" spans="1:35" ht="22.15" customHeight="1">
      <c r="A15" s="286" t="s">
        <v>171</v>
      </c>
      <c r="B15" s="298" t="s">
        <v>172</v>
      </c>
      <c r="C15" s="298" t="s">
        <v>193</v>
      </c>
      <c r="D15" s="286" t="s">
        <v>4</v>
      </c>
      <c r="E15" s="286">
        <v>30</v>
      </c>
      <c r="F15" s="286">
        <v>181.2</v>
      </c>
      <c r="G15" s="303">
        <v>92.6</v>
      </c>
      <c r="H15" s="431">
        <v>28.2</v>
      </c>
      <c r="I15" s="286">
        <v>5.5</v>
      </c>
      <c r="J15" s="302">
        <v>92</v>
      </c>
      <c r="K15" s="286">
        <v>100.5</v>
      </c>
      <c r="L15" s="286">
        <v>106.5</v>
      </c>
      <c r="M15" s="302">
        <v>0.94</v>
      </c>
      <c r="O15" s="4" t="s">
        <v>51</v>
      </c>
      <c r="P15" s="5"/>
      <c r="Q15" s="23"/>
      <c r="R15" s="14"/>
      <c r="S15" s="23"/>
      <c r="T15" s="14"/>
      <c r="U15" s="23"/>
      <c r="V15" s="14"/>
      <c r="W15" s="23"/>
      <c r="X15" s="14"/>
    </row>
    <row r="16" spans="1:35" ht="22.15" customHeight="1">
      <c r="A16" s="286" t="s">
        <v>173</v>
      </c>
      <c r="B16" s="298" t="s">
        <v>174</v>
      </c>
      <c r="C16" s="298" t="s">
        <v>194</v>
      </c>
      <c r="D16" s="286" t="s">
        <v>175</v>
      </c>
      <c r="E16" s="286">
        <v>43</v>
      </c>
      <c r="F16" s="286">
        <v>157.4</v>
      </c>
      <c r="G16" s="303">
        <v>65.599999999999994</v>
      </c>
      <c r="H16" s="431">
        <v>26.48</v>
      </c>
      <c r="I16" s="305">
        <v>5.6</v>
      </c>
      <c r="J16" s="302">
        <v>82</v>
      </c>
      <c r="K16" s="286">
        <v>91</v>
      </c>
      <c r="L16" s="286">
        <v>102.5</v>
      </c>
      <c r="M16" s="302">
        <v>0.89</v>
      </c>
      <c r="O16" s="55" t="s">
        <v>52</v>
      </c>
      <c r="P16" s="20" t="s">
        <v>19</v>
      </c>
      <c r="Q16" s="7">
        <f t="array" ref="Q16">AVERAGEIF(D2:D25,"남",F2:F25)</f>
        <v>173.63181818181818</v>
      </c>
      <c r="R16" s="8">
        <f t="array" ref="R16">_xlfn.STDEV.S(IF(D2:D25="남",F2:F25))</f>
        <v>4.3998253605641224</v>
      </c>
      <c r="S16" s="7">
        <f>AVERAGEIF(D2:D9,"남",F2:F9)</f>
        <v>170.02857142857144</v>
      </c>
      <c r="T16" s="8">
        <f t="array" ref="T16">_xlfn.STDEV.S(IF(D2:D9="남",F2:F9))</f>
        <v>2.4177911997760049</v>
      </c>
      <c r="U16" s="7">
        <f t="array" ref="U16">AVERAGEIF(D10:D17,"남",F10:F17)</f>
        <v>175.07142857142858</v>
      </c>
      <c r="V16" s="8">
        <f t="array" ref="V16">_xlfn.STDEV.S(IF(D10:D17="남",F10:F17))</f>
        <v>3.8934621635567002</v>
      </c>
      <c r="W16" s="7">
        <f t="array" ref="W16">AVERAGEIF(D18:D25,"남",F18:F25)</f>
        <v>175.52499999999998</v>
      </c>
      <c r="X16" s="8">
        <f t="array" ref="X16">_xlfn.STDEV.S(IF(D18:D25="남",F18:F25))</f>
        <v>4.5737605659113498</v>
      </c>
    </row>
    <row r="17" spans="1:26" ht="22.15" customHeight="1">
      <c r="A17" s="286" t="s">
        <v>173</v>
      </c>
      <c r="B17" s="298" t="s">
        <v>176</v>
      </c>
      <c r="C17" s="298" t="s">
        <v>195</v>
      </c>
      <c r="D17" s="286" t="s">
        <v>177</v>
      </c>
      <c r="E17" s="306">
        <v>21</v>
      </c>
      <c r="F17" s="306">
        <v>174.3</v>
      </c>
      <c r="G17" s="307">
        <v>86.4</v>
      </c>
      <c r="H17" s="432">
        <v>28.44</v>
      </c>
      <c r="I17" s="306">
        <v>5.6</v>
      </c>
      <c r="J17" s="308">
        <v>83</v>
      </c>
      <c r="K17" s="306">
        <v>93.5</v>
      </c>
      <c r="L17" s="306">
        <v>106</v>
      </c>
      <c r="M17" s="308">
        <v>0.88</v>
      </c>
      <c r="O17" s="31"/>
      <c r="P17" s="20" t="s">
        <v>20</v>
      </c>
      <c r="Q17" s="7">
        <f t="array" ref="Q17">MIN(IF(D2:D25="남",F2:F25))</f>
        <v>166.5</v>
      </c>
      <c r="R17" s="15">
        <f t="array" ref="R17">MAX(IF(D2:D25="남",F2:F25))</f>
        <v>183.1</v>
      </c>
      <c r="S17" s="7">
        <f t="array" ref="S17">MIN(IF(D2:D9="남",F2:F9))</f>
        <v>166.5</v>
      </c>
      <c r="T17" s="15">
        <f t="array" ref="T17">MAX(IF(D2:D9="남",F2:F9))</f>
        <v>172.6</v>
      </c>
      <c r="U17" s="7">
        <f t="array" ref="U17">MIN(IF(D10:D17="남",F10:F17))</f>
        <v>170.2</v>
      </c>
      <c r="V17" s="15">
        <f t="array" ref="V17">MAX(IF(D10:D17="남",F10:F17))</f>
        <v>181.2</v>
      </c>
      <c r="W17" s="7">
        <f t="array" ref="W17">MIN(IF(D18:D25="남",F18:F25))</f>
        <v>169.5</v>
      </c>
      <c r="X17" s="15">
        <f t="array" ref="X17">MAX(IF(D18:D25="남",F18:F25))</f>
        <v>183.1</v>
      </c>
    </row>
    <row r="18" spans="1:26" ht="22.15" customHeight="1">
      <c r="A18" s="78" t="s">
        <v>233</v>
      </c>
      <c r="B18" s="309" t="s">
        <v>234</v>
      </c>
      <c r="C18" s="310" t="s">
        <v>241</v>
      </c>
      <c r="D18" s="310" t="s">
        <v>144</v>
      </c>
      <c r="E18" s="310">
        <v>23</v>
      </c>
      <c r="F18" s="119">
        <v>177.7</v>
      </c>
      <c r="G18" s="290">
        <v>82.6</v>
      </c>
      <c r="H18" s="433">
        <v>26.16</v>
      </c>
      <c r="I18" s="119">
        <v>5.3</v>
      </c>
      <c r="J18" s="292">
        <v>89</v>
      </c>
      <c r="K18" s="119">
        <v>92</v>
      </c>
      <c r="L18" s="119">
        <v>104</v>
      </c>
      <c r="M18" s="293">
        <v>0.88</v>
      </c>
      <c r="O18" s="55" t="s">
        <v>53</v>
      </c>
      <c r="P18" s="20" t="s">
        <v>19</v>
      </c>
      <c r="Q18" s="7">
        <f t="array" ref="Q18">AVERAGEIF(D2:D25,"여",F2:F25)</f>
        <v>161.4</v>
      </c>
      <c r="R18" s="8">
        <f t="array" ref="R18">_xlfn.STDEV.S(IF(D2:D25="여",F2:F24))</f>
        <v>5.6568542494923806</v>
      </c>
      <c r="S18" s="7">
        <f t="array" ref="S18">AVERAGEIF(D2:D9,"여",F2:F9)</f>
        <v>165.4</v>
      </c>
      <c r="T18" s="8" t="s">
        <v>22</v>
      </c>
      <c r="U18" s="7">
        <f t="array" ref="U18">AVERAGEIF(D10:D17,"여",F10:F17)</f>
        <v>157.4</v>
      </c>
      <c r="V18" s="8" t="s">
        <v>22</v>
      </c>
      <c r="W18" s="7" t="s">
        <v>259</v>
      </c>
      <c r="X18" s="8" t="s">
        <v>22</v>
      </c>
    </row>
    <row r="19" spans="1:26" ht="22.15" customHeight="1">
      <c r="A19" s="78" t="s">
        <v>233</v>
      </c>
      <c r="B19" s="289" t="s">
        <v>235</v>
      </c>
      <c r="C19" s="289" t="s">
        <v>242</v>
      </c>
      <c r="D19" s="78" t="s">
        <v>144</v>
      </c>
      <c r="E19" s="78">
        <v>25</v>
      </c>
      <c r="F19" s="119">
        <v>183.1</v>
      </c>
      <c r="G19" s="290">
        <v>88.1</v>
      </c>
      <c r="H19" s="433">
        <v>26.28</v>
      </c>
      <c r="I19" s="119">
        <v>5.6</v>
      </c>
      <c r="J19" s="292">
        <v>87</v>
      </c>
      <c r="K19" s="119">
        <v>94.5</v>
      </c>
      <c r="L19" s="119">
        <v>105</v>
      </c>
      <c r="M19" s="293">
        <v>0.9</v>
      </c>
      <c r="O19" s="59"/>
      <c r="P19" s="12" t="s">
        <v>20</v>
      </c>
      <c r="Q19" s="16">
        <f t="array" ref="Q19">MIN(IF(D2:D25="여",F2:F25))</f>
        <v>157.4</v>
      </c>
      <c r="R19" s="17">
        <f t="array" ref="R19">MAX(IF(D2:D25="여",F2:F25))</f>
        <v>165.4</v>
      </c>
      <c r="S19" s="16" t="s">
        <v>22</v>
      </c>
      <c r="T19" s="17" t="s">
        <v>22</v>
      </c>
      <c r="U19" s="16" t="s">
        <v>22</v>
      </c>
      <c r="V19" s="17" t="s">
        <v>22</v>
      </c>
      <c r="W19" s="16" t="s">
        <v>22</v>
      </c>
      <c r="X19" s="17" t="s">
        <v>22</v>
      </c>
    </row>
    <row r="20" spans="1:26" ht="22.15" customHeight="1">
      <c r="A20" s="78" t="s">
        <v>233</v>
      </c>
      <c r="B20" s="289" t="s">
        <v>236</v>
      </c>
      <c r="C20" s="289" t="s">
        <v>243</v>
      </c>
      <c r="D20" s="289" t="s">
        <v>144</v>
      </c>
      <c r="E20" s="78">
        <v>24</v>
      </c>
      <c r="F20" s="119">
        <v>174.4</v>
      </c>
      <c r="G20" s="290">
        <v>78.7</v>
      </c>
      <c r="H20" s="433">
        <v>25.88</v>
      </c>
      <c r="I20" s="119">
        <v>5.3</v>
      </c>
      <c r="J20" s="292">
        <v>96</v>
      </c>
      <c r="K20" s="119">
        <v>89.5</v>
      </c>
      <c r="L20" s="119">
        <v>99.5</v>
      </c>
      <c r="M20" s="290">
        <v>0.9</v>
      </c>
      <c r="O20" s="4" t="s">
        <v>56</v>
      </c>
      <c r="P20" s="54"/>
      <c r="Q20" s="36"/>
      <c r="R20" s="18"/>
      <c r="S20" s="60"/>
      <c r="T20" s="18"/>
      <c r="U20" s="60"/>
      <c r="V20" s="18"/>
      <c r="W20" s="60"/>
      <c r="X20" s="18"/>
    </row>
    <row r="21" spans="1:26" ht="22.15" customHeight="1">
      <c r="A21" s="78" t="s">
        <v>233</v>
      </c>
      <c r="B21" s="289" t="s">
        <v>237</v>
      </c>
      <c r="C21" s="289" t="s">
        <v>244</v>
      </c>
      <c r="D21" s="289" t="s">
        <v>144</v>
      </c>
      <c r="E21" s="78">
        <v>38</v>
      </c>
      <c r="F21" s="119">
        <v>176</v>
      </c>
      <c r="G21" s="290">
        <v>89.9</v>
      </c>
      <c r="H21" s="433">
        <v>29.02</v>
      </c>
      <c r="I21" s="119">
        <v>5.3</v>
      </c>
      <c r="J21" s="294">
        <v>86</v>
      </c>
      <c r="K21" s="119">
        <v>102.5</v>
      </c>
      <c r="L21" s="119">
        <v>110</v>
      </c>
      <c r="M21" s="290">
        <v>0.93</v>
      </c>
      <c r="O21" s="55" t="s">
        <v>54</v>
      </c>
      <c r="P21" s="20" t="s">
        <v>19</v>
      </c>
      <c r="Q21" s="7">
        <f t="array" ref="Q21">AVERAGEIF(D2:D25,"남",G2:G25)</f>
        <v>81.318181818181813</v>
      </c>
      <c r="R21" s="8">
        <f t="array" ref="R21">_xlfn.STDEV.S(IF(D2:D25="남",G2:G25))</f>
        <v>6.6555838614502143</v>
      </c>
      <c r="S21" s="49">
        <f t="array" ref="S21">AVERAGEIF(D2:D9,"남",G2:G9)</f>
        <v>75.914285714285711</v>
      </c>
      <c r="T21" s="8">
        <f t="array" ref="T21">_xlfn.STDEV.S(IF(D2:D9="남",G2:G9))</f>
        <v>4.6659863449680827</v>
      </c>
      <c r="U21" s="49">
        <f t="array" ref="U21">AVERAGEIF(D10:D17,"남",G10:G17)</f>
        <v>84.814285714285703</v>
      </c>
      <c r="V21" s="8">
        <f t="array" ref="V21">_xlfn.STDEV.S(IF(D10:D17="남",G10:G17))</f>
        <v>6.9299900364114437</v>
      </c>
      <c r="W21" s="49">
        <f t="array" ref="W21">AVERAGEIF(D18:D25,"남",G18:G25)</f>
        <v>82.987499999999997</v>
      </c>
      <c r="X21" s="8">
        <f t="array" ref="X21">_xlfn.STDEV.S(IF(D18:D25="남",G18:G25))</f>
        <v>5.3343730385384287</v>
      </c>
    </row>
    <row r="22" spans="1:26" ht="22.15" customHeight="1">
      <c r="A22" s="78" t="s">
        <v>233</v>
      </c>
      <c r="B22" s="289" t="s">
        <v>238</v>
      </c>
      <c r="C22" s="289" t="s">
        <v>245</v>
      </c>
      <c r="D22" s="289" t="s">
        <v>144</v>
      </c>
      <c r="E22" s="78">
        <v>22</v>
      </c>
      <c r="F22" s="119">
        <v>174.2</v>
      </c>
      <c r="G22" s="291">
        <v>83</v>
      </c>
      <c r="H22" s="433">
        <v>27.35</v>
      </c>
      <c r="I22" s="119">
        <v>5</v>
      </c>
      <c r="J22" s="294">
        <v>87</v>
      </c>
      <c r="K22" s="119">
        <v>95.5</v>
      </c>
      <c r="L22" s="119">
        <v>105</v>
      </c>
      <c r="M22" s="290">
        <v>0.91</v>
      </c>
      <c r="O22" s="31"/>
      <c r="P22" s="20" t="s">
        <v>20</v>
      </c>
      <c r="Q22" s="7">
        <f t="array" ref="Q22">MIN(IF(D2:D25="남",G2:G25))</f>
        <v>69.599999999999994</v>
      </c>
      <c r="R22" s="15">
        <f t="array" ref="R22">MAX(IF(D2:D25="남",G2:G25))</f>
        <v>92.6</v>
      </c>
      <c r="S22" s="49">
        <f t="array" ref="S22">MIN(IF(D2:D9="남",G2:G9))</f>
        <v>69.599999999999994</v>
      </c>
      <c r="T22" s="15">
        <f t="array" ref="T22">MAX(IF(D2:D9="남",G2:G9))</f>
        <v>81.900000000000006</v>
      </c>
      <c r="U22" s="49">
        <f t="array" ref="U22">MIN(IF(D10:D17="남",G10:G17))</f>
        <v>74.3</v>
      </c>
      <c r="V22" s="15">
        <f t="array" ref="V22">MAX(IF(D10:D17="남",G10:G17))</f>
        <v>92.6</v>
      </c>
      <c r="W22" s="49">
        <f t="array" ref="W22">MIN(IF(D18:D25="남",G18:G25))</f>
        <v>76.2</v>
      </c>
      <c r="X22" s="15">
        <f t="array" ref="X22">MAX(IF(D18:D25="남",G18:G25))</f>
        <v>89.9</v>
      </c>
    </row>
    <row r="23" spans="1:26" ht="22.15" customHeight="1">
      <c r="A23" s="78" t="s">
        <v>233</v>
      </c>
      <c r="B23" s="289" t="s">
        <v>239</v>
      </c>
      <c r="C23" s="289" t="s">
        <v>246</v>
      </c>
      <c r="D23" s="289" t="s">
        <v>144</v>
      </c>
      <c r="E23" s="289">
        <v>28</v>
      </c>
      <c r="F23" s="119">
        <v>169.5</v>
      </c>
      <c r="G23" s="290">
        <v>76.2</v>
      </c>
      <c r="H23" s="433">
        <v>26.52</v>
      </c>
      <c r="I23" s="119">
        <v>5.2</v>
      </c>
      <c r="J23" s="294">
        <v>86</v>
      </c>
      <c r="K23" s="119">
        <v>90</v>
      </c>
      <c r="L23" s="295">
        <v>99.5</v>
      </c>
      <c r="M23" s="289">
        <v>0.9</v>
      </c>
      <c r="O23" s="55" t="s">
        <v>55</v>
      </c>
      <c r="P23" s="20" t="s">
        <v>19</v>
      </c>
      <c r="Q23" s="7">
        <f t="array" aca="1" ref="Q23" ca="1">AVERAGEIF(D2:D25,"여",G2:G24)</f>
        <v>70.3</v>
      </c>
      <c r="R23" s="8">
        <f t="array" ref="R23">_xlfn.STDEV.S(IF(D2:D25="여",G2:G25))</f>
        <v>6.6468037431535514</v>
      </c>
      <c r="S23" s="49">
        <f>AVERAGEIF(D2:D9,"여",G2:G9)</f>
        <v>75</v>
      </c>
      <c r="T23" s="8" t="s">
        <v>22</v>
      </c>
      <c r="U23" s="49">
        <f t="array" ref="U23">AVERAGEIF(D10:D17,"여",G10:G17)</f>
        <v>65.599999999999994</v>
      </c>
      <c r="V23" s="8" t="s">
        <v>22</v>
      </c>
      <c r="W23" s="49" t="s">
        <v>259</v>
      </c>
      <c r="X23" s="8" t="s">
        <v>22</v>
      </c>
    </row>
    <row r="24" spans="1:26" ht="22.15" customHeight="1">
      <c r="A24" s="78" t="s">
        <v>233</v>
      </c>
      <c r="B24" s="289" t="s">
        <v>240</v>
      </c>
      <c r="C24" s="289" t="s">
        <v>247</v>
      </c>
      <c r="D24" s="289" t="s">
        <v>144</v>
      </c>
      <c r="E24" s="289">
        <v>36</v>
      </c>
      <c r="F24" s="119">
        <v>170</v>
      </c>
      <c r="G24" s="290">
        <v>77.2</v>
      </c>
      <c r="H24" s="433">
        <v>26.71</v>
      </c>
      <c r="I24" s="119">
        <v>5.9</v>
      </c>
      <c r="J24" s="294">
        <v>82</v>
      </c>
      <c r="K24" s="119">
        <v>93.5</v>
      </c>
      <c r="L24" s="295">
        <v>100</v>
      </c>
      <c r="M24" s="290">
        <v>0.94</v>
      </c>
      <c r="O24" s="32"/>
      <c r="P24" s="12" t="s">
        <v>20</v>
      </c>
      <c r="Q24" s="22">
        <f t="array" ref="Q24">MIN(IF(D2:D25="여",G2:G25))</f>
        <v>65.599999999999994</v>
      </c>
      <c r="R24" s="21">
        <f t="array" ref="R24">MAX(IF(D2:D25="여",G2:G25))</f>
        <v>75</v>
      </c>
      <c r="S24" s="19" t="s">
        <v>22</v>
      </c>
      <c r="T24" s="21" t="s">
        <v>22</v>
      </c>
      <c r="U24" s="19" t="s">
        <v>22</v>
      </c>
      <c r="V24" s="21" t="s">
        <v>22</v>
      </c>
      <c r="W24" s="19" t="s">
        <v>22</v>
      </c>
      <c r="X24" s="21" t="s">
        <v>22</v>
      </c>
    </row>
    <row r="25" spans="1:26" s="28" customFormat="1" ht="22.15" customHeight="1">
      <c r="A25" s="78" t="s">
        <v>233</v>
      </c>
      <c r="B25" s="289" t="s">
        <v>249</v>
      </c>
      <c r="C25" s="289" t="s">
        <v>248</v>
      </c>
      <c r="D25" s="296" t="s">
        <v>144</v>
      </c>
      <c r="E25" s="296">
        <v>35</v>
      </c>
      <c r="F25" s="119">
        <v>179.3</v>
      </c>
      <c r="G25" s="290">
        <v>88.2</v>
      </c>
      <c r="H25" s="433">
        <v>27.44</v>
      </c>
      <c r="I25" s="119">
        <v>5.5</v>
      </c>
      <c r="J25" s="294">
        <v>72</v>
      </c>
      <c r="K25" s="119">
        <v>92.5</v>
      </c>
      <c r="L25" s="297">
        <v>104</v>
      </c>
      <c r="M25" s="296">
        <v>0.89</v>
      </c>
      <c r="O25" s="4" t="s">
        <v>65</v>
      </c>
      <c r="P25" s="54"/>
      <c r="Q25" s="36"/>
      <c r="R25" s="18"/>
      <c r="S25" s="36"/>
      <c r="T25" s="18"/>
      <c r="U25" s="100"/>
      <c r="V25" s="101"/>
      <c r="W25" s="100"/>
      <c r="X25" s="101"/>
    </row>
    <row r="26" spans="1:26" s="28" customFormat="1" ht="22.15" customHeight="1">
      <c r="N26"/>
      <c r="O26" s="62"/>
      <c r="P26" s="20" t="s">
        <v>19</v>
      </c>
      <c r="Q26" s="7">
        <f>AVERAGE(K2:K25)</f>
        <v>92.729166666666671</v>
      </c>
      <c r="R26" s="8">
        <f>_xlfn.STDEV.S(K2:K25)</f>
        <v>5.036775984579875</v>
      </c>
      <c r="S26" s="7">
        <f>AVERAGE(K2:K9)</f>
        <v>90.25</v>
      </c>
      <c r="T26" s="8">
        <f>_xlfn.STDEV.S(K2:K9)</f>
        <v>6.035608621222174</v>
      </c>
      <c r="U26" s="7">
        <f>AVERAGE(K10:K17)</f>
        <v>94.1875</v>
      </c>
      <c r="V26" s="8">
        <f>_xlfn.STDEV.S(K10:K17)</f>
        <v>4.4234561471449316</v>
      </c>
      <c r="W26" s="7">
        <f>AVERAGE(K18:K25)</f>
        <v>93.75</v>
      </c>
      <c r="X26" s="8">
        <f>_xlfn.STDEV.S(K18:K25)</f>
        <v>4.0883108632154812</v>
      </c>
      <c r="Y26" s="24"/>
      <c r="Z26" s="24"/>
    </row>
    <row r="27" spans="1:26" ht="22.15" customHeight="1">
      <c r="A27" s="453" t="s">
        <v>264</v>
      </c>
      <c r="B27" s="454"/>
      <c r="C27" s="454"/>
      <c r="D27" s="455"/>
      <c r="E27" s="75" t="s">
        <v>2</v>
      </c>
      <c r="F27" s="75" t="s">
        <v>13</v>
      </c>
      <c r="G27" s="284" t="s">
        <v>598</v>
      </c>
      <c r="H27" s="284" t="s">
        <v>599</v>
      </c>
      <c r="I27" s="284" t="s">
        <v>25</v>
      </c>
      <c r="J27" s="285" t="s">
        <v>26</v>
      </c>
      <c r="K27" s="76" t="s">
        <v>600</v>
      </c>
      <c r="L27" s="76" t="s">
        <v>601</v>
      </c>
      <c r="M27" s="76" t="s">
        <v>602</v>
      </c>
      <c r="O27" s="63"/>
      <c r="P27" s="12" t="s">
        <v>20</v>
      </c>
      <c r="Q27" s="16">
        <f>MIN(K2:K25)</f>
        <v>81</v>
      </c>
      <c r="R27" s="17">
        <f>MAX(K2:K25)</f>
        <v>102.5</v>
      </c>
      <c r="S27" s="16">
        <f>MIN(K2:K9)</f>
        <v>81</v>
      </c>
      <c r="T27" s="17">
        <f>MAX(K2:K9)</f>
        <v>97.5</v>
      </c>
      <c r="U27" s="16">
        <f>MIN(K10:K17)</f>
        <v>87.5</v>
      </c>
      <c r="V27" s="17">
        <f>MAX(K10:K17)</f>
        <v>100.5</v>
      </c>
      <c r="W27" s="16">
        <f>MIN(K18:K25)</f>
        <v>89.5</v>
      </c>
      <c r="X27" s="17">
        <f>MAX(K18:K25)</f>
        <v>102.5</v>
      </c>
      <c r="Y27" s="24"/>
      <c r="Z27" s="24"/>
    </row>
    <row r="28" spans="1:26" ht="22.15" customHeight="1">
      <c r="A28" s="449" t="s">
        <v>261</v>
      </c>
      <c r="B28" s="449"/>
      <c r="C28" s="449"/>
      <c r="D28" s="456"/>
      <c r="E28" s="287">
        <f>AVERAGE(E2:E9)</f>
        <v>31.75</v>
      </c>
      <c r="F28" s="288">
        <f>AVERAGE(F2:F9)</f>
        <v>169.45</v>
      </c>
      <c r="G28" s="288">
        <f>AVERAGE(G2:G9)</f>
        <v>75.8</v>
      </c>
      <c r="H28" s="288">
        <f>AVERAGE(H2:H9)</f>
        <v>26.389999999999997</v>
      </c>
      <c r="I28" s="288">
        <f>AVERAGE(I2:I9)</f>
        <v>5.2874999999999996</v>
      </c>
      <c r="J28" s="288">
        <f t="shared" ref="J28:M28" si="1">AVERAGE(J2:J9)</f>
        <v>93</v>
      </c>
      <c r="K28" s="288">
        <f>AVERAGE(K2:K9)</f>
        <v>90.25</v>
      </c>
      <c r="L28" s="287">
        <f t="shared" si="1"/>
        <v>102</v>
      </c>
      <c r="M28" s="287">
        <f t="shared" si="1"/>
        <v>0.8844283673009754</v>
      </c>
      <c r="O28" s="56" t="s">
        <v>66</v>
      </c>
      <c r="P28" s="26" t="s">
        <v>19</v>
      </c>
      <c r="Q28" s="57">
        <f t="array" aca="1" ref="Q28" ca="1">AVERAGEIF($D$2:$D$25,"남",K2:K24)</f>
        <v>92.75</v>
      </c>
      <c r="R28" s="58">
        <f t="array" ref="R28">_xlfn.STDEV.S(IF($D$2:$D$25="남",K2:K25))</f>
        <v>5.2502834390608086</v>
      </c>
      <c r="S28" s="87">
        <f t="array" ref="S28">AVERAGEIF($D$2:$D$9,"남",K2:K9)</f>
        <v>89.714285714285708</v>
      </c>
      <c r="T28" s="58">
        <f t="array" ref="T28">_xlfn.STDEV.S(IF($D$2:$D$9="남",K2:K9))</f>
        <v>6.3104222181585108</v>
      </c>
      <c r="U28" s="87">
        <f t="array" ref="U28">AVERAGEIF($D$10:$D$17,"남",K10:K17)</f>
        <v>94.642857142857139</v>
      </c>
      <c r="V28" s="58">
        <f t="array" ref="V28">_xlfn.STDEV.S(IF($D$10:$D$17="남",K10:K17))</f>
        <v>4.5708705016503295</v>
      </c>
      <c r="W28" s="87">
        <f t="array" ref="W28">AVERAGEIF($D$18:$D$25,"남",K18:K25)</f>
        <v>93.75</v>
      </c>
      <c r="X28" s="58">
        <f t="array" ref="X28">_xlfn.STDEV.S(IF($D$18:$D$25="남",K18:K25))</f>
        <v>4.0883108632154812</v>
      </c>
      <c r="Y28" s="24"/>
      <c r="Z28" s="24"/>
    </row>
    <row r="29" spans="1:26" ht="22.15" customHeight="1">
      <c r="A29" s="449" t="s">
        <v>262</v>
      </c>
      <c r="B29" s="449"/>
      <c r="C29" s="449"/>
      <c r="D29" s="449"/>
      <c r="E29" s="287">
        <f>AVERAGE(E10:E17)</f>
        <v>32.125</v>
      </c>
      <c r="F29" s="288">
        <f>AVERAGE(F10:F17)</f>
        <v>172.86250000000001</v>
      </c>
      <c r="G29" s="288">
        <f>AVERAGE(G10:G17)</f>
        <v>82.412499999999994</v>
      </c>
      <c r="H29" s="288">
        <f>AVERAGE(H10:H17)</f>
        <v>27.491249999999997</v>
      </c>
      <c r="I29" s="288">
        <f>AVERAGE(I10:I17)</f>
        <v>5.5</v>
      </c>
      <c r="J29" s="288">
        <f t="shared" ref="J29:M29" si="2">AVERAGE(J10:J17)</f>
        <v>84.875</v>
      </c>
      <c r="K29" s="288">
        <f>AVERAGE(K10:K17)</f>
        <v>94.1875</v>
      </c>
      <c r="L29" s="287">
        <f t="shared" si="2"/>
        <v>103.9375</v>
      </c>
      <c r="M29" s="287">
        <f t="shared" si="2"/>
        <v>0.90500000000000003</v>
      </c>
      <c r="O29" s="31"/>
      <c r="P29" s="20" t="s">
        <v>20</v>
      </c>
      <c r="Q29" s="7">
        <f t="array" ref="Q29">MIN(IF(D2:D25="남",K2:K25))</f>
        <v>81</v>
      </c>
      <c r="R29" s="15">
        <f t="array" ref="R29">MAX(IF(D2:D25="남",K2:K25))</f>
        <v>102.5</v>
      </c>
      <c r="S29" s="7">
        <f t="array" ref="S29">MIN(IF(D2:D9="남",K2:K9))</f>
        <v>81</v>
      </c>
      <c r="T29" s="15">
        <f t="array" ref="T29">MAX(IF(D2:D9="남",K2:K9))</f>
        <v>97.5</v>
      </c>
      <c r="U29" s="7">
        <f t="array" ref="U29">MIN(IF(D10:D17="남",K10:K17))</f>
        <v>87.5</v>
      </c>
      <c r="V29" s="15">
        <f t="array" ref="V29">MAX(IF(D10:D17="남",K10:K17))</f>
        <v>100.5</v>
      </c>
      <c r="W29" s="7">
        <f t="array" ref="W29">MIN(IF(D18:D25="남",K18:K25))</f>
        <v>89.5</v>
      </c>
      <c r="X29" s="15">
        <f t="array" ref="X29">MAX(IF(D18:D25="남",K18:K25))</f>
        <v>102.5</v>
      </c>
      <c r="Y29" s="24"/>
      <c r="Z29" s="24"/>
    </row>
    <row r="30" spans="1:26" ht="22.15" customHeight="1">
      <c r="A30" s="449" t="s">
        <v>263</v>
      </c>
      <c r="B30" s="449"/>
      <c r="C30" s="449"/>
      <c r="D30" s="449"/>
      <c r="E30" s="287">
        <f>AVERAGE(E18:E25)</f>
        <v>28.875</v>
      </c>
      <c r="F30" s="288">
        <f>AVERAGE(F18:F25)</f>
        <v>175.52499999999998</v>
      </c>
      <c r="G30" s="288">
        <f>AVERAGE(G18:G25)</f>
        <v>82.987499999999997</v>
      </c>
      <c r="H30" s="288">
        <f>AVERAGE(H18:H25)</f>
        <v>26.92</v>
      </c>
      <c r="I30" s="288">
        <f>AVERAGE(I18:I25)</f>
        <v>5.3875000000000002</v>
      </c>
      <c r="J30" s="288">
        <f t="shared" ref="J30:M30" si="3">AVERAGE(J18:J25)</f>
        <v>85.625</v>
      </c>
      <c r="K30" s="288">
        <f>AVERAGE(K18:K25)</f>
        <v>93.75</v>
      </c>
      <c r="L30" s="287">
        <f t="shared" si="3"/>
        <v>103.375</v>
      </c>
      <c r="M30" s="287">
        <f t="shared" si="3"/>
        <v>0.90625000000000011</v>
      </c>
      <c r="O30" s="55" t="s">
        <v>67</v>
      </c>
      <c r="P30" s="20" t="s">
        <v>19</v>
      </c>
      <c r="Q30" s="7">
        <f t="array" ref="Q30">AVERAGEIF($D$2:$D$25,"여",K2:K25)</f>
        <v>92.5</v>
      </c>
      <c r="R30" s="8">
        <f t="array" ref="R30">_xlfn.STDEV.S(IF($D$2:$D$25="여",K2:K25))</f>
        <v>2.1213203435596424</v>
      </c>
      <c r="S30" s="7">
        <f>AVERAGEIF(D2:D9,"여",K2:K9)</f>
        <v>94</v>
      </c>
      <c r="T30" s="8" t="s">
        <v>22</v>
      </c>
      <c r="U30" s="7">
        <f t="array" ref="U30">AVERAGEIF(D10:D17,"여",K10:K17)</f>
        <v>91</v>
      </c>
      <c r="V30" s="8" t="s">
        <v>22</v>
      </c>
      <c r="W30" s="7" t="s">
        <v>259</v>
      </c>
      <c r="X30" s="8" t="s">
        <v>22</v>
      </c>
      <c r="Y30" s="24"/>
      <c r="Z30" s="24"/>
    </row>
    <row r="31" spans="1:26" ht="22.15" customHeight="1">
      <c r="O31" s="32"/>
      <c r="P31" s="12" t="s">
        <v>20</v>
      </c>
      <c r="Q31" s="22">
        <f t="array" ref="Q31">MIN(IF(D2:D25="여",K2:K25))</f>
        <v>91</v>
      </c>
      <c r="R31" s="21">
        <f t="array" ref="R31">MAX(IF(D2:D25="여",K2:K25))</f>
        <v>94</v>
      </c>
      <c r="S31" s="22" t="s">
        <v>22</v>
      </c>
      <c r="T31" s="21" t="s">
        <v>22</v>
      </c>
      <c r="U31" s="22" t="s">
        <v>22</v>
      </c>
      <c r="V31" s="21" t="s">
        <v>22</v>
      </c>
      <c r="W31" s="22" t="s">
        <v>22</v>
      </c>
      <c r="X31" s="21" t="s">
        <v>22</v>
      </c>
      <c r="Y31" s="24"/>
      <c r="Z31" s="24"/>
    </row>
    <row r="32" spans="1:26" ht="22.15" customHeight="1">
      <c r="B32" t="s">
        <v>596</v>
      </c>
      <c r="O32" s="4" t="s">
        <v>68</v>
      </c>
      <c r="P32" s="54"/>
      <c r="Q32" s="36"/>
      <c r="R32" s="18"/>
      <c r="S32" s="36"/>
      <c r="T32" s="18"/>
      <c r="U32" s="102"/>
      <c r="V32" s="103"/>
      <c r="W32" s="102"/>
      <c r="X32" s="103"/>
      <c r="Y32" s="24"/>
      <c r="Z32" s="24"/>
    </row>
    <row r="33" spans="1:26" ht="22.15" customHeight="1">
      <c r="A33" s="28"/>
      <c r="B33" s="28" t="s">
        <v>597</v>
      </c>
      <c r="C33" s="61"/>
      <c r="D33" s="28"/>
      <c r="E33" s="28"/>
      <c r="F33" s="28"/>
      <c r="G33" s="28"/>
      <c r="H33" s="28"/>
      <c r="I33" s="74"/>
      <c r="J33" s="28"/>
      <c r="K33" s="28"/>
      <c r="L33" s="28"/>
      <c r="M33" s="28"/>
      <c r="N33" s="28"/>
      <c r="O33" s="62"/>
      <c r="P33" s="20" t="s">
        <v>19</v>
      </c>
      <c r="Q33" s="64">
        <f>AVERAGE($M$2:M25)</f>
        <v>0.89855945576699181</v>
      </c>
      <c r="R33" s="65">
        <f>_xlfn.STDEV.S($M$2:M25)</f>
        <v>3.151529213077188E-2</v>
      </c>
      <c r="S33" s="64">
        <f t="array" ref="S33">AVERAGEIFS($M$2:$M$25,$A$2:$A$25,"B1")</f>
        <v>0.8844283673009754</v>
      </c>
      <c r="T33" s="65">
        <f t="array" ref="T33">_xlfn.STDEV.S(IF($A$2:$A$25="B1",$M$2:$M$25))</f>
        <v>4.480738418291743E-2</v>
      </c>
      <c r="U33" s="64">
        <f t="array" ref="U33">AVERAGEIFS($M$2:$M$25,$A$2:$A$25,"B2")</f>
        <v>0.90500000000000003</v>
      </c>
      <c r="V33" s="65">
        <f t="array" ref="V33">_xlfn.STDEV.S(IF($A$2:$A$25="B2",$M$2:$M$25))</f>
        <v>2.2677868380553631E-2</v>
      </c>
      <c r="W33" s="64">
        <f>AVERAGEIFS($M$2:$M$25,$A$2:$A$25,"B3")</f>
        <v>0.90625000000000011</v>
      </c>
      <c r="X33" s="65">
        <f t="array" ref="X33">_xlfn.STDEV.S(IF($A$2:$A$25="B3",$M$2:$M$25))</f>
        <v>1.9955307206712836E-2</v>
      </c>
      <c r="Y33" s="24"/>
      <c r="Z33" s="24"/>
    </row>
    <row r="34" spans="1:26" ht="22.15" customHeight="1">
      <c r="I34" s="74"/>
      <c r="O34" s="63"/>
      <c r="P34" s="12" t="s">
        <v>20</v>
      </c>
      <c r="Q34" s="66">
        <f>MIN(M2:M25)</f>
        <v>0.81499999999999995</v>
      </c>
      <c r="R34" s="67">
        <f>MAX(M2:M25)</f>
        <v>0.94</v>
      </c>
      <c r="S34" s="66">
        <f>MIN(M2:M9)</f>
        <v>0.81499999999999995</v>
      </c>
      <c r="T34" s="67">
        <f>MAX(M2:M9)</f>
        <v>0.93</v>
      </c>
      <c r="U34" s="66">
        <f>MIN(M10:M17)</f>
        <v>0.88</v>
      </c>
      <c r="V34" s="67">
        <f>MAX(M10:M17)</f>
        <v>0.94</v>
      </c>
      <c r="W34" s="66">
        <f>MIN(M18:M25)</f>
        <v>0.88</v>
      </c>
      <c r="X34" s="67">
        <f>MAX(M18:M25)</f>
        <v>0.94</v>
      </c>
      <c r="Y34" s="24"/>
      <c r="Z34" s="24"/>
    </row>
    <row r="35" spans="1:26" ht="22.15" customHeight="1">
      <c r="I35" s="74"/>
      <c r="O35" s="56" t="s">
        <v>69</v>
      </c>
      <c r="P35" s="26" t="s">
        <v>19</v>
      </c>
      <c r="Q35" s="97">
        <f t="array" ref="Q35">AVERAGEIF($D$2:$D$25,"남",$M$2:M25)</f>
        <v>0.89948338570807351</v>
      </c>
      <c r="R35" s="98">
        <f t="array" ref="R35">_xlfn.STDEV.S(IF($D$2:$D$25="남",$M$2:M25))</f>
        <v>3.2815071168078434E-2</v>
      </c>
      <c r="S35" s="97">
        <f>AVERAGEIF($D$2:$D$9,"남",$M$2:M9)</f>
        <v>0.884090640796802</v>
      </c>
      <c r="T35" s="98">
        <f t="array" ref="T35">_xlfn.STDEV.S(IF($D$2:$D$9="남",$M$2:M9))</f>
        <v>4.838650711799404E-2</v>
      </c>
      <c r="U35" s="97">
        <f t="array" ref="U35">AVERAGEIF($D$10:$D$17,"남",$M$10:M17)</f>
        <v>0.90714285714285725</v>
      </c>
      <c r="V35" s="98">
        <f t="array" ref="V35">_xlfn.STDEV.S(IF($D$10:$D$17="남",$M$10:M17))</f>
        <v>2.3603873774083291E-2</v>
      </c>
      <c r="W35" s="97">
        <f t="array" ref="W35">AVERAGEIF($D$18:$D$25,"남",$M$18:M25)</f>
        <v>0.90625000000000011</v>
      </c>
      <c r="X35" s="98">
        <f t="array" ref="X35">_xlfn.STDEV.S(IF($D$18:$D$25="남",$M$18:M25))</f>
        <v>1.9955307206712836E-2</v>
      </c>
      <c r="Y35" s="24"/>
      <c r="Z35" s="24"/>
    </row>
    <row r="36" spans="1:26" ht="22.15" customHeight="1">
      <c r="I36" s="74"/>
      <c r="O36" s="31"/>
      <c r="P36" s="20" t="s">
        <v>20</v>
      </c>
      <c r="Q36" s="64">
        <f t="array" ref="Q36">MIN(IF(D2:D25="남",M2:M25))</f>
        <v>0.81499999999999995</v>
      </c>
      <c r="R36" s="68">
        <f t="array" ref="R36">MAX(IF(D2:D25="남",M2:M25))</f>
        <v>0.94</v>
      </c>
      <c r="S36" s="64">
        <f t="array" ref="S36">MIN(IF(D2:D9="남",M2:M9))</f>
        <v>0.81499999999999995</v>
      </c>
      <c r="T36" s="68">
        <f t="array" ref="T36">MAX(IF(D2:D9="남",M2:M9))</f>
        <v>0.93</v>
      </c>
      <c r="U36" s="64">
        <f t="array" ref="U36">MIN(IF(D10:D17="남",M10:M17))</f>
        <v>0.88</v>
      </c>
      <c r="V36" s="68">
        <f t="array" ref="V36">MAX(IF(D10:D17="남",M10:M17))</f>
        <v>0.94</v>
      </c>
      <c r="W36" s="64">
        <f t="array" ref="W36">MIN(IF(D18:D25="남",M18:M25))</f>
        <v>0.88</v>
      </c>
      <c r="X36" s="68">
        <f t="array" ref="X36">MAX(IF(D18:D25="남",M18:M25))</f>
        <v>0.94</v>
      </c>
      <c r="Y36" s="24"/>
      <c r="Z36" s="24"/>
    </row>
    <row r="37" spans="1:26" s="47" customFormat="1" ht="22.15" customHeight="1">
      <c r="A37"/>
      <c r="B37"/>
      <c r="C37" s="1"/>
      <c r="D37"/>
      <c r="E37"/>
      <c r="F37"/>
      <c r="G37"/>
      <c r="H37"/>
      <c r="I37"/>
      <c r="J37"/>
      <c r="K37"/>
      <c r="L37"/>
      <c r="M37"/>
      <c r="N37"/>
      <c r="O37" s="55" t="s">
        <v>70</v>
      </c>
      <c r="P37" s="20" t="s">
        <v>19</v>
      </c>
      <c r="Q37" s="64">
        <f t="array" ref="Q37">AVERAGEIF($D$2:$D$25,"여",$M$2:$M$25)</f>
        <v>0.88839622641509441</v>
      </c>
      <c r="R37" s="65">
        <f t="array" ref="R37">_xlfn.STDEV.S(IF($D$2:$D$25="여",$M$2:M25))</f>
        <v>2.2680783547492948E-3</v>
      </c>
      <c r="S37" s="64">
        <f t="array" ref="S37">AVERAGEIF($D$2:$D$9,"여",$M$2:$M$9)</f>
        <v>0.8867924528301887</v>
      </c>
      <c r="T37" s="65" t="s">
        <v>214</v>
      </c>
      <c r="U37" s="64">
        <f>AVERAGEIF($D$10:$D$17,"여",$M$10:$M$17)</f>
        <v>0.89</v>
      </c>
      <c r="V37" s="110" t="s">
        <v>217</v>
      </c>
      <c r="W37" s="64" t="s">
        <v>259</v>
      </c>
      <c r="X37" s="110" t="s">
        <v>217</v>
      </c>
      <c r="Y37" s="46"/>
      <c r="Z37" s="46"/>
    </row>
    <row r="38" spans="1:26" s="47" customFormat="1" ht="22.15" customHeight="1">
      <c r="A38"/>
      <c r="B38"/>
      <c r="C38" s="1"/>
      <c r="D38"/>
      <c r="E38"/>
      <c r="F38"/>
      <c r="G38"/>
      <c r="H38"/>
      <c r="I38"/>
      <c r="J38"/>
      <c r="K38"/>
      <c r="L38"/>
      <c r="M38"/>
      <c r="N38"/>
      <c r="O38" s="59"/>
      <c r="P38" s="12" t="s">
        <v>20</v>
      </c>
      <c r="Q38" s="66">
        <f t="array" ref="Q38">MIN(IF(D2:D25="여",M4:M25))</f>
        <v>0.81818181818181823</v>
      </c>
      <c r="R38" s="67">
        <f t="array" ref="R38">MAX(IF(D2:D25="여",M2:M25))</f>
        <v>0.89</v>
      </c>
      <c r="S38" s="66" t="s">
        <v>216</v>
      </c>
      <c r="T38" s="67" t="s">
        <v>215</v>
      </c>
      <c r="U38" s="111" t="s">
        <v>217</v>
      </c>
      <c r="V38" s="112" t="s">
        <v>218</v>
      </c>
      <c r="W38" s="111" t="s">
        <v>217</v>
      </c>
      <c r="X38" s="112" t="s">
        <v>218</v>
      </c>
      <c r="Y38" s="46"/>
      <c r="Z38" s="46"/>
    </row>
    <row r="39" spans="1:26" s="47" customFormat="1" ht="22.15" customHeight="1">
      <c r="A39"/>
      <c r="B39"/>
      <c r="C39" s="1"/>
      <c r="D39"/>
      <c r="E39"/>
      <c r="F39"/>
      <c r="G39"/>
      <c r="H39"/>
      <c r="I39"/>
      <c r="J39"/>
      <c r="K39"/>
      <c r="L39"/>
      <c r="M39"/>
      <c r="N39"/>
      <c r="U39" s="46"/>
      <c r="W39" s="46"/>
    </row>
    <row r="40" spans="1:26" s="47" customFormat="1" ht="22.15" customHeight="1">
      <c r="A40"/>
      <c r="B40"/>
      <c r="C40" s="1"/>
      <c r="D40"/>
      <c r="E40"/>
      <c r="F40"/>
      <c r="G40"/>
      <c r="H40"/>
      <c r="I40"/>
      <c r="J40"/>
      <c r="K40"/>
      <c r="L40"/>
      <c r="M40"/>
      <c r="N40"/>
      <c r="O40" s="41" t="s">
        <v>27</v>
      </c>
      <c r="P40" s="5"/>
      <c r="Q40" s="26"/>
      <c r="R40" s="6"/>
      <c r="S40" s="26"/>
      <c r="T40" s="6"/>
      <c r="U40" s="114"/>
      <c r="V40" s="115"/>
      <c r="W40" s="114"/>
      <c r="X40" s="115"/>
    </row>
    <row r="41" spans="1:26" s="47" customFormat="1" ht="22.15" customHeight="1">
      <c r="A41" s="28"/>
      <c r="B41" s="28"/>
      <c r="C41" s="61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37" t="s">
        <v>36</v>
      </c>
      <c r="P41" s="24"/>
      <c r="Q41" s="338">
        <f>S41+U41+W41</f>
        <v>67</v>
      </c>
      <c r="R41" s="339"/>
      <c r="S41" s="338">
        <v>17</v>
      </c>
      <c r="T41" s="339"/>
      <c r="U41" s="338">
        <v>19</v>
      </c>
      <c r="V41" s="339"/>
      <c r="W41" s="338">
        <v>31</v>
      </c>
      <c r="X41" s="339"/>
    </row>
    <row r="42" spans="1:26" s="47" customFormat="1" ht="22.15" customHeight="1">
      <c r="A42" s="28"/>
      <c r="B42" s="28"/>
      <c r="C42" s="61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38" t="s">
        <v>30</v>
      </c>
      <c r="P42" s="35"/>
      <c r="Q42" s="20">
        <f>S42+U42+W42</f>
        <v>37</v>
      </c>
      <c r="R42" s="25">
        <f>Q42/Q41*100</f>
        <v>55.223880597014926</v>
      </c>
      <c r="S42" s="20">
        <v>8</v>
      </c>
      <c r="T42" s="25">
        <f>S42/S41*100</f>
        <v>47.058823529411761</v>
      </c>
      <c r="U42" s="20">
        <v>9</v>
      </c>
      <c r="V42" s="25">
        <f>U42/U41*100</f>
        <v>47.368421052631575</v>
      </c>
      <c r="W42" s="20">
        <v>20</v>
      </c>
      <c r="X42" s="25">
        <f>W42/W41*100</f>
        <v>64.516129032258064</v>
      </c>
    </row>
    <row r="43" spans="1:26" s="47" customFormat="1" ht="22.15" customHeight="1">
      <c r="A43"/>
      <c r="B43"/>
      <c r="C43" s="1"/>
      <c r="D43"/>
      <c r="E43"/>
      <c r="F43"/>
      <c r="G43"/>
      <c r="H43"/>
      <c r="I43"/>
      <c r="J43"/>
      <c r="K43"/>
      <c r="L43"/>
      <c r="M43"/>
      <c r="N43"/>
      <c r="O43" s="38" t="s">
        <v>31</v>
      </c>
      <c r="P43" s="35"/>
      <c r="Q43" s="20">
        <f>S43+U43+W43</f>
        <v>6</v>
      </c>
      <c r="R43" s="10"/>
      <c r="S43" s="20">
        <v>1</v>
      </c>
      <c r="T43" s="10"/>
      <c r="U43" s="340">
        <v>2</v>
      </c>
      <c r="V43" s="341"/>
      <c r="W43" s="340">
        <v>3</v>
      </c>
      <c r="X43" s="341"/>
    </row>
    <row r="44" spans="1:26" s="47" customFormat="1" ht="22.15" customHeight="1">
      <c r="A44"/>
      <c r="B44"/>
      <c r="C44" s="1"/>
      <c r="D44"/>
      <c r="E44"/>
      <c r="F44"/>
      <c r="G44"/>
      <c r="H44"/>
      <c r="I44"/>
      <c r="J44"/>
      <c r="K44"/>
      <c r="L44"/>
      <c r="M44"/>
      <c r="N44"/>
      <c r="O44" s="41" t="s">
        <v>28</v>
      </c>
      <c r="P44" s="5"/>
      <c r="Q44" s="26"/>
      <c r="R44" s="42"/>
      <c r="S44" s="26"/>
      <c r="T44" s="42"/>
      <c r="U44" s="342"/>
      <c r="V44" s="343"/>
      <c r="W44" s="342"/>
      <c r="X44" s="343"/>
    </row>
    <row r="45" spans="1:26" ht="22.15" customHeight="1">
      <c r="O45" s="39" t="s">
        <v>32</v>
      </c>
      <c r="P45" s="35"/>
      <c r="Q45" s="20">
        <f>S45+U45+W45</f>
        <v>0</v>
      </c>
      <c r="R45" s="10"/>
      <c r="S45" s="20">
        <v>0</v>
      </c>
      <c r="T45" s="10"/>
      <c r="U45" s="344">
        <v>0</v>
      </c>
      <c r="V45" s="339"/>
      <c r="W45" s="344">
        <v>0</v>
      </c>
      <c r="X45" s="339"/>
    </row>
    <row r="46" spans="1:26" ht="22.15" customHeight="1">
      <c r="O46" s="40" t="s">
        <v>33</v>
      </c>
      <c r="P46" s="43"/>
      <c r="Q46" s="12">
        <f>S46+U46+W46</f>
        <v>24</v>
      </c>
      <c r="R46" s="27"/>
      <c r="S46" s="12">
        <v>8</v>
      </c>
      <c r="T46" s="27"/>
      <c r="U46" s="340">
        <v>8</v>
      </c>
      <c r="V46" s="341"/>
      <c r="W46" s="340">
        <v>8</v>
      </c>
      <c r="X46" s="341"/>
    </row>
    <row r="47" spans="1:26" ht="22.15" customHeight="1">
      <c r="O47" s="41" t="s">
        <v>29</v>
      </c>
      <c r="P47" s="5"/>
      <c r="Q47" s="26"/>
      <c r="R47" s="42"/>
      <c r="S47" s="26"/>
      <c r="T47" s="42"/>
      <c r="U47" s="342"/>
      <c r="V47" s="343"/>
      <c r="W47" s="342"/>
      <c r="X47" s="343"/>
    </row>
    <row r="48" spans="1:26" ht="22.15" customHeight="1">
      <c r="O48" s="39" t="s">
        <v>34</v>
      </c>
      <c r="P48" s="35"/>
      <c r="Q48" s="20">
        <f>S48+U48+W48</f>
        <v>15</v>
      </c>
      <c r="R48" s="10"/>
      <c r="S48" s="20">
        <v>7</v>
      </c>
      <c r="T48" s="10"/>
      <c r="U48" s="344">
        <v>8</v>
      </c>
      <c r="V48" s="339"/>
      <c r="W48" s="344"/>
      <c r="X48" s="339"/>
    </row>
    <row r="49" spans="1:24" ht="22.15" customHeight="1">
      <c r="O49" s="40" t="s">
        <v>35</v>
      </c>
      <c r="P49" s="43"/>
      <c r="Q49" s="12">
        <f>S49+U49+W49</f>
        <v>1</v>
      </c>
      <c r="R49" s="27"/>
      <c r="S49" s="12">
        <v>1</v>
      </c>
      <c r="T49" s="27"/>
      <c r="U49" s="340">
        <v>0</v>
      </c>
      <c r="V49" s="341"/>
      <c r="W49" s="340"/>
      <c r="X49" s="341"/>
    </row>
    <row r="50" spans="1:24" ht="22.15" customHeight="1">
      <c r="A50" s="47"/>
      <c r="B50" s="47"/>
      <c r="C50" s="48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4" t="s">
        <v>37</v>
      </c>
      <c r="P50" s="45"/>
      <c r="Q50" s="45"/>
      <c r="R50" s="46"/>
      <c r="S50" s="45"/>
      <c r="T50" s="46"/>
    </row>
    <row r="51" spans="1:24" ht="22.15" customHeight="1">
      <c r="A51" s="47"/>
      <c r="B51" s="47"/>
      <c r="C51" s="48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4" t="s">
        <v>38</v>
      </c>
      <c r="P51" s="45"/>
      <c r="Q51" s="45"/>
      <c r="R51" s="46"/>
      <c r="S51" s="45"/>
      <c r="T51" s="46"/>
    </row>
    <row r="52" spans="1:24" ht="22.15" customHeight="1">
      <c r="A52" s="47"/>
      <c r="B52" s="47"/>
      <c r="C52" s="48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4" t="s">
        <v>39</v>
      </c>
      <c r="P52" s="48"/>
      <c r="Q52" s="45"/>
      <c r="R52" s="47"/>
      <c r="S52" s="45"/>
      <c r="T52" s="47"/>
    </row>
    <row r="53" spans="1:24" ht="22.15" customHeight="1">
      <c r="A53" s="47"/>
      <c r="B53" s="47"/>
      <c r="C53" s="48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4" t="s">
        <v>40</v>
      </c>
      <c r="P53" s="48"/>
      <c r="Q53" s="45"/>
      <c r="R53" s="47"/>
      <c r="S53" s="45"/>
      <c r="T53" s="47"/>
    </row>
    <row r="54" spans="1:24" ht="22.15" customHeight="1">
      <c r="A54" s="47"/>
      <c r="B54" s="47"/>
      <c r="C54" s="48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4" t="s">
        <v>41</v>
      </c>
      <c r="P54" s="48"/>
      <c r="Q54" s="45"/>
      <c r="R54" s="47"/>
      <c r="S54" s="45"/>
      <c r="T54" s="47"/>
    </row>
    <row r="55" spans="1:24" ht="22.15" customHeight="1">
      <c r="A55" s="47"/>
      <c r="B55" s="47"/>
      <c r="C55" s="48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4" t="s">
        <v>42</v>
      </c>
      <c r="P55" s="48"/>
      <c r="Q55" s="45"/>
      <c r="R55" s="47"/>
      <c r="S55" s="45"/>
      <c r="T55" s="47"/>
    </row>
    <row r="56" spans="1:24" ht="22.15" customHeight="1">
      <c r="A56" s="47"/>
      <c r="B56" s="47"/>
      <c r="C56" s="48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4" t="s">
        <v>43</v>
      </c>
      <c r="P56" s="48"/>
      <c r="Q56" s="45"/>
      <c r="R56" s="47"/>
      <c r="S56" s="45"/>
      <c r="T56" s="47"/>
    </row>
    <row r="57" spans="1:24" ht="22.15" customHeight="1">
      <c r="A57" s="47"/>
      <c r="B57" s="47"/>
      <c r="C57" s="48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4" t="s">
        <v>44</v>
      </c>
      <c r="P57" s="48"/>
      <c r="Q57" s="45"/>
      <c r="R57" s="47"/>
      <c r="S57" s="45"/>
      <c r="T57" s="47"/>
    </row>
  </sheetData>
  <autoFilter ref="A1:M1" xr:uid="{00000000-0009-0000-0000-000000000000}"/>
  <mergeCells count="14">
    <mergeCell ref="A30:D30"/>
    <mergeCell ref="AH1:AI1"/>
    <mergeCell ref="W1:X1"/>
    <mergeCell ref="A27:D27"/>
    <mergeCell ref="A28:D28"/>
    <mergeCell ref="AF1:AG1"/>
    <mergeCell ref="AD1:AE1"/>
    <mergeCell ref="AB1:AC1"/>
    <mergeCell ref="Q1:R1"/>
    <mergeCell ref="O1:P1"/>
    <mergeCell ref="S1:T1"/>
    <mergeCell ref="Z1:AA1"/>
    <mergeCell ref="U1:V1"/>
    <mergeCell ref="A29:D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AW60"/>
  <sheetViews>
    <sheetView zoomScale="80" zoomScaleNormal="80" workbookViewId="0">
      <selection activeCell="V106" sqref="V106"/>
    </sheetView>
  </sheetViews>
  <sheetFormatPr defaultRowHeight="16.5"/>
  <cols>
    <col min="1" max="1" width="10.375" customWidth="1"/>
    <col min="2" max="2" width="11.25" customWidth="1"/>
    <col min="3" max="3" width="11" bestFit="1" customWidth="1"/>
    <col min="4" max="4" width="8.125" customWidth="1"/>
    <col min="8" max="8" width="8.75" customWidth="1"/>
    <col min="9" max="9" width="9.25" customWidth="1"/>
    <col min="13" max="13" width="11" bestFit="1" customWidth="1"/>
    <col min="14" max="14" width="16.875" bestFit="1" customWidth="1"/>
    <col min="15" max="15" width="11" bestFit="1" customWidth="1"/>
    <col min="25" max="25" width="10.125" bestFit="1" customWidth="1"/>
    <col min="27" max="27" width="11" bestFit="1" customWidth="1"/>
    <col min="28" max="28" width="9" customWidth="1"/>
    <col min="38" max="38" width="10.125" bestFit="1" customWidth="1"/>
    <col min="39" max="39" width="10" customWidth="1"/>
    <col min="40" max="40" width="11" bestFit="1" customWidth="1"/>
    <col min="41" max="41" width="0" hidden="1" customWidth="1"/>
  </cols>
  <sheetData>
    <row r="1" spans="1:36" s="71" customFormat="1" ht="17.25">
      <c r="A1" s="465" t="s">
        <v>56</v>
      </c>
      <c r="B1" s="473"/>
      <c r="C1" s="466"/>
      <c r="M1" s="470" t="s">
        <v>297</v>
      </c>
      <c r="N1" s="471"/>
      <c r="O1" s="472"/>
      <c r="Y1" s="470" t="s">
        <v>298</v>
      </c>
      <c r="Z1" s="471"/>
      <c r="AA1" s="471"/>
      <c r="AB1" s="472"/>
      <c r="AE1"/>
      <c r="AF1"/>
      <c r="AG1"/>
      <c r="AH1"/>
      <c r="AI1"/>
      <c r="AJ1"/>
    </row>
    <row r="2" spans="1:36" s="71" customFormat="1" ht="26.25" customHeight="1">
      <c r="Y2"/>
      <c r="Z2" s="86"/>
      <c r="AA2" s="86"/>
      <c r="AB2" s="86"/>
      <c r="AC2" s="86"/>
      <c r="AD2"/>
      <c r="AE2"/>
      <c r="AF2"/>
      <c r="AG2"/>
      <c r="AH2"/>
      <c r="AI2"/>
      <c r="AJ2"/>
    </row>
    <row r="3" spans="1:36" ht="21" customHeight="1">
      <c r="A3" s="104" t="s">
        <v>198</v>
      </c>
      <c r="B3" s="104" t="s">
        <v>299</v>
      </c>
      <c r="C3" s="104" t="s">
        <v>128</v>
      </c>
      <c r="D3" s="122" t="s">
        <v>300</v>
      </c>
      <c r="E3" s="122" t="s">
        <v>76</v>
      </c>
      <c r="F3" s="122" t="s">
        <v>89</v>
      </c>
      <c r="G3" s="122" t="s">
        <v>113</v>
      </c>
      <c r="H3" s="122" t="s">
        <v>301</v>
      </c>
      <c r="I3" s="122" t="s">
        <v>142</v>
      </c>
      <c r="J3" s="123" t="s">
        <v>302</v>
      </c>
      <c r="K3" s="122" t="s">
        <v>164</v>
      </c>
      <c r="M3" s="2" t="s">
        <v>303</v>
      </c>
      <c r="N3" s="104" t="s">
        <v>299</v>
      </c>
      <c r="O3" s="104" t="s">
        <v>128</v>
      </c>
      <c r="P3" s="122" t="s">
        <v>304</v>
      </c>
      <c r="Q3" s="122" t="s">
        <v>76</v>
      </c>
      <c r="R3" s="122" t="s">
        <v>89</v>
      </c>
      <c r="S3" s="122" t="s">
        <v>113</v>
      </c>
      <c r="T3" s="122" t="s">
        <v>305</v>
      </c>
      <c r="U3" s="122" t="s">
        <v>306</v>
      </c>
      <c r="V3" s="122" t="s">
        <v>302</v>
      </c>
      <c r="W3" s="122" t="s">
        <v>307</v>
      </c>
      <c r="X3" s="84"/>
      <c r="Y3" s="2" t="s">
        <v>303</v>
      </c>
      <c r="Z3" s="104" t="s">
        <v>299</v>
      </c>
      <c r="AA3" s="104" t="s">
        <v>308</v>
      </c>
      <c r="AB3" s="122" t="s">
        <v>145</v>
      </c>
      <c r="AC3" s="122" t="s">
        <v>76</v>
      </c>
      <c r="AD3" s="122" t="s">
        <v>89</v>
      </c>
      <c r="AE3" s="122" t="s">
        <v>113</v>
      </c>
      <c r="AF3" s="122" t="s">
        <v>114</v>
      </c>
      <c r="AG3" s="122" t="s">
        <v>142</v>
      </c>
      <c r="AH3" s="123" t="s">
        <v>146</v>
      </c>
      <c r="AI3" s="122" t="s">
        <v>309</v>
      </c>
    </row>
    <row r="4" spans="1:36">
      <c r="A4" s="453" t="s">
        <v>310</v>
      </c>
      <c r="B4" s="134" t="s">
        <v>3</v>
      </c>
      <c r="C4" s="135" t="s">
        <v>230</v>
      </c>
      <c r="D4" s="136">
        <v>73.099999999999994</v>
      </c>
      <c r="E4" s="136">
        <v>72.099999999999994</v>
      </c>
      <c r="F4" s="137">
        <v>72.400000000000006</v>
      </c>
      <c r="G4" s="137">
        <v>71.099999999999994</v>
      </c>
      <c r="H4" s="137">
        <v>71.099999999999994</v>
      </c>
      <c r="I4" s="137">
        <v>71.900000000000006</v>
      </c>
      <c r="J4" s="138">
        <v>71.900000000000006</v>
      </c>
      <c r="K4" s="139">
        <v>72.599999999999994</v>
      </c>
      <c r="M4" s="453" t="s">
        <v>219</v>
      </c>
      <c r="N4" s="160" t="s">
        <v>3</v>
      </c>
      <c r="O4" s="161" t="s">
        <v>311</v>
      </c>
      <c r="P4" s="162">
        <f t="shared" ref="P4:W4" si="0">(D4-$D$4)/$D$4*100</f>
        <v>0</v>
      </c>
      <c r="Q4" s="162">
        <f t="shared" si="0"/>
        <v>-1.3679890560875514</v>
      </c>
      <c r="R4" s="162">
        <f t="shared" si="0"/>
        <v>-0.95759233926127041</v>
      </c>
      <c r="S4" s="162">
        <f t="shared" si="0"/>
        <v>-2.7359781121751028</v>
      </c>
      <c r="T4" s="162">
        <f t="shared" si="0"/>
        <v>-2.7359781121751028</v>
      </c>
      <c r="U4" s="162">
        <f t="shared" si="0"/>
        <v>-1.6415868673050462</v>
      </c>
      <c r="V4" s="162">
        <f t="shared" si="0"/>
        <v>-1.6415868673050462</v>
      </c>
      <c r="W4" s="163">
        <f t="shared" si="0"/>
        <v>-0.6839945280437757</v>
      </c>
      <c r="X4" s="105"/>
      <c r="Y4" s="474" t="s">
        <v>312</v>
      </c>
      <c r="Z4" s="160" t="s">
        <v>3</v>
      </c>
      <c r="AA4" s="161" t="s">
        <v>230</v>
      </c>
      <c r="AB4" s="178">
        <v>0</v>
      </c>
      <c r="AC4" s="178">
        <f t="shared" ref="AC4:AI4" si="1">E4-$D$4</f>
        <v>-1</v>
      </c>
      <c r="AD4" s="178">
        <f t="shared" si="1"/>
        <v>-0.69999999999998863</v>
      </c>
      <c r="AE4" s="178">
        <f t="shared" si="1"/>
        <v>-2</v>
      </c>
      <c r="AF4" s="178">
        <f t="shared" si="1"/>
        <v>-2</v>
      </c>
      <c r="AG4" s="178">
        <f t="shared" si="1"/>
        <v>-1.1999999999999886</v>
      </c>
      <c r="AH4" s="178">
        <f t="shared" si="1"/>
        <v>-1.1999999999999886</v>
      </c>
      <c r="AI4" s="179">
        <f t="shared" si="1"/>
        <v>-0.5</v>
      </c>
    </row>
    <row r="5" spans="1:36">
      <c r="A5" s="453"/>
      <c r="B5" s="124" t="s">
        <v>313</v>
      </c>
      <c r="C5" s="125" t="s">
        <v>58</v>
      </c>
      <c r="D5" s="126">
        <v>80</v>
      </c>
      <c r="E5" s="126">
        <v>79.599999999999994</v>
      </c>
      <c r="F5" s="127">
        <v>80.3</v>
      </c>
      <c r="G5" s="127">
        <v>79.2</v>
      </c>
      <c r="H5" s="127">
        <v>79.599999999999994</v>
      </c>
      <c r="I5" s="127">
        <v>79</v>
      </c>
      <c r="J5" s="128">
        <v>79</v>
      </c>
      <c r="K5" s="140">
        <v>81.2</v>
      </c>
      <c r="M5" s="453"/>
      <c r="N5" s="164" t="s">
        <v>116</v>
      </c>
      <c r="O5" s="152" t="s">
        <v>58</v>
      </c>
      <c r="P5" s="153">
        <f t="shared" ref="P5:W5" si="2">(D5-$D$5)/$D$5*100</f>
        <v>0</v>
      </c>
      <c r="Q5" s="153">
        <f t="shared" si="2"/>
        <v>-0.50000000000000711</v>
      </c>
      <c r="R5" s="153">
        <f t="shared" si="2"/>
        <v>0.37499999999999645</v>
      </c>
      <c r="S5" s="153">
        <f t="shared" si="2"/>
        <v>-0.99999999999999634</v>
      </c>
      <c r="T5" s="153">
        <f t="shared" si="2"/>
        <v>-0.50000000000000711</v>
      </c>
      <c r="U5" s="153">
        <f t="shared" si="2"/>
        <v>-1.25</v>
      </c>
      <c r="V5" s="153">
        <f t="shared" si="2"/>
        <v>-1.25</v>
      </c>
      <c r="W5" s="165">
        <f t="shared" si="2"/>
        <v>1.5000000000000036</v>
      </c>
      <c r="X5" s="105"/>
      <c r="Y5" s="475"/>
      <c r="Z5" s="164" t="s">
        <v>313</v>
      </c>
      <c r="AA5" s="152" t="s">
        <v>58</v>
      </c>
      <c r="AB5" s="155">
        <v>0</v>
      </c>
      <c r="AC5" s="155">
        <f t="shared" ref="AC5:AI5" si="3">E5-$D$5</f>
        <v>-0.40000000000000568</v>
      </c>
      <c r="AD5" s="155">
        <f t="shared" si="3"/>
        <v>0.29999999999999716</v>
      </c>
      <c r="AE5" s="155">
        <f t="shared" si="3"/>
        <v>-0.79999999999999716</v>
      </c>
      <c r="AF5" s="155">
        <f t="shared" si="3"/>
        <v>-0.40000000000000568</v>
      </c>
      <c r="AG5" s="155">
        <f t="shared" si="3"/>
        <v>-1</v>
      </c>
      <c r="AH5" s="155">
        <f t="shared" si="3"/>
        <v>-1</v>
      </c>
      <c r="AI5" s="180">
        <f t="shared" si="3"/>
        <v>1.2000000000000028</v>
      </c>
    </row>
    <row r="6" spans="1:36">
      <c r="A6" s="453"/>
      <c r="B6" s="125" t="s">
        <v>314</v>
      </c>
      <c r="C6" s="125" t="s">
        <v>232</v>
      </c>
      <c r="D6" s="126">
        <v>69.599999999999994</v>
      </c>
      <c r="E6" s="126">
        <v>68.5</v>
      </c>
      <c r="F6" s="127">
        <v>68.599999999999994</v>
      </c>
      <c r="G6" s="127">
        <v>69.5</v>
      </c>
      <c r="H6" s="127">
        <v>69.5</v>
      </c>
      <c r="I6" s="127">
        <v>70.5</v>
      </c>
      <c r="J6" s="128">
        <v>70.5</v>
      </c>
      <c r="K6" s="140">
        <v>69.900000000000006</v>
      </c>
      <c r="M6" s="453"/>
      <c r="N6" s="166" t="s">
        <v>315</v>
      </c>
      <c r="O6" s="152" t="s">
        <v>316</v>
      </c>
      <c r="P6" s="153">
        <f t="shared" ref="P6:W6" si="4">(D6-$D$6)/$D$6*100</f>
        <v>0</v>
      </c>
      <c r="Q6" s="153">
        <f t="shared" si="4"/>
        <v>-1.5804597701149343</v>
      </c>
      <c r="R6" s="153">
        <f t="shared" si="4"/>
        <v>-1.4367816091954024</v>
      </c>
      <c r="S6" s="153">
        <f t="shared" si="4"/>
        <v>-0.14367816091953206</v>
      </c>
      <c r="T6" s="153">
        <f t="shared" si="4"/>
        <v>-0.14367816091953206</v>
      </c>
      <c r="U6" s="153">
        <f t="shared" si="4"/>
        <v>1.2931034482758703</v>
      </c>
      <c r="V6" s="153">
        <f t="shared" si="4"/>
        <v>1.2931034482758703</v>
      </c>
      <c r="W6" s="165">
        <f t="shared" si="4"/>
        <v>0.43103448275863709</v>
      </c>
      <c r="X6" s="105"/>
      <c r="Y6" s="475"/>
      <c r="Z6" s="166" t="s">
        <v>315</v>
      </c>
      <c r="AA6" s="152" t="s">
        <v>232</v>
      </c>
      <c r="AB6" s="155">
        <v>0</v>
      </c>
      <c r="AC6" s="155">
        <f t="shared" ref="AC6:AI6" si="5">E6-$D$6</f>
        <v>-1.0999999999999943</v>
      </c>
      <c r="AD6" s="155">
        <f t="shared" si="5"/>
        <v>-1</v>
      </c>
      <c r="AE6" s="155">
        <f t="shared" si="5"/>
        <v>-9.9999999999994316E-2</v>
      </c>
      <c r="AF6" s="155">
        <f t="shared" si="5"/>
        <v>-9.9999999999994316E-2</v>
      </c>
      <c r="AG6" s="155">
        <f t="shared" si="5"/>
        <v>0.90000000000000568</v>
      </c>
      <c r="AH6" s="155">
        <f t="shared" si="5"/>
        <v>0.90000000000000568</v>
      </c>
      <c r="AI6" s="180">
        <f t="shared" si="5"/>
        <v>0.30000000000001137</v>
      </c>
    </row>
    <row r="7" spans="1:36">
      <c r="A7" s="453"/>
      <c r="B7" s="125" t="s">
        <v>317</v>
      </c>
      <c r="C7" s="125" t="s">
        <v>60</v>
      </c>
      <c r="D7" s="126">
        <v>71.5</v>
      </c>
      <c r="E7" s="126">
        <v>70.5</v>
      </c>
      <c r="F7" s="127">
        <v>70.8</v>
      </c>
      <c r="G7" s="127">
        <v>70.099999999999994</v>
      </c>
      <c r="H7" s="127">
        <v>69.400000000000006</v>
      </c>
      <c r="I7" s="127">
        <v>68.099999999999994</v>
      </c>
      <c r="J7" s="128">
        <v>68.099999999999994</v>
      </c>
      <c r="K7" s="140">
        <v>69</v>
      </c>
      <c r="M7" s="453"/>
      <c r="N7" s="166" t="s">
        <v>318</v>
      </c>
      <c r="O7" s="152" t="s">
        <v>319</v>
      </c>
      <c r="P7" s="153">
        <f t="shared" ref="P7:W7" si="6">(D7-$D$7)/$D$7*100</f>
        <v>0</v>
      </c>
      <c r="Q7" s="153">
        <f t="shared" si="6"/>
        <v>-1.3986013986013985</v>
      </c>
      <c r="R7" s="153">
        <f t="shared" si="6"/>
        <v>-0.97902097902098295</v>
      </c>
      <c r="S7" s="153">
        <f t="shared" si="6"/>
        <v>-1.9580419580419659</v>
      </c>
      <c r="T7" s="153">
        <f t="shared" si="6"/>
        <v>-2.9370629370629291</v>
      </c>
      <c r="U7" s="153">
        <f t="shared" si="6"/>
        <v>-4.755244755244763</v>
      </c>
      <c r="V7" s="153">
        <f t="shared" si="6"/>
        <v>-4.755244755244763</v>
      </c>
      <c r="W7" s="165">
        <f t="shared" si="6"/>
        <v>-3.4965034965034967</v>
      </c>
      <c r="X7" s="105"/>
      <c r="Y7" s="475"/>
      <c r="Z7" s="166" t="s">
        <v>149</v>
      </c>
      <c r="AA7" s="152" t="s">
        <v>320</v>
      </c>
      <c r="AB7" s="155">
        <v>0</v>
      </c>
      <c r="AC7" s="155">
        <f t="shared" ref="AC7:AI7" si="7">E7-$D$7</f>
        <v>-1</v>
      </c>
      <c r="AD7" s="155">
        <f t="shared" si="7"/>
        <v>-0.70000000000000284</v>
      </c>
      <c r="AE7" s="155">
        <f t="shared" si="7"/>
        <v>-1.4000000000000057</v>
      </c>
      <c r="AF7" s="155">
        <f t="shared" si="7"/>
        <v>-2.0999999999999943</v>
      </c>
      <c r="AG7" s="155">
        <f t="shared" si="7"/>
        <v>-3.4000000000000057</v>
      </c>
      <c r="AH7" s="155">
        <f t="shared" si="7"/>
        <v>-3.4000000000000057</v>
      </c>
      <c r="AI7" s="180">
        <f t="shared" si="7"/>
        <v>-2.5</v>
      </c>
    </row>
    <row r="8" spans="1:36">
      <c r="A8" s="453"/>
      <c r="B8" s="125" t="s">
        <v>121</v>
      </c>
      <c r="C8" s="125" t="s">
        <v>321</v>
      </c>
      <c r="D8" s="126">
        <v>76.099999999999994</v>
      </c>
      <c r="E8" s="126">
        <v>75.7</v>
      </c>
      <c r="F8" s="127">
        <v>76.099999999999994</v>
      </c>
      <c r="G8" s="127">
        <v>73.2</v>
      </c>
      <c r="H8" s="127">
        <v>72.599999999999994</v>
      </c>
      <c r="I8" s="127">
        <v>72.8</v>
      </c>
      <c r="J8" s="128">
        <v>72.8</v>
      </c>
      <c r="K8" s="140">
        <v>73.3</v>
      </c>
      <c r="M8" s="453"/>
      <c r="N8" s="166" t="s">
        <v>322</v>
      </c>
      <c r="O8" s="152" t="s">
        <v>61</v>
      </c>
      <c r="P8" s="153">
        <f t="shared" ref="P8:W8" si="8">(D8-$D$8)/$D$8*100</f>
        <v>0</v>
      </c>
      <c r="Q8" s="153">
        <f t="shared" si="8"/>
        <v>-0.52562417871220957</v>
      </c>
      <c r="R8" s="153">
        <f t="shared" si="8"/>
        <v>0</v>
      </c>
      <c r="S8" s="153">
        <f t="shared" si="8"/>
        <v>-3.8107752956635896</v>
      </c>
      <c r="T8" s="153">
        <f t="shared" si="8"/>
        <v>-4.5992115637319326</v>
      </c>
      <c r="U8" s="153">
        <f t="shared" si="8"/>
        <v>-4.3363994743758179</v>
      </c>
      <c r="V8" s="153">
        <f t="shared" si="8"/>
        <v>-4.3363994743758179</v>
      </c>
      <c r="W8" s="165">
        <f t="shared" si="8"/>
        <v>-3.6793692509855416</v>
      </c>
      <c r="X8" s="105"/>
      <c r="Y8" s="475"/>
      <c r="Z8" s="166" t="s">
        <v>323</v>
      </c>
      <c r="AA8" s="152" t="s">
        <v>61</v>
      </c>
      <c r="AB8" s="155">
        <v>0</v>
      </c>
      <c r="AC8" s="155">
        <f t="shared" ref="AC8:AI8" si="9">E8-$D$8</f>
        <v>-0.39999999999999147</v>
      </c>
      <c r="AD8" s="155">
        <f t="shared" si="9"/>
        <v>0</v>
      </c>
      <c r="AE8" s="155">
        <f t="shared" si="9"/>
        <v>-2.8999999999999915</v>
      </c>
      <c r="AF8" s="155">
        <f t="shared" si="9"/>
        <v>-3.5</v>
      </c>
      <c r="AG8" s="155">
        <f t="shared" si="9"/>
        <v>-3.2999999999999972</v>
      </c>
      <c r="AH8" s="155">
        <f t="shared" si="9"/>
        <v>-3.2999999999999972</v>
      </c>
      <c r="AI8" s="180">
        <f t="shared" si="9"/>
        <v>-2.7999999999999972</v>
      </c>
    </row>
    <row r="9" spans="1:36">
      <c r="A9" s="453"/>
      <c r="B9" s="125" t="s">
        <v>324</v>
      </c>
      <c r="C9" s="125" t="s">
        <v>62</v>
      </c>
      <c r="D9" s="126">
        <v>75</v>
      </c>
      <c r="E9" s="126">
        <v>74.3</v>
      </c>
      <c r="F9" s="127">
        <v>74.7</v>
      </c>
      <c r="G9" s="127">
        <v>75.3</v>
      </c>
      <c r="H9" s="127">
        <v>75</v>
      </c>
      <c r="I9" s="127">
        <v>75.7</v>
      </c>
      <c r="J9" s="128">
        <v>75.7</v>
      </c>
      <c r="K9" s="140">
        <v>76.7</v>
      </c>
      <c r="M9" s="453"/>
      <c r="N9" s="166" t="s">
        <v>325</v>
      </c>
      <c r="O9" s="152" t="s">
        <v>326</v>
      </c>
      <c r="P9" s="153">
        <f t="shared" ref="P9:W9" si="10">(D9-$D$9)/$D$9*100</f>
        <v>0</v>
      </c>
      <c r="Q9" s="153">
        <f t="shared" si="10"/>
        <v>-0.93333333333333701</v>
      </c>
      <c r="R9" s="153">
        <f t="shared" si="10"/>
        <v>-0.39999999999999619</v>
      </c>
      <c r="S9" s="153">
        <f t="shared" si="10"/>
        <v>0.39999999999999619</v>
      </c>
      <c r="T9" s="153">
        <f t="shared" si="10"/>
        <v>0</v>
      </c>
      <c r="U9" s="153">
        <f t="shared" si="10"/>
        <v>0.93333333333333701</v>
      </c>
      <c r="V9" s="153">
        <f t="shared" si="10"/>
        <v>0.93333333333333701</v>
      </c>
      <c r="W9" s="165">
        <f t="shared" si="10"/>
        <v>2.2666666666666702</v>
      </c>
      <c r="X9" s="105"/>
      <c r="Y9" s="475"/>
      <c r="Z9" s="166" t="s">
        <v>105</v>
      </c>
      <c r="AA9" s="152" t="s">
        <v>327</v>
      </c>
      <c r="AB9" s="155">
        <v>0</v>
      </c>
      <c r="AC9" s="155">
        <f t="shared" ref="AC9:AI9" si="11">E9-$D$9</f>
        <v>-0.70000000000000284</v>
      </c>
      <c r="AD9" s="155">
        <f t="shared" si="11"/>
        <v>-0.29999999999999716</v>
      </c>
      <c r="AE9" s="155">
        <f t="shared" si="11"/>
        <v>0.29999999999999716</v>
      </c>
      <c r="AF9" s="155">
        <f t="shared" si="11"/>
        <v>0</v>
      </c>
      <c r="AG9" s="155">
        <f t="shared" si="11"/>
        <v>0.70000000000000284</v>
      </c>
      <c r="AH9" s="155">
        <f t="shared" si="11"/>
        <v>0.70000000000000284</v>
      </c>
      <c r="AI9" s="180">
        <f t="shared" si="11"/>
        <v>1.7000000000000028</v>
      </c>
    </row>
    <row r="10" spans="1:36">
      <c r="A10" s="453"/>
      <c r="B10" s="125" t="s">
        <v>328</v>
      </c>
      <c r="C10" s="125" t="s">
        <v>329</v>
      </c>
      <c r="D10" s="126">
        <v>81.900000000000006</v>
      </c>
      <c r="E10" s="126">
        <v>80.5</v>
      </c>
      <c r="F10" s="127">
        <v>78.900000000000006</v>
      </c>
      <c r="G10" s="127">
        <v>79.3</v>
      </c>
      <c r="H10" s="127">
        <v>79.7</v>
      </c>
      <c r="I10" s="127">
        <v>78.099999999999994</v>
      </c>
      <c r="J10" s="128">
        <v>78.099999999999994</v>
      </c>
      <c r="K10" s="140">
        <v>80.2</v>
      </c>
      <c r="M10" s="453"/>
      <c r="N10" s="166" t="s">
        <v>330</v>
      </c>
      <c r="O10" s="152" t="s">
        <v>331</v>
      </c>
      <c r="P10" s="153">
        <f t="shared" ref="P10:W10" si="12">(D10-$D$10)/$D$10*100</f>
        <v>0</v>
      </c>
      <c r="Q10" s="153">
        <f t="shared" si="12"/>
        <v>-1.7094017094017162</v>
      </c>
      <c r="R10" s="153">
        <f t="shared" si="12"/>
        <v>-3.6630036630036624</v>
      </c>
      <c r="S10" s="153">
        <f t="shared" si="12"/>
        <v>-3.1746031746031846</v>
      </c>
      <c r="T10" s="153">
        <f t="shared" si="12"/>
        <v>-2.6862026862026895</v>
      </c>
      <c r="U10" s="153">
        <f t="shared" si="12"/>
        <v>-4.6398046398046535</v>
      </c>
      <c r="V10" s="153">
        <f t="shared" si="12"/>
        <v>-4.6398046398046535</v>
      </c>
      <c r="W10" s="165">
        <f t="shared" si="12"/>
        <v>-2.075702075702079</v>
      </c>
      <c r="X10" s="105"/>
      <c r="Y10" s="475"/>
      <c r="Z10" s="166" t="s">
        <v>330</v>
      </c>
      <c r="AA10" s="152" t="s">
        <v>63</v>
      </c>
      <c r="AB10" s="155">
        <v>0</v>
      </c>
      <c r="AC10" s="155">
        <f t="shared" ref="AC10:AI10" si="13">E10-$D$10</f>
        <v>-1.4000000000000057</v>
      </c>
      <c r="AD10" s="155">
        <f t="shared" si="13"/>
        <v>-3</v>
      </c>
      <c r="AE10" s="155">
        <f t="shared" si="13"/>
        <v>-2.6000000000000085</v>
      </c>
      <c r="AF10" s="155">
        <f t="shared" si="13"/>
        <v>-2.2000000000000028</v>
      </c>
      <c r="AG10" s="155">
        <f t="shared" si="13"/>
        <v>-3.8000000000000114</v>
      </c>
      <c r="AH10" s="155">
        <f t="shared" si="13"/>
        <v>-3.8000000000000114</v>
      </c>
      <c r="AI10" s="180">
        <f t="shared" si="13"/>
        <v>-1.7000000000000028</v>
      </c>
    </row>
    <row r="11" spans="1:36">
      <c r="A11" s="453"/>
      <c r="B11" s="141" t="s">
        <v>118</v>
      </c>
      <c r="C11" s="141" t="s">
        <v>332</v>
      </c>
      <c r="D11" s="142">
        <v>79.2</v>
      </c>
      <c r="E11" s="142">
        <v>77.8</v>
      </c>
      <c r="F11" s="141">
        <v>76.5</v>
      </c>
      <c r="G11" s="143">
        <v>76.8</v>
      </c>
      <c r="H11" s="143">
        <v>76.599999999999994</v>
      </c>
      <c r="I11" s="144"/>
      <c r="J11" s="144"/>
      <c r="K11" s="145"/>
      <c r="M11" s="453"/>
      <c r="N11" s="167" t="s">
        <v>118</v>
      </c>
      <c r="O11" s="168" t="s">
        <v>64</v>
      </c>
      <c r="P11" s="191">
        <f>(D11-$D$11)/$D$11*100</f>
        <v>0</v>
      </c>
      <c r="Q11" s="191">
        <f>(E11-$D$11)/$D$11*100</f>
        <v>-1.7676767676767748</v>
      </c>
      <c r="R11" s="191">
        <f>(F11-$D$11)/$D$11*100</f>
        <v>-3.4090909090909123</v>
      </c>
      <c r="S11" s="191">
        <f>(G11-$D$11)/$D$11*100</f>
        <v>-3.0303030303030374</v>
      </c>
      <c r="T11" s="191">
        <f>(H11-$D$11)/$D$11*100</f>
        <v>-3.2828282828282935</v>
      </c>
      <c r="U11" s="191"/>
      <c r="V11" s="191"/>
      <c r="W11" s="192"/>
      <c r="Y11" s="476"/>
      <c r="Z11" s="167" t="s">
        <v>118</v>
      </c>
      <c r="AA11" s="168" t="s">
        <v>64</v>
      </c>
      <c r="AB11" s="201">
        <v>0</v>
      </c>
      <c r="AC11" s="201">
        <f>E11-$D$11</f>
        <v>-1.4000000000000057</v>
      </c>
      <c r="AD11" s="201">
        <f>F11-$D$11</f>
        <v>-2.7000000000000028</v>
      </c>
      <c r="AE11" s="201">
        <f>G11-$D$11</f>
        <v>-2.4000000000000057</v>
      </c>
      <c r="AF11" s="201">
        <f>H11-$D$11</f>
        <v>-2.6000000000000085</v>
      </c>
      <c r="AG11" s="201"/>
      <c r="AH11" s="201"/>
      <c r="AI11" s="202"/>
    </row>
    <row r="12" spans="1:36" ht="19.5" customHeight="1">
      <c r="A12" s="326" t="s">
        <v>198</v>
      </c>
      <c r="B12" s="326" t="s">
        <v>333</v>
      </c>
      <c r="C12" s="326" t="s">
        <v>334</v>
      </c>
      <c r="D12" s="129" t="s">
        <v>300</v>
      </c>
      <c r="E12" s="129" t="s">
        <v>76</v>
      </c>
      <c r="F12" s="129" t="s">
        <v>335</v>
      </c>
      <c r="G12" s="129" t="s">
        <v>113</v>
      </c>
      <c r="H12" s="129" t="s">
        <v>301</v>
      </c>
      <c r="I12" s="129" t="s">
        <v>142</v>
      </c>
      <c r="J12" s="130" t="s">
        <v>146</v>
      </c>
      <c r="K12" s="129" t="s">
        <v>336</v>
      </c>
      <c r="M12" s="2" t="s">
        <v>337</v>
      </c>
      <c r="N12" s="326" t="s">
        <v>299</v>
      </c>
      <c r="O12" s="326" t="s">
        <v>308</v>
      </c>
      <c r="P12" s="129" t="s">
        <v>145</v>
      </c>
      <c r="Q12" s="129" t="s">
        <v>76</v>
      </c>
      <c r="R12" s="129" t="s">
        <v>89</v>
      </c>
      <c r="S12" s="129" t="s">
        <v>113</v>
      </c>
      <c r="T12" s="129" t="s">
        <v>114</v>
      </c>
      <c r="U12" s="129" t="s">
        <v>306</v>
      </c>
      <c r="V12" s="130" t="s">
        <v>338</v>
      </c>
      <c r="W12" s="129" t="s">
        <v>307</v>
      </c>
      <c r="X12" s="84"/>
      <c r="Y12" s="2" t="s">
        <v>198</v>
      </c>
      <c r="Z12" s="326" t="s">
        <v>299</v>
      </c>
      <c r="AA12" s="326" t="s">
        <v>128</v>
      </c>
      <c r="AB12" s="129" t="s">
        <v>145</v>
      </c>
      <c r="AC12" s="129" t="s">
        <v>76</v>
      </c>
      <c r="AD12" s="129" t="s">
        <v>89</v>
      </c>
      <c r="AE12" s="129" t="s">
        <v>113</v>
      </c>
      <c r="AF12" s="129" t="s">
        <v>301</v>
      </c>
      <c r="AG12" s="129" t="s">
        <v>142</v>
      </c>
      <c r="AH12" s="130" t="s">
        <v>338</v>
      </c>
      <c r="AI12" s="129" t="s">
        <v>336</v>
      </c>
    </row>
    <row r="13" spans="1:36">
      <c r="A13" s="453" t="s">
        <v>339</v>
      </c>
      <c r="B13" s="135" t="s">
        <v>340</v>
      </c>
      <c r="C13" s="146" t="s">
        <v>200</v>
      </c>
      <c r="D13" s="134">
        <v>76.900000000000006</v>
      </c>
      <c r="E13" s="134">
        <v>79.099999999999994</v>
      </c>
      <c r="F13" s="146">
        <v>79.2</v>
      </c>
      <c r="G13" s="146">
        <v>79.900000000000006</v>
      </c>
      <c r="H13" s="146">
        <v>77.900000000000006</v>
      </c>
      <c r="I13" s="134">
        <v>77.7</v>
      </c>
      <c r="J13" s="146">
        <v>77.7</v>
      </c>
      <c r="K13" s="193">
        <v>77.5</v>
      </c>
      <c r="M13" s="453" t="s">
        <v>209</v>
      </c>
      <c r="N13" s="171" t="s">
        <v>295</v>
      </c>
      <c r="O13" s="172" t="s">
        <v>341</v>
      </c>
      <c r="P13" s="162">
        <f>(D13-$D$13)/$D$13*100</f>
        <v>0</v>
      </c>
      <c r="Q13" s="162">
        <f t="shared" ref="Q13:W13" si="14">(E13-$D$13)/$D$13*100</f>
        <v>2.8608582574772283</v>
      </c>
      <c r="R13" s="162">
        <f t="shared" si="14"/>
        <v>2.9908972691807501</v>
      </c>
      <c r="S13" s="162">
        <f t="shared" si="14"/>
        <v>3.9011703511053311</v>
      </c>
      <c r="T13" s="162">
        <f t="shared" si="14"/>
        <v>1.3003901170351104</v>
      </c>
      <c r="U13" s="162">
        <f t="shared" si="14"/>
        <v>1.0403120936280845</v>
      </c>
      <c r="V13" s="162">
        <f t="shared" si="14"/>
        <v>1.0403120936280845</v>
      </c>
      <c r="W13" s="163">
        <f t="shared" si="14"/>
        <v>0.78023407022105884</v>
      </c>
      <c r="X13" s="105"/>
      <c r="Y13" s="474" t="s">
        <v>339</v>
      </c>
      <c r="Z13" s="171" t="s">
        <v>295</v>
      </c>
      <c r="AA13" s="172" t="s">
        <v>341</v>
      </c>
      <c r="AB13" s="178">
        <v>0</v>
      </c>
      <c r="AC13" s="178">
        <f t="shared" ref="AC13:AI13" si="15">E13-$D$13</f>
        <v>2.1999999999999886</v>
      </c>
      <c r="AD13" s="178">
        <f t="shared" si="15"/>
        <v>2.2999999999999972</v>
      </c>
      <c r="AE13" s="178">
        <f t="shared" si="15"/>
        <v>3</v>
      </c>
      <c r="AF13" s="178">
        <f t="shared" si="15"/>
        <v>1</v>
      </c>
      <c r="AG13" s="178">
        <f t="shared" si="15"/>
        <v>0.79999999999999716</v>
      </c>
      <c r="AH13" s="178">
        <f t="shared" si="15"/>
        <v>0.79999999999999716</v>
      </c>
      <c r="AI13" s="179">
        <f t="shared" si="15"/>
        <v>0.59999999999999432</v>
      </c>
    </row>
    <row r="14" spans="1:36">
      <c r="A14" s="453"/>
      <c r="B14" s="125" t="s">
        <v>342</v>
      </c>
      <c r="C14" s="131" t="s">
        <v>189</v>
      </c>
      <c r="D14" s="124">
        <v>74.3</v>
      </c>
      <c r="E14" s="124">
        <v>72.900000000000006</v>
      </c>
      <c r="F14" s="131">
        <v>71.2</v>
      </c>
      <c r="G14" s="131">
        <v>70.3</v>
      </c>
      <c r="H14" s="131">
        <v>70.8</v>
      </c>
      <c r="I14" s="124">
        <v>70.8</v>
      </c>
      <c r="J14" s="131">
        <v>71.5</v>
      </c>
      <c r="K14" s="194">
        <v>70.900000000000006</v>
      </c>
      <c r="M14" s="453"/>
      <c r="N14" s="166" t="s">
        <v>181</v>
      </c>
      <c r="O14" s="154" t="s">
        <v>343</v>
      </c>
      <c r="P14" s="153">
        <f t="shared" ref="P14:W14" si="16">(D14-$D$14)/$D$14*100</f>
        <v>0</v>
      </c>
      <c r="Q14" s="153">
        <f t="shared" si="16"/>
        <v>-1.8842530282637839</v>
      </c>
      <c r="R14" s="153">
        <f t="shared" si="16"/>
        <v>-4.1722745625841107</v>
      </c>
      <c r="S14" s="153">
        <f t="shared" si="16"/>
        <v>-5.3835800807537009</v>
      </c>
      <c r="T14" s="153">
        <f t="shared" si="16"/>
        <v>-4.710632570659488</v>
      </c>
      <c r="U14" s="153">
        <f t="shared" si="16"/>
        <v>-4.710632570659488</v>
      </c>
      <c r="V14" s="153">
        <f t="shared" si="16"/>
        <v>-3.7685060565275874</v>
      </c>
      <c r="W14" s="165">
        <f t="shared" si="16"/>
        <v>-4.5760430686406348</v>
      </c>
      <c r="X14" s="105"/>
      <c r="Y14" s="475"/>
      <c r="Z14" s="166" t="s">
        <v>181</v>
      </c>
      <c r="AA14" s="154" t="s">
        <v>189</v>
      </c>
      <c r="AB14" s="155">
        <v>0</v>
      </c>
      <c r="AC14" s="155">
        <f t="shared" ref="AC14:AI14" si="17">E14-$D$14</f>
        <v>-1.3999999999999915</v>
      </c>
      <c r="AD14" s="155">
        <f t="shared" si="17"/>
        <v>-3.0999999999999943</v>
      </c>
      <c r="AE14" s="155">
        <f t="shared" si="17"/>
        <v>-4</v>
      </c>
      <c r="AF14" s="155">
        <f t="shared" si="17"/>
        <v>-3.5</v>
      </c>
      <c r="AG14" s="155">
        <f t="shared" si="17"/>
        <v>-3.5</v>
      </c>
      <c r="AH14" s="155">
        <f t="shared" si="17"/>
        <v>-2.7999999999999972</v>
      </c>
      <c r="AI14" s="180">
        <f t="shared" si="17"/>
        <v>-3.3999999999999915</v>
      </c>
    </row>
    <row r="15" spans="1:36">
      <c r="A15" s="453"/>
      <c r="B15" s="125" t="s">
        <v>182</v>
      </c>
      <c r="C15" s="131" t="s">
        <v>190</v>
      </c>
      <c r="D15" s="124">
        <v>83.9</v>
      </c>
      <c r="E15" s="124">
        <v>81.8</v>
      </c>
      <c r="F15" s="131">
        <v>81.3</v>
      </c>
      <c r="G15" s="131">
        <v>79.900000000000006</v>
      </c>
      <c r="H15" s="131">
        <v>80.400000000000006</v>
      </c>
      <c r="I15" s="124">
        <v>79.900000000000006</v>
      </c>
      <c r="J15" s="131">
        <v>78.7</v>
      </c>
      <c r="K15" s="194">
        <v>77.5</v>
      </c>
      <c r="M15" s="453"/>
      <c r="N15" s="166" t="s">
        <v>182</v>
      </c>
      <c r="O15" s="154" t="s">
        <v>190</v>
      </c>
      <c r="P15" s="153">
        <f t="shared" ref="P15:W15" si="18">(D15-$D$15)/$D$15*100</f>
        <v>0</v>
      </c>
      <c r="Q15" s="153">
        <f t="shared" si="18"/>
        <v>-2.5029797377830851</v>
      </c>
      <c r="R15" s="153">
        <f t="shared" si="18"/>
        <v>-3.098927294398103</v>
      </c>
      <c r="S15" s="153">
        <f t="shared" si="18"/>
        <v>-4.7675804529201429</v>
      </c>
      <c r="T15" s="153">
        <f t="shared" si="18"/>
        <v>-4.171632896305125</v>
      </c>
      <c r="U15" s="153">
        <f t="shared" si="18"/>
        <v>-4.7675804529201429</v>
      </c>
      <c r="V15" s="153">
        <f t="shared" si="18"/>
        <v>-6.1978545887961891</v>
      </c>
      <c r="W15" s="165">
        <f t="shared" si="18"/>
        <v>-7.6281287246722354</v>
      </c>
      <c r="X15" s="105"/>
      <c r="Y15" s="475"/>
      <c r="Z15" s="166" t="s">
        <v>182</v>
      </c>
      <c r="AA15" s="154" t="s">
        <v>190</v>
      </c>
      <c r="AB15" s="155">
        <v>0</v>
      </c>
      <c r="AC15" s="155">
        <f t="shared" ref="AC15:AI15" si="19">E15-$D$15</f>
        <v>-2.1000000000000085</v>
      </c>
      <c r="AD15" s="155">
        <f t="shared" si="19"/>
        <v>-2.6000000000000085</v>
      </c>
      <c r="AE15" s="155">
        <f t="shared" si="19"/>
        <v>-4</v>
      </c>
      <c r="AF15" s="155">
        <f t="shared" si="19"/>
        <v>-3.5</v>
      </c>
      <c r="AG15" s="155">
        <f t="shared" si="19"/>
        <v>-4</v>
      </c>
      <c r="AH15" s="155">
        <f t="shared" si="19"/>
        <v>-5.2000000000000028</v>
      </c>
      <c r="AI15" s="180">
        <f t="shared" si="19"/>
        <v>-6.4000000000000057</v>
      </c>
    </row>
    <row r="16" spans="1:36">
      <c r="A16" s="453"/>
      <c r="B16" s="125" t="s">
        <v>296</v>
      </c>
      <c r="C16" s="131" t="s">
        <v>191</v>
      </c>
      <c r="D16" s="124">
        <v>90.6</v>
      </c>
      <c r="E16" s="124">
        <v>90.9</v>
      </c>
      <c r="F16" s="131">
        <v>91.2</v>
      </c>
      <c r="G16" s="131">
        <v>90.6</v>
      </c>
      <c r="H16" s="131">
        <v>90.8</v>
      </c>
      <c r="I16" s="124">
        <v>90.3</v>
      </c>
      <c r="J16" s="131">
        <v>91.3</v>
      </c>
      <c r="K16" s="194">
        <v>91.1</v>
      </c>
      <c r="M16" s="453"/>
      <c r="N16" s="166" t="s">
        <v>296</v>
      </c>
      <c r="O16" s="154" t="s">
        <v>191</v>
      </c>
      <c r="P16" s="153">
        <f t="shared" ref="P16:W16" si="20">(D16-$D$16)/$D$16*100</f>
        <v>0</v>
      </c>
      <c r="Q16" s="153">
        <f t="shared" si="20"/>
        <v>0.33112582781458211</v>
      </c>
      <c r="R16" s="153">
        <f t="shared" si="20"/>
        <v>0.66225165562914856</v>
      </c>
      <c r="S16" s="153">
        <f t="shared" si="20"/>
        <v>0</v>
      </c>
      <c r="T16" s="153">
        <f t="shared" si="20"/>
        <v>0.22075055187638284</v>
      </c>
      <c r="U16" s="153">
        <f t="shared" si="20"/>
        <v>-0.3311258278145664</v>
      </c>
      <c r="V16" s="153">
        <f t="shared" si="20"/>
        <v>0.77262693156733209</v>
      </c>
      <c r="W16" s="165">
        <f t="shared" si="20"/>
        <v>0.55187637969094927</v>
      </c>
      <c r="X16" s="105"/>
      <c r="Y16" s="475"/>
      <c r="Z16" s="166" t="s">
        <v>296</v>
      </c>
      <c r="AA16" s="154" t="s">
        <v>191</v>
      </c>
      <c r="AB16" s="155">
        <v>0</v>
      </c>
      <c r="AC16" s="155">
        <f t="shared" ref="AC16:AI16" si="21">E16-$D$16</f>
        <v>0.30000000000001137</v>
      </c>
      <c r="AD16" s="155">
        <f t="shared" si="21"/>
        <v>0.60000000000000853</v>
      </c>
      <c r="AE16" s="155">
        <f t="shared" si="21"/>
        <v>0</v>
      </c>
      <c r="AF16" s="155">
        <f t="shared" si="21"/>
        <v>0.20000000000000284</v>
      </c>
      <c r="AG16" s="155">
        <f t="shared" si="21"/>
        <v>-0.29999999999999716</v>
      </c>
      <c r="AH16" s="155">
        <f t="shared" si="21"/>
        <v>0.70000000000000284</v>
      </c>
      <c r="AI16" s="180">
        <f t="shared" si="21"/>
        <v>0.5</v>
      </c>
    </row>
    <row r="17" spans="1:49">
      <c r="A17" s="453"/>
      <c r="B17" s="125" t="s">
        <v>203</v>
      </c>
      <c r="C17" s="131" t="s">
        <v>192</v>
      </c>
      <c r="D17" s="124">
        <v>89</v>
      </c>
      <c r="E17" s="124">
        <v>87.3</v>
      </c>
      <c r="F17" s="131">
        <v>88.1</v>
      </c>
      <c r="G17" s="131">
        <v>87.9</v>
      </c>
      <c r="H17" s="131">
        <v>87.7</v>
      </c>
      <c r="I17" s="124">
        <v>87</v>
      </c>
      <c r="J17" s="131">
        <v>88.2</v>
      </c>
      <c r="K17" s="194">
        <v>87.9</v>
      </c>
      <c r="M17" s="453"/>
      <c r="N17" s="166" t="s">
        <v>203</v>
      </c>
      <c r="O17" s="154" t="s">
        <v>192</v>
      </c>
      <c r="P17" s="153">
        <f t="shared" ref="P17:W17" si="22">(D17-$D$17)/$D$17*100</f>
        <v>0</v>
      </c>
      <c r="Q17" s="153">
        <f t="shared" si="22"/>
        <v>-1.9101123595505649</v>
      </c>
      <c r="R17" s="153">
        <f t="shared" si="22"/>
        <v>-1.0112359550561862</v>
      </c>
      <c r="S17" s="153">
        <f t="shared" si="22"/>
        <v>-1.235955056179769</v>
      </c>
      <c r="T17" s="153">
        <f t="shared" si="22"/>
        <v>-1.4606741573033675</v>
      </c>
      <c r="U17" s="153">
        <f t="shared" si="22"/>
        <v>-2.2471910112359552</v>
      </c>
      <c r="V17" s="153">
        <f t="shared" si="22"/>
        <v>-0.89887640449437878</v>
      </c>
      <c r="W17" s="165">
        <f t="shared" si="22"/>
        <v>-1.235955056179769</v>
      </c>
      <c r="X17" s="105"/>
      <c r="Y17" s="475"/>
      <c r="Z17" s="166" t="s">
        <v>344</v>
      </c>
      <c r="AA17" s="154" t="s">
        <v>192</v>
      </c>
      <c r="AB17" s="155">
        <v>0</v>
      </c>
      <c r="AC17" s="155">
        <f t="shared" ref="AC17:AI17" si="23">E17-$D$17</f>
        <v>-1.7000000000000028</v>
      </c>
      <c r="AD17" s="155">
        <f t="shared" si="23"/>
        <v>-0.90000000000000568</v>
      </c>
      <c r="AE17" s="155">
        <f t="shared" si="23"/>
        <v>-1.0999999999999943</v>
      </c>
      <c r="AF17" s="155">
        <f t="shared" si="23"/>
        <v>-1.2999999999999972</v>
      </c>
      <c r="AG17" s="155">
        <f t="shared" si="23"/>
        <v>-2</v>
      </c>
      <c r="AH17" s="155">
        <f t="shared" si="23"/>
        <v>-0.79999999999999716</v>
      </c>
      <c r="AI17" s="180">
        <f t="shared" si="23"/>
        <v>-1.0999999999999943</v>
      </c>
    </row>
    <row r="18" spans="1:49">
      <c r="A18" s="453"/>
      <c r="B18" s="131" t="s">
        <v>345</v>
      </c>
      <c r="C18" s="131" t="s">
        <v>193</v>
      </c>
      <c r="D18" s="124">
        <v>92.6</v>
      </c>
      <c r="E18" s="124">
        <v>89.1</v>
      </c>
      <c r="F18" s="131">
        <v>92.8</v>
      </c>
      <c r="G18" s="131">
        <v>90.9</v>
      </c>
      <c r="H18" s="131">
        <v>89.4</v>
      </c>
      <c r="I18" s="124">
        <v>88.5</v>
      </c>
      <c r="J18" s="131">
        <v>89.5</v>
      </c>
      <c r="K18" s="194">
        <v>90.6</v>
      </c>
      <c r="M18" s="453"/>
      <c r="N18" s="173" t="s">
        <v>172</v>
      </c>
      <c r="O18" s="154" t="s">
        <v>193</v>
      </c>
      <c r="P18" s="153">
        <f t="shared" ref="P18:W18" si="24">(D18-$D$18)/$D$18*100</f>
        <v>0</v>
      </c>
      <c r="Q18" s="153">
        <f t="shared" si="24"/>
        <v>-3.7796976241900646</v>
      </c>
      <c r="R18" s="153">
        <f t="shared" si="24"/>
        <v>0.21598272138229252</v>
      </c>
      <c r="S18" s="153">
        <f t="shared" si="24"/>
        <v>-1.835853131749448</v>
      </c>
      <c r="T18" s="153">
        <f t="shared" si="24"/>
        <v>-3.4557235421166186</v>
      </c>
      <c r="U18" s="153">
        <f t="shared" si="24"/>
        <v>-4.4276457883369273</v>
      </c>
      <c r="V18" s="153">
        <f t="shared" si="24"/>
        <v>-3.3477321814254801</v>
      </c>
      <c r="W18" s="165">
        <f t="shared" si="24"/>
        <v>-2.1598272138228944</v>
      </c>
      <c r="X18" s="105"/>
      <c r="Y18" s="475"/>
      <c r="Z18" s="173" t="s">
        <v>345</v>
      </c>
      <c r="AA18" s="154" t="s">
        <v>193</v>
      </c>
      <c r="AB18" s="155">
        <v>0</v>
      </c>
      <c r="AC18" s="155">
        <f t="shared" ref="AC18:AI18" si="25">E18-$D$18</f>
        <v>-3.5</v>
      </c>
      <c r="AD18" s="155">
        <f t="shared" si="25"/>
        <v>0.20000000000000284</v>
      </c>
      <c r="AE18" s="155">
        <f t="shared" si="25"/>
        <v>-1.6999999999999886</v>
      </c>
      <c r="AF18" s="155">
        <f t="shared" si="25"/>
        <v>-3.1999999999999886</v>
      </c>
      <c r="AG18" s="155">
        <f t="shared" si="25"/>
        <v>-4.0999999999999943</v>
      </c>
      <c r="AH18" s="155">
        <f t="shared" si="25"/>
        <v>-3.0999999999999943</v>
      </c>
      <c r="AI18" s="180">
        <f t="shared" si="25"/>
        <v>-2</v>
      </c>
    </row>
    <row r="19" spans="1:49">
      <c r="A19" s="453"/>
      <c r="B19" s="131" t="s">
        <v>346</v>
      </c>
      <c r="C19" s="131" t="s">
        <v>194</v>
      </c>
      <c r="D19" s="124">
        <v>65.599999999999994</v>
      </c>
      <c r="E19" s="124">
        <v>65.900000000000006</v>
      </c>
      <c r="F19" s="131">
        <v>64.900000000000006</v>
      </c>
      <c r="G19" s="131">
        <v>64.400000000000006</v>
      </c>
      <c r="H19" s="131">
        <v>64.3</v>
      </c>
      <c r="I19" s="124">
        <v>65.400000000000006</v>
      </c>
      <c r="J19" s="131">
        <v>65</v>
      </c>
      <c r="K19" s="194">
        <v>64.3</v>
      </c>
      <c r="M19" s="453"/>
      <c r="N19" s="173" t="s">
        <v>346</v>
      </c>
      <c r="O19" s="154" t="s">
        <v>194</v>
      </c>
      <c r="P19" s="153">
        <f t="shared" ref="P19:W19" si="26">(D19-$D$19)/$D$19*100</f>
        <v>0</v>
      </c>
      <c r="Q19" s="153">
        <f t="shared" si="26"/>
        <v>0.4573170731707491</v>
      </c>
      <c r="R19" s="153">
        <f t="shared" si="26"/>
        <v>-1.0670731707316901</v>
      </c>
      <c r="S19" s="153">
        <f t="shared" si="26"/>
        <v>-1.8292682926829098</v>
      </c>
      <c r="T19" s="153">
        <f t="shared" si="26"/>
        <v>-1.9817073170731665</v>
      </c>
      <c r="U19" s="153">
        <f t="shared" si="26"/>
        <v>-0.30487804878047053</v>
      </c>
      <c r="V19" s="153">
        <f t="shared" si="26"/>
        <v>-0.9146341463414549</v>
      </c>
      <c r="W19" s="165">
        <f t="shared" si="26"/>
        <v>-1.9817073170731665</v>
      </c>
      <c r="X19" s="105"/>
      <c r="Y19" s="475"/>
      <c r="Z19" s="173" t="s">
        <v>346</v>
      </c>
      <c r="AA19" s="154" t="s">
        <v>194</v>
      </c>
      <c r="AB19" s="155">
        <v>0</v>
      </c>
      <c r="AC19" s="155">
        <f t="shared" ref="AC19:AI19" si="27">E19-$D$19</f>
        <v>0.30000000000001137</v>
      </c>
      <c r="AD19" s="155">
        <f t="shared" si="27"/>
        <v>-0.69999999999998863</v>
      </c>
      <c r="AE19" s="155">
        <f t="shared" si="27"/>
        <v>-1.1999999999999886</v>
      </c>
      <c r="AF19" s="155">
        <f t="shared" si="27"/>
        <v>-1.2999999999999972</v>
      </c>
      <c r="AG19" s="155">
        <f t="shared" si="27"/>
        <v>-0.19999999999998863</v>
      </c>
      <c r="AH19" s="155">
        <f t="shared" si="27"/>
        <v>-0.59999999999999432</v>
      </c>
      <c r="AI19" s="180">
        <f t="shared" si="27"/>
        <v>-1.2999999999999972</v>
      </c>
    </row>
    <row r="20" spans="1:49">
      <c r="A20" s="453"/>
      <c r="B20" s="147" t="s">
        <v>207</v>
      </c>
      <c r="C20" s="147" t="s">
        <v>195</v>
      </c>
      <c r="D20" s="148">
        <v>86.4</v>
      </c>
      <c r="E20" s="148">
        <v>84.7</v>
      </c>
      <c r="F20" s="147">
        <v>85.3</v>
      </c>
      <c r="G20" s="147">
        <v>84.3</v>
      </c>
      <c r="H20" s="147">
        <v>84.1</v>
      </c>
      <c r="I20" s="148">
        <v>84.2</v>
      </c>
      <c r="J20" s="147">
        <v>84.1</v>
      </c>
      <c r="K20" s="195">
        <v>84.6</v>
      </c>
      <c r="M20" s="453"/>
      <c r="N20" s="174" t="s">
        <v>207</v>
      </c>
      <c r="O20" s="175" t="s">
        <v>195</v>
      </c>
      <c r="P20" s="169">
        <f t="shared" ref="P20:W20" si="28">(D20-$D$20)/$D$20*100</f>
        <v>0</v>
      </c>
      <c r="Q20" s="169">
        <f t="shared" si="28"/>
        <v>-1.9675925925925957</v>
      </c>
      <c r="R20" s="169">
        <f t="shared" si="28"/>
        <v>-1.2731481481481579</v>
      </c>
      <c r="S20" s="169">
        <f t="shared" si="28"/>
        <v>-2.4305555555555651</v>
      </c>
      <c r="T20" s="169">
        <f t="shared" si="28"/>
        <v>-2.6620370370370501</v>
      </c>
      <c r="U20" s="169">
        <f t="shared" si="28"/>
        <v>-2.5462962962962994</v>
      </c>
      <c r="V20" s="169">
        <f t="shared" si="28"/>
        <v>-2.6620370370370501</v>
      </c>
      <c r="W20" s="170">
        <f t="shared" si="28"/>
        <v>-2.0833333333333464</v>
      </c>
      <c r="Y20" s="476"/>
      <c r="Z20" s="174" t="s">
        <v>207</v>
      </c>
      <c r="AA20" s="175" t="s">
        <v>195</v>
      </c>
      <c r="AB20" s="181">
        <v>0</v>
      </c>
      <c r="AC20" s="181">
        <f t="shared" ref="AC20:AI20" si="29">E20-$D$20</f>
        <v>-1.7000000000000028</v>
      </c>
      <c r="AD20" s="181">
        <f t="shared" si="29"/>
        <v>-1.1000000000000085</v>
      </c>
      <c r="AE20" s="181">
        <f t="shared" si="29"/>
        <v>-2.1000000000000085</v>
      </c>
      <c r="AF20" s="181">
        <f t="shared" si="29"/>
        <v>-2.3000000000000114</v>
      </c>
      <c r="AG20" s="181">
        <f t="shared" si="29"/>
        <v>-2.2000000000000028</v>
      </c>
      <c r="AH20" s="181">
        <f t="shared" si="29"/>
        <v>-2.3000000000000114</v>
      </c>
      <c r="AI20" s="182">
        <f t="shared" si="29"/>
        <v>-1.8000000000000114</v>
      </c>
    </row>
    <row r="21" spans="1:49" ht="20.25" customHeight="1">
      <c r="A21" s="326" t="s">
        <v>198</v>
      </c>
      <c r="B21" s="326" t="s">
        <v>299</v>
      </c>
      <c r="C21" s="326" t="s">
        <v>308</v>
      </c>
      <c r="D21" s="132" t="s">
        <v>145</v>
      </c>
      <c r="E21" s="132" t="s">
        <v>76</v>
      </c>
      <c r="F21" s="132" t="s">
        <v>89</v>
      </c>
      <c r="G21" s="132" t="s">
        <v>113</v>
      </c>
      <c r="H21" s="132" t="s">
        <v>114</v>
      </c>
      <c r="I21" s="132" t="s">
        <v>142</v>
      </c>
      <c r="J21" s="133" t="s">
        <v>146</v>
      </c>
      <c r="K21" s="132" t="s">
        <v>164</v>
      </c>
      <c r="M21" s="326" t="s">
        <v>198</v>
      </c>
      <c r="N21" s="104" t="s">
        <v>299</v>
      </c>
      <c r="O21" s="104" t="s">
        <v>128</v>
      </c>
      <c r="P21" s="248" t="s">
        <v>304</v>
      </c>
      <c r="Q21" s="248" t="s">
        <v>76</v>
      </c>
      <c r="R21" s="248" t="s">
        <v>89</v>
      </c>
      <c r="S21" s="248" t="s">
        <v>113</v>
      </c>
      <c r="T21" s="248" t="s">
        <v>114</v>
      </c>
      <c r="U21" s="248" t="s">
        <v>142</v>
      </c>
      <c r="V21" s="410" t="s">
        <v>146</v>
      </c>
      <c r="W21" s="248" t="s">
        <v>164</v>
      </c>
      <c r="Y21" s="326" t="s">
        <v>303</v>
      </c>
      <c r="Z21" s="326" t="s">
        <v>299</v>
      </c>
      <c r="AA21" s="326" t="s">
        <v>128</v>
      </c>
      <c r="AB21" s="132" t="s">
        <v>304</v>
      </c>
      <c r="AC21" s="132" t="s">
        <v>76</v>
      </c>
      <c r="AD21" s="132" t="s">
        <v>89</v>
      </c>
      <c r="AE21" s="132" t="s">
        <v>113</v>
      </c>
      <c r="AF21" s="132" t="s">
        <v>114</v>
      </c>
      <c r="AG21" s="132" t="s">
        <v>142</v>
      </c>
      <c r="AH21" s="133" t="s">
        <v>302</v>
      </c>
      <c r="AI21" s="132" t="s">
        <v>164</v>
      </c>
      <c r="AL21" s="1"/>
      <c r="AM21" s="1"/>
      <c r="AN21" s="1"/>
      <c r="AO21" s="117"/>
      <c r="AP21" s="117"/>
      <c r="AQ21" s="117"/>
      <c r="AR21" s="117"/>
      <c r="AS21" s="117"/>
      <c r="AT21" s="117"/>
      <c r="AU21" s="117"/>
      <c r="AV21" s="117"/>
      <c r="AW21" s="74"/>
    </row>
    <row r="22" spans="1:49">
      <c r="A22" s="453" t="s">
        <v>255</v>
      </c>
      <c r="B22" s="149" t="s">
        <v>234</v>
      </c>
      <c r="C22" s="150" t="s">
        <v>241</v>
      </c>
      <c r="D22" s="146">
        <v>82.6</v>
      </c>
      <c r="E22" s="146">
        <v>82.4</v>
      </c>
      <c r="F22" s="146">
        <v>82.6</v>
      </c>
      <c r="G22" s="146">
        <v>81.8</v>
      </c>
      <c r="H22" s="146">
        <v>82</v>
      </c>
      <c r="I22" s="146">
        <v>79.900000000000006</v>
      </c>
      <c r="J22" s="146">
        <v>81.099999999999994</v>
      </c>
      <c r="K22" s="193">
        <v>81.900000000000006</v>
      </c>
      <c r="M22" s="453" t="s">
        <v>255</v>
      </c>
      <c r="N22" s="176" t="s">
        <v>234</v>
      </c>
      <c r="O22" s="177" t="s">
        <v>241</v>
      </c>
      <c r="P22" s="162">
        <f t="shared" ref="P22:W22" si="30">(D22-$D$22)/$D$22*100</f>
        <v>0</v>
      </c>
      <c r="Q22" s="162">
        <f t="shared" si="30"/>
        <v>-0.24213075060531314</v>
      </c>
      <c r="R22" s="162">
        <f t="shared" si="30"/>
        <v>0</v>
      </c>
      <c r="S22" s="162">
        <f t="shared" si="30"/>
        <v>-0.96852300242130407</v>
      </c>
      <c r="T22" s="162">
        <f t="shared" si="30"/>
        <v>-0.72639225181597378</v>
      </c>
      <c r="U22" s="162">
        <f t="shared" si="30"/>
        <v>-3.268765133171899</v>
      </c>
      <c r="V22" s="162">
        <f t="shared" si="30"/>
        <v>-1.8159806295399519</v>
      </c>
      <c r="W22" s="163">
        <f t="shared" si="30"/>
        <v>-0.84745762711863037</v>
      </c>
      <c r="Y22" s="453" t="s">
        <v>255</v>
      </c>
      <c r="Z22" s="176" t="s">
        <v>234</v>
      </c>
      <c r="AA22" s="177" t="s">
        <v>241</v>
      </c>
      <c r="AB22" s="178">
        <v>0</v>
      </c>
      <c r="AC22" s="178">
        <f t="shared" ref="AC22:AI22" si="31">E22-$D$22</f>
        <v>-0.19999999999998863</v>
      </c>
      <c r="AD22" s="178">
        <f t="shared" si="31"/>
        <v>0</v>
      </c>
      <c r="AE22" s="178">
        <f t="shared" si="31"/>
        <v>-0.79999999999999716</v>
      </c>
      <c r="AF22" s="178">
        <f t="shared" si="31"/>
        <v>-0.59999999999999432</v>
      </c>
      <c r="AG22" s="178">
        <f t="shared" si="31"/>
        <v>-2.6999999999999886</v>
      </c>
      <c r="AH22" s="178">
        <f t="shared" si="31"/>
        <v>-1.5</v>
      </c>
      <c r="AI22" s="179">
        <f t="shared" si="31"/>
        <v>-0.69999999999998863</v>
      </c>
    </row>
    <row r="23" spans="1:49">
      <c r="A23" s="453"/>
      <c r="B23" s="131" t="s">
        <v>347</v>
      </c>
      <c r="C23" s="131" t="s">
        <v>348</v>
      </c>
      <c r="D23" s="131">
        <v>88.1</v>
      </c>
      <c r="E23" s="131">
        <v>85.8</v>
      </c>
      <c r="F23" s="131">
        <v>84.9</v>
      </c>
      <c r="G23" s="131">
        <v>83.7</v>
      </c>
      <c r="H23" s="131">
        <v>83</v>
      </c>
      <c r="I23" s="131">
        <v>81.8</v>
      </c>
      <c r="J23" s="131">
        <v>82.8</v>
      </c>
      <c r="K23" s="194">
        <v>82.2</v>
      </c>
      <c r="M23" s="453"/>
      <c r="N23" s="173" t="s">
        <v>347</v>
      </c>
      <c r="O23" s="154" t="s">
        <v>257</v>
      </c>
      <c r="P23" s="153">
        <f t="shared" ref="P23:W23" si="32">(D23-$D$23)/$D$23*100</f>
        <v>0</v>
      </c>
      <c r="Q23" s="153">
        <f t="shared" si="32"/>
        <v>-2.6106696935300762</v>
      </c>
      <c r="R23" s="153">
        <f t="shared" si="32"/>
        <v>-3.632236095346185</v>
      </c>
      <c r="S23" s="153">
        <f t="shared" si="32"/>
        <v>-4.9943246311010121</v>
      </c>
      <c r="T23" s="153">
        <f t="shared" si="32"/>
        <v>-5.7888762769579962</v>
      </c>
      <c r="U23" s="153">
        <f t="shared" si="32"/>
        <v>-7.1509648127128234</v>
      </c>
      <c r="V23" s="153">
        <f t="shared" si="32"/>
        <v>-6.0158910329171364</v>
      </c>
      <c r="W23" s="165">
        <f t="shared" si="32"/>
        <v>-6.696935300794542</v>
      </c>
      <c r="Y23" s="453"/>
      <c r="Z23" s="173" t="s">
        <v>235</v>
      </c>
      <c r="AA23" s="154" t="s">
        <v>257</v>
      </c>
      <c r="AB23" s="155">
        <v>0</v>
      </c>
      <c r="AC23" s="155">
        <f t="shared" ref="AC23:AI23" si="33">E23-$D$23</f>
        <v>-2.2999999999999972</v>
      </c>
      <c r="AD23" s="155">
        <f t="shared" si="33"/>
        <v>-3.1999999999999886</v>
      </c>
      <c r="AE23" s="155">
        <f t="shared" si="33"/>
        <v>-4.3999999999999915</v>
      </c>
      <c r="AF23" s="155">
        <f t="shared" si="33"/>
        <v>-5.0999999999999943</v>
      </c>
      <c r="AG23" s="155">
        <f t="shared" si="33"/>
        <v>-6.2999999999999972</v>
      </c>
      <c r="AH23" s="155">
        <f t="shared" si="33"/>
        <v>-5.2999999999999972</v>
      </c>
      <c r="AI23" s="180">
        <f t="shared" si="33"/>
        <v>-5.8999999999999915</v>
      </c>
    </row>
    <row r="24" spans="1:49">
      <c r="A24" s="453"/>
      <c r="B24" s="131" t="s">
        <v>349</v>
      </c>
      <c r="C24" s="131" t="s">
        <v>243</v>
      </c>
      <c r="D24" s="131">
        <v>78.7</v>
      </c>
      <c r="E24" s="131">
        <v>78.3</v>
      </c>
      <c r="F24" s="131">
        <v>79.099999999999994</v>
      </c>
      <c r="G24" s="131">
        <v>78.099999999999994</v>
      </c>
      <c r="H24" s="131">
        <v>78.599999999999994</v>
      </c>
      <c r="I24" s="131">
        <v>77.8</v>
      </c>
      <c r="J24" s="131">
        <v>79.400000000000006</v>
      </c>
      <c r="K24" s="194">
        <v>78.599999999999994</v>
      </c>
      <c r="M24" s="453"/>
      <c r="N24" s="173" t="s">
        <v>236</v>
      </c>
      <c r="O24" s="154" t="s">
        <v>243</v>
      </c>
      <c r="P24" s="153">
        <f t="shared" ref="P24:W24" si="34">(D24-$D$24)/$D$24*100</f>
        <v>0</v>
      </c>
      <c r="Q24" s="153">
        <f t="shared" si="34"/>
        <v>-0.50825921219822834</v>
      </c>
      <c r="R24" s="153">
        <f t="shared" si="34"/>
        <v>0.50825921219821024</v>
      </c>
      <c r="S24" s="153">
        <f t="shared" si="34"/>
        <v>-0.7623888182973424</v>
      </c>
      <c r="T24" s="153">
        <f t="shared" si="34"/>
        <v>-0.12706480304956611</v>
      </c>
      <c r="U24" s="153">
        <f t="shared" si="34"/>
        <v>-1.1435832274460047</v>
      </c>
      <c r="V24" s="153">
        <f t="shared" si="34"/>
        <v>0.88945362134689054</v>
      </c>
      <c r="W24" s="165">
        <f t="shared" si="34"/>
        <v>-0.12706480304956611</v>
      </c>
      <c r="Y24" s="453"/>
      <c r="Z24" s="173" t="s">
        <v>236</v>
      </c>
      <c r="AA24" s="154" t="s">
        <v>350</v>
      </c>
      <c r="AB24" s="155">
        <v>0</v>
      </c>
      <c r="AC24" s="155">
        <f t="shared" ref="AC24:AI24" si="35">E24-$D$24</f>
        <v>-0.40000000000000568</v>
      </c>
      <c r="AD24" s="155">
        <f t="shared" si="35"/>
        <v>0.39999999999999147</v>
      </c>
      <c r="AE24" s="155">
        <f t="shared" si="35"/>
        <v>-0.60000000000000853</v>
      </c>
      <c r="AF24" s="155">
        <f t="shared" si="35"/>
        <v>-0.10000000000000853</v>
      </c>
      <c r="AG24" s="155">
        <f t="shared" si="35"/>
        <v>-0.90000000000000568</v>
      </c>
      <c r="AH24" s="155">
        <f t="shared" si="35"/>
        <v>0.70000000000000284</v>
      </c>
      <c r="AI24" s="180">
        <f t="shared" si="35"/>
        <v>-0.10000000000000853</v>
      </c>
    </row>
    <row r="25" spans="1:49">
      <c r="A25" s="453"/>
      <c r="B25" s="131" t="s">
        <v>237</v>
      </c>
      <c r="C25" s="131" t="s">
        <v>244</v>
      </c>
      <c r="D25" s="131">
        <v>89.9</v>
      </c>
      <c r="E25" s="131">
        <v>88.5</v>
      </c>
      <c r="F25" s="131">
        <v>88.9</v>
      </c>
      <c r="G25" s="131">
        <v>89.1</v>
      </c>
      <c r="H25" s="131">
        <v>87.8</v>
      </c>
      <c r="I25" s="372">
        <v>88</v>
      </c>
      <c r="J25" s="131">
        <v>89.5</v>
      </c>
      <c r="K25" s="194">
        <v>89</v>
      </c>
      <c r="M25" s="453"/>
      <c r="N25" s="173" t="s">
        <v>237</v>
      </c>
      <c r="O25" s="154" t="s">
        <v>244</v>
      </c>
      <c r="P25" s="153">
        <f t="shared" ref="P25:W25" si="36">(D25-$D$25)/$D$25*100</f>
        <v>0</v>
      </c>
      <c r="Q25" s="153">
        <f t="shared" si="36"/>
        <v>-1.5572858731924422</v>
      </c>
      <c r="R25" s="153">
        <f t="shared" si="36"/>
        <v>-1.1123470522803114</v>
      </c>
      <c r="S25" s="153">
        <f t="shared" si="36"/>
        <v>-0.88987764182426177</v>
      </c>
      <c r="T25" s="153">
        <f t="shared" si="36"/>
        <v>-2.3359288097886637</v>
      </c>
      <c r="U25" s="153">
        <f t="shared" si="36"/>
        <v>-2.1134593993325979</v>
      </c>
      <c r="V25" s="153">
        <f t="shared" si="36"/>
        <v>-0.44493882091213088</v>
      </c>
      <c r="W25" s="165">
        <f t="shared" si="36"/>
        <v>-1.0011123470522865</v>
      </c>
      <c r="Y25" s="453"/>
      <c r="Z25" s="173" t="s">
        <v>237</v>
      </c>
      <c r="AA25" s="154" t="s">
        <v>244</v>
      </c>
      <c r="AB25" s="155">
        <v>0</v>
      </c>
      <c r="AC25" s="155">
        <f t="shared" ref="AC25:AI25" si="37">E25-$D$25</f>
        <v>-1.4000000000000057</v>
      </c>
      <c r="AD25" s="155">
        <f t="shared" si="37"/>
        <v>-1</v>
      </c>
      <c r="AE25" s="155">
        <f t="shared" si="37"/>
        <v>-0.80000000000001137</v>
      </c>
      <c r="AF25" s="155">
        <f t="shared" si="37"/>
        <v>-2.1000000000000085</v>
      </c>
      <c r="AG25" s="155">
        <f t="shared" si="37"/>
        <v>-1.9000000000000057</v>
      </c>
      <c r="AH25" s="155">
        <f t="shared" si="37"/>
        <v>-0.40000000000000568</v>
      </c>
      <c r="AI25" s="180">
        <f t="shared" si="37"/>
        <v>-0.90000000000000568</v>
      </c>
    </row>
    <row r="26" spans="1:49">
      <c r="A26" s="453"/>
      <c r="B26" s="131" t="s">
        <v>351</v>
      </c>
      <c r="C26" s="131" t="s">
        <v>245</v>
      </c>
      <c r="D26" s="131">
        <v>83</v>
      </c>
      <c r="E26" s="131">
        <v>82.2</v>
      </c>
      <c r="F26" s="131">
        <v>83.2</v>
      </c>
      <c r="G26" s="131">
        <v>84.2</v>
      </c>
      <c r="H26" s="131">
        <v>84.2</v>
      </c>
      <c r="I26" s="131">
        <v>82.3</v>
      </c>
      <c r="J26" s="131">
        <v>84</v>
      </c>
      <c r="K26" s="194">
        <v>83.7</v>
      </c>
      <c r="M26" s="453"/>
      <c r="N26" s="173" t="s">
        <v>238</v>
      </c>
      <c r="O26" s="154" t="s">
        <v>245</v>
      </c>
      <c r="P26" s="153">
        <f t="shared" ref="P26:W26" si="38">(D26-$D$26)/$D$26*100</f>
        <v>0</v>
      </c>
      <c r="Q26" s="153">
        <f t="shared" si="38"/>
        <v>-0.96385542168674365</v>
      </c>
      <c r="R26" s="153">
        <f t="shared" si="38"/>
        <v>0.24096385542169016</v>
      </c>
      <c r="S26" s="153">
        <f t="shared" si="38"/>
        <v>1.445783132530124</v>
      </c>
      <c r="T26" s="153">
        <f t="shared" si="38"/>
        <v>1.445783132530124</v>
      </c>
      <c r="U26" s="153">
        <f t="shared" si="38"/>
        <v>-0.84337349397590711</v>
      </c>
      <c r="V26" s="153">
        <f t="shared" si="38"/>
        <v>1.2048192771084338</v>
      </c>
      <c r="W26" s="165">
        <f t="shared" si="38"/>
        <v>0.84337349397590711</v>
      </c>
      <c r="Y26" s="453"/>
      <c r="Z26" s="173" t="s">
        <v>238</v>
      </c>
      <c r="AA26" s="154" t="s">
        <v>245</v>
      </c>
      <c r="AB26" s="155">
        <v>0</v>
      </c>
      <c r="AC26" s="155">
        <f t="shared" ref="AC26:AI26" si="39">E26-$D$26</f>
        <v>-0.79999999999999716</v>
      </c>
      <c r="AD26" s="155">
        <f t="shared" si="39"/>
        <v>0.20000000000000284</v>
      </c>
      <c r="AE26" s="155">
        <f t="shared" si="39"/>
        <v>1.2000000000000028</v>
      </c>
      <c r="AF26" s="155">
        <f t="shared" si="39"/>
        <v>1.2000000000000028</v>
      </c>
      <c r="AG26" s="155">
        <f t="shared" si="39"/>
        <v>-0.70000000000000284</v>
      </c>
      <c r="AH26" s="155">
        <f t="shared" si="39"/>
        <v>1</v>
      </c>
      <c r="AI26" s="180">
        <f t="shared" si="39"/>
        <v>0.70000000000000284</v>
      </c>
    </row>
    <row r="27" spans="1:49">
      <c r="A27" s="453"/>
      <c r="B27" s="131" t="s">
        <v>239</v>
      </c>
      <c r="C27" s="131" t="s">
        <v>246</v>
      </c>
      <c r="D27" s="131">
        <v>76.2</v>
      </c>
      <c r="E27" s="131">
        <v>75</v>
      </c>
      <c r="F27" s="131">
        <v>74.099999999999994</v>
      </c>
      <c r="G27" s="131">
        <v>74.5</v>
      </c>
      <c r="H27" s="131">
        <v>74.3</v>
      </c>
      <c r="I27" s="131">
        <v>74.900000000000006</v>
      </c>
      <c r="J27" s="131">
        <v>74.3</v>
      </c>
      <c r="K27" s="194">
        <v>74.900000000000006</v>
      </c>
      <c r="M27" s="453"/>
      <c r="N27" s="173" t="s">
        <v>239</v>
      </c>
      <c r="O27" s="154" t="s">
        <v>246</v>
      </c>
      <c r="P27" s="153">
        <f t="shared" ref="P27:W27" si="40">(D27-$D$27)/$D$27*100</f>
        <v>0</v>
      </c>
      <c r="Q27" s="153">
        <f t="shared" si="40"/>
        <v>-1.5748031496063031</v>
      </c>
      <c r="R27" s="153">
        <f t="shared" si="40"/>
        <v>-2.7559055118110347</v>
      </c>
      <c r="S27" s="153">
        <f t="shared" si="40"/>
        <v>-2.2309711286089278</v>
      </c>
      <c r="T27" s="153">
        <f t="shared" si="40"/>
        <v>-2.493438320209981</v>
      </c>
      <c r="U27" s="153">
        <f t="shared" si="40"/>
        <v>-1.7060367454068204</v>
      </c>
      <c r="V27" s="153">
        <f t="shared" si="40"/>
        <v>-2.493438320209981</v>
      </c>
      <c r="W27" s="165">
        <f t="shared" si="40"/>
        <v>-1.7060367454068204</v>
      </c>
      <c r="Y27" s="453"/>
      <c r="Z27" s="173" t="s">
        <v>352</v>
      </c>
      <c r="AA27" s="154" t="s">
        <v>246</v>
      </c>
      <c r="AB27" s="155">
        <v>0</v>
      </c>
      <c r="AC27" s="155">
        <f t="shared" ref="AC27:AI27" si="41">E27-$D$27</f>
        <v>-1.2000000000000028</v>
      </c>
      <c r="AD27" s="155">
        <f t="shared" si="41"/>
        <v>-2.1000000000000085</v>
      </c>
      <c r="AE27" s="155">
        <f t="shared" si="41"/>
        <v>-1.7000000000000028</v>
      </c>
      <c r="AF27" s="155">
        <f t="shared" si="41"/>
        <v>-1.9000000000000057</v>
      </c>
      <c r="AG27" s="155">
        <f t="shared" si="41"/>
        <v>-1.2999999999999972</v>
      </c>
      <c r="AH27" s="155">
        <f t="shared" si="41"/>
        <v>-1.9000000000000057</v>
      </c>
      <c r="AI27" s="180">
        <f t="shared" si="41"/>
        <v>-1.2999999999999972</v>
      </c>
    </row>
    <row r="28" spans="1:49">
      <c r="A28" s="453"/>
      <c r="B28" s="131" t="s">
        <v>258</v>
      </c>
      <c r="C28" s="131" t="s">
        <v>247</v>
      </c>
      <c r="D28" s="131">
        <v>77.2</v>
      </c>
      <c r="E28" s="131">
        <v>76.8</v>
      </c>
      <c r="F28" s="131">
        <v>76.5</v>
      </c>
      <c r="G28" s="372">
        <v>76</v>
      </c>
      <c r="H28" s="131">
        <v>75.3</v>
      </c>
      <c r="I28" s="131">
        <v>74.900000000000006</v>
      </c>
      <c r="J28" s="131">
        <v>75.2</v>
      </c>
      <c r="K28" s="194">
        <v>76.599999999999994</v>
      </c>
      <c r="M28" s="453"/>
      <c r="N28" s="173" t="s">
        <v>258</v>
      </c>
      <c r="O28" s="154" t="s">
        <v>247</v>
      </c>
      <c r="P28" s="153">
        <f t="shared" ref="P28:W28" si="42">(D28-$D$28)/$D$28*100</f>
        <v>0</v>
      </c>
      <c r="Q28" s="153">
        <f t="shared" si="42"/>
        <v>-0.51813471502591402</v>
      </c>
      <c r="R28" s="153">
        <f t="shared" si="42"/>
        <v>-0.90673575129534034</v>
      </c>
      <c r="S28" s="153">
        <f t="shared" si="42"/>
        <v>-1.5544041450777237</v>
      </c>
      <c r="T28" s="153">
        <f t="shared" si="42"/>
        <v>-2.4611398963730644</v>
      </c>
      <c r="U28" s="153">
        <f t="shared" si="42"/>
        <v>-2.9792746113989601</v>
      </c>
      <c r="V28" s="153">
        <f t="shared" si="42"/>
        <v>-2.5906735751295336</v>
      </c>
      <c r="W28" s="165">
        <f t="shared" si="42"/>
        <v>-0.77720207253887108</v>
      </c>
      <c r="Y28" s="453"/>
      <c r="Z28" s="173" t="s">
        <v>258</v>
      </c>
      <c r="AA28" s="154" t="s">
        <v>247</v>
      </c>
      <c r="AB28" s="155">
        <v>0</v>
      </c>
      <c r="AC28" s="155">
        <f t="shared" ref="AC28:AI28" si="43">E28-$D$28</f>
        <v>-0.40000000000000568</v>
      </c>
      <c r="AD28" s="155">
        <f t="shared" si="43"/>
        <v>-0.70000000000000284</v>
      </c>
      <c r="AE28" s="155">
        <f t="shared" si="43"/>
        <v>-1.2000000000000028</v>
      </c>
      <c r="AF28" s="155">
        <f t="shared" si="43"/>
        <v>-1.9000000000000057</v>
      </c>
      <c r="AG28" s="155">
        <f t="shared" si="43"/>
        <v>-2.2999999999999972</v>
      </c>
      <c r="AH28" s="155">
        <f t="shared" si="43"/>
        <v>-2</v>
      </c>
      <c r="AI28" s="180">
        <f t="shared" si="43"/>
        <v>-0.60000000000000853</v>
      </c>
    </row>
    <row r="29" spans="1:49">
      <c r="A29" s="453"/>
      <c r="B29" s="147" t="s">
        <v>249</v>
      </c>
      <c r="C29" s="147" t="s">
        <v>248</v>
      </c>
      <c r="D29" s="147">
        <v>88.2</v>
      </c>
      <c r="E29" s="147">
        <v>85.1</v>
      </c>
      <c r="F29" s="147">
        <v>85.5</v>
      </c>
      <c r="G29" s="147">
        <v>84.3</v>
      </c>
      <c r="H29" s="147">
        <v>84</v>
      </c>
      <c r="I29" s="147">
        <v>83.9</v>
      </c>
      <c r="J29" s="147">
        <v>82</v>
      </c>
      <c r="K29" s="195">
        <v>80</v>
      </c>
      <c r="M29" s="453"/>
      <c r="N29" s="174" t="s">
        <v>249</v>
      </c>
      <c r="O29" s="175" t="s">
        <v>248</v>
      </c>
      <c r="P29" s="169">
        <f t="shared" ref="P29:W29" si="44">(D29-$D$29)/$D$29*100</f>
        <v>0</v>
      </c>
      <c r="Q29" s="169">
        <f t="shared" si="44"/>
        <v>-3.5147392290249524</v>
      </c>
      <c r="R29" s="169">
        <f t="shared" si="44"/>
        <v>-3.0612244897959213</v>
      </c>
      <c r="S29" s="169">
        <f t="shared" si="44"/>
        <v>-4.4217687074829994</v>
      </c>
      <c r="T29" s="169">
        <f t="shared" si="44"/>
        <v>-4.7619047619047654</v>
      </c>
      <c r="U29" s="169">
        <f t="shared" si="44"/>
        <v>-4.8752834467120154</v>
      </c>
      <c r="V29" s="169">
        <f t="shared" si="44"/>
        <v>-7.0294784580498897</v>
      </c>
      <c r="W29" s="170">
        <f t="shared" si="44"/>
        <v>-9.2970521541950131</v>
      </c>
      <c r="Y29" s="453"/>
      <c r="Z29" s="174" t="s">
        <v>249</v>
      </c>
      <c r="AA29" s="175" t="s">
        <v>248</v>
      </c>
      <c r="AB29" s="181">
        <v>0</v>
      </c>
      <c r="AC29" s="181">
        <f t="shared" ref="AC29:AI29" si="45">E29-$D$29</f>
        <v>-3.1000000000000085</v>
      </c>
      <c r="AD29" s="181">
        <f t="shared" si="45"/>
        <v>-2.7000000000000028</v>
      </c>
      <c r="AE29" s="181">
        <f t="shared" si="45"/>
        <v>-3.9000000000000057</v>
      </c>
      <c r="AF29" s="181">
        <f t="shared" si="45"/>
        <v>-4.2000000000000028</v>
      </c>
      <c r="AG29" s="181">
        <f t="shared" si="45"/>
        <v>-4.2999999999999972</v>
      </c>
      <c r="AH29" s="181">
        <f t="shared" si="45"/>
        <v>-6.2000000000000028</v>
      </c>
      <c r="AI29" s="182">
        <f t="shared" si="45"/>
        <v>-8.2000000000000028</v>
      </c>
    </row>
    <row r="30" spans="1:49">
      <c r="B30" s="373"/>
      <c r="D30" s="374"/>
      <c r="E30" s="374"/>
      <c r="F30" s="374"/>
      <c r="G30" s="374"/>
      <c r="N30" s="1"/>
      <c r="Q30" s="375"/>
      <c r="R30" s="375"/>
      <c r="S30" s="375"/>
      <c r="T30" s="375"/>
      <c r="U30" s="375"/>
      <c r="Z30" s="1"/>
      <c r="AC30" s="375"/>
      <c r="AD30" s="375"/>
      <c r="AE30" s="375"/>
      <c r="AF30" s="375"/>
    </row>
    <row r="31" spans="1:49">
      <c r="Z31" s="1"/>
    </row>
    <row r="32" spans="1:49" ht="17.25">
      <c r="A32" s="465" t="s">
        <v>160</v>
      </c>
      <c r="B32" s="466"/>
      <c r="C32" s="84"/>
      <c r="D32" s="71"/>
      <c r="E32" s="71"/>
      <c r="F32" s="71"/>
      <c r="G32" s="71"/>
      <c r="H32" s="71"/>
      <c r="I32" s="71"/>
      <c r="J32" s="71"/>
      <c r="K32" s="71"/>
      <c r="L32" s="71"/>
      <c r="M32" s="470" t="s">
        <v>353</v>
      </c>
      <c r="N32" s="471"/>
      <c r="O32" s="472"/>
      <c r="P32" s="71"/>
      <c r="Q32" s="71"/>
      <c r="R32" s="71"/>
      <c r="S32" s="71"/>
      <c r="T32" s="71"/>
      <c r="U32" s="71"/>
      <c r="V32" s="71"/>
      <c r="W32" s="71"/>
      <c r="X32" s="71"/>
    </row>
    <row r="33" spans="1:25" ht="17.25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</row>
    <row r="34" spans="1:25">
      <c r="A34" s="2" t="s">
        <v>198</v>
      </c>
      <c r="B34" s="104" t="s">
        <v>299</v>
      </c>
      <c r="C34" s="104" t="s">
        <v>128</v>
      </c>
      <c r="D34" s="122" t="s">
        <v>145</v>
      </c>
      <c r="E34" s="122" t="s">
        <v>76</v>
      </c>
      <c r="F34" s="122" t="s">
        <v>89</v>
      </c>
      <c r="G34" s="122" t="s">
        <v>113</v>
      </c>
      <c r="H34" s="122" t="s">
        <v>114</v>
      </c>
      <c r="I34" s="122" t="s">
        <v>142</v>
      </c>
      <c r="J34" s="123" t="s">
        <v>146</v>
      </c>
      <c r="K34" s="122" t="s">
        <v>309</v>
      </c>
      <c r="M34" s="2" t="s">
        <v>198</v>
      </c>
      <c r="N34" s="104" t="s">
        <v>299</v>
      </c>
      <c r="O34" s="104" t="s">
        <v>128</v>
      </c>
      <c r="P34" s="122" t="s">
        <v>145</v>
      </c>
      <c r="Q34" s="122" t="s">
        <v>76</v>
      </c>
      <c r="R34" s="122" t="s">
        <v>89</v>
      </c>
      <c r="S34" s="122" t="s">
        <v>113</v>
      </c>
      <c r="T34" s="122" t="s">
        <v>114</v>
      </c>
      <c r="U34" s="122" t="s">
        <v>354</v>
      </c>
      <c r="V34" s="122" t="s">
        <v>146</v>
      </c>
      <c r="W34" s="122" t="s">
        <v>164</v>
      </c>
    </row>
    <row r="35" spans="1:25">
      <c r="A35" s="467" t="s">
        <v>219</v>
      </c>
      <c r="B35" s="160" t="s">
        <v>3</v>
      </c>
      <c r="C35" s="161" t="s">
        <v>230</v>
      </c>
      <c r="D35" s="434">
        <v>25.03</v>
      </c>
      <c r="E35" s="434">
        <v>24.69</v>
      </c>
      <c r="F35" s="434">
        <v>24.79</v>
      </c>
      <c r="G35" s="434">
        <v>24.34</v>
      </c>
      <c r="H35" s="434">
        <v>24.34</v>
      </c>
      <c r="I35" s="434">
        <v>24.62</v>
      </c>
      <c r="J35" s="434">
        <v>24.62</v>
      </c>
      <c r="K35" s="435">
        <v>24.86</v>
      </c>
      <c r="M35" s="467" t="s">
        <v>219</v>
      </c>
      <c r="N35" s="160" t="s">
        <v>3</v>
      </c>
      <c r="O35" s="161" t="s">
        <v>230</v>
      </c>
      <c r="P35" s="162">
        <f t="shared" ref="P35:W35" si="46">(D35-$D$35)/$D$35*100</f>
        <v>0</v>
      </c>
      <c r="Q35" s="162">
        <f t="shared" si="46"/>
        <v>-1.358369956052736</v>
      </c>
      <c r="R35" s="162">
        <f t="shared" si="46"/>
        <v>-0.95884938074311621</v>
      </c>
      <c r="S35" s="162">
        <f t="shared" si="46"/>
        <v>-2.7566919696364414</v>
      </c>
      <c r="T35" s="162">
        <f t="shared" si="46"/>
        <v>-2.7566919696364414</v>
      </c>
      <c r="U35" s="162">
        <f t="shared" si="46"/>
        <v>-1.638034358769477</v>
      </c>
      <c r="V35" s="162">
        <f t="shared" si="46"/>
        <v>-1.638034358769477</v>
      </c>
      <c r="W35" s="163">
        <f t="shared" si="46"/>
        <v>-0.67918497802637512</v>
      </c>
      <c r="Y35" s="117"/>
    </row>
    <row r="36" spans="1:25">
      <c r="A36" s="468"/>
      <c r="B36" s="164" t="s">
        <v>116</v>
      </c>
      <c r="C36" s="152" t="s">
        <v>58</v>
      </c>
      <c r="D36" s="436">
        <v>27.39</v>
      </c>
      <c r="E36" s="436">
        <v>27.25</v>
      </c>
      <c r="F36" s="436">
        <v>27.49</v>
      </c>
      <c r="G36" s="436">
        <v>27.12</v>
      </c>
      <c r="H36" s="436">
        <v>27.25</v>
      </c>
      <c r="I36" s="436">
        <v>27.05</v>
      </c>
      <c r="J36" s="436">
        <v>27.05</v>
      </c>
      <c r="K36" s="437">
        <v>27.8</v>
      </c>
      <c r="M36" s="468"/>
      <c r="N36" s="164" t="s">
        <v>116</v>
      </c>
      <c r="O36" s="152" t="s">
        <v>58</v>
      </c>
      <c r="P36" s="153">
        <f t="shared" ref="P36:W36" si="47">(D36-$D$36)/$D$36*100</f>
        <v>0</v>
      </c>
      <c r="Q36" s="153">
        <f t="shared" si="47"/>
        <v>-0.51113545089448909</v>
      </c>
      <c r="R36" s="153">
        <f t="shared" si="47"/>
        <v>0.3650967506389115</v>
      </c>
      <c r="S36" s="153">
        <f t="shared" si="47"/>
        <v>-0.9857612267250806</v>
      </c>
      <c r="T36" s="153">
        <f t="shared" si="47"/>
        <v>-0.51113545089448909</v>
      </c>
      <c r="U36" s="153">
        <f t="shared" si="47"/>
        <v>-1.241328952172325</v>
      </c>
      <c r="V36" s="153">
        <f t="shared" si="47"/>
        <v>-1.241328952172325</v>
      </c>
      <c r="W36" s="165">
        <f t="shared" si="47"/>
        <v>1.4968966776195696</v>
      </c>
    </row>
    <row r="37" spans="1:25">
      <c r="A37" s="468"/>
      <c r="B37" s="166" t="s">
        <v>119</v>
      </c>
      <c r="C37" s="152" t="s">
        <v>232</v>
      </c>
      <c r="D37" s="436">
        <v>25.05</v>
      </c>
      <c r="E37" s="436">
        <v>24.65</v>
      </c>
      <c r="F37" s="436">
        <v>24.69</v>
      </c>
      <c r="G37" s="436">
        <v>25.01</v>
      </c>
      <c r="H37" s="436">
        <v>25.01</v>
      </c>
      <c r="I37" s="436">
        <v>25.37</v>
      </c>
      <c r="J37" s="436">
        <v>25.37</v>
      </c>
      <c r="K37" s="437">
        <v>25.15</v>
      </c>
      <c r="M37" s="468"/>
      <c r="N37" s="166" t="s">
        <v>355</v>
      </c>
      <c r="O37" s="152" t="s">
        <v>232</v>
      </c>
      <c r="P37" s="153">
        <f t="shared" ref="P37:W37" si="48">(D37-$D$37)/$D$37*100</f>
        <v>0</v>
      </c>
      <c r="Q37" s="153">
        <f t="shared" si="48"/>
        <v>-1.5968063872255573</v>
      </c>
      <c r="R37" s="153">
        <f t="shared" si="48"/>
        <v>-1.4371257485029918</v>
      </c>
      <c r="S37" s="153">
        <f t="shared" si="48"/>
        <v>-0.15968063872255148</v>
      </c>
      <c r="T37" s="153">
        <f t="shared" si="48"/>
        <v>-0.15968063872255148</v>
      </c>
      <c r="U37" s="153">
        <f t="shared" si="48"/>
        <v>1.2774451097804402</v>
      </c>
      <c r="V37" s="153">
        <f t="shared" si="48"/>
        <v>1.2774451097804402</v>
      </c>
      <c r="W37" s="165">
        <f t="shared" si="48"/>
        <v>0.39920159680637868</v>
      </c>
    </row>
    <row r="38" spans="1:25">
      <c r="A38" s="468"/>
      <c r="B38" s="166" t="s">
        <v>149</v>
      </c>
      <c r="C38" s="152" t="s">
        <v>60</v>
      </c>
      <c r="D38" s="436">
        <v>25.79</v>
      </c>
      <c r="E38" s="436">
        <v>25.43</v>
      </c>
      <c r="F38" s="436">
        <v>25.54</v>
      </c>
      <c r="G38" s="436">
        <v>25.29</v>
      </c>
      <c r="H38" s="436">
        <v>25.03</v>
      </c>
      <c r="I38" s="436">
        <v>24.57</v>
      </c>
      <c r="J38" s="436">
        <v>24.57</v>
      </c>
      <c r="K38" s="437">
        <v>24.89</v>
      </c>
      <c r="M38" s="468"/>
      <c r="N38" s="166" t="s">
        <v>149</v>
      </c>
      <c r="O38" s="152" t="s">
        <v>60</v>
      </c>
      <c r="P38" s="153">
        <f t="shared" ref="P38:W38" si="49">(D38-$D$38)/$D$38*100</f>
        <v>0</v>
      </c>
      <c r="Q38" s="153">
        <f t="shared" si="49"/>
        <v>-1.3958898797983694</v>
      </c>
      <c r="R38" s="153">
        <f t="shared" si="49"/>
        <v>-0.96936797208220238</v>
      </c>
      <c r="S38" s="153">
        <f t="shared" si="49"/>
        <v>-1.9387359441644048</v>
      </c>
      <c r="T38" s="153">
        <f t="shared" si="49"/>
        <v>-2.9468786351298877</v>
      </c>
      <c r="U38" s="153">
        <f t="shared" si="49"/>
        <v>-4.7305157037611432</v>
      </c>
      <c r="V38" s="153">
        <f t="shared" si="49"/>
        <v>-4.7305157037611432</v>
      </c>
      <c r="W38" s="165">
        <f t="shared" si="49"/>
        <v>-3.4897246994959232</v>
      </c>
    </row>
    <row r="39" spans="1:25">
      <c r="A39" s="468"/>
      <c r="B39" s="166" t="s">
        <v>121</v>
      </c>
      <c r="C39" s="152" t="s">
        <v>356</v>
      </c>
      <c r="D39" s="436">
        <v>25.54</v>
      </c>
      <c r="E39" s="436">
        <v>25.41</v>
      </c>
      <c r="F39" s="436">
        <v>25.54</v>
      </c>
      <c r="G39" s="436">
        <v>24.57</v>
      </c>
      <c r="H39" s="436">
        <v>24.37</v>
      </c>
      <c r="I39" s="436">
        <v>24.44</v>
      </c>
      <c r="J39" s="436">
        <v>24.44</v>
      </c>
      <c r="K39" s="437">
        <v>24.6</v>
      </c>
      <c r="M39" s="468"/>
      <c r="N39" s="166" t="s">
        <v>121</v>
      </c>
      <c r="O39" s="152" t="s">
        <v>61</v>
      </c>
      <c r="P39" s="153">
        <f t="shared" ref="P39:W39" si="50">(D39-$D$39)/$D$39*100</f>
        <v>0</v>
      </c>
      <c r="Q39" s="153">
        <f t="shared" si="50"/>
        <v>-0.50900548159749026</v>
      </c>
      <c r="R39" s="153">
        <f t="shared" si="50"/>
        <v>0</v>
      </c>
      <c r="S39" s="153">
        <f t="shared" si="50"/>
        <v>-3.7979639780736054</v>
      </c>
      <c r="T39" s="153">
        <f t="shared" si="50"/>
        <v>-4.5810493343774397</v>
      </c>
      <c r="U39" s="153">
        <f t="shared" si="50"/>
        <v>-4.3069694596710955</v>
      </c>
      <c r="V39" s="153">
        <f t="shared" si="50"/>
        <v>-4.3069694596710955</v>
      </c>
      <c r="W39" s="165">
        <f t="shared" si="50"/>
        <v>-3.6805011746280258</v>
      </c>
    </row>
    <row r="40" spans="1:25">
      <c r="A40" s="468"/>
      <c r="B40" s="166" t="s">
        <v>105</v>
      </c>
      <c r="C40" s="152" t="s">
        <v>62</v>
      </c>
      <c r="D40" s="436">
        <v>27.42</v>
      </c>
      <c r="E40" s="436">
        <v>27.16</v>
      </c>
      <c r="F40" s="436">
        <v>27.31</v>
      </c>
      <c r="G40" s="436">
        <v>27.52</v>
      </c>
      <c r="H40" s="436">
        <v>27.42</v>
      </c>
      <c r="I40" s="436">
        <v>27.67</v>
      </c>
      <c r="J40" s="436">
        <v>27.67</v>
      </c>
      <c r="K40" s="437">
        <v>28.04</v>
      </c>
      <c r="M40" s="468"/>
      <c r="N40" s="166" t="s">
        <v>105</v>
      </c>
      <c r="O40" s="152" t="s">
        <v>62</v>
      </c>
      <c r="P40" s="153">
        <f t="shared" ref="P40:W40" si="51">(D40-$D$40)/$D$40*100</f>
        <v>0</v>
      </c>
      <c r="Q40" s="153">
        <f t="shared" si="51"/>
        <v>-0.94821298322392966</v>
      </c>
      <c r="R40" s="153">
        <f t="shared" si="51"/>
        <v>-0.4011670313639788</v>
      </c>
      <c r="S40" s="153">
        <f t="shared" si="51"/>
        <v>0.36469730123996302</v>
      </c>
      <c r="T40" s="153">
        <f t="shared" si="51"/>
        <v>0</v>
      </c>
      <c r="U40" s="153">
        <f t="shared" si="51"/>
        <v>0.9117432530999271</v>
      </c>
      <c r="V40" s="153">
        <f t="shared" si="51"/>
        <v>0.9117432530999271</v>
      </c>
      <c r="W40" s="165">
        <f t="shared" si="51"/>
        <v>2.2611232676878097</v>
      </c>
    </row>
    <row r="41" spans="1:25">
      <c r="A41" s="468"/>
      <c r="B41" s="166" t="s">
        <v>328</v>
      </c>
      <c r="C41" s="152" t="s">
        <v>63</v>
      </c>
      <c r="D41" s="436">
        <v>27.81</v>
      </c>
      <c r="E41" s="436">
        <v>27.34</v>
      </c>
      <c r="F41" s="436">
        <v>26.79</v>
      </c>
      <c r="G41" s="436">
        <v>26.93</v>
      </c>
      <c r="H41" s="436">
        <v>27.07</v>
      </c>
      <c r="I41" s="436">
        <v>26.52</v>
      </c>
      <c r="J41" s="436">
        <v>26.52</v>
      </c>
      <c r="K41" s="437">
        <v>27.24</v>
      </c>
      <c r="M41" s="468"/>
      <c r="N41" s="166" t="s">
        <v>328</v>
      </c>
      <c r="O41" s="152" t="s">
        <v>357</v>
      </c>
      <c r="P41" s="153">
        <f t="shared" ref="P41:W41" si="52">(D41-$D$41)/$D$41*100</f>
        <v>0</v>
      </c>
      <c r="Q41" s="153">
        <f t="shared" si="52"/>
        <v>-1.69003955411722</v>
      </c>
      <c r="R41" s="153">
        <f t="shared" si="52"/>
        <v>-3.6677454153182292</v>
      </c>
      <c r="S41" s="153">
        <f t="shared" si="52"/>
        <v>-3.1643293779216077</v>
      </c>
      <c r="T41" s="153">
        <f t="shared" si="52"/>
        <v>-2.6609133405249854</v>
      </c>
      <c r="U41" s="153">
        <f t="shared" si="52"/>
        <v>-4.6386192017259953</v>
      </c>
      <c r="V41" s="153">
        <f t="shared" si="52"/>
        <v>-4.6386192017259953</v>
      </c>
      <c r="W41" s="165">
        <f t="shared" si="52"/>
        <v>-2.0496224379719536</v>
      </c>
    </row>
    <row r="42" spans="1:25">
      <c r="A42" s="469"/>
      <c r="B42" s="167" t="s">
        <v>118</v>
      </c>
      <c r="C42" s="168" t="s">
        <v>64</v>
      </c>
      <c r="D42" s="438">
        <v>27.09</v>
      </c>
      <c r="E42" s="438">
        <v>26.61</v>
      </c>
      <c r="F42" s="438">
        <v>26.16</v>
      </c>
      <c r="G42" s="438">
        <v>26.26</v>
      </c>
      <c r="H42" s="438">
        <v>26.2</v>
      </c>
      <c r="I42" s="439"/>
      <c r="J42" s="439"/>
      <c r="K42" s="440"/>
      <c r="M42" s="469"/>
      <c r="N42" s="167" t="s">
        <v>118</v>
      </c>
      <c r="O42" s="168" t="s">
        <v>64</v>
      </c>
      <c r="P42" s="191">
        <f>(D42-$D$42)/$D$42*100</f>
        <v>0</v>
      </c>
      <c r="Q42" s="191">
        <f>(E42-$D$42)/$D$42*100</f>
        <v>-1.7718715393134015</v>
      </c>
      <c r="R42" s="191">
        <f>(F42-$D$42)/$D$42*100</f>
        <v>-3.4330011074197109</v>
      </c>
      <c r="S42" s="191">
        <f>(G42-$D$42)/$D$42*100</f>
        <v>-3.063861203396081</v>
      </c>
      <c r="T42" s="191">
        <f>(H42-$D$42)/$D$42*100</f>
        <v>-3.2853451458102647</v>
      </c>
      <c r="U42" s="191"/>
      <c r="V42" s="191"/>
      <c r="W42" s="192"/>
    </row>
    <row r="43" spans="1:25">
      <c r="A43" s="2" t="s">
        <v>198</v>
      </c>
      <c r="B43" s="326" t="s">
        <v>299</v>
      </c>
      <c r="C43" s="326" t="s">
        <v>128</v>
      </c>
      <c r="D43" s="129" t="s">
        <v>145</v>
      </c>
      <c r="E43" s="129" t="s">
        <v>76</v>
      </c>
      <c r="F43" s="129" t="s">
        <v>89</v>
      </c>
      <c r="G43" s="129" t="s">
        <v>113</v>
      </c>
      <c r="H43" s="129" t="s">
        <v>114</v>
      </c>
      <c r="I43" s="129" t="s">
        <v>142</v>
      </c>
      <c r="J43" s="130" t="s">
        <v>146</v>
      </c>
      <c r="K43" s="129" t="s">
        <v>164</v>
      </c>
      <c r="M43" s="2" t="s">
        <v>198</v>
      </c>
      <c r="N43" s="326" t="s">
        <v>299</v>
      </c>
      <c r="O43" s="326" t="s">
        <v>128</v>
      </c>
      <c r="P43" s="129" t="s">
        <v>145</v>
      </c>
      <c r="Q43" s="129" t="s">
        <v>76</v>
      </c>
      <c r="R43" s="129" t="s">
        <v>358</v>
      </c>
      <c r="S43" s="129" t="s">
        <v>113</v>
      </c>
      <c r="T43" s="129" t="s">
        <v>114</v>
      </c>
      <c r="U43" s="129" t="s">
        <v>142</v>
      </c>
      <c r="V43" s="130" t="s">
        <v>146</v>
      </c>
      <c r="W43" s="129" t="s">
        <v>164</v>
      </c>
    </row>
    <row r="44" spans="1:25">
      <c r="A44" s="467" t="s">
        <v>209</v>
      </c>
      <c r="B44" s="171" t="s">
        <v>295</v>
      </c>
      <c r="C44" s="172" t="s">
        <v>200</v>
      </c>
      <c r="D44" s="434">
        <v>26.55</v>
      </c>
      <c r="E44" s="434">
        <v>27.31</v>
      </c>
      <c r="F44" s="434">
        <v>27.34</v>
      </c>
      <c r="G44" s="441">
        <v>27.6</v>
      </c>
      <c r="H44" s="441">
        <v>26.9</v>
      </c>
      <c r="I44" s="434">
        <v>26.82</v>
      </c>
      <c r="J44" s="441">
        <v>26.82</v>
      </c>
      <c r="K44" s="442">
        <v>26.75</v>
      </c>
      <c r="M44" s="467" t="s">
        <v>209</v>
      </c>
      <c r="N44" s="171" t="s">
        <v>295</v>
      </c>
      <c r="O44" s="172" t="s">
        <v>200</v>
      </c>
      <c r="P44" s="162">
        <f t="shared" ref="P44:W44" si="53">(D44-$D$44)/$D$44*100</f>
        <v>0</v>
      </c>
      <c r="Q44" s="162">
        <f t="shared" si="53"/>
        <v>2.8625235404896343</v>
      </c>
      <c r="R44" s="162">
        <f t="shared" si="53"/>
        <v>2.9755178907721249</v>
      </c>
      <c r="S44" s="162">
        <f t="shared" si="53"/>
        <v>3.9548022598870078</v>
      </c>
      <c r="T44" s="162">
        <f t="shared" si="53"/>
        <v>1.3182674199623272</v>
      </c>
      <c r="U44" s="162">
        <f t="shared" si="53"/>
        <v>1.0169491525423713</v>
      </c>
      <c r="V44" s="162">
        <f t="shared" si="53"/>
        <v>1.0169491525423713</v>
      </c>
      <c r="W44" s="163">
        <f t="shared" si="53"/>
        <v>0.75329566854990315</v>
      </c>
    </row>
    <row r="45" spans="1:25">
      <c r="A45" s="468"/>
      <c r="B45" s="166" t="s">
        <v>181</v>
      </c>
      <c r="C45" s="154" t="s">
        <v>189</v>
      </c>
      <c r="D45" s="436">
        <v>25.35</v>
      </c>
      <c r="E45" s="436">
        <v>24.87</v>
      </c>
      <c r="F45" s="436">
        <v>24.29</v>
      </c>
      <c r="G45" s="443">
        <v>24</v>
      </c>
      <c r="H45" s="443">
        <v>24.2</v>
      </c>
      <c r="I45" s="436">
        <v>24.16</v>
      </c>
      <c r="J45" s="443">
        <v>24.39</v>
      </c>
      <c r="K45" s="444">
        <v>24.19</v>
      </c>
      <c r="M45" s="468"/>
      <c r="N45" s="166" t="s">
        <v>181</v>
      </c>
      <c r="O45" s="154" t="s">
        <v>189</v>
      </c>
      <c r="P45" s="153">
        <f t="shared" ref="P45:W45" si="54">(D45-$D$45)/$D$45*100</f>
        <v>0</v>
      </c>
      <c r="Q45" s="153">
        <f t="shared" si="54"/>
        <v>-1.8934911242603565</v>
      </c>
      <c r="R45" s="153">
        <f t="shared" si="54"/>
        <v>-4.1814595660749596</v>
      </c>
      <c r="S45" s="153">
        <f t="shared" si="54"/>
        <v>-5.3254437869822535</v>
      </c>
      <c r="T45" s="153">
        <f t="shared" si="54"/>
        <v>-4.5364891518737753</v>
      </c>
      <c r="U45" s="153">
        <f t="shared" si="54"/>
        <v>-4.6942800788954688</v>
      </c>
      <c r="V45" s="153">
        <f t="shared" si="54"/>
        <v>-3.786982248520713</v>
      </c>
      <c r="W45" s="165">
        <f t="shared" si="54"/>
        <v>-4.5759368836291916</v>
      </c>
    </row>
    <row r="46" spans="1:25">
      <c r="A46" s="468"/>
      <c r="B46" s="166" t="s">
        <v>182</v>
      </c>
      <c r="C46" s="154" t="s">
        <v>190</v>
      </c>
      <c r="D46" s="436">
        <v>27.12</v>
      </c>
      <c r="E46" s="436">
        <v>26.44</v>
      </c>
      <c r="F46" s="436">
        <v>26.28</v>
      </c>
      <c r="G46" s="443">
        <v>25.8</v>
      </c>
      <c r="H46" s="443">
        <v>26</v>
      </c>
      <c r="I46" s="436">
        <v>25.82</v>
      </c>
      <c r="J46" s="443">
        <v>25.44</v>
      </c>
      <c r="K46" s="444">
        <v>25.05</v>
      </c>
      <c r="M46" s="468"/>
      <c r="N46" s="166" t="s">
        <v>182</v>
      </c>
      <c r="O46" s="154" t="s">
        <v>190</v>
      </c>
      <c r="P46" s="153">
        <f t="shared" ref="P46:W46" si="55">(D46-$D$46)/$D$46*100</f>
        <v>0</v>
      </c>
      <c r="Q46" s="153">
        <f t="shared" si="55"/>
        <v>-2.5073746312684353</v>
      </c>
      <c r="R46" s="153">
        <f t="shared" si="55"/>
        <v>-3.0973451327433619</v>
      </c>
      <c r="S46" s="153">
        <f t="shared" si="55"/>
        <v>-4.8672566371681425</v>
      </c>
      <c r="T46" s="153">
        <f t="shared" si="55"/>
        <v>-4.1297935103244869</v>
      </c>
      <c r="U46" s="153">
        <f t="shared" si="55"/>
        <v>-4.793510324483778</v>
      </c>
      <c r="V46" s="153">
        <f t="shared" si="55"/>
        <v>-6.1946902654867237</v>
      </c>
      <c r="W46" s="165">
        <f t="shared" si="55"/>
        <v>-7.6327433628318593</v>
      </c>
    </row>
    <row r="47" spans="1:25">
      <c r="A47" s="468"/>
      <c r="B47" s="166" t="s">
        <v>296</v>
      </c>
      <c r="C47" s="154" t="s">
        <v>191</v>
      </c>
      <c r="D47" s="436">
        <v>29.89</v>
      </c>
      <c r="E47" s="436">
        <v>29.99</v>
      </c>
      <c r="F47" s="436">
        <v>30.09</v>
      </c>
      <c r="G47" s="443">
        <v>29.9</v>
      </c>
      <c r="H47" s="443">
        <v>29.96</v>
      </c>
      <c r="I47" s="436">
        <v>29.79</v>
      </c>
      <c r="J47" s="443">
        <v>30.12</v>
      </c>
      <c r="K47" s="444">
        <v>30.06</v>
      </c>
      <c r="M47" s="468"/>
      <c r="N47" s="166" t="s">
        <v>359</v>
      </c>
      <c r="O47" s="154" t="s">
        <v>191</v>
      </c>
      <c r="P47" s="153">
        <f t="shared" ref="P47:W47" si="56">(D47-$D$47)/$D$47*100</f>
        <v>0</v>
      </c>
      <c r="Q47" s="153">
        <f t="shared" si="56"/>
        <v>0.33456005352960144</v>
      </c>
      <c r="R47" s="153">
        <f t="shared" si="56"/>
        <v>0.66912010705921476</v>
      </c>
      <c r="S47" s="153">
        <f t="shared" si="56"/>
        <v>3.3456005352954198E-2</v>
      </c>
      <c r="T47" s="153">
        <f t="shared" si="56"/>
        <v>0.23419203747072695</v>
      </c>
      <c r="U47" s="153">
        <f t="shared" si="56"/>
        <v>-0.33456005352961332</v>
      </c>
      <c r="V47" s="153">
        <f t="shared" si="56"/>
        <v>0.76948812311810111</v>
      </c>
      <c r="W47" s="165">
        <f t="shared" si="56"/>
        <v>0.56875209100032831</v>
      </c>
    </row>
    <row r="48" spans="1:25">
      <c r="A48" s="468"/>
      <c r="B48" s="166" t="s">
        <v>203</v>
      </c>
      <c r="C48" s="154" t="s">
        <v>192</v>
      </c>
      <c r="D48" s="436">
        <v>27.9</v>
      </c>
      <c r="E48" s="436">
        <v>27.37</v>
      </c>
      <c r="F48" s="436">
        <v>27.62</v>
      </c>
      <c r="G48" s="443">
        <v>27.6</v>
      </c>
      <c r="H48" s="443">
        <v>27.49</v>
      </c>
      <c r="I48" s="436">
        <v>27.27</v>
      </c>
      <c r="J48" s="443">
        <v>27.65</v>
      </c>
      <c r="K48" s="444">
        <v>27.56</v>
      </c>
      <c r="M48" s="468"/>
      <c r="N48" s="166" t="s">
        <v>344</v>
      </c>
      <c r="O48" s="154" t="s">
        <v>192</v>
      </c>
      <c r="P48" s="153">
        <f t="shared" ref="P48:W48" si="57">(D48-$D$48)/$D$48*100</f>
        <v>0</v>
      </c>
      <c r="Q48" s="153">
        <f t="shared" si="57"/>
        <v>-1.8996415770609232</v>
      </c>
      <c r="R48" s="153">
        <f t="shared" si="57"/>
        <v>-1.0035842293906723</v>
      </c>
      <c r="S48" s="153">
        <f t="shared" si="57"/>
        <v>-1.075268817204291</v>
      </c>
      <c r="T48" s="153">
        <f t="shared" si="57"/>
        <v>-1.469534050179212</v>
      </c>
      <c r="U48" s="153">
        <f t="shared" si="57"/>
        <v>-2.2580645161290285</v>
      </c>
      <c r="V48" s="153">
        <f t="shared" si="57"/>
        <v>-0.89605734767025103</v>
      </c>
      <c r="W48" s="165">
        <f t="shared" si="57"/>
        <v>-1.2186379928315407</v>
      </c>
    </row>
    <row r="49" spans="1:23">
      <c r="A49" s="468"/>
      <c r="B49" s="173" t="s">
        <v>172</v>
      </c>
      <c r="C49" s="154" t="s">
        <v>193</v>
      </c>
      <c r="D49" s="436">
        <v>28.2</v>
      </c>
      <c r="E49" s="436">
        <v>27.14</v>
      </c>
      <c r="F49" s="436">
        <v>28.26</v>
      </c>
      <c r="G49" s="443">
        <v>27.7</v>
      </c>
      <c r="H49" s="443">
        <v>27.23</v>
      </c>
      <c r="I49" s="436">
        <v>26.95</v>
      </c>
      <c r="J49" s="443">
        <v>27.26</v>
      </c>
      <c r="K49" s="444">
        <v>27.9</v>
      </c>
      <c r="M49" s="468"/>
      <c r="N49" s="173" t="s">
        <v>172</v>
      </c>
      <c r="O49" s="154" t="s">
        <v>193</v>
      </c>
      <c r="P49" s="153">
        <f t="shared" ref="P49:W49" si="58">(D49-$D$49)/$D$49*100</f>
        <v>0</v>
      </c>
      <c r="Q49" s="153">
        <f t="shared" si="58"/>
        <v>-3.7588652482269462</v>
      </c>
      <c r="R49" s="153">
        <f t="shared" si="58"/>
        <v>0.21276595744681659</v>
      </c>
      <c r="S49" s="153">
        <f t="shared" si="58"/>
        <v>-1.773049645390071</v>
      </c>
      <c r="T49" s="153">
        <f t="shared" si="58"/>
        <v>-3.4397163120567336</v>
      </c>
      <c r="U49" s="153">
        <f t="shared" si="58"/>
        <v>-4.4326241134751774</v>
      </c>
      <c r="V49" s="153">
        <f t="shared" si="58"/>
        <v>-3.3333333333333255</v>
      </c>
      <c r="W49" s="165">
        <f t="shared" si="58"/>
        <v>-1.0638297872340452</v>
      </c>
    </row>
    <row r="50" spans="1:23">
      <c r="A50" s="468"/>
      <c r="B50" s="173" t="s">
        <v>174</v>
      </c>
      <c r="C50" s="154" t="s">
        <v>194</v>
      </c>
      <c r="D50" s="436">
        <v>26.48</v>
      </c>
      <c r="E50" s="436">
        <v>26.6</v>
      </c>
      <c r="F50" s="436">
        <v>26.2</v>
      </c>
      <c r="G50" s="443">
        <v>26</v>
      </c>
      <c r="H50" s="443">
        <v>25.95</v>
      </c>
      <c r="I50" s="436">
        <v>26.4</v>
      </c>
      <c r="J50" s="443">
        <v>26.24</v>
      </c>
      <c r="K50" s="444">
        <v>25.95</v>
      </c>
      <c r="M50" s="468"/>
      <c r="N50" s="173" t="s">
        <v>174</v>
      </c>
      <c r="O50" s="154" t="s">
        <v>194</v>
      </c>
      <c r="P50" s="153">
        <f t="shared" ref="P50:W50" si="59">(D50-$D$50)/$D$50*100</f>
        <v>0</v>
      </c>
      <c r="Q50" s="153">
        <f t="shared" si="59"/>
        <v>0.45317220543807024</v>
      </c>
      <c r="R50" s="153">
        <f t="shared" si="59"/>
        <v>-1.057401812688826</v>
      </c>
      <c r="S50" s="153">
        <f t="shared" si="59"/>
        <v>-1.8126888217522674</v>
      </c>
      <c r="T50" s="153">
        <f t="shared" si="59"/>
        <v>-2.0015105740181309</v>
      </c>
      <c r="U50" s="153">
        <f t="shared" si="59"/>
        <v>-0.30211480362538462</v>
      </c>
      <c r="V50" s="153">
        <f t="shared" si="59"/>
        <v>-0.90634441087614048</v>
      </c>
      <c r="W50" s="165">
        <f t="shared" si="59"/>
        <v>-2.0015105740181309</v>
      </c>
    </row>
    <row r="51" spans="1:23">
      <c r="A51" s="469"/>
      <c r="B51" s="174" t="s">
        <v>207</v>
      </c>
      <c r="C51" s="175" t="s">
        <v>195</v>
      </c>
      <c r="D51" s="445">
        <v>28.44</v>
      </c>
      <c r="E51" s="445">
        <v>27.88</v>
      </c>
      <c r="F51" s="445">
        <v>28.08</v>
      </c>
      <c r="G51" s="446">
        <v>27.8</v>
      </c>
      <c r="H51" s="446">
        <v>27.68</v>
      </c>
      <c r="I51" s="445">
        <v>27.72</v>
      </c>
      <c r="J51" s="446">
        <v>27.68</v>
      </c>
      <c r="K51" s="447">
        <v>27.85</v>
      </c>
      <c r="M51" s="469"/>
      <c r="N51" s="174" t="s">
        <v>207</v>
      </c>
      <c r="O51" s="175" t="s">
        <v>195</v>
      </c>
      <c r="P51" s="169">
        <f t="shared" ref="P51:W51" si="60">(D51-$D$51)/$D$51*100</f>
        <v>0</v>
      </c>
      <c r="Q51" s="169">
        <f t="shared" si="60"/>
        <v>-1.9690576652602048</v>
      </c>
      <c r="R51" s="169">
        <f t="shared" si="60"/>
        <v>-1.2658227848101369</v>
      </c>
      <c r="S51" s="169">
        <f t="shared" si="60"/>
        <v>-2.2503516174402267</v>
      </c>
      <c r="T51" s="169">
        <f t="shared" si="60"/>
        <v>-2.6722925457102726</v>
      </c>
      <c r="U51" s="169">
        <f t="shared" si="60"/>
        <v>-2.5316455696202613</v>
      </c>
      <c r="V51" s="169">
        <f t="shared" si="60"/>
        <v>-2.6722925457102726</v>
      </c>
      <c r="W51" s="170">
        <f t="shared" si="60"/>
        <v>-2.0745428973277069</v>
      </c>
    </row>
    <row r="52" spans="1:23">
      <c r="A52" s="326" t="s">
        <v>198</v>
      </c>
      <c r="B52" s="326" t="s">
        <v>299</v>
      </c>
      <c r="C52" s="326" t="s">
        <v>360</v>
      </c>
      <c r="D52" s="132" t="s">
        <v>145</v>
      </c>
      <c r="E52" s="132" t="s">
        <v>76</v>
      </c>
      <c r="F52" s="132" t="s">
        <v>89</v>
      </c>
      <c r="G52" s="132" t="s">
        <v>361</v>
      </c>
      <c r="H52" s="132" t="s">
        <v>114</v>
      </c>
      <c r="I52" s="132" t="s">
        <v>142</v>
      </c>
      <c r="J52" s="133" t="s">
        <v>146</v>
      </c>
      <c r="K52" s="132" t="s">
        <v>164</v>
      </c>
      <c r="M52" s="326" t="s">
        <v>198</v>
      </c>
      <c r="N52" s="104" t="s">
        <v>299</v>
      </c>
      <c r="O52" s="104" t="s">
        <v>128</v>
      </c>
      <c r="P52" s="248" t="s">
        <v>145</v>
      </c>
      <c r="Q52" s="248" t="s">
        <v>76</v>
      </c>
      <c r="R52" s="248" t="s">
        <v>89</v>
      </c>
      <c r="S52" s="248" t="s">
        <v>113</v>
      </c>
      <c r="T52" s="248" t="s">
        <v>362</v>
      </c>
      <c r="U52" s="248" t="s">
        <v>142</v>
      </c>
      <c r="V52" s="410" t="s">
        <v>146</v>
      </c>
      <c r="W52" s="248" t="s">
        <v>309</v>
      </c>
    </row>
    <row r="53" spans="1:23">
      <c r="A53" s="467" t="s">
        <v>255</v>
      </c>
      <c r="B53" s="176" t="s">
        <v>234</v>
      </c>
      <c r="C53" s="177" t="s">
        <v>241</v>
      </c>
      <c r="D53" s="441">
        <v>26.16</v>
      </c>
      <c r="E53" s="441">
        <v>26.09</v>
      </c>
      <c r="F53" s="441">
        <v>26.16</v>
      </c>
      <c r="G53" s="441">
        <v>25.9</v>
      </c>
      <c r="H53" s="441">
        <v>25.97</v>
      </c>
      <c r="I53" s="441">
        <v>25.3</v>
      </c>
      <c r="J53" s="441">
        <v>25.68</v>
      </c>
      <c r="K53" s="442">
        <v>25.94</v>
      </c>
      <c r="M53" s="467" t="s">
        <v>255</v>
      </c>
      <c r="N53" s="176" t="s">
        <v>234</v>
      </c>
      <c r="O53" s="177" t="s">
        <v>241</v>
      </c>
      <c r="P53" s="162">
        <f t="shared" ref="P53:W53" si="61">(D53-$D$53)/$D$53*100</f>
        <v>0</v>
      </c>
      <c r="Q53" s="162">
        <f t="shared" si="61"/>
        <v>-0.2675840978593283</v>
      </c>
      <c r="R53" s="162">
        <f t="shared" si="61"/>
        <v>0</v>
      </c>
      <c r="S53" s="162">
        <f t="shared" si="61"/>
        <v>-0.99388379204893551</v>
      </c>
      <c r="T53" s="162">
        <f t="shared" si="61"/>
        <v>-0.72629969418960727</v>
      </c>
      <c r="U53" s="162">
        <f t="shared" si="61"/>
        <v>-3.2874617737003038</v>
      </c>
      <c r="V53" s="162">
        <f t="shared" si="61"/>
        <v>-1.8348623853211024</v>
      </c>
      <c r="W53" s="163">
        <f t="shared" si="61"/>
        <v>-0.84097859327216684</v>
      </c>
    </row>
    <row r="54" spans="1:23">
      <c r="A54" s="468"/>
      <c r="B54" s="173" t="s">
        <v>347</v>
      </c>
      <c r="C54" s="154" t="s">
        <v>257</v>
      </c>
      <c r="D54" s="443">
        <v>26.28</v>
      </c>
      <c r="E54" s="443">
        <v>25.59</v>
      </c>
      <c r="F54" s="443">
        <v>25.32</v>
      </c>
      <c r="G54" s="443">
        <v>24.97</v>
      </c>
      <c r="H54" s="443">
        <v>24.76</v>
      </c>
      <c r="I54" s="443">
        <v>24.4</v>
      </c>
      <c r="J54" s="443">
        <v>24.7</v>
      </c>
      <c r="K54" s="444">
        <v>24.52</v>
      </c>
      <c r="M54" s="468"/>
      <c r="N54" s="173" t="s">
        <v>235</v>
      </c>
      <c r="O54" s="154" t="s">
        <v>257</v>
      </c>
      <c r="P54" s="153">
        <f t="shared" ref="P54:W54" si="62">(D54-$D$54)/$D$54*100</f>
        <v>0</v>
      </c>
      <c r="Q54" s="153">
        <f t="shared" si="62"/>
        <v>-2.6255707762557123</v>
      </c>
      <c r="R54" s="153">
        <f t="shared" si="62"/>
        <v>-3.6529680365296837</v>
      </c>
      <c r="S54" s="153">
        <f t="shared" si="62"/>
        <v>-4.9847792998478013</v>
      </c>
      <c r="T54" s="153">
        <f t="shared" si="62"/>
        <v>-5.7838660578386589</v>
      </c>
      <c r="U54" s="153">
        <f t="shared" si="62"/>
        <v>-7.1537290715372999</v>
      </c>
      <c r="V54" s="153">
        <f t="shared" si="62"/>
        <v>-6.0121765601217723</v>
      </c>
      <c r="W54" s="165">
        <f t="shared" si="62"/>
        <v>-6.6971080669710856</v>
      </c>
    </row>
    <row r="55" spans="1:23">
      <c r="A55" s="468"/>
      <c r="B55" s="173" t="s">
        <v>236</v>
      </c>
      <c r="C55" s="154" t="s">
        <v>243</v>
      </c>
      <c r="D55" s="443">
        <v>25.88</v>
      </c>
      <c r="E55" s="443">
        <v>25.74</v>
      </c>
      <c r="F55" s="443">
        <v>26.01</v>
      </c>
      <c r="G55" s="443">
        <v>25.68</v>
      </c>
      <c r="H55" s="443">
        <v>25.84</v>
      </c>
      <c r="I55" s="443">
        <v>25.58</v>
      </c>
      <c r="J55" s="443">
        <v>26.11</v>
      </c>
      <c r="K55" s="444">
        <v>25.84</v>
      </c>
      <c r="M55" s="468"/>
      <c r="N55" s="173" t="s">
        <v>236</v>
      </c>
      <c r="O55" s="154" t="s">
        <v>350</v>
      </c>
      <c r="P55" s="153">
        <f t="shared" ref="P55:W55" si="63">(D55-$D$55)/$D$55*100</f>
        <v>0</v>
      </c>
      <c r="Q55" s="153">
        <f t="shared" si="63"/>
        <v>-0.5409582689335416</v>
      </c>
      <c r="R55" s="153">
        <f t="shared" si="63"/>
        <v>0.50231839258115363</v>
      </c>
      <c r="S55" s="153">
        <f t="shared" si="63"/>
        <v>-0.77279752704791072</v>
      </c>
      <c r="T55" s="153">
        <f t="shared" si="63"/>
        <v>-0.15455950540957938</v>
      </c>
      <c r="U55" s="153">
        <f t="shared" si="63"/>
        <v>-1.1591962905718729</v>
      </c>
      <c r="V55" s="153">
        <f t="shared" si="63"/>
        <v>0.88871715610510205</v>
      </c>
      <c r="W55" s="165">
        <f t="shared" si="63"/>
        <v>-0.15455950540957938</v>
      </c>
    </row>
    <row r="56" spans="1:23">
      <c r="A56" s="468"/>
      <c r="B56" s="173" t="s">
        <v>363</v>
      </c>
      <c r="C56" s="154" t="s">
        <v>244</v>
      </c>
      <c r="D56" s="443">
        <v>29.02</v>
      </c>
      <c r="E56" s="443">
        <v>28.57</v>
      </c>
      <c r="F56" s="443">
        <v>28.7</v>
      </c>
      <c r="G56" s="443">
        <v>28.76</v>
      </c>
      <c r="H56" s="443">
        <v>28.34</v>
      </c>
      <c r="I56" s="443">
        <v>28.41</v>
      </c>
      <c r="J56" s="443">
        <v>28.89</v>
      </c>
      <c r="K56" s="444">
        <v>28.73</v>
      </c>
      <c r="M56" s="468"/>
      <c r="N56" s="173" t="s">
        <v>237</v>
      </c>
      <c r="O56" s="154" t="s">
        <v>364</v>
      </c>
      <c r="P56" s="153">
        <f t="shared" ref="P56:W56" si="64">(D56-$D$56)/$D$56*100</f>
        <v>0</v>
      </c>
      <c r="Q56" s="153">
        <f t="shared" si="64"/>
        <v>-1.5506547208821477</v>
      </c>
      <c r="R56" s="153">
        <f t="shared" si="64"/>
        <v>-1.1026878015161967</v>
      </c>
      <c r="S56" s="153">
        <f t="shared" si="64"/>
        <v>-0.89593383873190213</v>
      </c>
      <c r="T56" s="153">
        <f t="shared" si="64"/>
        <v>-2.3432115782219149</v>
      </c>
      <c r="U56" s="153">
        <f t="shared" si="64"/>
        <v>-2.1019986216402464</v>
      </c>
      <c r="V56" s="153">
        <f t="shared" si="64"/>
        <v>-0.44796691936595107</v>
      </c>
      <c r="W56" s="165">
        <f t="shared" si="64"/>
        <v>-0.99931082012404948</v>
      </c>
    </row>
    <row r="57" spans="1:23">
      <c r="A57" s="468"/>
      <c r="B57" s="173" t="s">
        <v>238</v>
      </c>
      <c r="C57" s="154" t="s">
        <v>245</v>
      </c>
      <c r="D57" s="443">
        <v>27.35</v>
      </c>
      <c r="E57" s="443">
        <v>27.09</v>
      </c>
      <c r="F57" s="443">
        <v>27.42</v>
      </c>
      <c r="G57" s="443">
        <v>27.75</v>
      </c>
      <c r="H57" s="443">
        <v>27.75</v>
      </c>
      <c r="I57" s="443">
        <v>27.12</v>
      </c>
      <c r="J57" s="443">
        <v>27.68</v>
      </c>
      <c r="K57" s="444">
        <v>27.58</v>
      </c>
      <c r="M57" s="468"/>
      <c r="N57" s="173" t="s">
        <v>351</v>
      </c>
      <c r="O57" s="154" t="s">
        <v>245</v>
      </c>
      <c r="P57" s="153">
        <f t="shared" ref="P57:W57" si="65">(D57-$D$57)/$D$57*100</f>
        <v>0</v>
      </c>
      <c r="Q57" s="153">
        <f t="shared" si="65"/>
        <v>-0.95063985374772042</v>
      </c>
      <c r="R57" s="153">
        <f t="shared" si="65"/>
        <v>0.25594149908592428</v>
      </c>
      <c r="S57" s="153">
        <f t="shared" si="65"/>
        <v>1.4625228519195561</v>
      </c>
      <c r="T57" s="153">
        <f t="shared" si="65"/>
        <v>1.4625228519195561</v>
      </c>
      <c r="U57" s="153">
        <f t="shared" si="65"/>
        <v>-0.84095063985374918</v>
      </c>
      <c r="V57" s="153">
        <f t="shared" si="65"/>
        <v>1.2065813528336318</v>
      </c>
      <c r="W57" s="165">
        <f t="shared" si="65"/>
        <v>0.84095063985373619</v>
      </c>
    </row>
    <row r="58" spans="1:23">
      <c r="A58" s="468"/>
      <c r="B58" s="173" t="s">
        <v>239</v>
      </c>
      <c r="C58" s="154" t="s">
        <v>246</v>
      </c>
      <c r="D58" s="443">
        <v>26.52</v>
      </c>
      <c r="E58" s="443">
        <v>26.1</v>
      </c>
      <c r="F58" s="443">
        <v>25.79</v>
      </c>
      <c r="G58" s="443">
        <v>25.93</v>
      </c>
      <c r="H58" s="443">
        <v>25.86</v>
      </c>
      <c r="I58" s="443">
        <v>26.07</v>
      </c>
      <c r="J58" s="443">
        <v>25.86</v>
      </c>
      <c r="K58" s="444">
        <v>26.07</v>
      </c>
      <c r="M58" s="468"/>
      <c r="N58" s="173" t="s">
        <v>239</v>
      </c>
      <c r="O58" s="154" t="s">
        <v>246</v>
      </c>
      <c r="P58" s="153">
        <f t="shared" ref="P58:W58" si="66">(D58-$D$58)/$D$58*100</f>
        <v>0</v>
      </c>
      <c r="Q58" s="153">
        <f t="shared" si="66"/>
        <v>-1.583710407239812</v>
      </c>
      <c r="R58" s="153">
        <f t="shared" si="66"/>
        <v>-2.7526395173454015</v>
      </c>
      <c r="S58" s="153">
        <f t="shared" si="66"/>
        <v>-2.2247360482654592</v>
      </c>
      <c r="T58" s="153">
        <f t="shared" si="66"/>
        <v>-2.4886877828054303</v>
      </c>
      <c r="U58" s="153">
        <f t="shared" si="66"/>
        <v>-1.6968325791855179</v>
      </c>
      <c r="V58" s="153">
        <f t="shared" si="66"/>
        <v>-2.4886877828054303</v>
      </c>
      <c r="W58" s="165">
        <f t="shared" si="66"/>
        <v>-1.6968325791855179</v>
      </c>
    </row>
    <row r="59" spans="1:23">
      <c r="A59" s="468"/>
      <c r="B59" s="173" t="s">
        <v>258</v>
      </c>
      <c r="C59" s="154" t="s">
        <v>247</v>
      </c>
      <c r="D59" s="443">
        <v>26.71</v>
      </c>
      <c r="E59" s="443">
        <v>26.57</v>
      </c>
      <c r="F59" s="443">
        <v>26.47</v>
      </c>
      <c r="G59" s="443">
        <v>26.3</v>
      </c>
      <c r="H59" s="443">
        <v>26.06</v>
      </c>
      <c r="I59" s="443">
        <v>25.92</v>
      </c>
      <c r="J59" s="443">
        <v>26.02</v>
      </c>
      <c r="K59" s="444">
        <v>26.51</v>
      </c>
      <c r="M59" s="468"/>
      <c r="N59" s="173" t="s">
        <v>258</v>
      </c>
      <c r="O59" s="154" t="s">
        <v>247</v>
      </c>
      <c r="P59" s="153">
        <f t="shared" ref="P59:W59" si="67">(D59-$D$59)/$D$59*100</f>
        <v>0</v>
      </c>
      <c r="Q59" s="153">
        <f t="shared" si="67"/>
        <v>-0.52414825907899876</v>
      </c>
      <c r="R59" s="153">
        <f t="shared" si="67"/>
        <v>-0.89853987270685876</v>
      </c>
      <c r="S59" s="153">
        <f t="shared" si="67"/>
        <v>-1.5350056158742049</v>
      </c>
      <c r="T59" s="153">
        <f t="shared" si="67"/>
        <v>-2.4335454885810637</v>
      </c>
      <c r="U59" s="153">
        <f t="shared" si="67"/>
        <v>-2.9576937476600493</v>
      </c>
      <c r="V59" s="153">
        <f t="shared" si="67"/>
        <v>-2.5833021340322024</v>
      </c>
      <c r="W59" s="165">
        <f t="shared" si="67"/>
        <v>-0.74878322725570678</v>
      </c>
    </row>
    <row r="60" spans="1:23">
      <c r="A60" s="469"/>
      <c r="B60" s="174" t="s">
        <v>249</v>
      </c>
      <c r="C60" s="175" t="s">
        <v>248</v>
      </c>
      <c r="D60" s="446">
        <v>27.44</v>
      </c>
      <c r="E60" s="446">
        <v>26.47</v>
      </c>
      <c r="F60" s="446">
        <v>26.6</v>
      </c>
      <c r="G60" s="446">
        <v>26.22</v>
      </c>
      <c r="H60" s="446">
        <v>26.13</v>
      </c>
      <c r="I60" s="446">
        <v>26.1</v>
      </c>
      <c r="J60" s="446">
        <v>25.51</v>
      </c>
      <c r="K60" s="447">
        <v>24.88</v>
      </c>
      <c r="M60" s="469"/>
      <c r="N60" s="174" t="s">
        <v>249</v>
      </c>
      <c r="O60" s="175" t="s">
        <v>248</v>
      </c>
      <c r="P60" s="169">
        <f t="shared" ref="P60:W60" si="68">(D60-$D$60)/$D$60*100</f>
        <v>0</v>
      </c>
      <c r="Q60" s="169">
        <f t="shared" si="68"/>
        <v>-3.534985422740534</v>
      </c>
      <c r="R60" s="169">
        <f t="shared" si="68"/>
        <v>-3.0612244897959178</v>
      </c>
      <c r="S60" s="169">
        <f t="shared" si="68"/>
        <v>-4.4460641399416998</v>
      </c>
      <c r="T60" s="169">
        <f t="shared" si="68"/>
        <v>-4.7740524781341183</v>
      </c>
      <c r="U60" s="169">
        <f t="shared" si="68"/>
        <v>-4.8833819241982495</v>
      </c>
      <c r="V60" s="169">
        <f t="shared" si="68"/>
        <v>-7.0335276967930014</v>
      </c>
      <c r="W60" s="170">
        <f t="shared" si="68"/>
        <v>-9.3294460641399493</v>
      </c>
    </row>
  </sheetData>
  <autoFilter ref="A3:C3" xr:uid="{00000000-0009-0000-0000-000001000000}"/>
  <mergeCells count="20">
    <mergeCell ref="A4:A11"/>
    <mergeCell ref="A13:A20"/>
    <mergeCell ref="A22:A29"/>
    <mergeCell ref="A1:C1"/>
    <mergeCell ref="Y1:AB1"/>
    <mergeCell ref="Y22:Y29"/>
    <mergeCell ref="M1:O1"/>
    <mergeCell ref="M4:M11"/>
    <mergeCell ref="M13:M20"/>
    <mergeCell ref="Y4:Y11"/>
    <mergeCell ref="Y13:Y20"/>
    <mergeCell ref="A32:B32"/>
    <mergeCell ref="A53:A60"/>
    <mergeCell ref="A44:A51"/>
    <mergeCell ref="A35:A42"/>
    <mergeCell ref="M22:M29"/>
    <mergeCell ref="M35:M42"/>
    <mergeCell ref="M44:M51"/>
    <mergeCell ref="M53:M60"/>
    <mergeCell ref="M32:O32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I177"/>
  <sheetViews>
    <sheetView topLeftCell="A142" zoomScale="70" zoomScaleNormal="70" workbookViewId="0">
      <selection activeCell="M156" sqref="M156"/>
    </sheetView>
  </sheetViews>
  <sheetFormatPr defaultRowHeight="16.5"/>
  <cols>
    <col min="1" max="1" width="9" bestFit="1" customWidth="1"/>
    <col min="2" max="2" width="11.25" bestFit="1" customWidth="1"/>
    <col min="3" max="3" width="17.625" customWidth="1"/>
    <col min="4" max="4" width="10.5" customWidth="1"/>
    <col min="6" max="6" width="9" style="1"/>
    <col min="7" max="7" width="8.75" customWidth="1"/>
    <col min="8" max="10" width="9.25" customWidth="1"/>
    <col min="11" max="11" width="9.25" style="1" customWidth="1"/>
    <col min="13" max="13" width="11.125" customWidth="1"/>
    <col min="14" max="14" width="7.375" bestFit="1" customWidth="1"/>
    <col min="15" max="15" width="11.25" bestFit="1" customWidth="1"/>
    <col min="16" max="16" width="9.25" customWidth="1"/>
    <col min="23" max="23" width="11.25" bestFit="1" customWidth="1"/>
    <col min="25" max="25" width="10.125" bestFit="1" customWidth="1"/>
    <col min="27" max="27" width="11.25" bestFit="1" customWidth="1"/>
  </cols>
  <sheetData>
    <row r="1" spans="1:35" s="71" customFormat="1" ht="30.75" customHeight="1">
      <c r="A1" s="481" t="s">
        <v>125</v>
      </c>
      <c r="B1" s="481"/>
      <c r="F1" s="86"/>
      <c r="K1" s="86"/>
      <c r="M1" s="470" t="s">
        <v>252</v>
      </c>
      <c r="N1" s="471"/>
      <c r="O1" s="471"/>
      <c r="P1" s="472"/>
      <c r="Y1" s="478" t="s">
        <v>253</v>
      </c>
      <c r="Z1" s="479"/>
      <c r="AA1" s="480"/>
      <c r="AB1" s="82"/>
    </row>
    <row r="2" spans="1:35" s="71" customFormat="1" ht="26.25" customHeight="1">
      <c r="A2" s="477" t="s">
        <v>365</v>
      </c>
      <c r="B2" s="477"/>
      <c r="C2" s="85"/>
      <c r="F2" s="86"/>
      <c r="K2" s="86"/>
      <c r="AF2"/>
      <c r="AG2" s="83"/>
      <c r="AH2" s="84"/>
      <c r="AI2" s="84"/>
    </row>
    <row r="3" spans="1:35" ht="33">
      <c r="A3" s="88" t="s">
        <v>0</v>
      </c>
      <c r="B3" s="88" t="s">
        <v>128</v>
      </c>
      <c r="C3" s="316" t="s">
        <v>124</v>
      </c>
      <c r="D3" s="121" t="s">
        <v>199</v>
      </c>
      <c r="E3" s="122" t="s">
        <v>76</v>
      </c>
      <c r="F3" s="122" t="s">
        <v>89</v>
      </c>
      <c r="G3" s="122" t="s">
        <v>366</v>
      </c>
      <c r="H3" s="122" t="s">
        <v>367</v>
      </c>
      <c r="I3" s="122" t="s">
        <v>368</v>
      </c>
      <c r="J3" s="122" t="s">
        <v>369</v>
      </c>
      <c r="K3" s="122" t="s">
        <v>164</v>
      </c>
      <c r="M3" s="2" t="s">
        <v>198</v>
      </c>
      <c r="N3" s="104" t="s">
        <v>370</v>
      </c>
      <c r="O3" s="104" t="s">
        <v>128</v>
      </c>
      <c r="P3" s="122" t="s">
        <v>371</v>
      </c>
      <c r="Q3" s="122" t="s">
        <v>76</v>
      </c>
      <c r="R3" s="122" t="s">
        <v>89</v>
      </c>
      <c r="S3" s="122" t="s">
        <v>113</v>
      </c>
      <c r="T3" s="122" t="s">
        <v>372</v>
      </c>
      <c r="U3" s="122" t="s">
        <v>142</v>
      </c>
      <c r="V3" s="123" t="s">
        <v>369</v>
      </c>
      <c r="W3" s="122" t="s">
        <v>164</v>
      </c>
      <c r="Y3" s="2" t="s">
        <v>373</v>
      </c>
      <c r="Z3" s="208" t="s">
        <v>0</v>
      </c>
      <c r="AA3" s="208" t="s">
        <v>128</v>
      </c>
      <c r="AB3" s="121" t="s">
        <v>374</v>
      </c>
      <c r="AC3" s="122" t="s">
        <v>76</v>
      </c>
      <c r="AD3" s="122" t="s">
        <v>89</v>
      </c>
      <c r="AE3" s="122" t="s">
        <v>113</v>
      </c>
      <c r="AF3" s="122" t="s">
        <v>375</v>
      </c>
      <c r="AG3" s="122" t="s">
        <v>142</v>
      </c>
      <c r="AH3" s="122" t="s">
        <v>369</v>
      </c>
      <c r="AI3" s="122" t="s">
        <v>164</v>
      </c>
    </row>
    <row r="4" spans="1:35">
      <c r="A4" s="482" t="s">
        <v>3</v>
      </c>
      <c r="B4" s="477" t="s">
        <v>376</v>
      </c>
      <c r="C4" s="317" t="s">
        <v>115</v>
      </c>
      <c r="D4" s="215">
        <v>94</v>
      </c>
      <c r="E4" s="215">
        <v>94</v>
      </c>
      <c r="F4" s="215">
        <v>92</v>
      </c>
      <c r="G4" s="216">
        <v>90</v>
      </c>
      <c r="H4" s="216">
        <v>91</v>
      </c>
      <c r="I4" s="216">
        <v>90</v>
      </c>
      <c r="J4" s="215">
        <v>90</v>
      </c>
      <c r="K4" s="217">
        <v>92</v>
      </c>
      <c r="M4" s="453" t="s">
        <v>365</v>
      </c>
      <c r="N4" s="160" t="s">
        <v>3</v>
      </c>
      <c r="O4" s="161" t="s">
        <v>377</v>
      </c>
      <c r="P4" s="227">
        <v>94</v>
      </c>
      <c r="Q4" s="227">
        <v>93.5</v>
      </c>
      <c r="R4" s="216">
        <v>92</v>
      </c>
      <c r="S4" s="216">
        <v>90.5</v>
      </c>
      <c r="T4" s="216">
        <v>91</v>
      </c>
      <c r="U4" s="216">
        <v>90.5</v>
      </c>
      <c r="V4" s="215">
        <v>90</v>
      </c>
      <c r="W4" s="228">
        <v>92.5</v>
      </c>
      <c r="Y4" s="453" t="s">
        <v>365</v>
      </c>
      <c r="Z4" s="233" t="s">
        <v>3</v>
      </c>
      <c r="AA4" s="216" t="s">
        <v>230</v>
      </c>
      <c r="AB4" s="234">
        <f t="shared" ref="AB4:AI4" si="0">(P4-$P$4)/$P$4*100</f>
        <v>0</v>
      </c>
      <c r="AC4" s="234">
        <f t="shared" si="0"/>
        <v>-0.53191489361702127</v>
      </c>
      <c r="AD4" s="234">
        <f>(R4-$P$4)/$P$4*100</f>
        <v>-2.1276595744680851</v>
      </c>
      <c r="AE4" s="234">
        <f t="shared" si="0"/>
        <v>-3.7234042553191489</v>
      </c>
      <c r="AF4" s="234">
        <f t="shared" si="0"/>
        <v>-3.1914893617021276</v>
      </c>
      <c r="AG4" s="234">
        <f t="shared" si="0"/>
        <v>-3.7234042553191489</v>
      </c>
      <c r="AH4" s="234">
        <f t="shared" si="0"/>
        <v>-4.2553191489361701</v>
      </c>
      <c r="AI4" s="235">
        <f t="shared" si="0"/>
        <v>-1.5957446808510638</v>
      </c>
    </row>
    <row r="5" spans="1:35">
      <c r="A5" s="482"/>
      <c r="B5" s="477"/>
      <c r="C5" s="318" t="s">
        <v>115</v>
      </c>
      <c r="D5" s="207">
        <v>94</v>
      </c>
      <c r="E5" s="207">
        <v>93</v>
      </c>
      <c r="F5" s="207">
        <v>92</v>
      </c>
      <c r="G5" s="206">
        <v>91</v>
      </c>
      <c r="H5" s="206">
        <v>91</v>
      </c>
      <c r="I5" s="206">
        <v>91</v>
      </c>
      <c r="J5" s="207">
        <v>90</v>
      </c>
      <c r="K5" s="218">
        <v>93</v>
      </c>
      <c r="M5" s="453"/>
      <c r="N5" s="164" t="s">
        <v>378</v>
      </c>
      <c r="O5" s="152" t="s">
        <v>58</v>
      </c>
      <c r="P5" s="205">
        <v>97.5</v>
      </c>
      <c r="Q5" s="205">
        <v>97.5</v>
      </c>
      <c r="R5" s="206">
        <v>96</v>
      </c>
      <c r="S5" s="206">
        <v>95.5</v>
      </c>
      <c r="T5" s="206">
        <v>94</v>
      </c>
      <c r="U5" s="206">
        <v>93.5</v>
      </c>
      <c r="V5" s="207">
        <v>93.5</v>
      </c>
      <c r="W5" s="229">
        <v>96.5</v>
      </c>
      <c r="Y5" s="453"/>
      <c r="Z5" s="236" t="s">
        <v>116</v>
      </c>
      <c r="AA5" s="206" t="s">
        <v>58</v>
      </c>
      <c r="AB5" s="209">
        <f t="shared" ref="AB5:AI5" si="1">(P5-$P$5)/$P$5*100</f>
        <v>0</v>
      </c>
      <c r="AC5" s="209">
        <f t="shared" si="1"/>
        <v>0</v>
      </c>
      <c r="AD5" s="209">
        <f t="shared" si="1"/>
        <v>-1.5384615384615385</v>
      </c>
      <c r="AE5" s="209">
        <f t="shared" si="1"/>
        <v>-2.0512820512820511</v>
      </c>
      <c r="AF5" s="209">
        <f t="shared" si="1"/>
        <v>-3.5897435897435894</v>
      </c>
      <c r="AG5" s="209">
        <f t="shared" si="1"/>
        <v>-4.1025641025641022</v>
      </c>
      <c r="AH5" s="209">
        <f t="shared" si="1"/>
        <v>-4.1025641025641022</v>
      </c>
      <c r="AI5" s="237">
        <f t="shared" si="1"/>
        <v>-1.0256410256410255</v>
      </c>
    </row>
    <row r="6" spans="1:35">
      <c r="A6" s="482"/>
      <c r="B6" s="477"/>
      <c r="C6" s="319" t="s">
        <v>379</v>
      </c>
      <c r="D6" s="213">
        <f t="shared" ref="D6:K6" si="2">AVERAGE(D4:D5)</f>
        <v>94</v>
      </c>
      <c r="E6" s="214">
        <f t="shared" si="2"/>
        <v>93.5</v>
      </c>
      <c r="F6" s="213">
        <f t="shared" si="2"/>
        <v>92</v>
      </c>
      <c r="G6" s="214">
        <f t="shared" si="2"/>
        <v>90.5</v>
      </c>
      <c r="H6" s="214">
        <f t="shared" si="2"/>
        <v>91</v>
      </c>
      <c r="I6" s="214">
        <f t="shared" si="2"/>
        <v>90.5</v>
      </c>
      <c r="J6" s="214">
        <f t="shared" si="2"/>
        <v>90</v>
      </c>
      <c r="K6" s="219">
        <f t="shared" si="2"/>
        <v>92.5</v>
      </c>
      <c r="M6" s="453"/>
      <c r="N6" s="166" t="s">
        <v>119</v>
      </c>
      <c r="O6" s="152" t="s">
        <v>232</v>
      </c>
      <c r="P6" s="205">
        <v>89</v>
      </c>
      <c r="Q6" s="205">
        <v>87</v>
      </c>
      <c r="R6" s="206">
        <v>87</v>
      </c>
      <c r="S6" s="206">
        <v>88</v>
      </c>
      <c r="T6" s="206">
        <v>87.5</v>
      </c>
      <c r="U6" s="206">
        <v>87.5</v>
      </c>
      <c r="V6" s="207">
        <v>87.5</v>
      </c>
      <c r="W6" s="229">
        <v>87.5</v>
      </c>
      <c r="Y6" s="453"/>
      <c r="Z6" s="238" t="s">
        <v>119</v>
      </c>
      <c r="AA6" s="206" t="s">
        <v>232</v>
      </c>
      <c r="AB6" s="209">
        <f t="shared" ref="AB6:AI6" si="3">(P6-$P$6)/$P$6*100</f>
        <v>0</v>
      </c>
      <c r="AC6" s="209">
        <f t="shared" si="3"/>
        <v>-2.2471910112359552</v>
      </c>
      <c r="AD6" s="209">
        <f t="shared" si="3"/>
        <v>-2.2471910112359552</v>
      </c>
      <c r="AE6" s="209">
        <f t="shared" si="3"/>
        <v>-1.1235955056179776</v>
      </c>
      <c r="AF6" s="209">
        <f t="shared" si="3"/>
        <v>-1.6853932584269662</v>
      </c>
      <c r="AG6" s="209">
        <f t="shared" si="3"/>
        <v>-1.6853932584269662</v>
      </c>
      <c r="AH6" s="209">
        <f t="shared" si="3"/>
        <v>-1.6853932584269662</v>
      </c>
      <c r="AI6" s="237">
        <f t="shared" si="3"/>
        <v>-1.6853932584269662</v>
      </c>
    </row>
    <row r="7" spans="1:35">
      <c r="A7" s="482"/>
      <c r="B7" s="477"/>
      <c r="C7" s="318" t="s">
        <v>122</v>
      </c>
      <c r="D7" s="207">
        <v>104</v>
      </c>
      <c r="E7" s="207">
        <v>103</v>
      </c>
      <c r="F7" s="207">
        <v>102</v>
      </c>
      <c r="G7" s="206">
        <v>101</v>
      </c>
      <c r="H7" s="206">
        <v>102</v>
      </c>
      <c r="I7" s="206">
        <v>102</v>
      </c>
      <c r="J7" s="207">
        <v>102</v>
      </c>
      <c r="K7" s="218">
        <v>102</v>
      </c>
      <c r="M7" s="453"/>
      <c r="N7" s="166" t="s">
        <v>149</v>
      </c>
      <c r="O7" s="152" t="s">
        <v>380</v>
      </c>
      <c r="P7" s="205">
        <v>93</v>
      </c>
      <c r="Q7" s="205">
        <v>92.5</v>
      </c>
      <c r="R7" s="206">
        <v>92.5</v>
      </c>
      <c r="S7" s="206">
        <v>93.5</v>
      </c>
      <c r="T7" s="206">
        <v>93</v>
      </c>
      <c r="U7" s="206">
        <v>91.5</v>
      </c>
      <c r="V7" s="207">
        <v>91</v>
      </c>
      <c r="W7" s="229">
        <v>91</v>
      </c>
      <c r="Y7" s="453"/>
      <c r="Z7" s="238" t="s">
        <v>381</v>
      </c>
      <c r="AA7" s="206" t="s">
        <v>60</v>
      </c>
      <c r="AB7" s="209">
        <f t="shared" ref="AB7:AI7" si="4">(P7-$P$7)/$P$7*100</f>
        <v>0</v>
      </c>
      <c r="AC7" s="209">
        <f t="shared" si="4"/>
        <v>-0.53763440860215062</v>
      </c>
      <c r="AD7" s="209">
        <f t="shared" si="4"/>
        <v>-0.53763440860215062</v>
      </c>
      <c r="AE7" s="209">
        <f t="shared" si="4"/>
        <v>0.53763440860215062</v>
      </c>
      <c r="AF7" s="209">
        <f t="shared" si="4"/>
        <v>0</v>
      </c>
      <c r="AG7" s="209">
        <f t="shared" si="4"/>
        <v>-1.6129032258064515</v>
      </c>
      <c r="AH7" s="209">
        <f t="shared" si="4"/>
        <v>-2.1505376344086025</v>
      </c>
      <c r="AI7" s="237">
        <f t="shared" si="4"/>
        <v>-2.1505376344086025</v>
      </c>
    </row>
    <row r="8" spans="1:35">
      <c r="A8" s="482"/>
      <c r="B8" s="477"/>
      <c r="C8" s="318" t="s">
        <v>122</v>
      </c>
      <c r="D8" s="207">
        <v>104</v>
      </c>
      <c r="E8" s="207">
        <v>102</v>
      </c>
      <c r="F8" s="207">
        <v>103</v>
      </c>
      <c r="G8" s="206">
        <v>102</v>
      </c>
      <c r="H8" s="206">
        <v>102</v>
      </c>
      <c r="I8" s="206">
        <v>102</v>
      </c>
      <c r="J8" s="207">
        <v>102</v>
      </c>
      <c r="K8" s="218">
        <v>102</v>
      </c>
      <c r="M8" s="453"/>
      <c r="N8" s="166" t="s">
        <v>382</v>
      </c>
      <c r="O8" s="152" t="s">
        <v>61</v>
      </c>
      <c r="P8" s="205">
        <v>81.5</v>
      </c>
      <c r="Q8" s="205">
        <v>82</v>
      </c>
      <c r="R8" s="206">
        <v>82.5</v>
      </c>
      <c r="S8" s="206">
        <v>80.5</v>
      </c>
      <c r="T8" s="206">
        <v>80</v>
      </c>
      <c r="U8" s="206">
        <v>79</v>
      </c>
      <c r="V8" s="207">
        <v>78.5</v>
      </c>
      <c r="W8" s="229">
        <v>79</v>
      </c>
      <c r="Y8" s="453"/>
      <c r="Z8" s="238" t="s">
        <v>121</v>
      </c>
      <c r="AA8" s="206" t="s">
        <v>61</v>
      </c>
      <c r="AB8" s="209">
        <f t="shared" ref="AB8:AI8" si="5">(P8-$P$8)/$P$8*100</f>
        <v>0</v>
      </c>
      <c r="AC8" s="209">
        <f t="shared" si="5"/>
        <v>0.61349693251533743</v>
      </c>
      <c r="AD8" s="209">
        <f t="shared" si="5"/>
        <v>1.2269938650306749</v>
      </c>
      <c r="AE8" s="209">
        <f t="shared" si="5"/>
        <v>-1.2269938650306749</v>
      </c>
      <c r="AF8" s="209">
        <f t="shared" si="5"/>
        <v>-1.8404907975460123</v>
      </c>
      <c r="AG8" s="209">
        <f t="shared" si="5"/>
        <v>-3.0674846625766872</v>
      </c>
      <c r="AH8" s="209">
        <f t="shared" si="5"/>
        <v>-3.6809815950920246</v>
      </c>
      <c r="AI8" s="237">
        <f t="shared" si="5"/>
        <v>-3.0674846625766872</v>
      </c>
    </row>
    <row r="9" spans="1:35">
      <c r="A9" s="482"/>
      <c r="B9" s="477"/>
      <c r="C9" s="319" t="s">
        <v>379</v>
      </c>
      <c r="D9" s="214">
        <f t="shared" ref="D9:K9" si="6">AVERAGE(D7:D8)</f>
        <v>104</v>
      </c>
      <c r="E9" s="214">
        <f t="shared" si="6"/>
        <v>102.5</v>
      </c>
      <c r="F9" s="214">
        <f t="shared" si="6"/>
        <v>102.5</v>
      </c>
      <c r="G9" s="214">
        <f t="shared" si="6"/>
        <v>101.5</v>
      </c>
      <c r="H9" s="214">
        <f t="shared" si="6"/>
        <v>102</v>
      </c>
      <c r="I9" s="214">
        <f t="shared" si="6"/>
        <v>102</v>
      </c>
      <c r="J9" s="214">
        <f t="shared" si="6"/>
        <v>102</v>
      </c>
      <c r="K9" s="219">
        <f t="shared" si="6"/>
        <v>102</v>
      </c>
      <c r="L9" s="85"/>
      <c r="M9" s="453"/>
      <c r="N9" s="166" t="s">
        <v>383</v>
      </c>
      <c r="O9" s="152" t="s">
        <v>62</v>
      </c>
      <c r="P9" s="205">
        <v>94</v>
      </c>
      <c r="Q9" s="205">
        <v>94.5</v>
      </c>
      <c r="R9" s="206">
        <v>94</v>
      </c>
      <c r="S9" s="206">
        <v>96</v>
      </c>
      <c r="T9" s="206">
        <v>94</v>
      </c>
      <c r="U9" s="206">
        <v>94.5</v>
      </c>
      <c r="V9" s="207">
        <v>94.5</v>
      </c>
      <c r="W9" s="229">
        <v>95.5</v>
      </c>
      <c r="Y9" s="453"/>
      <c r="Z9" s="238" t="s">
        <v>105</v>
      </c>
      <c r="AA9" s="206" t="s">
        <v>384</v>
      </c>
      <c r="AB9" s="209">
        <f t="shared" ref="AB9:AI9" si="7">(P9-$P$9)/$P$9*100</f>
        <v>0</v>
      </c>
      <c r="AC9" s="209">
        <f t="shared" si="7"/>
        <v>0.53191489361702127</v>
      </c>
      <c r="AD9" s="209">
        <f t="shared" si="7"/>
        <v>0</v>
      </c>
      <c r="AE9" s="209">
        <f t="shared" si="7"/>
        <v>2.1276595744680851</v>
      </c>
      <c r="AF9" s="209">
        <f t="shared" si="7"/>
        <v>0</v>
      </c>
      <c r="AG9" s="209">
        <f t="shared" si="7"/>
        <v>0.53191489361702127</v>
      </c>
      <c r="AH9" s="209">
        <f t="shared" si="7"/>
        <v>0.53191489361702127</v>
      </c>
      <c r="AI9" s="237">
        <f t="shared" si="7"/>
        <v>1.5957446808510638</v>
      </c>
    </row>
    <row r="10" spans="1:35" ht="33">
      <c r="A10" s="482"/>
      <c r="B10" s="477"/>
      <c r="C10" s="320" t="s">
        <v>123</v>
      </c>
      <c r="D10" s="224">
        <v>0.9</v>
      </c>
      <c r="E10" s="224">
        <v>0.91</v>
      </c>
      <c r="F10" s="224">
        <v>0.9</v>
      </c>
      <c r="G10" s="225">
        <v>0.89</v>
      </c>
      <c r="H10" s="225">
        <v>0.89</v>
      </c>
      <c r="I10" s="225">
        <v>0.89</v>
      </c>
      <c r="J10" s="224">
        <v>0.88</v>
      </c>
      <c r="K10" s="226">
        <v>0.91</v>
      </c>
      <c r="M10" s="453"/>
      <c r="N10" s="166" t="s">
        <v>328</v>
      </c>
      <c r="O10" s="152" t="s">
        <v>63</v>
      </c>
      <c r="P10" s="205">
        <v>92</v>
      </c>
      <c r="Q10" s="205">
        <v>90</v>
      </c>
      <c r="R10" s="206">
        <v>88</v>
      </c>
      <c r="S10" s="206">
        <v>87.5</v>
      </c>
      <c r="T10" s="206">
        <v>89</v>
      </c>
      <c r="U10" s="206">
        <v>88.5</v>
      </c>
      <c r="V10" s="207">
        <v>89</v>
      </c>
      <c r="W10" s="229">
        <v>89.5</v>
      </c>
      <c r="Y10" s="453"/>
      <c r="Z10" s="238" t="s">
        <v>385</v>
      </c>
      <c r="AA10" s="206" t="s">
        <v>63</v>
      </c>
      <c r="AB10" s="209">
        <f t="shared" ref="AB10:AI10" si="8">(P10-$P$10)/$P$10*100</f>
        <v>0</v>
      </c>
      <c r="AC10" s="209">
        <f t="shared" si="8"/>
        <v>-2.1739130434782608</v>
      </c>
      <c r="AD10" s="209">
        <f t="shared" si="8"/>
        <v>-4.3478260869565215</v>
      </c>
      <c r="AE10" s="209">
        <f t="shared" si="8"/>
        <v>-4.8913043478260869</v>
      </c>
      <c r="AF10" s="209">
        <f t="shared" si="8"/>
        <v>-3.2608695652173911</v>
      </c>
      <c r="AG10" s="209">
        <f t="shared" si="8"/>
        <v>-3.804347826086957</v>
      </c>
      <c r="AH10" s="209">
        <f t="shared" si="8"/>
        <v>-3.2608695652173911</v>
      </c>
      <c r="AI10" s="237">
        <f t="shared" si="8"/>
        <v>-2.7173913043478262</v>
      </c>
    </row>
    <row r="11" spans="1:35">
      <c r="A11" s="482" t="s">
        <v>116</v>
      </c>
      <c r="B11" s="477" t="s">
        <v>386</v>
      </c>
      <c r="C11" s="317" t="s">
        <v>115</v>
      </c>
      <c r="D11" s="215">
        <v>98</v>
      </c>
      <c r="E11" s="215">
        <v>98</v>
      </c>
      <c r="F11" s="215">
        <v>96</v>
      </c>
      <c r="G11" s="216">
        <v>96</v>
      </c>
      <c r="H11" s="216">
        <v>94</v>
      </c>
      <c r="I11" s="216">
        <v>94</v>
      </c>
      <c r="J11" s="215">
        <v>93</v>
      </c>
      <c r="K11" s="217">
        <v>97</v>
      </c>
      <c r="M11" s="453"/>
      <c r="N11" s="167" t="s">
        <v>118</v>
      </c>
      <c r="O11" s="168" t="s">
        <v>64</v>
      </c>
      <c r="P11" s="184">
        <v>81</v>
      </c>
      <c r="Q11" s="184">
        <v>81.5</v>
      </c>
      <c r="R11" s="168">
        <v>81</v>
      </c>
      <c r="S11" s="230">
        <v>80</v>
      </c>
      <c r="T11" s="230">
        <v>80.5</v>
      </c>
      <c r="U11" s="231"/>
      <c r="V11" s="231"/>
      <c r="W11" s="232"/>
      <c r="Y11" s="453"/>
      <c r="Z11" s="239" t="s">
        <v>118</v>
      </c>
      <c r="AA11" s="240" t="s">
        <v>64</v>
      </c>
      <c r="AB11" s="241">
        <f>(P11-$P$11)/$P$11*100</f>
        <v>0</v>
      </c>
      <c r="AC11" s="241">
        <f>(Q11-$P$11)/$P$11*100</f>
        <v>0.61728395061728392</v>
      </c>
      <c r="AD11" s="241">
        <f>(R11-$P$11)/$P$11*100</f>
        <v>0</v>
      </c>
      <c r="AE11" s="241">
        <f>(S11-$P$11)/$P$11*100</f>
        <v>-1.2345679012345678</v>
      </c>
      <c r="AF11" s="241">
        <f>(T11-$P$11)/$P$11*100</f>
        <v>-0.61728395061728392</v>
      </c>
      <c r="AG11" s="241"/>
      <c r="AH11" s="241"/>
      <c r="AI11" s="242"/>
    </row>
    <row r="12" spans="1:35">
      <c r="A12" s="482"/>
      <c r="B12" s="477"/>
      <c r="C12" s="318" t="s">
        <v>115</v>
      </c>
      <c r="D12" s="207">
        <v>97</v>
      </c>
      <c r="E12" s="207">
        <v>97</v>
      </c>
      <c r="F12" s="207">
        <v>96</v>
      </c>
      <c r="G12" s="206">
        <v>95</v>
      </c>
      <c r="H12" s="206">
        <v>94</v>
      </c>
      <c r="I12" s="206">
        <v>93</v>
      </c>
      <c r="J12" s="207">
        <v>94</v>
      </c>
      <c r="K12" s="218">
        <v>96</v>
      </c>
      <c r="M12" s="2" t="s">
        <v>198</v>
      </c>
      <c r="N12" s="326" t="s">
        <v>299</v>
      </c>
      <c r="O12" s="326" t="s">
        <v>387</v>
      </c>
      <c r="P12" s="129" t="s">
        <v>145</v>
      </c>
      <c r="Q12" s="129" t="s">
        <v>76</v>
      </c>
      <c r="R12" s="129" t="s">
        <v>388</v>
      </c>
      <c r="S12" s="129" t="s">
        <v>113</v>
      </c>
      <c r="T12" s="129" t="s">
        <v>114</v>
      </c>
      <c r="U12" s="129" t="s">
        <v>368</v>
      </c>
      <c r="V12" s="130" t="s">
        <v>389</v>
      </c>
      <c r="W12" s="129" t="s">
        <v>164</v>
      </c>
      <c r="Y12" s="2" t="s">
        <v>198</v>
      </c>
      <c r="Z12" s="210" t="s">
        <v>0</v>
      </c>
      <c r="AA12" s="210" t="s">
        <v>128</v>
      </c>
      <c r="AB12" s="211" t="s">
        <v>199</v>
      </c>
      <c r="AC12" s="129" t="s">
        <v>76</v>
      </c>
      <c r="AD12" s="129" t="s">
        <v>89</v>
      </c>
      <c r="AE12" s="129" t="s">
        <v>113</v>
      </c>
      <c r="AF12" s="129" t="s">
        <v>390</v>
      </c>
      <c r="AG12" s="129" t="s">
        <v>142</v>
      </c>
      <c r="AH12" s="129" t="s">
        <v>146</v>
      </c>
      <c r="AI12" s="129" t="s">
        <v>164</v>
      </c>
    </row>
    <row r="13" spans="1:35">
      <c r="A13" s="482"/>
      <c r="B13" s="477"/>
      <c r="C13" s="319" t="s">
        <v>391</v>
      </c>
      <c r="D13" s="214">
        <f t="shared" ref="D13:K13" si="9">AVERAGE(D11:D12)</f>
        <v>97.5</v>
      </c>
      <c r="E13" s="214">
        <f t="shared" si="9"/>
        <v>97.5</v>
      </c>
      <c r="F13" s="214">
        <f t="shared" si="9"/>
        <v>96</v>
      </c>
      <c r="G13" s="214">
        <f t="shared" si="9"/>
        <v>95.5</v>
      </c>
      <c r="H13" s="214">
        <f t="shared" si="9"/>
        <v>94</v>
      </c>
      <c r="I13" s="214">
        <f t="shared" si="9"/>
        <v>93.5</v>
      </c>
      <c r="J13" s="214">
        <f t="shared" si="9"/>
        <v>93.5</v>
      </c>
      <c r="K13" s="219">
        <f t="shared" si="9"/>
        <v>96.5</v>
      </c>
      <c r="M13" s="453" t="s">
        <v>209</v>
      </c>
      <c r="N13" s="171" t="s">
        <v>295</v>
      </c>
      <c r="O13" s="172" t="s">
        <v>200</v>
      </c>
      <c r="P13" s="220">
        <v>92.5</v>
      </c>
      <c r="Q13" s="220">
        <v>94</v>
      </c>
      <c r="R13" s="172">
        <v>95</v>
      </c>
      <c r="S13" s="172">
        <f>AVERAGE(G63:G64)</f>
        <v>96</v>
      </c>
      <c r="T13" s="172">
        <f>AVERAGE(H63:H64)</f>
        <v>94</v>
      </c>
      <c r="U13" s="172">
        <f t="shared" ref="U13:V13" si="10">AVERAGE(I63:I64)</f>
        <v>94</v>
      </c>
      <c r="V13" s="172">
        <f t="shared" si="10"/>
        <v>93.5</v>
      </c>
      <c r="W13" s="186">
        <f>AVERAGE(K63:K64)</f>
        <v>94.5</v>
      </c>
      <c r="Y13" s="453" t="s">
        <v>392</v>
      </c>
      <c r="Z13" s="171" t="s">
        <v>393</v>
      </c>
      <c r="AA13" s="172" t="s">
        <v>200</v>
      </c>
      <c r="AB13" s="234">
        <f t="shared" ref="AB13:AF13" si="11">(P13-$P$13)/$P$13*100</f>
        <v>0</v>
      </c>
      <c r="AC13" s="234">
        <f t="shared" si="11"/>
        <v>1.6216216216216217</v>
      </c>
      <c r="AD13" s="234">
        <f t="shared" si="11"/>
        <v>2.7027027027027026</v>
      </c>
      <c r="AE13" s="234">
        <f t="shared" si="11"/>
        <v>3.7837837837837842</v>
      </c>
      <c r="AF13" s="234">
        <f t="shared" si="11"/>
        <v>1.6216216216216217</v>
      </c>
      <c r="AG13" s="234">
        <f>(U13-$P$13)/$P$13*100</f>
        <v>1.6216216216216217</v>
      </c>
      <c r="AH13" s="234">
        <f>(V13-$P$13)/$P$13*100</f>
        <v>1.0810810810810811</v>
      </c>
      <c r="AI13" s="235">
        <f>(W13-$P$13)/$P$13*100</f>
        <v>2.1621621621621623</v>
      </c>
    </row>
    <row r="14" spans="1:35">
      <c r="A14" s="482"/>
      <c r="B14" s="477"/>
      <c r="C14" s="318" t="s">
        <v>122</v>
      </c>
      <c r="D14" s="207">
        <v>105</v>
      </c>
      <c r="E14" s="207">
        <v>105</v>
      </c>
      <c r="F14" s="207">
        <v>105</v>
      </c>
      <c r="G14" s="206">
        <v>105</v>
      </c>
      <c r="H14" s="206">
        <v>105</v>
      </c>
      <c r="I14" s="206">
        <v>104</v>
      </c>
      <c r="J14" s="207">
        <v>106</v>
      </c>
      <c r="K14" s="218">
        <v>106</v>
      </c>
      <c r="M14" s="453"/>
      <c r="N14" s="166" t="s">
        <v>181</v>
      </c>
      <c r="O14" s="154" t="s">
        <v>189</v>
      </c>
      <c r="P14" s="151">
        <v>87.5</v>
      </c>
      <c r="Q14" s="151">
        <v>84.5</v>
      </c>
      <c r="R14" s="154">
        <v>83.5</v>
      </c>
      <c r="S14" s="154">
        <f>AVERAGE(G70:G71)</f>
        <v>81.5</v>
      </c>
      <c r="T14" s="154">
        <f>AVERAGE(H70:H71)</f>
        <v>82</v>
      </c>
      <c r="U14" s="154">
        <f t="shared" ref="U14:W14" si="12">AVERAGE(I70:I71)</f>
        <v>81</v>
      </c>
      <c r="V14" s="154">
        <f t="shared" si="12"/>
        <v>81</v>
      </c>
      <c r="W14" s="187">
        <f t="shared" si="12"/>
        <v>80.5</v>
      </c>
      <c r="Y14" s="453"/>
      <c r="Z14" s="166" t="s">
        <v>394</v>
      </c>
      <c r="AA14" s="154" t="s">
        <v>189</v>
      </c>
      <c r="AB14" s="209">
        <f t="shared" ref="AB14:AF14" si="13">(P14-$P$14)/$P$14*100</f>
        <v>0</v>
      </c>
      <c r="AC14" s="209">
        <f t="shared" si="13"/>
        <v>-3.4285714285714288</v>
      </c>
      <c r="AD14" s="209">
        <f t="shared" si="13"/>
        <v>-4.5714285714285712</v>
      </c>
      <c r="AE14" s="209">
        <f t="shared" si="13"/>
        <v>-6.8571428571428577</v>
      </c>
      <c r="AF14" s="209">
        <f t="shared" si="13"/>
        <v>-6.2857142857142865</v>
      </c>
      <c r="AG14" s="209">
        <f>(U14-$P$14)/$P$14*100</f>
        <v>-7.4285714285714288</v>
      </c>
      <c r="AH14" s="209">
        <f>(V14-$P$14)/$P$14*100</f>
        <v>-7.4285714285714288</v>
      </c>
      <c r="AI14" s="237">
        <f>(W14-$P$14)/$P$14*100</f>
        <v>-8</v>
      </c>
    </row>
    <row r="15" spans="1:35">
      <c r="A15" s="482"/>
      <c r="B15" s="477"/>
      <c r="C15" s="318" t="s">
        <v>122</v>
      </c>
      <c r="D15" s="207">
        <v>106</v>
      </c>
      <c r="E15" s="207">
        <v>105</v>
      </c>
      <c r="F15" s="207">
        <v>105</v>
      </c>
      <c r="G15" s="206">
        <v>104</v>
      </c>
      <c r="H15" s="206">
        <v>104</v>
      </c>
      <c r="I15" s="206">
        <v>105</v>
      </c>
      <c r="J15" s="207">
        <v>106</v>
      </c>
      <c r="K15" s="218">
        <v>106</v>
      </c>
      <c r="M15" s="453"/>
      <c r="N15" s="166" t="s">
        <v>182</v>
      </c>
      <c r="O15" s="154" t="s">
        <v>190</v>
      </c>
      <c r="P15" s="151">
        <v>92</v>
      </c>
      <c r="Q15" s="151">
        <v>92</v>
      </c>
      <c r="R15" s="154">
        <v>90.5</v>
      </c>
      <c r="S15" s="154">
        <f>AVERAGE(G77:G78)</f>
        <v>90.5</v>
      </c>
      <c r="T15" s="154">
        <f>AVERAGE(H77:H78)</f>
        <v>90.5</v>
      </c>
      <c r="U15" s="154">
        <f t="shared" ref="U15:W15" si="14">AVERAGE(I77:I78)</f>
        <v>89.5</v>
      </c>
      <c r="V15" s="154">
        <f t="shared" si="14"/>
        <v>90</v>
      </c>
      <c r="W15" s="187">
        <f t="shared" si="14"/>
        <v>88</v>
      </c>
      <c r="Y15" s="453"/>
      <c r="Z15" s="166" t="s">
        <v>395</v>
      </c>
      <c r="AA15" s="154" t="s">
        <v>190</v>
      </c>
      <c r="AB15" s="209">
        <f t="shared" ref="AB15:AF15" si="15">(P15-$P$15)/$P$15*100</f>
        <v>0</v>
      </c>
      <c r="AC15" s="209">
        <f t="shared" si="15"/>
        <v>0</v>
      </c>
      <c r="AD15" s="209">
        <f t="shared" si="15"/>
        <v>-1.6304347826086956</v>
      </c>
      <c r="AE15" s="209">
        <f t="shared" si="15"/>
        <v>-1.6304347826086956</v>
      </c>
      <c r="AF15" s="209">
        <f t="shared" si="15"/>
        <v>-1.6304347826086956</v>
      </c>
      <c r="AG15" s="209">
        <f>(U15-$P$15)/$P$15*100</f>
        <v>-2.7173913043478262</v>
      </c>
      <c r="AH15" s="209">
        <f>(V15-$P$15)/$P$15*100</f>
        <v>-2.1739130434782608</v>
      </c>
      <c r="AI15" s="237">
        <f>(W15-$P$15)/$P$15*100</f>
        <v>-4.3478260869565215</v>
      </c>
    </row>
    <row r="16" spans="1:35">
      <c r="A16" s="482"/>
      <c r="B16" s="477"/>
      <c r="C16" s="319" t="s">
        <v>396</v>
      </c>
      <c r="D16" s="214">
        <f t="shared" ref="D16:K16" si="16">AVERAGE(D14:D15)</f>
        <v>105.5</v>
      </c>
      <c r="E16" s="214">
        <f t="shared" si="16"/>
        <v>105</v>
      </c>
      <c r="F16" s="214">
        <f t="shared" si="16"/>
        <v>105</v>
      </c>
      <c r="G16" s="214">
        <f t="shared" si="16"/>
        <v>104.5</v>
      </c>
      <c r="H16" s="214">
        <f t="shared" si="16"/>
        <v>104.5</v>
      </c>
      <c r="I16" s="214">
        <f t="shared" si="16"/>
        <v>104.5</v>
      </c>
      <c r="J16" s="214">
        <f t="shared" si="16"/>
        <v>106</v>
      </c>
      <c r="K16" s="219">
        <f t="shared" si="16"/>
        <v>106</v>
      </c>
      <c r="M16" s="453"/>
      <c r="N16" s="166" t="s">
        <v>397</v>
      </c>
      <c r="O16" s="154" t="s">
        <v>191</v>
      </c>
      <c r="P16" s="151">
        <v>97.5</v>
      </c>
      <c r="Q16" s="151">
        <v>97.5</v>
      </c>
      <c r="R16" s="154">
        <v>98</v>
      </c>
      <c r="S16" s="154">
        <f>AVERAGE(G84:G85)</f>
        <v>97</v>
      </c>
      <c r="T16" s="154">
        <f>AVERAGE(H84:H85)</f>
        <v>95</v>
      </c>
      <c r="U16" s="154">
        <f t="shared" ref="U16:W16" si="17">AVERAGE(I84:I85)</f>
        <v>95</v>
      </c>
      <c r="V16" s="154">
        <f t="shared" si="17"/>
        <v>96</v>
      </c>
      <c r="W16" s="187">
        <f t="shared" si="17"/>
        <v>97</v>
      </c>
      <c r="Y16" s="453"/>
      <c r="Z16" s="166" t="s">
        <v>398</v>
      </c>
      <c r="AA16" s="154" t="s">
        <v>191</v>
      </c>
      <c r="AB16" s="209">
        <f t="shared" ref="AB16:AF16" si="18">(P16-$P$16)/$P$16*100</f>
        <v>0</v>
      </c>
      <c r="AC16" s="209">
        <f t="shared" si="18"/>
        <v>0</v>
      </c>
      <c r="AD16" s="209">
        <f t="shared" si="18"/>
        <v>0.51282051282051277</v>
      </c>
      <c r="AE16" s="209">
        <f t="shared" si="18"/>
        <v>-0.51282051282051277</v>
      </c>
      <c r="AF16" s="209">
        <f t="shared" si="18"/>
        <v>-2.5641025641025639</v>
      </c>
      <c r="AG16" s="209">
        <f>(U16-$P$16)/$P$16*100</f>
        <v>-2.5641025641025639</v>
      </c>
      <c r="AH16" s="209">
        <f>(V16-$P$16)/$P$16*100</f>
        <v>-1.5384615384615385</v>
      </c>
      <c r="AI16" s="237">
        <f>(W16-$P$16)/$P$16*100</f>
        <v>-0.51282051282051277</v>
      </c>
    </row>
    <row r="17" spans="1:35" ht="33">
      <c r="A17" s="482"/>
      <c r="B17" s="477"/>
      <c r="C17" s="320" t="s">
        <v>123</v>
      </c>
      <c r="D17" s="224">
        <v>0.92</v>
      </c>
      <c r="E17" s="224">
        <v>0.93</v>
      </c>
      <c r="F17" s="224">
        <v>0.91</v>
      </c>
      <c r="G17" s="225">
        <v>0.91</v>
      </c>
      <c r="H17" s="225">
        <v>0.9</v>
      </c>
      <c r="I17" s="225">
        <v>0.89</v>
      </c>
      <c r="J17" s="224">
        <v>0.88</v>
      </c>
      <c r="K17" s="226">
        <v>0.91</v>
      </c>
      <c r="M17" s="453"/>
      <c r="N17" s="166" t="s">
        <v>399</v>
      </c>
      <c r="O17" s="154" t="s">
        <v>192</v>
      </c>
      <c r="P17" s="151">
        <v>99</v>
      </c>
      <c r="Q17" s="151">
        <v>97</v>
      </c>
      <c r="R17" s="154">
        <v>97</v>
      </c>
      <c r="S17" s="154">
        <f>AVERAGE(G91:G92)</f>
        <v>97</v>
      </c>
      <c r="T17" s="154">
        <f>AVERAGE(H91:H92)</f>
        <v>97</v>
      </c>
      <c r="U17" s="154">
        <f t="shared" ref="U17:W17" si="19">AVERAGE(I91:I92)</f>
        <v>96.5</v>
      </c>
      <c r="V17" s="154">
        <f t="shared" si="19"/>
        <v>96</v>
      </c>
      <c r="W17" s="187">
        <f t="shared" si="19"/>
        <v>96.5</v>
      </c>
      <c r="Y17" s="453"/>
      <c r="Z17" s="166" t="s">
        <v>203</v>
      </c>
      <c r="AA17" s="154" t="s">
        <v>192</v>
      </c>
      <c r="AB17" s="209">
        <f t="shared" ref="AB17:AF17" si="20">(P17-$P$17)/$P$17*100</f>
        <v>0</v>
      </c>
      <c r="AC17" s="209">
        <f t="shared" si="20"/>
        <v>-2.0202020202020203</v>
      </c>
      <c r="AD17" s="209">
        <f t="shared" si="20"/>
        <v>-2.0202020202020203</v>
      </c>
      <c r="AE17" s="209">
        <f t="shared" si="20"/>
        <v>-2.0202020202020203</v>
      </c>
      <c r="AF17" s="209">
        <f t="shared" si="20"/>
        <v>-2.0202020202020203</v>
      </c>
      <c r="AG17" s="209">
        <f>(U17-$P$17)/$P$17*100</f>
        <v>-2.5252525252525251</v>
      </c>
      <c r="AH17" s="209">
        <f>(V17-$P$17)/$P$17*100</f>
        <v>-3.0303030303030303</v>
      </c>
      <c r="AI17" s="237">
        <f>(W17-$P$17)/$P$17*100</f>
        <v>-2.5252525252525251</v>
      </c>
    </row>
    <row r="18" spans="1:35">
      <c r="A18" s="477" t="s">
        <v>119</v>
      </c>
      <c r="B18" s="477" t="s">
        <v>232</v>
      </c>
      <c r="C18" s="317" t="s">
        <v>115</v>
      </c>
      <c r="D18" s="215">
        <v>89</v>
      </c>
      <c r="E18" s="215">
        <v>87</v>
      </c>
      <c r="F18" s="215">
        <v>87</v>
      </c>
      <c r="G18" s="216">
        <v>88</v>
      </c>
      <c r="H18" s="216">
        <v>87</v>
      </c>
      <c r="I18" s="216">
        <v>88</v>
      </c>
      <c r="J18" s="215">
        <v>88</v>
      </c>
      <c r="K18" s="217">
        <v>87</v>
      </c>
      <c r="M18" s="453"/>
      <c r="N18" s="173" t="s">
        <v>172</v>
      </c>
      <c r="O18" s="154" t="s">
        <v>193</v>
      </c>
      <c r="P18" s="151">
        <v>100.5</v>
      </c>
      <c r="Q18" s="151">
        <v>99</v>
      </c>
      <c r="R18" s="154">
        <v>99</v>
      </c>
      <c r="S18" s="154">
        <f>AVERAGE(G98:G99)</f>
        <v>98.5</v>
      </c>
      <c r="T18" s="154">
        <f>AVERAGE(H98:H99)</f>
        <v>97</v>
      </c>
      <c r="U18" s="154">
        <f t="shared" ref="U18:W18" si="21">AVERAGE(I98:I99)</f>
        <v>96.5</v>
      </c>
      <c r="V18" s="154">
        <f t="shared" si="21"/>
        <v>98</v>
      </c>
      <c r="W18" s="187">
        <f t="shared" si="21"/>
        <v>97.5</v>
      </c>
      <c r="Y18" s="453"/>
      <c r="Z18" s="173" t="s">
        <v>172</v>
      </c>
      <c r="AA18" s="154" t="s">
        <v>193</v>
      </c>
      <c r="AB18" s="209">
        <f t="shared" ref="AB18:AF18" si="22">(P18-$P$18)/$P$18*100</f>
        <v>0</v>
      </c>
      <c r="AC18" s="209">
        <f t="shared" si="22"/>
        <v>-1.4925373134328357</v>
      </c>
      <c r="AD18" s="209">
        <f t="shared" si="22"/>
        <v>-1.4925373134328357</v>
      </c>
      <c r="AE18" s="209">
        <f t="shared" si="22"/>
        <v>-1.9900497512437811</v>
      </c>
      <c r="AF18" s="209">
        <f t="shared" si="22"/>
        <v>-3.4825870646766171</v>
      </c>
      <c r="AG18" s="209">
        <f>(U18-$P$18)/$P$18*100</f>
        <v>-3.9800995024875623</v>
      </c>
      <c r="AH18" s="209">
        <f>(V18-$P$18)/$P$18*100</f>
        <v>-2.4875621890547266</v>
      </c>
      <c r="AI18" s="237">
        <f>(W18-$P$18)/$P$18*100</f>
        <v>-2.9850746268656714</v>
      </c>
    </row>
    <row r="19" spans="1:35">
      <c r="A19" s="477"/>
      <c r="B19" s="477"/>
      <c r="C19" s="318" t="s">
        <v>115</v>
      </c>
      <c r="D19" s="207">
        <v>89</v>
      </c>
      <c r="E19" s="207">
        <v>87</v>
      </c>
      <c r="F19" s="207">
        <v>87</v>
      </c>
      <c r="G19" s="206">
        <v>88</v>
      </c>
      <c r="H19" s="206">
        <v>88</v>
      </c>
      <c r="I19" s="206">
        <v>87</v>
      </c>
      <c r="J19" s="207">
        <v>87</v>
      </c>
      <c r="K19" s="218">
        <v>88</v>
      </c>
      <c r="M19" s="453"/>
      <c r="N19" s="173" t="s">
        <v>346</v>
      </c>
      <c r="O19" s="154" t="s">
        <v>194</v>
      </c>
      <c r="P19" s="151">
        <v>91</v>
      </c>
      <c r="Q19" s="151">
        <v>90.5</v>
      </c>
      <c r="R19" s="154">
        <v>89.5</v>
      </c>
      <c r="S19" s="154">
        <f>AVERAGE(G105:G106)</f>
        <v>90</v>
      </c>
      <c r="T19" s="154">
        <f>AVERAGE(H105:H106)</f>
        <v>89</v>
      </c>
      <c r="U19" s="154">
        <f t="shared" ref="U19:W19" si="23">AVERAGE(I105:I106)</f>
        <v>89</v>
      </c>
      <c r="V19" s="154">
        <f t="shared" si="23"/>
        <v>88.5</v>
      </c>
      <c r="W19" s="187">
        <f t="shared" si="23"/>
        <v>88</v>
      </c>
      <c r="Y19" s="453"/>
      <c r="Z19" s="173" t="s">
        <v>174</v>
      </c>
      <c r="AA19" s="154" t="s">
        <v>194</v>
      </c>
      <c r="AB19" s="209">
        <f t="shared" ref="AB19:AF19" si="24">(P19-$P$19)/$P$19*100</f>
        <v>0</v>
      </c>
      <c r="AC19" s="209">
        <f t="shared" si="24"/>
        <v>-0.5494505494505495</v>
      </c>
      <c r="AD19" s="209">
        <f t="shared" si="24"/>
        <v>-1.6483516483516485</v>
      </c>
      <c r="AE19" s="209">
        <f t="shared" si="24"/>
        <v>-1.098901098901099</v>
      </c>
      <c r="AF19" s="209">
        <f t="shared" si="24"/>
        <v>-2.197802197802198</v>
      </c>
      <c r="AG19" s="209">
        <f>(U19-$P$19)/$P$19*100</f>
        <v>-2.197802197802198</v>
      </c>
      <c r="AH19" s="209">
        <f>(V19-$P$19)/$P$19*100</f>
        <v>-2.7472527472527473</v>
      </c>
      <c r="AI19" s="237">
        <f>(W19-$P$19)/$P$19*100</f>
        <v>-3.296703296703297</v>
      </c>
    </row>
    <row r="20" spans="1:35">
      <c r="A20" s="477"/>
      <c r="B20" s="477"/>
      <c r="C20" s="319" t="s">
        <v>379</v>
      </c>
      <c r="D20" s="214">
        <f t="shared" ref="D20:K20" si="25">AVERAGE(D18:D19)</f>
        <v>89</v>
      </c>
      <c r="E20" s="214">
        <f t="shared" si="25"/>
        <v>87</v>
      </c>
      <c r="F20" s="214">
        <f t="shared" si="25"/>
        <v>87</v>
      </c>
      <c r="G20" s="214">
        <f t="shared" si="25"/>
        <v>88</v>
      </c>
      <c r="H20" s="214">
        <f t="shared" si="25"/>
        <v>87.5</v>
      </c>
      <c r="I20" s="214">
        <f t="shared" si="25"/>
        <v>87.5</v>
      </c>
      <c r="J20" s="214">
        <f t="shared" si="25"/>
        <v>87.5</v>
      </c>
      <c r="K20" s="219">
        <f t="shared" si="25"/>
        <v>87.5</v>
      </c>
      <c r="M20" s="453"/>
      <c r="N20" s="174" t="s">
        <v>207</v>
      </c>
      <c r="O20" s="175" t="s">
        <v>195</v>
      </c>
      <c r="P20" s="222">
        <v>93.5</v>
      </c>
      <c r="Q20" s="222">
        <v>94</v>
      </c>
      <c r="R20" s="175">
        <v>95</v>
      </c>
      <c r="S20" s="175">
        <f>AVERAGE(G112:G113)</f>
        <v>93</v>
      </c>
      <c r="T20" s="175">
        <f>AVERAGE(H112:H113)</f>
        <v>93.5</v>
      </c>
      <c r="U20" s="175">
        <f t="shared" ref="U20:W20" si="26">AVERAGE(I112:I113)</f>
        <v>93</v>
      </c>
      <c r="V20" s="175">
        <f t="shared" si="26"/>
        <v>93</v>
      </c>
      <c r="W20" s="190">
        <f t="shared" si="26"/>
        <v>93.5</v>
      </c>
      <c r="Y20" s="453"/>
      <c r="Z20" s="174" t="s">
        <v>207</v>
      </c>
      <c r="AA20" s="175" t="s">
        <v>195</v>
      </c>
      <c r="AB20" s="243">
        <f t="shared" ref="AB20:AF20" si="27">(P20-$P$20)/$P$20*100</f>
        <v>0</v>
      </c>
      <c r="AC20" s="243">
        <f t="shared" si="27"/>
        <v>0.53475935828876997</v>
      </c>
      <c r="AD20" s="243">
        <f t="shared" si="27"/>
        <v>1.6042780748663104</v>
      </c>
      <c r="AE20" s="243">
        <f t="shared" si="27"/>
        <v>-0.53475935828876997</v>
      </c>
      <c r="AF20" s="243">
        <f t="shared" si="27"/>
        <v>0</v>
      </c>
      <c r="AG20" s="243">
        <f>(U20-$P$20)/$P$20*100</f>
        <v>-0.53475935828876997</v>
      </c>
      <c r="AH20" s="243">
        <f>(V20-$P$20)/$P$20*100</f>
        <v>-0.53475935828876997</v>
      </c>
      <c r="AI20" s="244">
        <f>(W20-$P$20)/$P$20*100</f>
        <v>0</v>
      </c>
    </row>
    <row r="21" spans="1:35">
      <c r="A21" s="477"/>
      <c r="B21" s="477"/>
      <c r="C21" s="318" t="s">
        <v>122</v>
      </c>
      <c r="D21" s="207">
        <v>97</v>
      </c>
      <c r="E21" s="207">
        <v>98</v>
      </c>
      <c r="F21" s="207">
        <v>97</v>
      </c>
      <c r="G21" s="206">
        <v>99</v>
      </c>
      <c r="H21" s="206">
        <v>97</v>
      </c>
      <c r="I21" s="206">
        <v>98</v>
      </c>
      <c r="J21" s="207">
        <v>97</v>
      </c>
      <c r="K21" s="218">
        <v>97</v>
      </c>
      <c r="M21" s="326" t="s">
        <v>198</v>
      </c>
      <c r="N21" s="326" t="s">
        <v>299</v>
      </c>
      <c r="O21" s="326" t="s">
        <v>128</v>
      </c>
      <c r="P21" s="132" t="s">
        <v>145</v>
      </c>
      <c r="Q21" s="132" t="s">
        <v>76</v>
      </c>
      <c r="R21" s="132" t="s">
        <v>358</v>
      </c>
      <c r="S21" s="132" t="s">
        <v>113</v>
      </c>
      <c r="T21" s="132" t="s">
        <v>114</v>
      </c>
      <c r="U21" s="132" t="s">
        <v>142</v>
      </c>
      <c r="V21" s="133" t="s">
        <v>146</v>
      </c>
      <c r="W21" s="132" t="s">
        <v>309</v>
      </c>
      <c r="Y21" s="326" t="s">
        <v>400</v>
      </c>
      <c r="Z21" s="326" t="s">
        <v>299</v>
      </c>
      <c r="AA21" s="326" t="s">
        <v>128</v>
      </c>
      <c r="AB21" s="132" t="s">
        <v>145</v>
      </c>
      <c r="AC21" s="132" t="s">
        <v>76</v>
      </c>
      <c r="AD21" s="132" t="s">
        <v>89</v>
      </c>
      <c r="AE21" s="132" t="s">
        <v>113</v>
      </c>
      <c r="AF21" s="132" t="s">
        <v>114</v>
      </c>
      <c r="AG21" s="132" t="s">
        <v>142</v>
      </c>
      <c r="AH21" s="133" t="s">
        <v>146</v>
      </c>
      <c r="AI21" s="132" t="s">
        <v>164</v>
      </c>
    </row>
    <row r="22" spans="1:35">
      <c r="A22" s="477"/>
      <c r="B22" s="477"/>
      <c r="C22" s="318" t="s">
        <v>122</v>
      </c>
      <c r="D22" s="207">
        <v>98</v>
      </c>
      <c r="E22" s="207">
        <v>98</v>
      </c>
      <c r="F22" s="207">
        <v>98</v>
      </c>
      <c r="G22" s="206">
        <v>98</v>
      </c>
      <c r="H22" s="206">
        <v>97</v>
      </c>
      <c r="I22" s="206">
        <v>98</v>
      </c>
      <c r="J22" s="207">
        <v>97</v>
      </c>
      <c r="K22" s="218">
        <v>96</v>
      </c>
      <c r="M22" s="467" t="s">
        <v>401</v>
      </c>
      <c r="N22" s="176" t="s">
        <v>402</v>
      </c>
      <c r="O22" s="177" t="s">
        <v>241</v>
      </c>
      <c r="P22" s="161">
        <v>92</v>
      </c>
      <c r="Q22" s="54">
        <v>91</v>
      </c>
      <c r="R22" s="172">
        <v>92</v>
      </c>
      <c r="S22" s="161">
        <v>92.5</v>
      </c>
      <c r="T22" s="161">
        <v>93</v>
      </c>
      <c r="U22" s="161">
        <v>89</v>
      </c>
      <c r="V22" s="161">
        <v>88.5</v>
      </c>
      <c r="W22" s="264">
        <v>90.5</v>
      </c>
      <c r="Y22" s="467" t="s">
        <v>255</v>
      </c>
      <c r="Z22" s="176" t="s">
        <v>234</v>
      </c>
      <c r="AA22" s="177" t="s">
        <v>241</v>
      </c>
      <c r="AB22" s="234">
        <f t="shared" ref="AB22:AI22" si="28">(P22-$P$22)/$P$22*100</f>
        <v>0</v>
      </c>
      <c r="AC22" s="234">
        <f t="shared" si="28"/>
        <v>-1.0869565217391304</v>
      </c>
      <c r="AD22" s="234">
        <f t="shared" si="28"/>
        <v>0</v>
      </c>
      <c r="AE22" s="234">
        <f t="shared" si="28"/>
        <v>0.54347826086956519</v>
      </c>
      <c r="AF22" s="234">
        <f t="shared" si="28"/>
        <v>1.0869565217391304</v>
      </c>
      <c r="AG22" s="234">
        <f t="shared" si="28"/>
        <v>-3.2608695652173911</v>
      </c>
      <c r="AH22" s="234">
        <f t="shared" si="28"/>
        <v>-3.804347826086957</v>
      </c>
      <c r="AI22" s="235">
        <f t="shared" si="28"/>
        <v>-1.6304347826086956</v>
      </c>
    </row>
    <row r="23" spans="1:35">
      <c r="A23" s="477"/>
      <c r="B23" s="477"/>
      <c r="C23" s="319" t="s">
        <v>379</v>
      </c>
      <c r="D23" s="214">
        <f t="shared" ref="D23:K23" si="29">AVERAGE(D21:D22)</f>
        <v>97.5</v>
      </c>
      <c r="E23" s="214">
        <f t="shared" si="29"/>
        <v>98</v>
      </c>
      <c r="F23" s="214">
        <f t="shared" si="29"/>
        <v>97.5</v>
      </c>
      <c r="G23" s="214">
        <f t="shared" si="29"/>
        <v>98.5</v>
      </c>
      <c r="H23" s="214">
        <f t="shared" si="29"/>
        <v>97</v>
      </c>
      <c r="I23" s="214">
        <f t="shared" si="29"/>
        <v>98</v>
      </c>
      <c r="J23" s="214">
        <f t="shared" si="29"/>
        <v>97</v>
      </c>
      <c r="K23" s="219">
        <f t="shared" si="29"/>
        <v>96.5</v>
      </c>
      <c r="M23" s="468"/>
      <c r="N23" s="173" t="s">
        <v>235</v>
      </c>
      <c r="O23" s="154" t="s">
        <v>257</v>
      </c>
      <c r="P23" s="152">
        <v>94.5</v>
      </c>
      <c r="Q23" s="1">
        <v>93.5</v>
      </c>
      <c r="R23" s="154">
        <v>92.5</v>
      </c>
      <c r="S23" s="152">
        <v>92.5</v>
      </c>
      <c r="T23" s="152">
        <v>91.5</v>
      </c>
      <c r="U23" s="152">
        <v>89</v>
      </c>
      <c r="V23" s="152">
        <v>87.5</v>
      </c>
      <c r="W23" s="265">
        <v>90</v>
      </c>
      <c r="Y23" s="468"/>
      <c r="Z23" s="173" t="s">
        <v>347</v>
      </c>
      <c r="AA23" s="154" t="s">
        <v>257</v>
      </c>
      <c r="AB23" s="209">
        <f t="shared" ref="AB23:AI23" si="30">(P23-$P$23)/$P$23*100</f>
        <v>0</v>
      </c>
      <c r="AC23" s="209">
        <f t="shared" si="30"/>
        <v>-1.0582010582010581</v>
      </c>
      <c r="AD23" s="209">
        <f t="shared" si="30"/>
        <v>-2.1164021164021163</v>
      </c>
      <c r="AE23" s="209">
        <f t="shared" si="30"/>
        <v>-2.1164021164021163</v>
      </c>
      <c r="AF23" s="209">
        <f t="shared" si="30"/>
        <v>-3.1746031746031744</v>
      </c>
      <c r="AG23" s="209">
        <f t="shared" si="30"/>
        <v>-5.8201058201058196</v>
      </c>
      <c r="AH23" s="209">
        <f t="shared" si="30"/>
        <v>-7.4074074074074066</v>
      </c>
      <c r="AI23" s="237">
        <f t="shared" si="30"/>
        <v>-4.7619047619047619</v>
      </c>
    </row>
    <row r="24" spans="1:35" ht="33">
      <c r="A24" s="477"/>
      <c r="B24" s="477"/>
      <c r="C24" s="320" t="s">
        <v>123</v>
      </c>
      <c r="D24" s="224">
        <v>0.91</v>
      </c>
      <c r="E24" s="224">
        <v>0.89</v>
      </c>
      <c r="F24" s="224">
        <v>0.89</v>
      </c>
      <c r="G24" s="225">
        <v>0.89</v>
      </c>
      <c r="H24" s="225">
        <v>0.9</v>
      </c>
      <c r="I24" s="225">
        <v>0.89</v>
      </c>
      <c r="J24" s="224">
        <v>0.9</v>
      </c>
      <c r="K24" s="226">
        <v>0.91</v>
      </c>
      <c r="M24" s="468"/>
      <c r="N24" s="173" t="s">
        <v>236</v>
      </c>
      <c r="O24" s="154" t="s">
        <v>243</v>
      </c>
      <c r="P24" s="152">
        <v>89.5</v>
      </c>
      <c r="Q24" s="1">
        <v>88.5</v>
      </c>
      <c r="R24" s="154">
        <v>89</v>
      </c>
      <c r="S24" s="152">
        <v>86.5</v>
      </c>
      <c r="T24" s="152">
        <v>86</v>
      </c>
      <c r="U24" s="152">
        <v>85.5</v>
      </c>
      <c r="V24" s="152">
        <v>86.5</v>
      </c>
      <c r="W24" s="265">
        <v>87.5</v>
      </c>
      <c r="Y24" s="468"/>
      <c r="Z24" s="173" t="s">
        <v>349</v>
      </c>
      <c r="AA24" s="154" t="s">
        <v>243</v>
      </c>
      <c r="AB24" s="209">
        <f t="shared" ref="AB24:AI24" si="31">(P24-$P$24)/$P$24*100</f>
        <v>0</v>
      </c>
      <c r="AC24" s="209">
        <f t="shared" si="31"/>
        <v>-1.1173184357541899</v>
      </c>
      <c r="AD24" s="209">
        <f t="shared" si="31"/>
        <v>-0.55865921787709494</v>
      </c>
      <c r="AE24" s="209">
        <f t="shared" si="31"/>
        <v>-3.3519553072625698</v>
      </c>
      <c r="AF24" s="209">
        <f t="shared" si="31"/>
        <v>-3.9106145251396649</v>
      </c>
      <c r="AG24" s="209">
        <f t="shared" si="31"/>
        <v>-4.4692737430167595</v>
      </c>
      <c r="AH24" s="209">
        <f t="shared" si="31"/>
        <v>-3.3519553072625698</v>
      </c>
      <c r="AI24" s="237">
        <f t="shared" si="31"/>
        <v>-2.2346368715083798</v>
      </c>
    </row>
    <row r="25" spans="1:35">
      <c r="A25" s="477" t="s">
        <v>403</v>
      </c>
      <c r="B25" s="477" t="s">
        <v>60</v>
      </c>
      <c r="C25" s="317" t="s">
        <v>115</v>
      </c>
      <c r="D25" s="215">
        <v>93</v>
      </c>
      <c r="E25" s="215">
        <v>92</v>
      </c>
      <c r="F25" s="215">
        <v>93</v>
      </c>
      <c r="G25" s="216">
        <v>94</v>
      </c>
      <c r="H25" s="215">
        <v>93</v>
      </c>
      <c r="I25" s="215">
        <v>91</v>
      </c>
      <c r="J25" s="215">
        <v>91</v>
      </c>
      <c r="K25" s="217">
        <v>91</v>
      </c>
      <c r="M25" s="468"/>
      <c r="N25" s="173" t="s">
        <v>237</v>
      </c>
      <c r="O25" s="154" t="s">
        <v>364</v>
      </c>
      <c r="P25" s="152">
        <v>102.5</v>
      </c>
      <c r="Q25" s="1">
        <v>102</v>
      </c>
      <c r="R25" s="154">
        <v>100.5</v>
      </c>
      <c r="S25" s="152">
        <v>100</v>
      </c>
      <c r="T25" s="152">
        <v>99</v>
      </c>
      <c r="U25" s="152">
        <v>99</v>
      </c>
      <c r="V25" s="152">
        <v>98</v>
      </c>
      <c r="W25" s="265">
        <v>97.5</v>
      </c>
      <c r="Y25" s="468"/>
      <c r="Z25" s="173" t="s">
        <v>363</v>
      </c>
      <c r="AA25" s="154" t="s">
        <v>364</v>
      </c>
      <c r="AB25" s="209">
        <f t="shared" ref="AB25:AI25" si="32">(P25-$P$25)/$P$25*100</f>
        <v>0</v>
      </c>
      <c r="AC25" s="209">
        <f t="shared" si="32"/>
        <v>-0.48780487804878048</v>
      </c>
      <c r="AD25" s="209">
        <f t="shared" si="32"/>
        <v>-1.9512195121951219</v>
      </c>
      <c r="AE25" s="209">
        <f t="shared" si="32"/>
        <v>-2.4390243902439024</v>
      </c>
      <c r="AF25" s="209">
        <f t="shared" si="32"/>
        <v>-3.4146341463414638</v>
      </c>
      <c r="AG25" s="209">
        <f t="shared" si="32"/>
        <v>-3.4146341463414638</v>
      </c>
      <c r="AH25" s="209">
        <f t="shared" si="32"/>
        <v>-4.3902439024390238</v>
      </c>
      <c r="AI25" s="237">
        <f t="shared" si="32"/>
        <v>-4.8780487804878048</v>
      </c>
    </row>
    <row r="26" spans="1:35">
      <c r="A26" s="477"/>
      <c r="B26" s="477"/>
      <c r="C26" s="318" t="s">
        <v>115</v>
      </c>
      <c r="D26" s="207">
        <v>93</v>
      </c>
      <c r="E26" s="207">
        <v>93</v>
      </c>
      <c r="F26" s="207">
        <v>92</v>
      </c>
      <c r="G26" s="206">
        <v>93</v>
      </c>
      <c r="H26" s="207">
        <v>93</v>
      </c>
      <c r="I26" s="207">
        <v>92</v>
      </c>
      <c r="J26" s="207">
        <v>91</v>
      </c>
      <c r="K26" s="218">
        <v>91</v>
      </c>
      <c r="M26" s="468"/>
      <c r="N26" s="173" t="s">
        <v>238</v>
      </c>
      <c r="O26" s="154" t="s">
        <v>245</v>
      </c>
      <c r="P26" s="152">
        <v>95.5</v>
      </c>
      <c r="Q26" s="1">
        <v>96</v>
      </c>
      <c r="R26" s="154">
        <v>96.5</v>
      </c>
      <c r="S26" s="152">
        <v>97</v>
      </c>
      <c r="T26" s="152">
        <v>96.5</v>
      </c>
      <c r="U26" s="152">
        <v>96</v>
      </c>
      <c r="V26" s="152">
        <v>96</v>
      </c>
      <c r="W26" s="265">
        <v>96</v>
      </c>
      <c r="Y26" s="468"/>
      <c r="Z26" s="173" t="s">
        <v>238</v>
      </c>
      <c r="AA26" s="154" t="s">
        <v>245</v>
      </c>
      <c r="AB26" s="209">
        <f t="shared" ref="AB26:AI26" si="33">(P26-$P$26)/$P$26*100</f>
        <v>0</v>
      </c>
      <c r="AC26" s="209">
        <f t="shared" si="33"/>
        <v>0.52356020942408377</v>
      </c>
      <c r="AD26" s="209">
        <f t="shared" si="33"/>
        <v>1.0471204188481675</v>
      </c>
      <c r="AE26" s="209">
        <f t="shared" si="33"/>
        <v>1.5706806282722512</v>
      </c>
      <c r="AF26" s="209">
        <f t="shared" si="33"/>
        <v>1.0471204188481675</v>
      </c>
      <c r="AG26" s="209">
        <f t="shared" si="33"/>
        <v>0.52356020942408377</v>
      </c>
      <c r="AH26" s="209">
        <f t="shared" si="33"/>
        <v>0.52356020942408377</v>
      </c>
      <c r="AI26" s="237">
        <f t="shared" si="33"/>
        <v>0.52356020942408377</v>
      </c>
    </row>
    <row r="27" spans="1:35">
      <c r="A27" s="477"/>
      <c r="B27" s="477"/>
      <c r="C27" s="319" t="s">
        <v>379</v>
      </c>
      <c r="D27" s="214">
        <f t="shared" ref="D27:K27" si="34">AVERAGE(D25:D26)</f>
        <v>93</v>
      </c>
      <c r="E27" s="214">
        <f t="shared" si="34"/>
        <v>92.5</v>
      </c>
      <c r="F27" s="214">
        <f t="shared" si="34"/>
        <v>92.5</v>
      </c>
      <c r="G27" s="214">
        <f t="shared" si="34"/>
        <v>93.5</v>
      </c>
      <c r="H27" s="214">
        <f t="shared" si="34"/>
        <v>93</v>
      </c>
      <c r="I27" s="214">
        <f t="shared" si="34"/>
        <v>91.5</v>
      </c>
      <c r="J27" s="214">
        <f t="shared" si="34"/>
        <v>91</v>
      </c>
      <c r="K27" s="219">
        <f t="shared" si="34"/>
        <v>91</v>
      </c>
      <c r="M27" s="468"/>
      <c r="N27" s="173" t="s">
        <v>239</v>
      </c>
      <c r="O27" s="154" t="s">
        <v>246</v>
      </c>
      <c r="P27" s="152">
        <v>90</v>
      </c>
      <c r="Q27" s="1">
        <v>88</v>
      </c>
      <c r="R27" s="154">
        <v>88</v>
      </c>
      <c r="S27" s="152">
        <v>87</v>
      </c>
      <c r="T27" s="152">
        <v>86</v>
      </c>
      <c r="U27" s="152">
        <v>86</v>
      </c>
      <c r="V27" s="152">
        <v>86</v>
      </c>
      <c r="W27" s="265">
        <v>86.5</v>
      </c>
      <c r="Y27" s="468"/>
      <c r="Z27" s="173" t="s">
        <v>404</v>
      </c>
      <c r="AA27" s="154" t="s">
        <v>246</v>
      </c>
      <c r="AB27" s="209">
        <f t="shared" ref="AB27:AI27" si="35">(P27-$P$27)/$P$27*100</f>
        <v>0</v>
      </c>
      <c r="AC27" s="209">
        <f t="shared" si="35"/>
        <v>-2.2222222222222223</v>
      </c>
      <c r="AD27" s="209">
        <f t="shared" si="35"/>
        <v>-2.2222222222222223</v>
      </c>
      <c r="AE27" s="209">
        <f t="shared" si="35"/>
        <v>-3.3333333333333335</v>
      </c>
      <c r="AF27" s="209">
        <f t="shared" si="35"/>
        <v>-4.4444444444444446</v>
      </c>
      <c r="AG27" s="209">
        <f t="shared" si="35"/>
        <v>-4.4444444444444446</v>
      </c>
      <c r="AH27" s="209">
        <f t="shared" si="35"/>
        <v>-4.4444444444444446</v>
      </c>
      <c r="AI27" s="237">
        <f t="shared" si="35"/>
        <v>-3.8888888888888888</v>
      </c>
    </row>
    <row r="28" spans="1:35">
      <c r="A28" s="477"/>
      <c r="B28" s="477"/>
      <c r="C28" s="318" t="s">
        <v>122</v>
      </c>
      <c r="D28" s="207">
        <v>100</v>
      </c>
      <c r="E28" s="207">
        <v>100</v>
      </c>
      <c r="F28" s="207">
        <v>100</v>
      </c>
      <c r="G28" s="206">
        <v>100</v>
      </c>
      <c r="H28" s="207">
        <v>100</v>
      </c>
      <c r="I28" s="207">
        <v>99</v>
      </c>
      <c r="J28" s="207">
        <v>99</v>
      </c>
      <c r="K28" s="218">
        <v>99</v>
      </c>
      <c r="M28" s="468"/>
      <c r="N28" s="173" t="s">
        <v>258</v>
      </c>
      <c r="O28" s="154" t="s">
        <v>247</v>
      </c>
      <c r="P28" s="152">
        <v>93.5</v>
      </c>
      <c r="Q28" s="1">
        <v>93</v>
      </c>
      <c r="R28" s="154">
        <v>92</v>
      </c>
      <c r="S28" s="152">
        <v>91</v>
      </c>
      <c r="T28" s="152">
        <v>90.5</v>
      </c>
      <c r="U28" s="152">
        <v>89.5</v>
      </c>
      <c r="V28" s="152">
        <v>89.5</v>
      </c>
      <c r="W28" s="265">
        <v>90</v>
      </c>
      <c r="Y28" s="468"/>
      <c r="Z28" s="173" t="s">
        <v>258</v>
      </c>
      <c r="AA28" s="154" t="s">
        <v>247</v>
      </c>
      <c r="AB28" s="209">
        <f t="shared" ref="AB28:AI28" si="36">(P28-$P$28)/$P$28*100</f>
        <v>0</v>
      </c>
      <c r="AC28" s="209">
        <f t="shared" si="36"/>
        <v>-0.53475935828876997</v>
      </c>
      <c r="AD28" s="209">
        <f t="shared" si="36"/>
        <v>-1.6042780748663104</v>
      </c>
      <c r="AE28" s="209">
        <f t="shared" si="36"/>
        <v>-2.6737967914438503</v>
      </c>
      <c r="AF28" s="209">
        <f t="shared" si="36"/>
        <v>-3.2085561497326207</v>
      </c>
      <c r="AG28" s="209">
        <f t="shared" si="36"/>
        <v>-4.2780748663101598</v>
      </c>
      <c r="AH28" s="209">
        <f t="shared" si="36"/>
        <v>-4.2780748663101598</v>
      </c>
      <c r="AI28" s="237">
        <f t="shared" si="36"/>
        <v>-3.7433155080213902</v>
      </c>
    </row>
    <row r="29" spans="1:35">
      <c r="A29" s="477"/>
      <c r="B29" s="477"/>
      <c r="C29" s="318" t="s">
        <v>122</v>
      </c>
      <c r="D29" s="207">
        <v>100</v>
      </c>
      <c r="E29" s="207">
        <v>101</v>
      </c>
      <c r="F29" s="207">
        <v>100</v>
      </c>
      <c r="G29" s="206">
        <v>100</v>
      </c>
      <c r="H29" s="207">
        <v>99</v>
      </c>
      <c r="I29" s="207">
        <v>98</v>
      </c>
      <c r="J29" s="207">
        <v>98</v>
      </c>
      <c r="K29" s="218">
        <v>100</v>
      </c>
      <c r="M29" s="469"/>
      <c r="N29" s="174" t="s">
        <v>249</v>
      </c>
      <c r="O29" s="175" t="s">
        <v>248</v>
      </c>
      <c r="P29" s="223">
        <v>92.5</v>
      </c>
      <c r="Q29" s="345">
        <v>92</v>
      </c>
      <c r="R29" s="175">
        <v>91.5</v>
      </c>
      <c r="S29" s="223">
        <v>91</v>
      </c>
      <c r="T29" s="223">
        <v>90</v>
      </c>
      <c r="U29" s="223">
        <v>88.5</v>
      </c>
      <c r="V29" s="223">
        <v>87.5</v>
      </c>
      <c r="W29" s="350">
        <v>86</v>
      </c>
      <c r="Y29" s="469"/>
      <c r="Z29" s="174" t="s">
        <v>405</v>
      </c>
      <c r="AA29" s="175" t="s">
        <v>248</v>
      </c>
      <c r="AB29" s="243">
        <f t="shared" ref="AB29:AI29" si="37">(P29-$P$29)/$P$29*100</f>
        <v>0</v>
      </c>
      <c r="AC29" s="243">
        <f t="shared" si="37"/>
        <v>-0.54054054054054057</v>
      </c>
      <c r="AD29" s="243">
        <f t="shared" si="37"/>
        <v>-1.0810810810810811</v>
      </c>
      <c r="AE29" s="243">
        <f t="shared" si="37"/>
        <v>-1.6216216216216217</v>
      </c>
      <c r="AF29" s="243">
        <f t="shared" si="37"/>
        <v>-2.7027027027027026</v>
      </c>
      <c r="AG29" s="243">
        <f t="shared" si="37"/>
        <v>-4.3243243243243246</v>
      </c>
      <c r="AH29" s="243">
        <f t="shared" si="37"/>
        <v>-5.4054054054054053</v>
      </c>
      <c r="AI29" s="244">
        <f t="shared" si="37"/>
        <v>-7.0270270270270272</v>
      </c>
    </row>
    <row r="30" spans="1:35">
      <c r="A30" s="477"/>
      <c r="B30" s="477"/>
      <c r="C30" s="319" t="s">
        <v>379</v>
      </c>
      <c r="D30" s="214">
        <f t="shared" ref="D30:K30" si="38">AVERAGE(D28:D29)</f>
        <v>100</v>
      </c>
      <c r="E30" s="214">
        <f t="shared" si="38"/>
        <v>100.5</v>
      </c>
      <c r="F30" s="214">
        <f t="shared" si="38"/>
        <v>100</v>
      </c>
      <c r="G30" s="214">
        <f t="shared" si="38"/>
        <v>100</v>
      </c>
      <c r="H30" s="214">
        <f t="shared" si="38"/>
        <v>99.5</v>
      </c>
      <c r="I30" s="214">
        <f t="shared" si="38"/>
        <v>98.5</v>
      </c>
      <c r="J30" s="214">
        <f t="shared" si="38"/>
        <v>98.5</v>
      </c>
      <c r="K30" s="219">
        <f t="shared" si="38"/>
        <v>99.5</v>
      </c>
    </row>
    <row r="31" spans="1:35" ht="33">
      <c r="A31" s="477"/>
      <c r="B31" s="477"/>
      <c r="C31" s="320" t="s">
        <v>123</v>
      </c>
      <c r="D31" s="224">
        <v>0.93</v>
      </c>
      <c r="E31" s="224">
        <v>0.92</v>
      </c>
      <c r="F31" s="224">
        <v>0.93</v>
      </c>
      <c r="G31" s="225">
        <v>0.94</v>
      </c>
      <c r="H31" s="224">
        <v>0.93</v>
      </c>
      <c r="I31" s="224">
        <v>0.93</v>
      </c>
      <c r="J31" s="224">
        <v>0.92</v>
      </c>
      <c r="K31" s="226">
        <v>0.91</v>
      </c>
      <c r="M31" s="478" t="s">
        <v>406</v>
      </c>
      <c r="N31" s="479"/>
      <c r="O31" s="479"/>
      <c r="P31" s="480"/>
    </row>
    <row r="32" spans="1:35">
      <c r="A32" s="477" t="s">
        <v>121</v>
      </c>
      <c r="B32" s="477" t="s">
        <v>61</v>
      </c>
      <c r="C32" s="317" t="s">
        <v>115</v>
      </c>
      <c r="D32" s="215">
        <v>81</v>
      </c>
      <c r="E32" s="215">
        <v>82</v>
      </c>
      <c r="F32" s="215">
        <v>83</v>
      </c>
      <c r="G32" s="216">
        <v>80</v>
      </c>
      <c r="H32" s="215">
        <v>80</v>
      </c>
      <c r="I32" s="215">
        <v>79</v>
      </c>
      <c r="J32" s="215">
        <v>79</v>
      </c>
      <c r="K32" s="217">
        <v>79</v>
      </c>
      <c r="M32" s="72"/>
      <c r="N32" s="72"/>
      <c r="O32" s="85"/>
    </row>
    <row r="33" spans="1:23">
      <c r="A33" s="477"/>
      <c r="B33" s="477"/>
      <c r="C33" s="318" t="s">
        <v>115</v>
      </c>
      <c r="D33" s="207">
        <v>82</v>
      </c>
      <c r="E33" s="207">
        <v>82</v>
      </c>
      <c r="F33" s="207">
        <v>82</v>
      </c>
      <c r="G33" s="206">
        <v>81</v>
      </c>
      <c r="H33" s="207">
        <v>80</v>
      </c>
      <c r="I33" s="207">
        <v>79</v>
      </c>
      <c r="J33" s="207">
        <v>78</v>
      </c>
      <c r="K33" s="218">
        <v>79</v>
      </c>
      <c r="M33" s="2" t="s">
        <v>198</v>
      </c>
      <c r="N33" s="104" t="s">
        <v>299</v>
      </c>
      <c r="O33" s="104" t="s">
        <v>128</v>
      </c>
      <c r="P33" s="122" t="s">
        <v>145</v>
      </c>
      <c r="Q33" s="122" t="s">
        <v>76</v>
      </c>
      <c r="R33" s="122" t="s">
        <v>89</v>
      </c>
      <c r="S33" s="122" t="s">
        <v>113</v>
      </c>
      <c r="T33" s="122" t="s">
        <v>114</v>
      </c>
      <c r="U33" s="122" t="s">
        <v>142</v>
      </c>
      <c r="V33" s="123" t="s">
        <v>146</v>
      </c>
      <c r="W33" s="122" t="s">
        <v>164</v>
      </c>
    </row>
    <row r="34" spans="1:23">
      <c r="A34" s="477"/>
      <c r="B34" s="477"/>
      <c r="C34" s="319" t="s">
        <v>379</v>
      </c>
      <c r="D34" s="214">
        <f t="shared" ref="D34:K34" si="39">AVERAGE(D32:D33)</f>
        <v>81.5</v>
      </c>
      <c r="E34" s="214">
        <f t="shared" si="39"/>
        <v>82</v>
      </c>
      <c r="F34" s="214">
        <f t="shared" si="39"/>
        <v>82.5</v>
      </c>
      <c r="G34" s="214">
        <f t="shared" si="39"/>
        <v>80.5</v>
      </c>
      <c r="H34" s="214">
        <f t="shared" si="39"/>
        <v>80</v>
      </c>
      <c r="I34" s="214">
        <f t="shared" si="39"/>
        <v>79</v>
      </c>
      <c r="J34" s="214">
        <f t="shared" si="39"/>
        <v>78.5</v>
      </c>
      <c r="K34" s="219">
        <f t="shared" si="39"/>
        <v>79</v>
      </c>
      <c r="M34" s="453" t="s">
        <v>407</v>
      </c>
      <c r="N34" s="160" t="s">
        <v>3</v>
      </c>
      <c r="O34" s="161" t="s">
        <v>230</v>
      </c>
      <c r="P34" s="178">
        <v>0</v>
      </c>
      <c r="Q34" s="178">
        <f t="shared" ref="Q34:W34" si="40">Q4-$P$4</f>
        <v>-0.5</v>
      </c>
      <c r="R34" s="178">
        <f t="shared" si="40"/>
        <v>-2</v>
      </c>
      <c r="S34" s="178">
        <f t="shared" si="40"/>
        <v>-3.5</v>
      </c>
      <c r="T34" s="178">
        <f t="shared" si="40"/>
        <v>-3</v>
      </c>
      <c r="U34" s="178">
        <f t="shared" si="40"/>
        <v>-3.5</v>
      </c>
      <c r="V34" s="178">
        <f t="shared" si="40"/>
        <v>-4</v>
      </c>
      <c r="W34" s="179">
        <f t="shared" si="40"/>
        <v>-1.5</v>
      </c>
    </row>
    <row r="35" spans="1:23">
      <c r="A35" s="477"/>
      <c r="B35" s="477"/>
      <c r="C35" s="318" t="s">
        <v>122</v>
      </c>
      <c r="D35" s="207">
        <v>100</v>
      </c>
      <c r="E35" s="207">
        <v>100</v>
      </c>
      <c r="F35" s="207">
        <v>101</v>
      </c>
      <c r="G35" s="206">
        <v>99</v>
      </c>
      <c r="H35" s="207">
        <v>100</v>
      </c>
      <c r="I35" s="207">
        <v>100</v>
      </c>
      <c r="J35" s="207">
        <v>99</v>
      </c>
      <c r="K35" s="218">
        <v>99</v>
      </c>
      <c r="M35" s="453"/>
      <c r="N35" s="164" t="s">
        <v>116</v>
      </c>
      <c r="O35" s="152" t="s">
        <v>58</v>
      </c>
      <c r="P35" s="155">
        <v>0</v>
      </c>
      <c r="Q35" s="155">
        <f t="shared" ref="Q35:W35" si="41">Q5-$P$5</f>
        <v>0</v>
      </c>
      <c r="R35" s="155">
        <f t="shared" si="41"/>
        <v>-1.5</v>
      </c>
      <c r="S35" s="155">
        <f t="shared" si="41"/>
        <v>-2</v>
      </c>
      <c r="T35" s="155">
        <f t="shared" si="41"/>
        <v>-3.5</v>
      </c>
      <c r="U35" s="155">
        <f t="shared" si="41"/>
        <v>-4</v>
      </c>
      <c r="V35" s="155">
        <f t="shared" si="41"/>
        <v>-4</v>
      </c>
      <c r="W35" s="180">
        <f t="shared" si="41"/>
        <v>-1</v>
      </c>
    </row>
    <row r="36" spans="1:23">
      <c r="A36" s="477"/>
      <c r="B36" s="477"/>
      <c r="C36" s="318" t="s">
        <v>122</v>
      </c>
      <c r="D36" s="207">
        <v>100</v>
      </c>
      <c r="E36" s="207">
        <v>100</v>
      </c>
      <c r="F36" s="207">
        <v>100</v>
      </c>
      <c r="G36" s="206">
        <v>99</v>
      </c>
      <c r="H36" s="207">
        <v>99</v>
      </c>
      <c r="I36" s="207">
        <v>99</v>
      </c>
      <c r="J36" s="207">
        <v>99</v>
      </c>
      <c r="K36" s="218">
        <v>98</v>
      </c>
      <c r="M36" s="453"/>
      <c r="N36" s="166" t="s">
        <v>119</v>
      </c>
      <c r="O36" s="152" t="s">
        <v>232</v>
      </c>
      <c r="P36" s="155">
        <v>0</v>
      </c>
      <c r="Q36" s="155">
        <f t="shared" ref="Q36:W36" si="42">Q6-$P$6</f>
        <v>-2</v>
      </c>
      <c r="R36" s="155">
        <f t="shared" si="42"/>
        <v>-2</v>
      </c>
      <c r="S36" s="155">
        <f t="shared" si="42"/>
        <v>-1</v>
      </c>
      <c r="T36" s="155">
        <f t="shared" si="42"/>
        <v>-1.5</v>
      </c>
      <c r="U36" s="155">
        <f t="shared" si="42"/>
        <v>-1.5</v>
      </c>
      <c r="V36" s="155">
        <f t="shared" si="42"/>
        <v>-1.5</v>
      </c>
      <c r="W36" s="180">
        <f t="shared" si="42"/>
        <v>-1.5</v>
      </c>
    </row>
    <row r="37" spans="1:23">
      <c r="A37" s="477"/>
      <c r="B37" s="477"/>
      <c r="C37" s="319" t="s">
        <v>379</v>
      </c>
      <c r="D37" s="214">
        <f t="shared" ref="D37:K37" si="43">AVERAGE(D35:D36)</f>
        <v>100</v>
      </c>
      <c r="E37" s="214">
        <f t="shared" si="43"/>
        <v>100</v>
      </c>
      <c r="F37" s="214">
        <f t="shared" si="43"/>
        <v>100.5</v>
      </c>
      <c r="G37" s="214">
        <f t="shared" si="43"/>
        <v>99</v>
      </c>
      <c r="H37" s="214">
        <f t="shared" si="43"/>
        <v>99.5</v>
      </c>
      <c r="I37" s="214">
        <f t="shared" si="43"/>
        <v>99.5</v>
      </c>
      <c r="J37" s="214">
        <f t="shared" si="43"/>
        <v>99</v>
      </c>
      <c r="K37" s="219">
        <f t="shared" si="43"/>
        <v>98.5</v>
      </c>
      <c r="M37" s="453"/>
      <c r="N37" s="166" t="s">
        <v>149</v>
      </c>
      <c r="O37" s="152" t="s">
        <v>408</v>
      </c>
      <c r="P37" s="155">
        <v>0</v>
      </c>
      <c r="Q37" s="155">
        <f t="shared" ref="Q37:W37" si="44">Q7-$P$7</f>
        <v>-0.5</v>
      </c>
      <c r="R37" s="155">
        <f t="shared" si="44"/>
        <v>-0.5</v>
      </c>
      <c r="S37" s="155">
        <f t="shared" si="44"/>
        <v>0.5</v>
      </c>
      <c r="T37" s="155">
        <f t="shared" si="44"/>
        <v>0</v>
      </c>
      <c r="U37" s="155">
        <f t="shared" si="44"/>
        <v>-1.5</v>
      </c>
      <c r="V37" s="155">
        <f t="shared" si="44"/>
        <v>-2</v>
      </c>
      <c r="W37" s="180">
        <f t="shared" si="44"/>
        <v>-2</v>
      </c>
    </row>
    <row r="38" spans="1:23" ht="33">
      <c r="A38" s="477"/>
      <c r="B38" s="477"/>
      <c r="C38" s="320" t="s">
        <v>123</v>
      </c>
      <c r="D38" s="224">
        <v>0.82</v>
      </c>
      <c r="E38" s="224">
        <v>0.82</v>
      </c>
      <c r="F38" s="224">
        <v>0.82</v>
      </c>
      <c r="G38" s="225">
        <v>0.81</v>
      </c>
      <c r="H38" s="224">
        <v>0.8</v>
      </c>
      <c r="I38" s="224">
        <v>0.79</v>
      </c>
      <c r="J38" s="224">
        <v>0.79</v>
      </c>
      <c r="K38" s="226">
        <v>0.8</v>
      </c>
      <c r="M38" s="453"/>
      <c r="N38" s="166" t="s">
        <v>409</v>
      </c>
      <c r="O38" s="152" t="s">
        <v>61</v>
      </c>
      <c r="P38" s="155">
        <v>0</v>
      </c>
      <c r="Q38" s="155">
        <f t="shared" ref="Q38:W38" si="45">Q8-$P$8</f>
        <v>0.5</v>
      </c>
      <c r="R38" s="155">
        <f t="shared" si="45"/>
        <v>1</v>
      </c>
      <c r="S38" s="155">
        <f t="shared" si="45"/>
        <v>-1</v>
      </c>
      <c r="T38" s="155">
        <f t="shared" si="45"/>
        <v>-1.5</v>
      </c>
      <c r="U38" s="155">
        <f t="shared" si="45"/>
        <v>-2.5</v>
      </c>
      <c r="V38" s="155">
        <f t="shared" si="45"/>
        <v>-3</v>
      </c>
      <c r="W38" s="180">
        <f t="shared" si="45"/>
        <v>-2.5</v>
      </c>
    </row>
    <row r="39" spans="1:23">
      <c r="A39" s="477" t="s">
        <v>105</v>
      </c>
      <c r="B39" s="477" t="s">
        <v>62</v>
      </c>
      <c r="C39" s="317" t="s">
        <v>115</v>
      </c>
      <c r="D39" s="215">
        <v>94</v>
      </c>
      <c r="E39" s="215">
        <v>95</v>
      </c>
      <c r="F39" s="215">
        <v>94</v>
      </c>
      <c r="G39" s="216">
        <v>96</v>
      </c>
      <c r="H39" s="215">
        <v>94</v>
      </c>
      <c r="I39" s="215">
        <v>95</v>
      </c>
      <c r="J39" s="215">
        <v>95</v>
      </c>
      <c r="K39" s="217">
        <v>96</v>
      </c>
      <c r="M39" s="453"/>
      <c r="N39" s="166" t="s">
        <v>105</v>
      </c>
      <c r="O39" s="152" t="s">
        <v>62</v>
      </c>
      <c r="P39" s="155">
        <v>0</v>
      </c>
      <c r="Q39" s="155">
        <f t="shared" ref="Q39:W39" si="46">Q9-$P$9</f>
        <v>0.5</v>
      </c>
      <c r="R39" s="155">
        <f t="shared" si="46"/>
        <v>0</v>
      </c>
      <c r="S39" s="155">
        <f t="shared" si="46"/>
        <v>2</v>
      </c>
      <c r="T39" s="155">
        <f t="shared" si="46"/>
        <v>0</v>
      </c>
      <c r="U39" s="155">
        <f t="shared" si="46"/>
        <v>0.5</v>
      </c>
      <c r="V39" s="155">
        <f t="shared" si="46"/>
        <v>0.5</v>
      </c>
      <c r="W39" s="180">
        <f t="shared" si="46"/>
        <v>1.5</v>
      </c>
    </row>
    <row r="40" spans="1:23">
      <c r="A40" s="477"/>
      <c r="B40" s="477"/>
      <c r="C40" s="318" t="s">
        <v>115</v>
      </c>
      <c r="D40" s="207">
        <v>94</v>
      </c>
      <c r="E40" s="207">
        <v>94</v>
      </c>
      <c r="F40" s="207">
        <v>94</v>
      </c>
      <c r="G40" s="206">
        <v>96</v>
      </c>
      <c r="H40" s="207">
        <v>94</v>
      </c>
      <c r="I40" s="207">
        <v>94</v>
      </c>
      <c r="J40" s="207">
        <v>94</v>
      </c>
      <c r="K40" s="218">
        <v>95</v>
      </c>
      <c r="M40" s="453"/>
      <c r="N40" s="166" t="s">
        <v>328</v>
      </c>
      <c r="O40" s="152" t="s">
        <v>410</v>
      </c>
      <c r="P40" s="155">
        <v>0</v>
      </c>
      <c r="Q40" s="155">
        <f t="shared" ref="Q40:W40" si="47">Q10-$P$10</f>
        <v>-2</v>
      </c>
      <c r="R40" s="155">
        <f t="shared" si="47"/>
        <v>-4</v>
      </c>
      <c r="S40" s="155">
        <f t="shared" si="47"/>
        <v>-4.5</v>
      </c>
      <c r="T40" s="155">
        <f t="shared" si="47"/>
        <v>-3</v>
      </c>
      <c r="U40" s="155">
        <f t="shared" si="47"/>
        <v>-3.5</v>
      </c>
      <c r="V40" s="155">
        <f t="shared" si="47"/>
        <v>-3</v>
      </c>
      <c r="W40" s="180">
        <f t="shared" si="47"/>
        <v>-2.5</v>
      </c>
    </row>
    <row r="41" spans="1:23">
      <c r="A41" s="477"/>
      <c r="B41" s="477"/>
      <c r="C41" s="319" t="s">
        <v>379</v>
      </c>
      <c r="D41" s="214">
        <f t="shared" ref="D41:K41" si="48">AVERAGE(D39:D40)</f>
        <v>94</v>
      </c>
      <c r="E41" s="214">
        <f t="shared" si="48"/>
        <v>94.5</v>
      </c>
      <c r="F41" s="214">
        <f t="shared" si="48"/>
        <v>94</v>
      </c>
      <c r="G41" s="214">
        <f t="shared" si="48"/>
        <v>96</v>
      </c>
      <c r="H41" s="214">
        <f t="shared" si="48"/>
        <v>94</v>
      </c>
      <c r="I41" s="214">
        <f t="shared" si="48"/>
        <v>94.5</v>
      </c>
      <c r="J41" s="214">
        <f t="shared" si="48"/>
        <v>94.5</v>
      </c>
      <c r="K41" s="219">
        <f t="shared" si="48"/>
        <v>95.5</v>
      </c>
      <c r="M41" s="453"/>
      <c r="N41" s="167" t="s">
        <v>118</v>
      </c>
      <c r="O41" s="168" t="s">
        <v>64</v>
      </c>
      <c r="P41" s="201">
        <v>0</v>
      </c>
      <c r="Q41" s="201">
        <f>Q11-$P$11</f>
        <v>0.5</v>
      </c>
      <c r="R41" s="201">
        <f>R11-$P$11</f>
        <v>0</v>
      </c>
      <c r="S41" s="201">
        <f>S11-$P$11</f>
        <v>-1</v>
      </c>
      <c r="T41" s="201">
        <f>T11-$P$11</f>
        <v>-0.5</v>
      </c>
      <c r="U41" s="201"/>
      <c r="V41" s="201"/>
      <c r="W41" s="202"/>
    </row>
    <row r="42" spans="1:23">
      <c r="A42" s="477"/>
      <c r="B42" s="477"/>
      <c r="C42" s="318" t="s">
        <v>122</v>
      </c>
      <c r="D42" s="207">
        <v>106</v>
      </c>
      <c r="E42" s="207">
        <v>105</v>
      </c>
      <c r="F42" s="207">
        <v>107</v>
      </c>
      <c r="G42" s="206">
        <v>107</v>
      </c>
      <c r="H42" s="207">
        <v>108</v>
      </c>
      <c r="I42" s="207">
        <v>106</v>
      </c>
      <c r="J42" s="207">
        <v>106</v>
      </c>
      <c r="K42" s="218">
        <v>106</v>
      </c>
      <c r="M42" s="2" t="s">
        <v>198</v>
      </c>
      <c r="N42" s="326" t="s">
        <v>299</v>
      </c>
      <c r="O42" s="326" t="s">
        <v>360</v>
      </c>
      <c r="P42" s="129" t="s">
        <v>145</v>
      </c>
      <c r="Q42" s="129" t="s">
        <v>76</v>
      </c>
      <c r="R42" s="129" t="s">
        <v>89</v>
      </c>
      <c r="S42" s="129" t="s">
        <v>113</v>
      </c>
      <c r="T42" s="129" t="s">
        <v>362</v>
      </c>
      <c r="U42" s="129" t="s">
        <v>142</v>
      </c>
      <c r="V42" s="130" t="s">
        <v>146</v>
      </c>
      <c r="W42" s="129" t="s">
        <v>309</v>
      </c>
    </row>
    <row r="43" spans="1:23">
      <c r="A43" s="477"/>
      <c r="B43" s="477"/>
      <c r="C43" s="318" t="s">
        <v>122</v>
      </c>
      <c r="D43" s="207">
        <v>106</v>
      </c>
      <c r="E43" s="207">
        <v>106</v>
      </c>
      <c r="F43" s="207">
        <v>107</v>
      </c>
      <c r="G43" s="206">
        <v>106</v>
      </c>
      <c r="H43" s="207">
        <v>107</v>
      </c>
      <c r="I43" s="207">
        <v>106</v>
      </c>
      <c r="J43" s="207">
        <v>107</v>
      </c>
      <c r="K43" s="218">
        <v>105</v>
      </c>
      <c r="M43" s="453" t="s">
        <v>209</v>
      </c>
      <c r="N43" s="171" t="s">
        <v>295</v>
      </c>
      <c r="O43" s="172" t="s">
        <v>200</v>
      </c>
      <c r="P43" s="178">
        <v>0</v>
      </c>
      <c r="Q43" s="178">
        <f t="shared" ref="Q43:W43" si="49">Q13-$P$13</f>
        <v>1.5</v>
      </c>
      <c r="R43" s="178">
        <f t="shared" si="49"/>
        <v>2.5</v>
      </c>
      <c r="S43" s="178">
        <f t="shared" si="49"/>
        <v>3.5</v>
      </c>
      <c r="T43" s="178">
        <f t="shared" si="49"/>
        <v>1.5</v>
      </c>
      <c r="U43" s="178">
        <f t="shared" si="49"/>
        <v>1.5</v>
      </c>
      <c r="V43" s="178">
        <f t="shared" si="49"/>
        <v>1</v>
      </c>
      <c r="W43" s="179">
        <f t="shared" si="49"/>
        <v>2</v>
      </c>
    </row>
    <row r="44" spans="1:23">
      <c r="A44" s="477"/>
      <c r="B44" s="477"/>
      <c r="C44" s="319" t="s">
        <v>411</v>
      </c>
      <c r="D44" s="214">
        <f t="shared" ref="D44:K44" si="50">AVERAGE(D42:D43)</f>
        <v>106</v>
      </c>
      <c r="E44" s="214">
        <f t="shared" si="50"/>
        <v>105.5</v>
      </c>
      <c r="F44" s="214">
        <f t="shared" si="50"/>
        <v>107</v>
      </c>
      <c r="G44" s="214">
        <f t="shared" si="50"/>
        <v>106.5</v>
      </c>
      <c r="H44" s="214">
        <f t="shared" si="50"/>
        <v>107.5</v>
      </c>
      <c r="I44" s="214">
        <f t="shared" si="50"/>
        <v>106</v>
      </c>
      <c r="J44" s="214">
        <f t="shared" si="50"/>
        <v>106.5</v>
      </c>
      <c r="K44" s="214">
        <f t="shared" si="50"/>
        <v>105.5</v>
      </c>
      <c r="M44" s="453"/>
      <c r="N44" s="166" t="s">
        <v>181</v>
      </c>
      <c r="O44" s="154" t="s">
        <v>412</v>
      </c>
      <c r="P44" s="155">
        <v>0</v>
      </c>
      <c r="Q44" s="155">
        <f t="shared" ref="Q44:W44" si="51">Q14-$P$14</f>
        <v>-3</v>
      </c>
      <c r="R44" s="155">
        <f t="shared" si="51"/>
        <v>-4</v>
      </c>
      <c r="S44" s="155">
        <f t="shared" si="51"/>
        <v>-6</v>
      </c>
      <c r="T44" s="155">
        <f t="shared" si="51"/>
        <v>-5.5</v>
      </c>
      <c r="U44" s="155">
        <f t="shared" si="51"/>
        <v>-6.5</v>
      </c>
      <c r="V44" s="155">
        <f t="shared" si="51"/>
        <v>-6.5</v>
      </c>
      <c r="W44" s="180">
        <f t="shared" si="51"/>
        <v>-7</v>
      </c>
    </row>
    <row r="45" spans="1:23" ht="33">
      <c r="A45" s="477"/>
      <c r="B45" s="477"/>
      <c r="C45" s="320" t="s">
        <v>123</v>
      </c>
      <c r="D45" s="224">
        <v>0.89</v>
      </c>
      <c r="E45" s="224">
        <v>0.9</v>
      </c>
      <c r="F45" s="224">
        <v>0.88</v>
      </c>
      <c r="G45" s="225">
        <v>0.9</v>
      </c>
      <c r="H45" s="224">
        <v>0.87</v>
      </c>
      <c r="I45" s="224">
        <v>0.89</v>
      </c>
      <c r="J45" s="224">
        <v>0.89</v>
      </c>
      <c r="K45" s="226">
        <v>0.91</v>
      </c>
      <c r="M45" s="453"/>
      <c r="N45" s="166" t="s">
        <v>182</v>
      </c>
      <c r="O45" s="154" t="s">
        <v>190</v>
      </c>
      <c r="P45" s="155">
        <v>0</v>
      </c>
      <c r="Q45" s="155">
        <f t="shared" ref="Q45:W45" si="52">Q15-$P$15</f>
        <v>0</v>
      </c>
      <c r="R45" s="155">
        <f t="shared" si="52"/>
        <v>-1.5</v>
      </c>
      <c r="S45" s="155">
        <f t="shared" si="52"/>
        <v>-1.5</v>
      </c>
      <c r="T45" s="155">
        <f t="shared" si="52"/>
        <v>-1.5</v>
      </c>
      <c r="U45" s="155">
        <f t="shared" si="52"/>
        <v>-2.5</v>
      </c>
      <c r="V45" s="155">
        <f t="shared" si="52"/>
        <v>-2</v>
      </c>
      <c r="W45" s="180">
        <f t="shared" si="52"/>
        <v>-4</v>
      </c>
    </row>
    <row r="46" spans="1:23">
      <c r="A46" s="477" t="s">
        <v>328</v>
      </c>
      <c r="B46" s="477" t="s">
        <v>357</v>
      </c>
      <c r="C46" s="317" t="s">
        <v>115</v>
      </c>
      <c r="D46" s="215">
        <v>92</v>
      </c>
      <c r="E46" s="215">
        <v>90</v>
      </c>
      <c r="F46" s="215">
        <v>88</v>
      </c>
      <c r="G46" s="216">
        <v>88</v>
      </c>
      <c r="H46" s="215">
        <v>89</v>
      </c>
      <c r="I46" s="215">
        <v>88</v>
      </c>
      <c r="J46" s="215">
        <v>89</v>
      </c>
      <c r="K46" s="217">
        <v>89</v>
      </c>
      <c r="M46" s="453"/>
      <c r="N46" s="166" t="s">
        <v>413</v>
      </c>
      <c r="O46" s="154" t="s">
        <v>191</v>
      </c>
      <c r="P46" s="155">
        <v>0</v>
      </c>
      <c r="Q46" s="155">
        <f t="shared" ref="Q46:W46" si="53">Q16-$P$16</f>
        <v>0</v>
      </c>
      <c r="R46" s="155">
        <f t="shared" si="53"/>
        <v>0.5</v>
      </c>
      <c r="S46" s="155">
        <f t="shared" si="53"/>
        <v>-0.5</v>
      </c>
      <c r="T46" s="155">
        <f t="shared" si="53"/>
        <v>-2.5</v>
      </c>
      <c r="U46" s="155">
        <f t="shared" si="53"/>
        <v>-2.5</v>
      </c>
      <c r="V46" s="155">
        <f t="shared" si="53"/>
        <v>-1.5</v>
      </c>
      <c r="W46" s="180">
        <f t="shared" si="53"/>
        <v>-0.5</v>
      </c>
    </row>
    <row r="47" spans="1:23">
      <c r="A47" s="477"/>
      <c r="B47" s="477"/>
      <c r="C47" s="318" t="s">
        <v>115</v>
      </c>
      <c r="D47" s="207">
        <v>92</v>
      </c>
      <c r="E47" s="207">
        <v>90</v>
      </c>
      <c r="F47" s="207">
        <v>88</v>
      </c>
      <c r="G47" s="206">
        <v>87</v>
      </c>
      <c r="H47" s="207">
        <v>89</v>
      </c>
      <c r="I47" s="207">
        <v>89</v>
      </c>
      <c r="J47" s="207">
        <v>89</v>
      </c>
      <c r="K47" s="218">
        <v>90</v>
      </c>
      <c r="M47" s="453"/>
      <c r="N47" s="166" t="s">
        <v>203</v>
      </c>
      <c r="O47" s="154" t="s">
        <v>192</v>
      </c>
      <c r="P47" s="155">
        <v>0</v>
      </c>
      <c r="Q47" s="155">
        <f t="shared" ref="Q47:W47" si="54">Q17-$P$17</f>
        <v>-2</v>
      </c>
      <c r="R47" s="155">
        <f t="shared" si="54"/>
        <v>-2</v>
      </c>
      <c r="S47" s="155">
        <f t="shared" si="54"/>
        <v>-2</v>
      </c>
      <c r="T47" s="155">
        <f t="shared" si="54"/>
        <v>-2</v>
      </c>
      <c r="U47" s="155">
        <f t="shared" si="54"/>
        <v>-2.5</v>
      </c>
      <c r="V47" s="155">
        <f t="shared" si="54"/>
        <v>-3</v>
      </c>
      <c r="W47" s="180">
        <f t="shared" si="54"/>
        <v>-2.5</v>
      </c>
    </row>
    <row r="48" spans="1:23">
      <c r="A48" s="477"/>
      <c r="B48" s="477"/>
      <c r="C48" s="319" t="s">
        <v>379</v>
      </c>
      <c r="D48" s="214">
        <f t="shared" ref="D48:K48" si="55">AVERAGE(D46:D47)</f>
        <v>92</v>
      </c>
      <c r="E48" s="214">
        <f t="shared" si="55"/>
        <v>90</v>
      </c>
      <c r="F48" s="214">
        <f t="shared" si="55"/>
        <v>88</v>
      </c>
      <c r="G48" s="214">
        <f t="shared" si="55"/>
        <v>87.5</v>
      </c>
      <c r="H48" s="214">
        <f t="shared" si="55"/>
        <v>89</v>
      </c>
      <c r="I48" s="214">
        <f t="shared" si="55"/>
        <v>88.5</v>
      </c>
      <c r="J48" s="214">
        <f t="shared" si="55"/>
        <v>89</v>
      </c>
      <c r="K48" s="219">
        <f t="shared" si="55"/>
        <v>89.5</v>
      </c>
      <c r="M48" s="453"/>
      <c r="N48" s="173" t="s">
        <v>414</v>
      </c>
      <c r="O48" s="154" t="s">
        <v>193</v>
      </c>
      <c r="P48" s="155">
        <v>0</v>
      </c>
      <c r="Q48" s="155">
        <f t="shared" ref="Q48:W48" si="56">Q18-$P$18</f>
        <v>-1.5</v>
      </c>
      <c r="R48" s="155">
        <f t="shared" si="56"/>
        <v>-1.5</v>
      </c>
      <c r="S48" s="155">
        <f t="shared" si="56"/>
        <v>-2</v>
      </c>
      <c r="T48" s="155">
        <f t="shared" si="56"/>
        <v>-3.5</v>
      </c>
      <c r="U48" s="155">
        <f t="shared" si="56"/>
        <v>-4</v>
      </c>
      <c r="V48" s="155">
        <f t="shared" si="56"/>
        <v>-2.5</v>
      </c>
      <c r="W48" s="180">
        <f t="shared" si="56"/>
        <v>-3</v>
      </c>
    </row>
    <row r="49" spans="1:23">
      <c r="A49" s="477"/>
      <c r="B49" s="477"/>
      <c r="C49" s="318" t="s">
        <v>122</v>
      </c>
      <c r="D49" s="207">
        <v>104</v>
      </c>
      <c r="E49" s="207">
        <v>103</v>
      </c>
      <c r="F49" s="207">
        <v>102</v>
      </c>
      <c r="G49" s="206">
        <v>103</v>
      </c>
      <c r="H49" s="207">
        <v>103</v>
      </c>
      <c r="I49" s="207">
        <v>102</v>
      </c>
      <c r="J49" s="207">
        <v>102</v>
      </c>
      <c r="K49" s="218">
        <v>103</v>
      </c>
      <c r="M49" s="453"/>
      <c r="N49" s="173" t="s">
        <v>346</v>
      </c>
      <c r="O49" s="154" t="s">
        <v>194</v>
      </c>
      <c r="P49" s="155">
        <v>0</v>
      </c>
      <c r="Q49" s="155">
        <f t="shared" ref="Q49:W49" si="57">Q19-$P$19</f>
        <v>-0.5</v>
      </c>
      <c r="R49" s="155">
        <f t="shared" si="57"/>
        <v>-1.5</v>
      </c>
      <c r="S49" s="155">
        <f t="shared" si="57"/>
        <v>-1</v>
      </c>
      <c r="T49" s="155">
        <f t="shared" si="57"/>
        <v>-2</v>
      </c>
      <c r="U49" s="155">
        <f t="shared" si="57"/>
        <v>-2</v>
      </c>
      <c r="V49" s="155">
        <f t="shared" si="57"/>
        <v>-2.5</v>
      </c>
      <c r="W49" s="180">
        <f t="shared" si="57"/>
        <v>-3</v>
      </c>
    </row>
    <row r="50" spans="1:23">
      <c r="A50" s="477"/>
      <c r="B50" s="477"/>
      <c r="C50" s="318" t="s">
        <v>122</v>
      </c>
      <c r="D50" s="207">
        <v>104</v>
      </c>
      <c r="E50" s="207">
        <v>103</v>
      </c>
      <c r="F50" s="207">
        <v>102</v>
      </c>
      <c r="G50" s="206">
        <v>102</v>
      </c>
      <c r="H50" s="207">
        <v>102</v>
      </c>
      <c r="I50" s="207">
        <v>102</v>
      </c>
      <c r="J50" s="207">
        <v>101</v>
      </c>
      <c r="K50" s="218">
        <v>102</v>
      </c>
      <c r="M50" s="453"/>
      <c r="N50" s="174" t="s">
        <v>207</v>
      </c>
      <c r="O50" s="175" t="s">
        <v>195</v>
      </c>
      <c r="P50" s="181">
        <v>0</v>
      </c>
      <c r="Q50" s="181">
        <f t="shared" ref="Q50:W50" si="58">Q20-$P$20</f>
        <v>0.5</v>
      </c>
      <c r="R50" s="181">
        <f t="shared" si="58"/>
        <v>1.5</v>
      </c>
      <c r="S50" s="181">
        <f t="shared" si="58"/>
        <v>-0.5</v>
      </c>
      <c r="T50" s="181">
        <f t="shared" si="58"/>
        <v>0</v>
      </c>
      <c r="U50" s="181">
        <f t="shared" si="58"/>
        <v>-0.5</v>
      </c>
      <c r="V50" s="181">
        <f t="shared" si="58"/>
        <v>-0.5</v>
      </c>
      <c r="W50" s="182">
        <f t="shared" si="58"/>
        <v>0</v>
      </c>
    </row>
    <row r="51" spans="1:23">
      <c r="A51" s="477"/>
      <c r="B51" s="477"/>
      <c r="C51" s="319" t="s">
        <v>379</v>
      </c>
      <c r="D51" s="214">
        <f t="shared" ref="D51:K51" si="59">AVERAGE(D49:D50)</f>
        <v>104</v>
      </c>
      <c r="E51" s="214">
        <f t="shared" si="59"/>
        <v>103</v>
      </c>
      <c r="F51" s="214">
        <f t="shared" si="59"/>
        <v>102</v>
      </c>
      <c r="G51" s="214">
        <f t="shared" si="59"/>
        <v>102.5</v>
      </c>
      <c r="H51" s="214">
        <f t="shared" si="59"/>
        <v>102.5</v>
      </c>
      <c r="I51" s="214">
        <f t="shared" si="59"/>
        <v>102</v>
      </c>
      <c r="J51" s="214">
        <f t="shared" si="59"/>
        <v>101.5</v>
      </c>
      <c r="K51" s="219">
        <f t="shared" si="59"/>
        <v>102.5</v>
      </c>
      <c r="M51" s="326" t="s">
        <v>198</v>
      </c>
      <c r="N51" s="326" t="s">
        <v>299</v>
      </c>
      <c r="O51" s="326" t="s">
        <v>360</v>
      </c>
      <c r="P51" s="132" t="s">
        <v>415</v>
      </c>
      <c r="Q51" s="132" t="s">
        <v>76</v>
      </c>
      <c r="R51" s="132" t="s">
        <v>89</v>
      </c>
      <c r="S51" s="132" t="s">
        <v>113</v>
      </c>
      <c r="T51" s="132" t="s">
        <v>362</v>
      </c>
      <c r="U51" s="132" t="s">
        <v>142</v>
      </c>
      <c r="V51" s="133" t="s">
        <v>416</v>
      </c>
      <c r="W51" s="132" t="s">
        <v>309</v>
      </c>
    </row>
    <row r="52" spans="1:23" ht="33">
      <c r="A52" s="477"/>
      <c r="B52" s="477"/>
      <c r="C52" s="320" t="s">
        <v>123</v>
      </c>
      <c r="D52" s="224">
        <v>0.88</v>
      </c>
      <c r="E52" s="224">
        <v>0.87</v>
      </c>
      <c r="F52" s="224">
        <v>0.86</v>
      </c>
      <c r="G52" s="225">
        <v>0.85</v>
      </c>
      <c r="H52" s="224">
        <v>0.87</v>
      </c>
      <c r="I52" s="224">
        <v>0.87</v>
      </c>
      <c r="J52" s="224">
        <v>0.88</v>
      </c>
      <c r="K52" s="226">
        <v>0.87</v>
      </c>
      <c r="M52" s="467" t="s">
        <v>417</v>
      </c>
      <c r="N52" s="176" t="s">
        <v>418</v>
      </c>
      <c r="O52" s="177" t="s">
        <v>241</v>
      </c>
      <c r="P52" s="178">
        <v>0</v>
      </c>
      <c r="Q52" s="178">
        <f t="shared" ref="Q52:V52" si="60">Q22-$P$22</f>
        <v>-1</v>
      </c>
      <c r="R52" s="178">
        <f t="shared" si="60"/>
        <v>0</v>
      </c>
      <c r="S52" s="178">
        <f t="shared" si="60"/>
        <v>0.5</v>
      </c>
      <c r="T52" s="178">
        <f t="shared" si="60"/>
        <v>1</v>
      </c>
      <c r="U52" s="178">
        <f t="shared" si="60"/>
        <v>-3</v>
      </c>
      <c r="V52" s="178">
        <f t="shared" si="60"/>
        <v>-3.5</v>
      </c>
      <c r="W52" s="179">
        <f t="shared" ref="W52" si="61">W22-$P$22</f>
        <v>-1.5</v>
      </c>
    </row>
    <row r="53" spans="1:23">
      <c r="A53" s="477" t="s">
        <v>118</v>
      </c>
      <c r="B53" s="477" t="s">
        <v>419</v>
      </c>
      <c r="C53" s="317" t="s">
        <v>115</v>
      </c>
      <c r="D53" s="215">
        <v>81</v>
      </c>
      <c r="E53" s="215">
        <v>81</v>
      </c>
      <c r="F53" s="215">
        <v>81</v>
      </c>
      <c r="G53" s="216">
        <v>80</v>
      </c>
      <c r="H53" s="215">
        <v>80</v>
      </c>
      <c r="I53" s="215"/>
      <c r="J53" s="215"/>
      <c r="K53" s="217"/>
      <c r="M53" s="468"/>
      <c r="N53" s="173" t="s">
        <v>347</v>
      </c>
      <c r="O53" s="154" t="s">
        <v>348</v>
      </c>
      <c r="P53" s="155">
        <v>0</v>
      </c>
      <c r="Q53" s="155">
        <f t="shared" ref="Q53:V53" si="62">Q23-$P$23</f>
        <v>-1</v>
      </c>
      <c r="R53" s="155">
        <f t="shared" si="62"/>
        <v>-2</v>
      </c>
      <c r="S53" s="155">
        <f t="shared" si="62"/>
        <v>-2</v>
      </c>
      <c r="T53" s="155">
        <f t="shared" si="62"/>
        <v>-3</v>
      </c>
      <c r="U53" s="155">
        <f t="shared" si="62"/>
        <v>-5.5</v>
      </c>
      <c r="V53" s="155">
        <f t="shared" si="62"/>
        <v>-7</v>
      </c>
      <c r="W53" s="180">
        <f t="shared" ref="W53" si="63">W23-$P$23</f>
        <v>-4.5</v>
      </c>
    </row>
    <row r="54" spans="1:23">
      <c r="A54" s="477"/>
      <c r="B54" s="477"/>
      <c r="C54" s="318" t="s">
        <v>115</v>
      </c>
      <c r="D54" s="207">
        <v>81</v>
      </c>
      <c r="E54" s="207">
        <v>82</v>
      </c>
      <c r="F54" s="207">
        <v>81</v>
      </c>
      <c r="G54" s="206">
        <v>80</v>
      </c>
      <c r="H54" s="207">
        <v>81</v>
      </c>
      <c r="I54" s="207"/>
      <c r="J54" s="207"/>
      <c r="K54" s="218"/>
      <c r="M54" s="468"/>
      <c r="N54" s="173" t="s">
        <v>349</v>
      </c>
      <c r="O54" s="154" t="s">
        <v>243</v>
      </c>
      <c r="P54" s="155">
        <v>0</v>
      </c>
      <c r="Q54" s="155">
        <f t="shared" ref="Q54:V54" si="64">Q24-$P$24</f>
        <v>-1</v>
      </c>
      <c r="R54" s="155">
        <f t="shared" si="64"/>
        <v>-0.5</v>
      </c>
      <c r="S54" s="155">
        <f t="shared" si="64"/>
        <v>-3</v>
      </c>
      <c r="T54" s="155">
        <f t="shared" si="64"/>
        <v>-3.5</v>
      </c>
      <c r="U54" s="155">
        <f t="shared" si="64"/>
        <v>-4</v>
      </c>
      <c r="V54" s="155">
        <f t="shared" si="64"/>
        <v>-3</v>
      </c>
      <c r="W54" s="180">
        <f t="shared" ref="W54" si="65">W24-$P$24</f>
        <v>-2</v>
      </c>
    </row>
    <row r="55" spans="1:23">
      <c r="A55" s="477"/>
      <c r="B55" s="477"/>
      <c r="C55" s="319" t="s">
        <v>379</v>
      </c>
      <c r="D55" s="214">
        <f>AVERAGE(D53:D54)</f>
        <v>81</v>
      </c>
      <c r="E55" s="214">
        <f>AVERAGE(E53:E54)</f>
        <v>81.5</v>
      </c>
      <c r="F55" s="214">
        <f>AVERAGE(F53:F54)</f>
        <v>81</v>
      </c>
      <c r="G55" s="214">
        <f>AVERAGE(G53:G54)</f>
        <v>80</v>
      </c>
      <c r="H55" s="214">
        <f>AVERAGE(H53:H54)</f>
        <v>80.5</v>
      </c>
      <c r="I55" s="214"/>
      <c r="J55" s="214"/>
      <c r="K55" s="219"/>
      <c r="M55" s="468"/>
      <c r="N55" s="173" t="s">
        <v>237</v>
      </c>
      <c r="O55" s="154" t="s">
        <v>244</v>
      </c>
      <c r="P55" s="155">
        <v>0</v>
      </c>
      <c r="Q55" s="155">
        <f t="shared" ref="Q55:V55" si="66">Q25-$P$25</f>
        <v>-0.5</v>
      </c>
      <c r="R55" s="155">
        <f t="shared" si="66"/>
        <v>-2</v>
      </c>
      <c r="S55" s="155">
        <f t="shared" si="66"/>
        <v>-2.5</v>
      </c>
      <c r="T55" s="155">
        <f t="shared" si="66"/>
        <v>-3.5</v>
      </c>
      <c r="U55" s="155">
        <f t="shared" si="66"/>
        <v>-3.5</v>
      </c>
      <c r="V55" s="155">
        <f t="shared" si="66"/>
        <v>-4.5</v>
      </c>
      <c r="W55" s="180">
        <f t="shared" ref="W55" si="67">W25-$P$25</f>
        <v>-5</v>
      </c>
    </row>
    <row r="56" spans="1:23">
      <c r="A56" s="477"/>
      <c r="B56" s="477"/>
      <c r="C56" s="318" t="s">
        <v>122</v>
      </c>
      <c r="D56" s="207">
        <v>99</v>
      </c>
      <c r="E56" s="207">
        <v>100</v>
      </c>
      <c r="F56" s="207">
        <v>100</v>
      </c>
      <c r="G56" s="206">
        <v>100</v>
      </c>
      <c r="H56" s="207">
        <v>100</v>
      </c>
      <c r="I56" s="207"/>
      <c r="J56" s="207"/>
      <c r="K56" s="218"/>
      <c r="M56" s="468"/>
      <c r="N56" s="173" t="s">
        <v>238</v>
      </c>
      <c r="O56" s="154" t="s">
        <v>245</v>
      </c>
      <c r="P56" s="155">
        <v>0</v>
      </c>
      <c r="Q56" s="155">
        <f t="shared" ref="Q56:V56" si="68">Q26-$P$26</f>
        <v>0.5</v>
      </c>
      <c r="R56" s="155">
        <f t="shared" si="68"/>
        <v>1</v>
      </c>
      <c r="S56" s="155">
        <f t="shared" si="68"/>
        <v>1.5</v>
      </c>
      <c r="T56" s="155">
        <f t="shared" si="68"/>
        <v>1</v>
      </c>
      <c r="U56" s="155">
        <f t="shared" si="68"/>
        <v>0.5</v>
      </c>
      <c r="V56" s="155">
        <f t="shared" si="68"/>
        <v>0.5</v>
      </c>
      <c r="W56" s="180">
        <f t="shared" ref="W56" si="69">W26-$P$26</f>
        <v>0.5</v>
      </c>
    </row>
    <row r="57" spans="1:23">
      <c r="A57" s="477"/>
      <c r="B57" s="477"/>
      <c r="C57" s="318" t="s">
        <v>122</v>
      </c>
      <c r="D57" s="207">
        <v>99</v>
      </c>
      <c r="E57" s="207">
        <v>100</v>
      </c>
      <c r="F57" s="207">
        <v>99</v>
      </c>
      <c r="G57" s="206">
        <v>100</v>
      </c>
      <c r="H57" s="207">
        <v>99</v>
      </c>
      <c r="I57" s="207"/>
      <c r="J57" s="207"/>
      <c r="K57" s="218"/>
      <c r="M57" s="468"/>
      <c r="N57" s="173" t="s">
        <v>239</v>
      </c>
      <c r="O57" s="154" t="s">
        <v>246</v>
      </c>
      <c r="P57" s="155">
        <v>0</v>
      </c>
      <c r="Q57" s="155">
        <f t="shared" ref="Q57:V57" si="70">Q27-$P$27</f>
        <v>-2</v>
      </c>
      <c r="R57" s="155">
        <f t="shared" si="70"/>
        <v>-2</v>
      </c>
      <c r="S57" s="155">
        <f t="shared" si="70"/>
        <v>-3</v>
      </c>
      <c r="T57" s="155">
        <f t="shared" si="70"/>
        <v>-4</v>
      </c>
      <c r="U57" s="155">
        <f t="shared" si="70"/>
        <v>-4</v>
      </c>
      <c r="V57" s="155">
        <f t="shared" si="70"/>
        <v>-4</v>
      </c>
      <c r="W57" s="180">
        <f t="shared" ref="W57" si="71">W27-$P$27</f>
        <v>-3.5</v>
      </c>
    </row>
    <row r="58" spans="1:23">
      <c r="A58" s="477"/>
      <c r="B58" s="477"/>
      <c r="C58" s="319" t="s">
        <v>420</v>
      </c>
      <c r="D58" s="214">
        <f>AVERAGE(D56:D57)</f>
        <v>99</v>
      </c>
      <c r="E58" s="214">
        <f>AVERAGE(E56:E57)</f>
        <v>100</v>
      </c>
      <c r="F58" s="214">
        <f>AVERAGE(F56:F57)</f>
        <v>99.5</v>
      </c>
      <c r="G58" s="214">
        <f>AVERAGE(G56:G57)</f>
        <v>100</v>
      </c>
      <c r="H58" s="214">
        <f>AVERAGE(H56:H57)</f>
        <v>99.5</v>
      </c>
      <c r="I58" s="214"/>
      <c r="J58" s="214"/>
      <c r="K58" s="219"/>
      <c r="M58" s="468"/>
      <c r="N58" s="173" t="s">
        <v>258</v>
      </c>
      <c r="O58" s="154" t="s">
        <v>247</v>
      </c>
      <c r="P58" s="155">
        <v>0</v>
      </c>
      <c r="Q58" s="155">
        <f t="shared" ref="Q58:V58" si="72">Q28-$P$28</f>
        <v>-0.5</v>
      </c>
      <c r="R58" s="155">
        <f t="shared" si="72"/>
        <v>-1.5</v>
      </c>
      <c r="S58" s="155">
        <f t="shared" si="72"/>
        <v>-2.5</v>
      </c>
      <c r="T58" s="155">
        <f t="shared" si="72"/>
        <v>-3</v>
      </c>
      <c r="U58" s="155">
        <f t="shared" si="72"/>
        <v>-4</v>
      </c>
      <c r="V58" s="155">
        <f t="shared" si="72"/>
        <v>-4</v>
      </c>
      <c r="W58" s="180">
        <f t="shared" ref="W58" si="73">W28-$P$28</f>
        <v>-3.5</v>
      </c>
    </row>
    <row r="59" spans="1:23" ht="33">
      <c r="A59" s="477"/>
      <c r="B59" s="477"/>
      <c r="C59" s="320" t="s">
        <v>123</v>
      </c>
      <c r="D59" s="224">
        <v>0.82</v>
      </c>
      <c r="E59" s="224">
        <v>0.82</v>
      </c>
      <c r="F59" s="224">
        <v>0.81</v>
      </c>
      <c r="G59" s="225">
        <v>0.8</v>
      </c>
      <c r="H59" s="224">
        <v>0.81</v>
      </c>
      <c r="I59" s="224"/>
      <c r="J59" s="224"/>
      <c r="K59" s="226"/>
      <c r="M59" s="469"/>
      <c r="N59" s="174" t="s">
        <v>421</v>
      </c>
      <c r="O59" s="175" t="s">
        <v>248</v>
      </c>
      <c r="P59" s="181">
        <v>0</v>
      </c>
      <c r="Q59" s="181">
        <f t="shared" ref="Q59:V59" si="74">Q29-$P$29</f>
        <v>-0.5</v>
      </c>
      <c r="R59" s="181">
        <f t="shared" si="74"/>
        <v>-1</v>
      </c>
      <c r="S59" s="181">
        <f t="shared" si="74"/>
        <v>-1.5</v>
      </c>
      <c r="T59" s="181">
        <f t="shared" si="74"/>
        <v>-2.5</v>
      </c>
      <c r="U59" s="181">
        <f t="shared" si="74"/>
        <v>-4</v>
      </c>
      <c r="V59" s="181">
        <f t="shared" si="74"/>
        <v>-5</v>
      </c>
      <c r="W59" s="182">
        <f t="shared" ref="W59" si="75">W29-$P$29</f>
        <v>-6.5</v>
      </c>
    </row>
    <row r="60" spans="1:23">
      <c r="A60" s="74"/>
      <c r="B60" s="74"/>
      <c r="C60" s="85"/>
      <c r="D60" s="108"/>
      <c r="E60" s="108"/>
      <c r="F60" s="108"/>
      <c r="G60" s="61"/>
      <c r="H60" s="108"/>
      <c r="I60" s="108"/>
      <c r="J60" s="108"/>
      <c r="K60" s="108"/>
      <c r="M60" s="72"/>
      <c r="N60" s="72"/>
      <c r="O60" s="85"/>
    </row>
    <row r="61" spans="1:23" ht="23.25" customHeight="1">
      <c r="A61" s="477" t="s">
        <v>209</v>
      </c>
      <c r="B61" s="477"/>
      <c r="C61" s="85"/>
      <c r="D61" s="108"/>
      <c r="E61" s="108"/>
      <c r="F61" s="108"/>
      <c r="G61" s="61"/>
      <c r="H61" s="108"/>
      <c r="I61" s="108"/>
      <c r="J61" s="108"/>
      <c r="K61" s="108"/>
      <c r="M61" s="72"/>
      <c r="N61" s="72"/>
      <c r="O61" s="85"/>
    </row>
    <row r="62" spans="1:23" ht="33">
      <c r="A62" s="75" t="s">
        <v>0</v>
      </c>
      <c r="B62" s="321" t="s">
        <v>387</v>
      </c>
      <c r="C62" s="316" t="s">
        <v>124</v>
      </c>
      <c r="D62" s="245" t="s">
        <v>422</v>
      </c>
      <c r="E62" s="246" t="s">
        <v>76</v>
      </c>
      <c r="F62" s="246" t="s">
        <v>89</v>
      </c>
      <c r="G62" s="246" t="s">
        <v>113</v>
      </c>
      <c r="H62" s="246" t="s">
        <v>114</v>
      </c>
      <c r="I62" s="246" t="s">
        <v>354</v>
      </c>
      <c r="J62" s="246" t="s">
        <v>146</v>
      </c>
      <c r="K62" s="246" t="s">
        <v>423</v>
      </c>
      <c r="M62" s="72"/>
      <c r="N62" s="72"/>
      <c r="O62" s="85"/>
    </row>
    <row r="63" spans="1:23">
      <c r="A63" s="477" t="s">
        <v>295</v>
      </c>
      <c r="B63" s="477" t="s">
        <v>200</v>
      </c>
      <c r="C63" s="317" t="s">
        <v>115</v>
      </c>
      <c r="D63" s="220">
        <v>92</v>
      </c>
      <c r="E63" s="161">
        <v>94</v>
      </c>
      <c r="F63" s="220">
        <v>95</v>
      </c>
      <c r="G63" s="172">
        <v>96</v>
      </c>
      <c r="H63" s="172">
        <v>94</v>
      </c>
      <c r="I63" s="220">
        <v>94</v>
      </c>
      <c r="J63" s="172">
        <v>93</v>
      </c>
      <c r="K63" s="186">
        <v>94</v>
      </c>
    </row>
    <row r="64" spans="1:23">
      <c r="A64" s="477"/>
      <c r="B64" s="477"/>
      <c r="C64" s="318" t="s">
        <v>115</v>
      </c>
      <c r="D64" s="151">
        <v>93</v>
      </c>
      <c r="E64" s="152">
        <v>94</v>
      </c>
      <c r="F64" s="151">
        <v>95</v>
      </c>
      <c r="G64" s="154">
        <v>96</v>
      </c>
      <c r="H64" s="154">
        <v>94</v>
      </c>
      <c r="I64" s="151">
        <v>94</v>
      </c>
      <c r="J64" s="154">
        <v>94</v>
      </c>
      <c r="K64" s="187">
        <v>95</v>
      </c>
    </row>
    <row r="65" spans="1:11">
      <c r="A65" s="477"/>
      <c r="B65" s="477"/>
      <c r="C65" s="319" t="s">
        <v>424</v>
      </c>
      <c r="D65" s="157">
        <f>AVERAGE(D63:D64)</f>
        <v>92.5</v>
      </c>
      <c r="E65" s="157">
        <f t="shared" ref="E65:K65" si="76">AVERAGE(E63:E64)</f>
        <v>94</v>
      </c>
      <c r="F65" s="157">
        <f t="shared" si="76"/>
        <v>95</v>
      </c>
      <c r="G65" s="157">
        <f t="shared" si="76"/>
        <v>96</v>
      </c>
      <c r="H65" s="157">
        <f t="shared" si="76"/>
        <v>94</v>
      </c>
      <c r="I65" s="157">
        <f t="shared" si="76"/>
        <v>94</v>
      </c>
      <c r="J65" s="157">
        <f t="shared" si="76"/>
        <v>93.5</v>
      </c>
      <c r="K65" s="221">
        <f t="shared" si="76"/>
        <v>94.5</v>
      </c>
    </row>
    <row r="66" spans="1:11">
      <c r="A66" s="477"/>
      <c r="B66" s="477"/>
      <c r="C66" s="318" t="s">
        <v>122</v>
      </c>
      <c r="D66" s="151">
        <v>99</v>
      </c>
      <c r="E66" s="152">
        <v>100</v>
      </c>
      <c r="F66" s="151">
        <v>102</v>
      </c>
      <c r="G66" s="154">
        <v>101</v>
      </c>
      <c r="H66" s="154">
        <v>100</v>
      </c>
      <c r="I66" s="151">
        <v>100</v>
      </c>
      <c r="J66" s="154">
        <v>99</v>
      </c>
      <c r="K66" s="187">
        <v>100</v>
      </c>
    </row>
    <row r="67" spans="1:11">
      <c r="A67" s="477"/>
      <c r="B67" s="477"/>
      <c r="C67" s="318" t="s">
        <v>122</v>
      </c>
      <c r="D67" s="151">
        <v>99</v>
      </c>
      <c r="E67" s="152">
        <v>100</v>
      </c>
      <c r="F67" s="151">
        <v>102</v>
      </c>
      <c r="G67" s="154">
        <v>101</v>
      </c>
      <c r="H67" s="154">
        <v>100</v>
      </c>
      <c r="I67" s="151">
        <v>100</v>
      </c>
      <c r="J67" s="154">
        <v>100</v>
      </c>
      <c r="K67" s="187">
        <v>100</v>
      </c>
    </row>
    <row r="68" spans="1:11">
      <c r="A68" s="477"/>
      <c r="B68" s="477"/>
      <c r="C68" s="319" t="s">
        <v>379</v>
      </c>
      <c r="D68" s="157">
        <f>AVERAGE(D66:D67)</f>
        <v>99</v>
      </c>
      <c r="E68" s="157">
        <f t="shared" ref="E68:K68" si="77">AVERAGE(E66:E67)</f>
        <v>100</v>
      </c>
      <c r="F68" s="157">
        <f t="shared" si="77"/>
        <v>102</v>
      </c>
      <c r="G68" s="157">
        <f t="shared" si="77"/>
        <v>101</v>
      </c>
      <c r="H68" s="157">
        <f t="shared" si="77"/>
        <v>100</v>
      </c>
      <c r="I68" s="157">
        <f t="shared" si="77"/>
        <v>100</v>
      </c>
      <c r="J68" s="157">
        <f t="shared" si="77"/>
        <v>99.5</v>
      </c>
      <c r="K68" s="221">
        <f t="shared" si="77"/>
        <v>100</v>
      </c>
    </row>
    <row r="69" spans="1:11" ht="33">
      <c r="A69" s="477"/>
      <c r="B69" s="477"/>
      <c r="C69" s="320" t="s">
        <v>123</v>
      </c>
      <c r="D69" s="222">
        <v>0.93</v>
      </c>
      <c r="E69" s="223">
        <v>0.94</v>
      </c>
      <c r="F69" s="222">
        <v>0.93</v>
      </c>
      <c r="G69" s="175">
        <v>0.95</v>
      </c>
      <c r="H69" s="175">
        <v>0.94</v>
      </c>
      <c r="I69" s="223">
        <v>0.94</v>
      </c>
      <c r="J69" s="175">
        <v>0.94</v>
      </c>
      <c r="K69" s="190">
        <v>0.95</v>
      </c>
    </row>
    <row r="70" spans="1:11">
      <c r="A70" s="477" t="s">
        <v>425</v>
      </c>
      <c r="B70" s="477" t="s">
        <v>189</v>
      </c>
      <c r="C70" s="317" t="s">
        <v>115</v>
      </c>
      <c r="D70" s="220">
        <v>88</v>
      </c>
      <c r="E70" s="220">
        <v>85</v>
      </c>
      <c r="F70" s="220">
        <v>84</v>
      </c>
      <c r="G70" s="172">
        <v>82</v>
      </c>
      <c r="H70" s="172">
        <v>82</v>
      </c>
      <c r="I70" s="220">
        <v>81</v>
      </c>
      <c r="J70" s="172">
        <v>81</v>
      </c>
      <c r="K70" s="186">
        <v>81</v>
      </c>
    </row>
    <row r="71" spans="1:11">
      <c r="A71" s="477"/>
      <c r="B71" s="477"/>
      <c r="C71" s="318" t="s">
        <v>115</v>
      </c>
      <c r="D71" s="151">
        <v>87</v>
      </c>
      <c r="E71" s="151">
        <v>84</v>
      </c>
      <c r="F71" s="151">
        <v>83</v>
      </c>
      <c r="G71" s="154">
        <v>81</v>
      </c>
      <c r="H71" s="154">
        <v>82</v>
      </c>
      <c r="I71" s="151">
        <v>81</v>
      </c>
      <c r="J71" s="154">
        <v>81</v>
      </c>
      <c r="K71" s="187">
        <v>80</v>
      </c>
    </row>
    <row r="72" spans="1:11">
      <c r="A72" s="477"/>
      <c r="B72" s="477"/>
      <c r="C72" s="319" t="s">
        <v>379</v>
      </c>
      <c r="D72" s="157">
        <f>AVERAGE(D70:D71)</f>
        <v>87.5</v>
      </c>
      <c r="E72" s="157">
        <f t="shared" ref="E72:K72" si="78">AVERAGE(E70:E71)</f>
        <v>84.5</v>
      </c>
      <c r="F72" s="157">
        <f t="shared" si="78"/>
        <v>83.5</v>
      </c>
      <c r="G72" s="157">
        <f t="shared" si="78"/>
        <v>81.5</v>
      </c>
      <c r="H72" s="157">
        <f t="shared" si="78"/>
        <v>82</v>
      </c>
      <c r="I72" s="157">
        <f t="shared" si="78"/>
        <v>81</v>
      </c>
      <c r="J72" s="157">
        <f t="shared" si="78"/>
        <v>81</v>
      </c>
      <c r="K72" s="221">
        <f t="shared" si="78"/>
        <v>80.5</v>
      </c>
    </row>
    <row r="73" spans="1:11">
      <c r="A73" s="477"/>
      <c r="B73" s="477"/>
      <c r="C73" s="318" t="s">
        <v>122</v>
      </c>
      <c r="D73" s="151">
        <v>100</v>
      </c>
      <c r="E73" s="151">
        <v>99</v>
      </c>
      <c r="F73" s="151">
        <v>98</v>
      </c>
      <c r="G73" s="154">
        <v>97</v>
      </c>
      <c r="H73" s="154">
        <v>97</v>
      </c>
      <c r="I73" s="151">
        <v>97</v>
      </c>
      <c r="J73" s="154">
        <v>97</v>
      </c>
      <c r="K73" s="187">
        <v>97</v>
      </c>
    </row>
    <row r="74" spans="1:11">
      <c r="A74" s="477"/>
      <c r="B74" s="477"/>
      <c r="C74" s="318" t="s">
        <v>122</v>
      </c>
      <c r="D74" s="151">
        <v>99</v>
      </c>
      <c r="E74" s="151">
        <v>99</v>
      </c>
      <c r="F74" s="151">
        <v>98</v>
      </c>
      <c r="G74" s="154">
        <v>97</v>
      </c>
      <c r="H74" s="154">
        <v>97</v>
      </c>
      <c r="I74" s="151">
        <v>97</v>
      </c>
      <c r="J74" s="154">
        <v>96</v>
      </c>
      <c r="K74" s="187">
        <v>97</v>
      </c>
    </row>
    <row r="75" spans="1:11">
      <c r="A75" s="477"/>
      <c r="B75" s="477"/>
      <c r="C75" s="319" t="s">
        <v>391</v>
      </c>
      <c r="D75" s="157">
        <f>AVERAGE(D73:D74)</f>
        <v>99.5</v>
      </c>
      <c r="E75" s="157">
        <f t="shared" ref="E75:K75" si="79">AVERAGE(E73:E74)</f>
        <v>99</v>
      </c>
      <c r="F75" s="157">
        <f t="shared" si="79"/>
        <v>98</v>
      </c>
      <c r="G75" s="157">
        <f t="shared" si="79"/>
        <v>97</v>
      </c>
      <c r="H75" s="157">
        <f t="shared" si="79"/>
        <v>97</v>
      </c>
      <c r="I75" s="157">
        <f t="shared" si="79"/>
        <v>97</v>
      </c>
      <c r="J75" s="157">
        <f t="shared" si="79"/>
        <v>96.5</v>
      </c>
      <c r="K75" s="221">
        <f t="shared" si="79"/>
        <v>97</v>
      </c>
    </row>
    <row r="76" spans="1:11" ht="33">
      <c r="A76" s="477"/>
      <c r="B76" s="477"/>
      <c r="C76" s="320" t="s">
        <v>123</v>
      </c>
      <c r="D76" s="222">
        <v>0.88</v>
      </c>
      <c r="E76" s="222">
        <v>0.85</v>
      </c>
      <c r="F76" s="222">
        <v>0.85</v>
      </c>
      <c r="G76" s="175">
        <v>0.84</v>
      </c>
      <c r="H76" s="175">
        <v>0.85</v>
      </c>
      <c r="I76" s="223">
        <v>0.84</v>
      </c>
      <c r="J76" s="175">
        <v>0.84</v>
      </c>
      <c r="K76" s="190">
        <v>0.83</v>
      </c>
    </row>
    <row r="77" spans="1:11">
      <c r="A77" s="477" t="s">
        <v>426</v>
      </c>
      <c r="B77" s="477" t="s">
        <v>201</v>
      </c>
      <c r="C77" s="317" t="s">
        <v>115</v>
      </c>
      <c r="D77" s="220">
        <v>92</v>
      </c>
      <c r="E77" s="220">
        <v>92</v>
      </c>
      <c r="F77" s="220">
        <v>90</v>
      </c>
      <c r="G77" s="172">
        <v>90</v>
      </c>
      <c r="H77" s="172">
        <v>91</v>
      </c>
      <c r="I77" s="220">
        <v>90</v>
      </c>
      <c r="J77" s="172">
        <v>90</v>
      </c>
      <c r="K77" s="186">
        <v>88</v>
      </c>
    </row>
    <row r="78" spans="1:11">
      <c r="A78" s="477"/>
      <c r="B78" s="477"/>
      <c r="C78" s="318" t="s">
        <v>115</v>
      </c>
      <c r="D78" s="151">
        <v>92</v>
      </c>
      <c r="E78" s="151">
        <v>92</v>
      </c>
      <c r="F78" s="151">
        <v>91</v>
      </c>
      <c r="G78" s="154">
        <v>91</v>
      </c>
      <c r="H78" s="154">
        <v>90</v>
      </c>
      <c r="I78" s="151">
        <v>89</v>
      </c>
      <c r="J78" s="154">
        <v>90</v>
      </c>
      <c r="K78" s="187">
        <v>88</v>
      </c>
    </row>
    <row r="79" spans="1:11">
      <c r="A79" s="477"/>
      <c r="B79" s="477"/>
      <c r="C79" s="319" t="s">
        <v>379</v>
      </c>
      <c r="D79" s="157">
        <f>AVERAGE(D77:D78)</f>
        <v>92</v>
      </c>
      <c r="E79" s="157">
        <f t="shared" ref="E79:K79" si="80">AVERAGE(E77:E78)</f>
        <v>92</v>
      </c>
      <c r="F79" s="157">
        <f t="shared" si="80"/>
        <v>90.5</v>
      </c>
      <c r="G79" s="157">
        <f t="shared" si="80"/>
        <v>90.5</v>
      </c>
      <c r="H79" s="157">
        <f t="shared" si="80"/>
        <v>90.5</v>
      </c>
      <c r="I79" s="157">
        <f t="shared" si="80"/>
        <v>89.5</v>
      </c>
      <c r="J79" s="157">
        <f t="shared" si="80"/>
        <v>90</v>
      </c>
      <c r="K79" s="221">
        <f t="shared" si="80"/>
        <v>88</v>
      </c>
    </row>
    <row r="80" spans="1:11">
      <c r="A80" s="477"/>
      <c r="B80" s="477"/>
      <c r="C80" s="318" t="s">
        <v>122</v>
      </c>
      <c r="D80" s="151">
        <v>102</v>
      </c>
      <c r="E80" s="151">
        <v>102</v>
      </c>
      <c r="F80" s="151">
        <v>102</v>
      </c>
      <c r="G80" s="154">
        <v>101</v>
      </c>
      <c r="H80" s="154">
        <v>100</v>
      </c>
      <c r="I80" s="151">
        <v>100</v>
      </c>
      <c r="J80" s="154">
        <v>100</v>
      </c>
      <c r="K80" s="187">
        <v>99</v>
      </c>
    </row>
    <row r="81" spans="1:11">
      <c r="A81" s="477"/>
      <c r="B81" s="477"/>
      <c r="C81" s="318" t="s">
        <v>122</v>
      </c>
      <c r="D81" s="151">
        <v>102</v>
      </c>
      <c r="E81" s="151">
        <v>102</v>
      </c>
      <c r="F81" s="151">
        <v>102</v>
      </c>
      <c r="G81" s="154">
        <v>101</v>
      </c>
      <c r="H81" s="154">
        <v>101</v>
      </c>
      <c r="I81" s="151">
        <v>100</v>
      </c>
      <c r="J81" s="154">
        <v>100</v>
      </c>
      <c r="K81" s="187">
        <v>99</v>
      </c>
    </row>
    <row r="82" spans="1:11">
      <c r="A82" s="477"/>
      <c r="B82" s="477"/>
      <c r="C82" s="319" t="s">
        <v>424</v>
      </c>
      <c r="D82" s="157">
        <f>AVERAGE(D80:D81)</f>
        <v>102</v>
      </c>
      <c r="E82" s="157">
        <f t="shared" ref="E82:K82" si="81">AVERAGE(E80:E81)</f>
        <v>102</v>
      </c>
      <c r="F82" s="157">
        <f t="shared" si="81"/>
        <v>102</v>
      </c>
      <c r="G82" s="157">
        <f t="shared" si="81"/>
        <v>101</v>
      </c>
      <c r="H82" s="157">
        <f t="shared" si="81"/>
        <v>100.5</v>
      </c>
      <c r="I82" s="157">
        <f t="shared" si="81"/>
        <v>100</v>
      </c>
      <c r="J82" s="157">
        <f t="shared" si="81"/>
        <v>100</v>
      </c>
      <c r="K82" s="221">
        <f t="shared" si="81"/>
        <v>99</v>
      </c>
    </row>
    <row r="83" spans="1:11" ht="33">
      <c r="A83" s="477"/>
      <c r="B83" s="477"/>
      <c r="C83" s="320" t="s">
        <v>123</v>
      </c>
      <c r="D83" s="222">
        <v>0.9</v>
      </c>
      <c r="E83" s="222">
        <v>0.9</v>
      </c>
      <c r="F83" s="222">
        <v>0.89</v>
      </c>
      <c r="G83" s="175">
        <v>0.9</v>
      </c>
      <c r="H83" s="175">
        <v>0.9</v>
      </c>
      <c r="I83" s="223">
        <v>0.9</v>
      </c>
      <c r="J83" s="175">
        <v>0.9</v>
      </c>
      <c r="K83" s="190">
        <v>0.8</v>
      </c>
    </row>
    <row r="84" spans="1:11">
      <c r="A84" s="477" t="s">
        <v>398</v>
      </c>
      <c r="B84" s="477" t="s">
        <v>202</v>
      </c>
      <c r="C84" s="317" t="s">
        <v>115</v>
      </c>
      <c r="D84" s="220">
        <v>97</v>
      </c>
      <c r="E84" s="220">
        <v>98</v>
      </c>
      <c r="F84" s="220">
        <v>98</v>
      </c>
      <c r="G84" s="172">
        <v>97</v>
      </c>
      <c r="H84" s="172">
        <v>95</v>
      </c>
      <c r="I84" s="220">
        <v>95</v>
      </c>
      <c r="J84" s="172">
        <v>96</v>
      </c>
      <c r="K84" s="186">
        <v>97</v>
      </c>
    </row>
    <row r="85" spans="1:11">
      <c r="A85" s="477"/>
      <c r="B85" s="477"/>
      <c r="C85" s="318" t="s">
        <v>115</v>
      </c>
      <c r="D85" s="151">
        <v>98</v>
      </c>
      <c r="E85" s="151">
        <v>97</v>
      </c>
      <c r="F85" s="151">
        <v>98</v>
      </c>
      <c r="G85" s="154">
        <v>97</v>
      </c>
      <c r="H85" s="154">
        <v>95</v>
      </c>
      <c r="I85" s="151">
        <v>95</v>
      </c>
      <c r="J85" s="154">
        <v>96</v>
      </c>
      <c r="K85" s="187">
        <v>97</v>
      </c>
    </row>
    <row r="86" spans="1:11">
      <c r="A86" s="477"/>
      <c r="B86" s="477"/>
      <c r="C86" s="319" t="s">
        <v>379</v>
      </c>
      <c r="D86" s="157">
        <f>AVERAGE(D84:D85)</f>
        <v>97.5</v>
      </c>
      <c r="E86" s="157">
        <f t="shared" ref="E86:K86" si="82">AVERAGE(E84:E85)</f>
        <v>97.5</v>
      </c>
      <c r="F86" s="157">
        <f t="shared" si="82"/>
        <v>98</v>
      </c>
      <c r="G86" s="157">
        <f t="shared" si="82"/>
        <v>97</v>
      </c>
      <c r="H86" s="157">
        <f t="shared" si="82"/>
        <v>95</v>
      </c>
      <c r="I86" s="157">
        <f t="shared" si="82"/>
        <v>95</v>
      </c>
      <c r="J86" s="157">
        <f t="shared" si="82"/>
        <v>96</v>
      </c>
      <c r="K86" s="221">
        <f t="shared" si="82"/>
        <v>97</v>
      </c>
    </row>
    <row r="87" spans="1:11">
      <c r="A87" s="477"/>
      <c r="B87" s="477"/>
      <c r="C87" s="318" t="s">
        <v>122</v>
      </c>
      <c r="D87" s="151">
        <v>109</v>
      </c>
      <c r="E87" s="151">
        <v>108</v>
      </c>
      <c r="F87" s="151">
        <v>108</v>
      </c>
      <c r="G87" s="154">
        <v>108</v>
      </c>
      <c r="H87" s="154">
        <v>107</v>
      </c>
      <c r="I87" s="151">
        <v>108</v>
      </c>
      <c r="J87" s="154">
        <v>107</v>
      </c>
      <c r="K87" s="187">
        <v>107</v>
      </c>
    </row>
    <row r="88" spans="1:11">
      <c r="A88" s="477"/>
      <c r="B88" s="477"/>
      <c r="C88" s="318" t="s">
        <v>122</v>
      </c>
      <c r="D88" s="151">
        <v>108</v>
      </c>
      <c r="E88" s="151">
        <v>108</v>
      </c>
      <c r="F88" s="151">
        <v>108</v>
      </c>
      <c r="G88" s="154">
        <v>107</v>
      </c>
      <c r="H88" s="154">
        <v>107</v>
      </c>
      <c r="I88" s="151">
        <v>107</v>
      </c>
      <c r="J88" s="154">
        <v>107</v>
      </c>
      <c r="K88" s="187">
        <v>107</v>
      </c>
    </row>
    <row r="89" spans="1:11">
      <c r="A89" s="477"/>
      <c r="B89" s="477"/>
      <c r="C89" s="319" t="s">
        <v>379</v>
      </c>
      <c r="D89" s="157">
        <f>AVERAGE(D87:D88)</f>
        <v>108.5</v>
      </c>
      <c r="E89" s="157">
        <f t="shared" ref="E89:K89" si="83">AVERAGE(E87:E88)</f>
        <v>108</v>
      </c>
      <c r="F89" s="157">
        <f t="shared" si="83"/>
        <v>108</v>
      </c>
      <c r="G89" s="157">
        <f t="shared" si="83"/>
        <v>107.5</v>
      </c>
      <c r="H89" s="157">
        <f t="shared" si="83"/>
        <v>107</v>
      </c>
      <c r="I89" s="157">
        <f t="shared" si="83"/>
        <v>107.5</v>
      </c>
      <c r="J89" s="157">
        <f t="shared" si="83"/>
        <v>107</v>
      </c>
      <c r="K89" s="221">
        <f t="shared" si="83"/>
        <v>107</v>
      </c>
    </row>
    <row r="90" spans="1:11" ht="33">
      <c r="A90" s="477"/>
      <c r="B90" s="477"/>
      <c r="C90" s="320" t="s">
        <v>123</v>
      </c>
      <c r="D90" s="222">
        <v>0.9</v>
      </c>
      <c r="E90" s="222">
        <v>0.9</v>
      </c>
      <c r="F90" s="222">
        <v>0.91</v>
      </c>
      <c r="G90" s="175">
        <v>0.9</v>
      </c>
      <c r="H90" s="175">
        <v>0.89</v>
      </c>
      <c r="I90" s="223">
        <v>0.88</v>
      </c>
      <c r="J90" s="175">
        <v>0.9</v>
      </c>
      <c r="K90" s="190">
        <v>0.91</v>
      </c>
    </row>
    <row r="91" spans="1:11">
      <c r="A91" s="477" t="s">
        <v>203</v>
      </c>
      <c r="B91" s="477" t="s">
        <v>204</v>
      </c>
      <c r="C91" s="317" t="s">
        <v>115</v>
      </c>
      <c r="D91" s="220">
        <v>99</v>
      </c>
      <c r="E91" s="220">
        <v>97</v>
      </c>
      <c r="F91" s="220">
        <v>97</v>
      </c>
      <c r="G91" s="172">
        <v>97</v>
      </c>
      <c r="H91" s="172">
        <v>97</v>
      </c>
      <c r="I91" s="220">
        <v>97</v>
      </c>
      <c r="J91" s="172">
        <v>96</v>
      </c>
      <c r="K91" s="186">
        <v>96</v>
      </c>
    </row>
    <row r="92" spans="1:11">
      <c r="A92" s="477"/>
      <c r="B92" s="477"/>
      <c r="C92" s="318" t="s">
        <v>115</v>
      </c>
      <c r="D92" s="151">
        <v>99</v>
      </c>
      <c r="E92" s="151">
        <v>97</v>
      </c>
      <c r="F92" s="151">
        <v>97</v>
      </c>
      <c r="G92" s="154">
        <v>97</v>
      </c>
      <c r="H92" s="154">
        <v>97</v>
      </c>
      <c r="I92" s="151">
        <v>96</v>
      </c>
      <c r="J92" s="154">
        <v>96</v>
      </c>
      <c r="K92" s="187">
        <v>97</v>
      </c>
    </row>
    <row r="93" spans="1:11">
      <c r="A93" s="477"/>
      <c r="B93" s="477"/>
      <c r="C93" s="319" t="s">
        <v>379</v>
      </c>
      <c r="D93" s="157">
        <f>AVERAGE(D91:D92)</f>
        <v>99</v>
      </c>
      <c r="E93" s="157">
        <f t="shared" ref="E93:K93" si="84">AVERAGE(E91:E92)</f>
        <v>97</v>
      </c>
      <c r="F93" s="157">
        <f t="shared" si="84"/>
        <v>97</v>
      </c>
      <c r="G93" s="157">
        <f t="shared" si="84"/>
        <v>97</v>
      </c>
      <c r="H93" s="157">
        <f t="shared" si="84"/>
        <v>97</v>
      </c>
      <c r="I93" s="157">
        <f t="shared" si="84"/>
        <v>96.5</v>
      </c>
      <c r="J93" s="157">
        <f t="shared" si="84"/>
        <v>96</v>
      </c>
      <c r="K93" s="221">
        <f t="shared" si="84"/>
        <v>96.5</v>
      </c>
    </row>
    <row r="94" spans="1:11">
      <c r="A94" s="477"/>
      <c r="B94" s="477"/>
      <c r="C94" s="318" t="s">
        <v>122</v>
      </c>
      <c r="D94" s="151">
        <v>107</v>
      </c>
      <c r="E94" s="151">
        <v>106</v>
      </c>
      <c r="F94" s="151">
        <v>107</v>
      </c>
      <c r="G94" s="154">
        <v>107</v>
      </c>
      <c r="H94" s="323">
        <v>106</v>
      </c>
      <c r="I94" s="151">
        <v>105</v>
      </c>
      <c r="J94" s="154">
        <v>105</v>
      </c>
      <c r="K94" s="187">
        <v>105</v>
      </c>
    </row>
    <row r="95" spans="1:11">
      <c r="A95" s="477"/>
      <c r="B95" s="477"/>
      <c r="C95" s="318" t="s">
        <v>122</v>
      </c>
      <c r="D95" s="151">
        <v>108</v>
      </c>
      <c r="E95" s="151">
        <v>107</v>
      </c>
      <c r="F95" s="151">
        <v>107</v>
      </c>
      <c r="G95" s="154">
        <v>107</v>
      </c>
      <c r="H95" s="323">
        <v>106</v>
      </c>
      <c r="I95" s="151">
        <v>105</v>
      </c>
      <c r="J95" s="154">
        <v>105</v>
      </c>
      <c r="K95" s="187">
        <v>105</v>
      </c>
    </row>
    <row r="96" spans="1:11">
      <c r="A96" s="477"/>
      <c r="B96" s="477"/>
      <c r="C96" s="319" t="s">
        <v>379</v>
      </c>
      <c r="D96" s="157">
        <f>AVERAGE(D94:D95)</f>
        <v>107.5</v>
      </c>
      <c r="E96" s="157">
        <f t="shared" ref="E96:K96" si="85">AVERAGE(E94:E95)</f>
        <v>106.5</v>
      </c>
      <c r="F96" s="157">
        <f t="shared" si="85"/>
        <v>107</v>
      </c>
      <c r="G96" s="157">
        <f t="shared" si="85"/>
        <v>107</v>
      </c>
      <c r="H96" s="157">
        <f t="shared" si="85"/>
        <v>106</v>
      </c>
      <c r="I96" s="157">
        <f t="shared" si="85"/>
        <v>105</v>
      </c>
      <c r="J96" s="157">
        <f t="shared" si="85"/>
        <v>105</v>
      </c>
      <c r="K96" s="221">
        <f t="shared" si="85"/>
        <v>105</v>
      </c>
    </row>
    <row r="97" spans="1:11" ht="33">
      <c r="A97" s="477"/>
      <c r="B97" s="477"/>
      <c r="C97" s="320" t="s">
        <v>123</v>
      </c>
      <c r="D97" s="222">
        <v>0.92</v>
      </c>
      <c r="E97" s="222">
        <v>0.91</v>
      </c>
      <c r="F97" s="222">
        <v>0.91</v>
      </c>
      <c r="G97" s="175">
        <v>0.91</v>
      </c>
      <c r="H97" s="175">
        <v>0.93</v>
      </c>
      <c r="I97" s="223">
        <v>0.92</v>
      </c>
      <c r="J97" s="175">
        <v>0.91</v>
      </c>
      <c r="K97" s="190">
        <v>0.92</v>
      </c>
    </row>
    <row r="98" spans="1:11">
      <c r="A98" s="477" t="s">
        <v>172</v>
      </c>
      <c r="B98" s="477" t="s">
        <v>205</v>
      </c>
      <c r="C98" s="317" t="s">
        <v>115</v>
      </c>
      <c r="D98" s="220">
        <v>100</v>
      </c>
      <c r="E98" s="220">
        <v>99</v>
      </c>
      <c r="F98" s="220">
        <v>99</v>
      </c>
      <c r="G98" s="172">
        <v>99</v>
      </c>
      <c r="H98" s="172">
        <v>97</v>
      </c>
      <c r="I98" s="220">
        <v>96</v>
      </c>
      <c r="J98" s="172">
        <v>98</v>
      </c>
      <c r="K98" s="186">
        <v>97</v>
      </c>
    </row>
    <row r="99" spans="1:11">
      <c r="A99" s="477"/>
      <c r="B99" s="477"/>
      <c r="C99" s="318" t="s">
        <v>115</v>
      </c>
      <c r="D99" s="151">
        <v>101</v>
      </c>
      <c r="E99" s="151">
        <v>99</v>
      </c>
      <c r="F99" s="151">
        <v>99</v>
      </c>
      <c r="G99" s="154">
        <v>98</v>
      </c>
      <c r="H99" s="154">
        <v>97</v>
      </c>
      <c r="I99" s="151">
        <v>97</v>
      </c>
      <c r="J99" s="154">
        <v>98</v>
      </c>
      <c r="K99" s="187">
        <v>98</v>
      </c>
    </row>
    <row r="100" spans="1:11">
      <c r="A100" s="477"/>
      <c r="B100" s="477"/>
      <c r="C100" s="319" t="s">
        <v>379</v>
      </c>
      <c r="D100" s="157">
        <f>AVERAGE(D98:D99)</f>
        <v>100.5</v>
      </c>
      <c r="E100" s="157">
        <f t="shared" ref="E100:K100" si="86">AVERAGE(E98:E99)</f>
        <v>99</v>
      </c>
      <c r="F100" s="157">
        <f t="shared" si="86"/>
        <v>99</v>
      </c>
      <c r="G100" s="157">
        <f t="shared" si="86"/>
        <v>98.5</v>
      </c>
      <c r="H100" s="157">
        <f t="shared" si="86"/>
        <v>97</v>
      </c>
      <c r="I100" s="157">
        <f t="shared" si="86"/>
        <v>96.5</v>
      </c>
      <c r="J100" s="157">
        <f t="shared" si="86"/>
        <v>98</v>
      </c>
      <c r="K100" s="221">
        <f t="shared" si="86"/>
        <v>97.5</v>
      </c>
    </row>
    <row r="101" spans="1:11">
      <c r="A101" s="477"/>
      <c r="B101" s="477"/>
      <c r="C101" s="318" t="s">
        <v>122</v>
      </c>
      <c r="D101" s="151">
        <v>106</v>
      </c>
      <c r="E101" s="151">
        <v>105</v>
      </c>
      <c r="F101" s="151">
        <v>105</v>
      </c>
      <c r="G101" s="154">
        <v>105</v>
      </c>
      <c r="H101" s="154">
        <v>104</v>
      </c>
      <c r="I101" s="151">
        <v>104</v>
      </c>
      <c r="J101" s="154">
        <v>104</v>
      </c>
      <c r="K101" s="187">
        <v>105</v>
      </c>
    </row>
    <row r="102" spans="1:11">
      <c r="A102" s="477"/>
      <c r="B102" s="477"/>
      <c r="C102" s="318" t="s">
        <v>122</v>
      </c>
      <c r="D102" s="151">
        <v>107</v>
      </c>
      <c r="E102" s="151">
        <v>104</v>
      </c>
      <c r="F102" s="151">
        <v>106</v>
      </c>
      <c r="G102" s="154">
        <v>104</v>
      </c>
      <c r="H102" s="154">
        <v>104</v>
      </c>
      <c r="I102" s="151">
        <v>104</v>
      </c>
      <c r="J102" s="154">
        <v>104</v>
      </c>
      <c r="K102" s="187">
        <v>104</v>
      </c>
    </row>
    <row r="103" spans="1:11">
      <c r="A103" s="477"/>
      <c r="B103" s="477"/>
      <c r="C103" s="319" t="s">
        <v>420</v>
      </c>
      <c r="D103" s="157">
        <f>AVERAGE(D101:D102)</f>
        <v>106.5</v>
      </c>
      <c r="E103" s="157">
        <f t="shared" ref="E103:K103" si="87">AVERAGE(E101:E102)</f>
        <v>104.5</v>
      </c>
      <c r="F103" s="157">
        <f t="shared" si="87"/>
        <v>105.5</v>
      </c>
      <c r="G103" s="157">
        <f t="shared" si="87"/>
        <v>104.5</v>
      </c>
      <c r="H103" s="157">
        <f t="shared" si="87"/>
        <v>104</v>
      </c>
      <c r="I103" s="157">
        <f t="shared" si="87"/>
        <v>104</v>
      </c>
      <c r="J103" s="157">
        <f t="shared" si="87"/>
        <v>104</v>
      </c>
      <c r="K103" s="221">
        <f t="shared" si="87"/>
        <v>104.5</v>
      </c>
    </row>
    <row r="104" spans="1:11" ht="33">
      <c r="A104" s="477"/>
      <c r="B104" s="477"/>
      <c r="C104" s="320" t="s">
        <v>123</v>
      </c>
      <c r="D104" s="222">
        <v>0.94</v>
      </c>
      <c r="E104" s="222">
        <v>0.95</v>
      </c>
      <c r="F104" s="222">
        <v>0.94</v>
      </c>
      <c r="G104" s="175">
        <v>0.94</v>
      </c>
      <c r="H104" s="175">
        <v>0.93</v>
      </c>
      <c r="I104" s="222">
        <v>0.93</v>
      </c>
      <c r="J104" s="175">
        <v>0.94</v>
      </c>
      <c r="K104" s="190">
        <v>0.93</v>
      </c>
    </row>
    <row r="105" spans="1:11">
      <c r="A105" s="477" t="s">
        <v>174</v>
      </c>
      <c r="B105" s="477" t="s">
        <v>206</v>
      </c>
      <c r="C105" s="317" t="s">
        <v>115</v>
      </c>
      <c r="D105" s="220">
        <v>91</v>
      </c>
      <c r="E105" s="220">
        <v>90</v>
      </c>
      <c r="F105" s="220">
        <v>90</v>
      </c>
      <c r="G105" s="172">
        <v>90</v>
      </c>
      <c r="H105" s="172">
        <v>89</v>
      </c>
      <c r="I105" s="220">
        <v>89</v>
      </c>
      <c r="J105" s="172">
        <v>88</v>
      </c>
      <c r="K105" s="186">
        <v>88</v>
      </c>
    </row>
    <row r="106" spans="1:11">
      <c r="A106" s="477"/>
      <c r="B106" s="477"/>
      <c r="C106" s="318" t="s">
        <v>115</v>
      </c>
      <c r="D106" s="151">
        <v>91</v>
      </c>
      <c r="E106" s="151">
        <v>91</v>
      </c>
      <c r="F106" s="151">
        <v>89</v>
      </c>
      <c r="G106" s="154">
        <v>90</v>
      </c>
      <c r="H106" s="154">
        <v>89</v>
      </c>
      <c r="I106" s="151">
        <v>89</v>
      </c>
      <c r="J106" s="154">
        <v>89</v>
      </c>
      <c r="K106" s="187">
        <v>88</v>
      </c>
    </row>
    <row r="107" spans="1:11">
      <c r="A107" s="477"/>
      <c r="B107" s="477"/>
      <c r="C107" s="319" t="s">
        <v>379</v>
      </c>
      <c r="D107" s="157">
        <f>AVERAGE(D105:D106)</f>
        <v>91</v>
      </c>
      <c r="E107" s="157">
        <f t="shared" ref="E107:K107" si="88">AVERAGE(E105:E106)</f>
        <v>90.5</v>
      </c>
      <c r="F107" s="157">
        <f t="shared" si="88"/>
        <v>89.5</v>
      </c>
      <c r="G107" s="157">
        <f t="shared" si="88"/>
        <v>90</v>
      </c>
      <c r="H107" s="157">
        <f t="shared" si="88"/>
        <v>89</v>
      </c>
      <c r="I107" s="157">
        <f t="shared" si="88"/>
        <v>89</v>
      </c>
      <c r="J107" s="157">
        <f t="shared" si="88"/>
        <v>88.5</v>
      </c>
      <c r="K107" s="221">
        <f t="shared" si="88"/>
        <v>88</v>
      </c>
    </row>
    <row r="108" spans="1:11">
      <c r="A108" s="477"/>
      <c r="B108" s="477"/>
      <c r="C108" s="318" t="s">
        <v>122</v>
      </c>
      <c r="D108" s="151">
        <v>103</v>
      </c>
      <c r="E108" s="151">
        <v>103</v>
      </c>
      <c r="F108" s="151">
        <v>102</v>
      </c>
      <c r="G108" s="154">
        <v>101</v>
      </c>
      <c r="H108" s="154">
        <v>101</v>
      </c>
      <c r="I108" s="151">
        <v>101</v>
      </c>
      <c r="J108" s="154">
        <v>101</v>
      </c>
      <c r="K108" s="187">
        <v>101</v>
      </c>
    </row>
    <row r="109" spans="1:11">
      <c r="A109" s="477"/>
      <c r="B109" s="477"/>
      <c r="C109" s="318" t="s">
        <v>122</v>
      </c>
      <c r="D109" s="151">
        <v>102</v>
      </c>
      <c r="E109" s="151">
        <v>102</v>
      </c>
      <c r="F109" s="151">
        <v>102</v>
      </c>
      <c r="G109" s="154">
        <v>101</v>
      </c>
      <c r="H109" s="154">
        <v>101</v>
      </c>
      <c r="I109" s="151">
        <v>101</v>
      </c>
      <c r="J109" s="154">
        <v>101</v>
      </c>
      <c r="K109" s="187">
        <v>101</v>
      </c>
    </row>
    <row r="110" spans="1:11">
      <c r="A110" s="477"/>
      <c r="B110" s="477"/>
      <c r="C110" s="319" t="s">
        <v>379</v>
      </c>
      <c r="D110" s="157">
        <f>AVERAGE(D108:D109)</f>
        <v>102.5</v>
      </c>
      <c r="E110" s="157">
        <f t="shared" ref="E110:K110" si="89">AVERAGE(E108:E109)</f>
        <v>102.5</v>
      </c>
      <c r="F110" s="157">
        <f t="shared" si="89"/>
        <v>102</v>
      </c>
      <c r="G110" s="157">
        <f t="shared" si="89"/>
        <v>101</v>
      </c>
      <c r="H110" s="157">
        <f t="shared" si="89"/>
        <v>101</v>
      </c>
      <c r="I110" s="157">
        <f t="shared" si="89"/>
        <v>101</v>
      </c>
      <c r="J110" s="157">
        <f t="shared" si="89"/>
        <v>101</v>
      </c>
      <c r="K110" s="221">
        <f t="shared" si="89"/>
        <v>101</v>
      </c>
    </row>
    <row r="111" spans="1:11" ht="33">
      <c r="A111" s="477"/>
      <c r="B111" s="477"/>
      <c r="C111" s="320" t="s">
        <v>123</v>
      </c>
      <c r="D111" s="222">
        <v>0.89</v>
      </c>
      <c r="E111" s="222">
        <v>0.88</v>
      </c>
      <c r="F111" s="222">
        <v>0.88</v>
      </c>
      <c r="G111" s="175">
        <v>0.89</v>
      </c>
      <c r="H111" s="175">
        <v>0.88</v>
      </c>
      <c r="I111" s="222">
        <v>0.88</v>
      </c>
      <c r="J111" s="175">
        <v>0.88</v>
      </c>
      <c r="K111" s="190">
        <v>0.87</v>
      </c>
    </row>
    <row r="112" spans="1:11">
      <c r="A112" s="477" t="s">
        <v>207</v>
      </c>
      <c r="B112" s="477" t="s">
        <v>208</v>
      </c>
      <c r="C112" s="317" t="s">
        <v>115</v>
      </c>
      <c r="D112" s="220">
        <v>93</v>
      </c>
      <c r="E112" s="220">
        <v>94</v>
      </c>
      <c r="F112" s="220">
        <v>95</v>
      </c>
      <c r="G112" s="172">
        <v>93</v>
      </c>
      <c r="H112" s="172">
        <v>94</v>
      </c>
      <c r="I112" s="220">
        <v>93</v>
      </c>
      <c r="J112" s="172">
        <v>93</v>
      </c>
      <c r="K112" s="186">
        <v>94</v>
      </c>
    </row>
    <row r="113" spans="1:14">
      <c r="A113" s="477"/>
      <c r="B113" s="477"/>
      <c r="C113" s="318" t="s">
        <v>115</v>
      </c>
      <c r="D113" s="151">
        <v>94</v>
      </c>
      <c r="E113" s="151">
        <v>94</v>
      </c>
      <c r="F113" s="151">
        <v>95</v>
      </c>
      <c r="G113" s="154">
        <v>93</v>
      </c>
      <c r="H113" s="154">
        <v>93</v>
      </c>
      <c r="I113" s="151">
        <v>93</v>
      </c>
      <c r="J113" s="154">
        <v>93</v>
      </c>
      <c r="K113" s="187">
        <v>93</v>
      </c>
    </row>
    <row r="114" spans="1:14">
      <c r="A114" s="477"/>
      <c r="B114" s="477"/>
      <c r="C114" s="319" t="s">
        <v>379</v>
      </c>
      <c r="D114" s="157">
        <f>AVERAGE(D112:D113)</f>
        <v>93.5</v>
      </c>
      <c r="E114" s="157">
        <f t="shared" ref="E114:K114" si="90">AVERAGE(E112:E113)</f>
        <v>94</v>
      </c>
      <c r="F114" s="157">
        <f t="shared" si="90"/>
        <v>95</v>
      </c>
      <c r="G114" s="157">
        <f t="shared" si="90"/>
        <v>93</v>
      </c>
      <c r="H114" s="157">
        <f t="shared" si="90"/>
        <v>93.5</v>
      </c>
      <c r="I114" s="157">
        <f t="shared" si="90"/>
        <v>93</v>
      </c>
      <c r="J114" s="157">
        <f t="shared" si="90"/>
        <v>93</v>
      </c>
      <c r="K114" s="221">
        <f t="shared" si="90"/>
        <v>93.5</v>
      </c>
    </row>
    <row r="115" spans="1:14">
      <c r="A115" s="477"/>
      <c r="B115" s="477"/>
      <c r="C115" s="318" t="s">
        <v>122</v>
      </c>
      <c r="D115" s="151">
        <v>106</v>
      </c>
      <c r="E115" s="151">
        <v>105</v>
      </c>
      <c r="F115" s="151">
        <v>105</v>
      </c>
      <c r="G115" s="154">
        <v>104</v>
      </c>
      <c r="H115" s="154">
        <v>104</v>
      </c>
      <c r="I115" s="151">
        <v>104</v>
      </c>
      <c r="J115" s="154">
        <v>103</v>
      </c>
      <c r="K115" s="187">
        <v>104</v>
      </c>
    </row>
    <row r="116" spans="1:14">
      <c r="A116" s="477"/>
      <c r="B116" s="477"/>
      <c r="C116" s="318" t="s">
        <v>122</v>
      </c>
      <c r="D116" s="151">
        <v>106</v>
      </c>
      <c r="E116" s="151">
        <v>104</v>
      </c>
      <c r="F116" s="151">
        <v>105</v>
      </c>
      <c r="G116" s="154">
        <v>104</v>
      </c>
      <c r="H116" s="154">
        <v>104</v>
      </c>
      <c r="I116" s="151">
        <v>105</v>
      </c>
      <c r="J116" s="154">
        <v>103</v>
      </c>
      <c r="K116" s="187">
        <v>104</v>
      </c>
    </row>
    <row r="117" spans="1:14">
      <c r="A117" s="477"/>
      <c r="B117" s="477"/>
      <c r="C117" s="319" t="s">
        <v>379</v>
      </c>
      <c r="D117" s="157">
        <f>AVERAGE(D115:D116)</f>
        <v>106</v>
      </c>
      <c r="E117" s="157">
        <f t="shared" ref="E117:K117" si="91">AVERAGE(E115:E116)</f>
        <v>104.5</v>
      </c>
      <c r="F117" s="157">
        <f t="shared" si="91"/>
        <v>105</v>
      </c>
      <c r="G117" s="157">
        <f t="shared" si="91"/>
        <v>104</v>
      </c>
      <c r="H117" s="157">
        <f t="shared" si="91"/>
        <v>104</v>
      </c>
      <c r="I117" s="157">
        <f t="shared" si="91"/>
        <v>104.5</v>
      </c>
      <c r="J117" s="157">
        <f t="shared" si="91"/>
        <v>103</v>
      </c>
      <c r="K117" s="221">
        <f t="shared" si="91"/>
        <v>104</v>
      </c>
    </row>
    <row r="118" spans="1:14" ht="33">
      <c r="A118" s="477"/>
      <c r="B118" s="477"/>
      <c r="C118" s="320" t="s">
        <v>123</v>
      </c>
      <c r="D118" s="222">
        <v>0.88</v>
      </c>
      <c r="E118" s="222">
        <v>0.9</v>
      </c>
      <c r="F118" s="222">
        <v>0.9</v>
      </c>
      <c r="G118" s="175">
        <v>0.89</v>
      </c>
      <c r="H118" s="175">
        <v>0.9</v>
      </c>
      <c r="I118" s="223">
        <v>0.89</v>
      </c>
      <c r="J118" s="175">
        <v>0.9</v>
      </c>
      <c r="K118" s="190">
        <v>0.9</v>
      </c>
    </row>
    <row r="120" spans="1:14" ht="26.25" customHeight="1">
      <c r="A120" s="477" t="s">
        <v>255</v>
      </c>
      <c r="B120" s="477"/>
    </row>
    <row r="121" spans="1:14" ht="33">
      <c r="A121" s="75" t="s">
        <v>0</v>
      </c>
      <c r="B121" s="321" t="s">
        <v>128</v>
      </c>
      <c r="C121" s="316" t="s">
        <v>427</v>
      </c>
      <c r="D121" s="247" t="s">
        <v>199</v>
      </c>
      <c r="E121" s="248" t="s">
        <v>76</v>
      </c>
      <c r="F121" s="248" t="s">
        <v>89</v>
      </c>
      <c r="G121" s="248" t="s">
        <v>361</v>
      </c>
      <c r="H121" s="248" t="s">
        <v>114</v>
      </c>
      <c r="I121" s="248" t="s">
        <v>142</v>
      </c>
      <c r="J121" s="248" t="s">
        <v>416</v>
      </c>
      <c r="K121" s="248" t="s">
        <v>164</v>
      </c>
    </row>
    <row r="122" spans="1:14">
      <c r="A122" s="477" t="s">
        <v>234</v>
      </c>
      <c r="B122" s="477" t="s">
        <v>241</v>
      </c>
      <c r="C122" s="317" t="s">
        <v>115</v>
      </c>
      <c r="D122" s="220">
        <v>92</v>
      </c>
      <c r="E122" s="161">
        <v>91</v>
      </c>
      <c r="F122" s="220">
        <v>92</v>
      </c>
      <c r="G122" s="172">
        <v>93</v>
      </c>
      <c r="H122" s="172">
        <v>93</v>
      </c>
      <c r="I122" s="220">
        <v>89</v>
      </c>
      <c r="J122" s="172">
        <v>89</v>
      </c>
      <c r="K122" s="186">
        <v>90</v>
      </c>
      <c r="M122" s="203"/>
      <c r="N122" s="204"/>
    </row>
    <row r="123" spans="1:14">
      <c r="A123" s="477"/>
      <c r="B123" s="477"/>
      <c r="C123" s="318" t="s">
        <v>115</v>
      </c>
      <c r="D123" s="151">
        <v>92</v>
      </c>
      <c r="E123" s="152">
        <v>91</v>
      </c>
      <c r="F123" s="151">
        <v>92</v>
      </c>
      <c r="G123" s="154">
        <v>92</v>
      </c>
      <c r="H123" s="154">
        <v>93</v>
      </c>
      <c r="I123" s="151">
        <v>89</v>
      </c>
      <c r="J123" s="154">
        <v>88</v>
      </c>
      <c r="K123" s="187">
        <v>91</v>
      </c>
      <c r="M123" s="1"/>
      <c r="N123" s="1"/>
    </row>
    <row r="124" spans="1:14">
      <c r="A124" s="477"/>
      <c r="B124" s="477"/>
      <c r="C124" s="319" t="s">
        <v>379</v>
      </c>
      <c r="D124" s="157">
        <f>AVERAGE(D122:D123)</f>
        <v>92</v>
      </c>
      <c r="E124" s="157">
        <f t="shared" ref="E124:K124" si="92">AVERAGE(E122:E123)</f>
        <v>91</v>
      </c>
      <c r="F124" s="157">
        <f t="shared" si="92"/>
        <v>92</v>
      </c>
      <c r="G124" s="157">
        <f t="shared" si="92"/>
        <v>92.5</v>
      </c>
      <c r="H124" s="157">
        <f t="shared" si="92"/>
        <v>93</v>
      </c>
      <c r="I124" s="157">
        <f t="shared" si="92"/>
        <v>89</v>
      </c>
      <c r="J124" s="157">
        <f t="shared" si="92"/>
        <v>88.5</v>
      </c>
      <c r="K124" s="221">
        <f t="shared" si="92"/>
        <v>90.5</v>
      </c>
      <c r="M124" s="1"/>
      <c r="N124" s="1"/>
    </row>
    <row r="125" spans="1:14">
      <c r="A125" s="477"/>
      <c r="B125" s="477"/>
      <c r="C125" s="318" t="s">
        <v>122</v>
      </c>
      <c r="D125" s="151">
        <v>104</v>
      </c>
      <c r="E125" s="152">
        <v>104</v>
      </c>
      <c r="F125" s="151">
        <v>103</v>
      </c>
      <c r="G125" s="154">
        <v>104</v>
      </c>
      <c r="H125" s="154">
        <v>103</v>
      </c>
      <c r="I125" s="151">
        <v>102</v>
      </c>
      <c r="J125" s="154">
        <v>103</v>
      </c>
      <c r="K125" s="187">
        <v>102</v>
      </c>
      <c r="M125" s="1"/>
      <c r="N125" s="1"/>
    </row>
    <row r="126" spans="1:14">
      <c r="A126" s="477"/>
      <c r="B126" s="477"/>
      <c r="C126" s="318" t="s">
        <v>122</v>
      </c>
      <c r="D126" s="151">
        <v>104</v>
      </c>
      <c r="E126" s="152">
        <v>104</v>
      </c>
      <c r="F126" s="151">
        <v>104</v>
      </c>
      <c r="G126" s="154">
        <v>103</v>
      </c>
      <c r="H126" s="154">
        <v>103</v>
      </c>
      <c r="I126" s="151">
        <v>102</v>
      </c>
      <c r="J126" s="154">
        <v>102</v>
      </c>
      <c r="K126" s="187">
        <v>103</v>
      </c>
      <c r="M126" s="1"/>
      <c r="N126" s="1"/>
    </row>
    <row r="127" spans="1:14">
      <c r="A127" s="477"/>
      <c r="B127" s="477"/>
      <c r="C127" s="319" t="s">
        <v>424</v>
      </c>
      <c r="D127" s="157">
        <f>AVERAGE(D125:D126)</f>
        <v>104</v>
      </c>
      <c r="E127" s="157">
        <f t="shared" ref="E127:K127" si="93">AVERAGE(E125:E126)</f>
        <v>104</v>
      </c>
      <c r="F127" s="157">
        <f t="shared" si="93"/>
        <v>103.5</v>
      </c>
      <c r="G127" s="157">
        <f t="shared" si="93"/>
        <v>103.5</v>
      </c>
      <c r="H127" s="157">
        <f t="shared" si="93"/>
        <v>103</v>
      </c>
      <c r="I127" s="157">
        <f t="shared" si="93"/>
        <v>102</v>
      </c>
      <c r="J127" s="157">
        <f t="shared" si="93"/>
        <v>102.5</v>
      </c>
      <c r="K127" s="221">
        <f t="shared" si="93"/>
        <v>102.5</v>
      </c>
      <c r="M127" s="1"/>
      <c r="N127" s="1"/>
    </row>
    <row r="128" spans="1:14" ht="33">
      <c r="A128" s="477"/>
      <c r="B128" s="477"/>
      <c r="C128" s="320" t="s">
        <v>123</v>
      </c>
      <c r="D128" s="222">
        <v>0.88</v>
      </c>
      <c r="E128" s="223">
        <v>0.88</v>
      </c>
      <c r="F128" s="222">
        <v>0.89</v>
      </c>
      <c r="G128" s="175">
        <v>0.89</v>
      </c>
      <c r="H128" s="175">
        <v>0.9</v>
      </c>
      <c r="I128" s="223">
        <v>0.87</v>
      </c>
      <c r="J128" s="175">
        <v>0.86</v>
      </c>
      <c r="K128" s="190">
        <v>0.88</v>
      </c>
      <c r="M128" s="1"/>
      <c r="N128" s="1"/>
    </row>
    <row r="129" spans="1:14">
      <c r="A129" s="477" t="s">
        <v>235</v>
      </c>
      <c r="B129" s="477" t="s">
        <v>257</v>
      </c>
      <c r="C129" s="317" t="s">
        <v>115</v>
      </c>
      <c r="D129" s="220">
        <v>94</v>
      </c>
      <c r="E129" s="220">
        <v>93</v>
      </c>
      <c r="F129" s="220">
        <v>92</v>
      </c>
      <c r="G129" s="172">
        <v>93</v>
      </c>
      <c r="H129" s="172">
        <v>92</v>
      </c>
      <c r="I129" s="220">
        <v>89</v>
      </c>
      <c r="J129" s="172">
        <v>88</v>
      </c>
      <c r="K129" s="186">
        <v>90</v>
      </c>
      <c r="M129" s="1"/>
      <c r="N129" s="1"/>
    </row>
    <row r="130" spans="1:14">
      <c r="A130" s="477"/>
      <c r="B130" s="477"/>
      <c r="C130" s="318" t="s">
        <v>115</v>
      </c>
      <c r="D130" s="151">
        <v>95</v>
      </c>
      <c r="E130" s="151">
        <v>94</v>
      </c>
      <c r="F130" s="151">
        <v>93</v>
      </c>
      <c r="G130" s="154">
        <v>92</v>
      </c>
      <c r="H130" s="154">
        <v>91</v>
      </c>
      <c r="I130" s="151">
        <v>89</v>
      </c>
      <c r="J130" s="154">
        <v>87</v>
      </c>
      <c r="K130" s="187">
        <v>90</v>
      </c>
    </row>
    <row r="131" spans="1:14">
      <c r="A131" s="477"/>
      <c r="B131" s="477"/>
      <c r="C131" s="319" t="s">
        <v>379</v>
      </c>
      <c r="D131" s="157">
        <f>AVERAGE(D129:D130)</f>
        <v>94.5</v>
      </c>
      <c r="E131" s="157">
        <f t="shared" ref="E131:K131" si="94">AVERAGE(E129:E130)</f>
        <v>93.5</v>
      </c>
      <c r="F131" s="157">
        <f t="shared" si="94"/>
        <v>92.5</v>
      </c>
      <c r="G131" s="157">
        <f t="shared" si="94"/>
        <v>92.5</v>
      </c>
      <c r="H131" s="157">
        <f t="shared" si="94"/>
        <v>91.5</v>
      </c>
      <c r="I131" s="157">
        <f t="shared" si="94"/>
        <v>89</v>
      </c>
      <c r="J131" s="157">
        <f t="shared" si="94"/>
        <v>87.5</v>
      </c>
      <c r="K131" s="221">
        <f t="shared" si="94"/>
        <v>90</v>
      </c>
    </row>
    <row r="132" spans="1:14">
      <c r="A132" s="477"/>
      <c r="B132" s="477"/>
      <c r="C132" s="318" t="s">
        <v>122</v>
      </c>
      <c r="D132" s="151">
        <v>105</v>
      </c>
      <c r="E132" s="151">
        <v>104</v>
      </c>
      <c r="F132" s="151">
        <v>103</v>
      </c>
      <c r="G132" s="154">
        <v>101</v>
      </c>
      <c r="H132" s="154">
        <v>102</v>
      </c>
      <c r="I132" s="151">
        <v>100</v>
      </c>
      <c r="J132" s="154">
        <v>100</v>
      </c>
      <c r="K132" s="187">
        <v>100</v>
      </c>
    </row>
    <row r="133" spans="1:14">
      <c r="A133" s="477"/>
      <c r="B133" s="477"/>
      <c r="C133" s="318" t="s">
        <v>122</v>
      </c>
      <c r="D133" s="151">
        <v>105</v>
      </c>
      <c r="E133" s="151">
        <v>104</v>
      </c>
      <c r="F133" s="151">
        <v>103</v>
      </c>
      <c r="G133" s="154">
        <v>101</v>
      </c>
      <c r="H133" s="154">
        <v>102</v>
      </c>
      <c r="I133" s="151">
        <v>100</v>
      </c>
      <c r="J133" s="154">
        <v>100</v>
      </c>
      <c r="K133" s="187">
        <v>99</v>
      </c>
    </row>
    <row r="134" spans="1:14">
      <c r="A134" s="477"/>
      <c r="B134" s="477"/>
      <c r="C134" s="319" t="s">
        <v>379</v>
      </c>
      <c r="D134" s="157">
        <f>AVERAGE(D132:D133)</f>
        <v>105</v>
      </c>
      <c r="E134" s="157">
        <f t="shared" ref="E134:K134" si="95">AVERAGE(E132:E133)</f>
        <v>104</v>
      </c>
      <c r="F134" s="157">
        <f t="shared" si="95"/>
        <v>103</v>
      </c>
      <c r="G134" s="157">
        <f t="shared" si="95"/>
        <v>101</v>
      </c>
      <c r="H134" s="157">
        <f t="shared" si="95"/>
        <v>102</v>
      </c>
      <c r="I134" s="157">
        <f t="shared" si="95"/>
        <v>100</v>
      </c>
      <c r="J134" s="157">
        <f t="shared" si="95"/>
        <v>100</v>
      </c>
      <c r="K134" s="221">
        <f t="shared" si="95"/>
        <v>99.5</v>
      </c>
    </row>
    <row r="135" spans="1:14" ht="33">
      <c r="A135" s="477"/>
      <c r="B135" s="477"/>
      <c r="C135" s="320" t="s">
        <v>123</v>
      </c>
      <c r="D135" s="222">
        <v>0.9</v>
      </c>
      <c r="E135" s="222">
        <v>0.9</v>
      </c>
      <c r="F135" s="222">
        <v>0.9</v>
      </c>
      <c r="G135" s="175">
        <v>0.92</v>
      </c>
      <c r="H135" s="175">
        <v>0.9</v>
      </c>
      <c r="I135" s="223">
        <v>0.89</v>
      </c>
      <c r="J135" s="175">
        <v>0.88</v>
      </c>
      <c r="K135" s="190">
        <v>0.9</v>
      </c>
    </row>
    <row r="136" spans="1:14">
      <c r="A136" s="477" t="s">
        <v>236</v>
      </c>
      <c r="B136" s="477" t="s">
        <v>243</v>
      </c>
      <c r="C136" s="317" t="s">
        <v>115</v>
      </c>
      <c r="D136" s="220">
        <v>90</v>
      </c>
      <c r="E136" s="220">
        <v>89</v>
      </c>
      <c r="F136" s="220">
        <v>89</v>
      </c>
      <c r="G136" s="172">
        <v>87</v>
      </c>
      <c r="H136" s="172">
        <v>86</v>
      </c>
      <c r="I136" s="220">
        <v>86</v>
      </c>
      <c r="J136" s="172">
        <v>87</v>
      </c>
      <c r="K136" s="186">
        <v>87</v>
      </c>
    </row>
    <row r="137" spans="1:14">
      <c r="A137" s="477"/>
      <c r="B137" s="477"/>
      <c r="C137" s="318" t="s">
        <v>115</v>
      </c>
      <c r="D137" s="151">
        <v>89</v>
      </c>
      <c r="E137" s="151">
        <v>88</v>
      </c>
      <c r="F137" s="151">
        <v>89</v>
      </c>
      <c r="G137" s="154">
        <v>86</v>
      </c>
      <c r="H137" s="154">
        <v>86</v>
      </c>
      <c r="I137" s="151">
        <v>85</v>
      </c>
      <c r="J137" s="154">
        <v>86</v>
      </c>
      <c r="K137" s="187">
        <v>88</v>
      </c>
    </row>
    <row r="138" spans="1:14">
      <c r="A138" s="477"/>
      <c r="B138" s="477"/>
      <c r="C138" s="319" t="s">
        <v>379</v>
      </c>
      <c r="D138" s="157">
        <f>AVERAGE(D136:D137)</f>
        <v>89.5</v>
      </c>
      <c r="E138" s="157">
        <f t="shared" ref="E138:K138" si="96">AVERAGE(E136:E137)</f>
        <v>88.5</v>
      </c>
      <c r="F138" s="157">
        <f t="shared" si="96"/>
        <v>89</v>
      </c>
      <c r="G138" s="157">
        <f t="shared" si="96"/>
        <v>86.5</v>
      </c>
      <c r="H138" s="157">
        <f t="shared" si="96"/>
        <v>86</v>
      </c>
      <c r="I138" s="157">
        <f t="shared" si="96"/>
        <v>85.5</v>
      </c>
      <c r="J138" s="157">
        <f t="shared" si="96"/>
        <v>86.5</v>
      </c>
      <c r="K138" s="221">
        <f t="shared" si="96"/>
        <v>87.5</v>
      </c>
    </row>
    <row r="139" spans="1:14">
      <c r="A139" s="477"/>
      <c r="B139" s="477"/>
      <c r="C139" s="318" t="s">
        <v>122</v>
      </c>
      <c r="D139" s="151">
        <v>99</v>
      </c>
      <c r="E139" s="151">
        <v>99</v>
      </c>
      <c r="F139" s="151">
        <v>99</v>
      </c>
      <c r="G139" s="154">
        <v>99</v>
      </c>
      <c r="H139" s="154">
        <v>99</v>
      </c>
      <c r="I139" s="151">
        <v>98</v>
      </c>
      <c r="J139" s="154">
        <v>100</v>
      </c>
      <c r="K139" s="187">
        <v>100</v>
      </c>
    </row>
    <row r="140" spans="1:14">
      <c r="A140" s="477"/>
      <c r="B140" s="477"/>
      <c r="C140" s="318" t="s">
        <v>122</v>
      </c>
      <c r="D140" s="151">
        <v>100</v>
      </c>
      <c r="E140" s="151">
        <v>99</v>
      </c>
      <c r="F140" s="151">
        <v>99</v>
      </c>
      <c r="G140" s="154">
        <v>98</v>
      </c>
      <c r="H140" s="154">
        <v>99</v>
      </c>
      <c r="I140" s="151">
        <v>99</v>
      </c>
      <c r="J140" s="154">
        <v>99</v>
      </c>
      <c r="K140" s="187">
        <v>100</v>
      </c>
    </row>
    <row r="141" spans="1:14">
      <c r="A141" s="477"/>
      <c r="B141" s="477"/>
      <c r="C141" s="319" t="s">
        <v>379</v>
      </c>
      <c r="D141" s="157">
        <f>AVERAGE(D139:D140)</f>
        <v>99.5</v>
      </c>
      <c r="E141" s="157">
        <f t="shared" ref="E141:K141" si="97">AVERAGE(E139:E140)</f>
        <v>99</v>
      </c>
      <c r="F141" s="157">
        <f t="shared" si="97"/>
        <v>99</v>
      </c>
      <c r="G141" s="157">
        <f t="shared" si="97"/>
        <v>98.5</v>
      </c>
      <c r="H141" s="157">
        <f t="shared" si="97"/>
        <v>99</v>
      </c>
      <c r="I141" s="157">
        <f t="shared" si="97"/>
        <v>98.5</v>
      </c>
      <c r="J141" s="157">
        <f t="shared" si="97"/>
        <v>99.5</v>
      </c>
      <c r="K141" s="221">
        <f t="shared" si="97"/>
        <v>100</v>
      </c>
    </row>
    <row r="142" spans="1:14" ht="33">
      <c r="A142" s="477"/>
      <c r="B142" s="477"/>
      <c r="C142" s="320" t="s">
        <v>123</v>
      </c>
      <c r="D142" s="222">
        <v>0.9</v>
      </c>
      <c r="E142" s="222">
        <v>0.89</v>
      </c>
      <c r="F142" s="222">
        <v>0.9</v>
      </c>
      <c r="G142" s="175">
        <v>0.88</v>
      </c>
      <c r="H142" s="175">
        <v>0.87</v>
      </c>
      <c r="I142" s="223">
        <v>0.87</v>
      </c>
      <c r="J142" s="175">
        <v>0.87</v>
      </c>
      <c r="K142" s="190">
        <v>0.88</v>
      </c>
    </row>
    <row r="143" spans="1:14">
      <c r="A143" s="477" t="s">
        <v>237</v>
      </c>
      <c r="B143" s="477" t="s">
        <v>244</v>
      </c>
      <c r="C143" s="317" t="s">
        <v>115</v>
      </c>
      <c r="D143" s="220">
        <v>102</v>
      </c>
      <c r="E143" s="220">
        <v>102</v>
      </c>
      <c r="F143" s="220">
        <v>100</v>
      </c>
      <c r="G143" s="172">
        <v>100</v>
      </c>
      <c r="H143" s="172">
        <v>99</v>
      </c>
      <c r="I143" s="220">
        <v>99</v>
      </c>
      <c r="J143" s="172">
        <v>98</v>
      </c>
      <c r="K143" s="186">
        <v>98</v>
      </c>
    </row>
    <row r="144" spans="1:14">
      <c r="A144" s="477"/>
      <c r="B144" s="477"/>
      <c r="C144" s="318" t="s">
        <v>115</v>
      </c>
      <c r="D144" s="151">
        <v>103</v>
      </c>
      <c r="E144" s="151">
        <v>102</v>
      </c>
      <c r="F144" s="151">
        <v>101</v>
      </c>
      <c r="G144" s="154">
        <v>100</v>
      </c>
      <c r="H144" s="154">
        <v>99</v>
      </c>
      <c r="I144" s="151">
        <v>99</v>
      </c>
      <c r="J144" s="154">
        <v>98</v>
      </c>
      <c r="K144" s="187">
        <v>97</v>
      </c>
    </row>
    <row r="145" spans="1:11">
      <c r="A145" s="477"/>
      <c r="B145" s="477"/>
      <c r="C145" s="319" t="s">
        <v>379</v>
      </c>
      <c r="D145" s="157">
        <f>AVERAGE(D143:D144)</f>
        <v>102.5</v>
      </c>
      <c r="E145" s="157">
        <f t="shared" ref="E145:K145" si="98">AVERAGE(E143:E144)</f>
        <v>102</v>
      </c>
      <c r="F145" s="157">
        <f t="shared" si="98"/>
        <v>100.5</v>
      </c>
      <c r="G145" s="157">
        <f t="shared" si="98"/>
        <v>100</v>
      </c>
      <c r="H145" s="157">
        <f t="shared" si="98"/>
        <v>99</v>
      </c>
      <c r="I145" s="157">
        <f t="shared" si="98"/>
        <v>99</v>
      </c>
      <c r="J145" s="157">
        <f t="shared" si="98"/>
        <v>98</v>
      </c>
      <c r="K145" s="221">
        <f t="shared" si="98"/>
        <v>97.5</v>
      </c>
    </row>
    <row r="146" spans="1:11">
      <c r="A146" s="477"/>
      <c r="B146" s="477"/>
      <c r="C146" s="318" t="s">
        <v>122</v>
      </c>
      <c r="D146" s="151">
        <v>110</v>
      </c>
      <c r="E146" s="151">
        <v>109</v>
      </c>
      <c r="F146" s="151">
        <v>109</v>
      </c>
      <c r="G146" s="154">
        <v>108</v>
      </c>
      <c r="H146" s="154">
        <v>108</v>
      </c>
      <c r="I146" s="151">
        <v>109</v>
      </c>
      <c r="J146" s="154">
        <v>109</v>
      </c>
      <c r="K146" s="187">
        <v>109</v>
      </c>
    </row>
    <row r="147" spans="1:11">
      <c r="A147" s="477"/>
      <c r="B147" s="477"/>
      <c r="C147" s="318" t="s">
        <v>122</v>
      </c>
      <c r="D147" s="151">
        <v>110</v>
      </c>
      <c r="E147" s="151">
        <v>109</v>
      </c>
      <c r="F147" s="151">
        <v>109</v>
      </c>
      <c r="G147" s="154">
        <v>109</v>
      </c>
      <c r="H147" s="154">
        <v>108</v>
      </c>
      <c r="I147" s="151">
        <v>108</v>
      </c>
      <c r="J147" s="154">
        <v>108</v>
      </c>
      <c r="K147" s="187">
        <v>108</v>
      </c>
    </row>
    <row r="148" spans="1:11">
      <c r="A148" s="477"/>
      <c r="B148" s="477"/>
      <c r="C148" s="319" t="s">
        <v>428</v>
      </c>
      <c r="D148" s="157">
        <f>AVERAGE(D146:D147)</f>
        <v>110</v>
      </c>
      <c r="E148" s="157">
        <f t="shared" ref="E148:K148" si="99">AVERAGE(E146:E147)</f>
        <v>109</v>
      </c>
      <c r="F148" s="157">
        <f t="shared" si="99"/>
        <v>109</v>
      </c>
      <c r="G148" s="157">
        <f t="shared" si="99"/>
        <v>108.5</v>
      </c>
      <c r="H148" s="157">
        <f t="shared" si="99"/>
        <v>108</v>
      </c>
      <c r="I148" s="157">
        <f t="shared" si="99"/>
        <v>108.5</v>
      </c>
      <c r="J148" s="157">
        <f t="shared" si="99"/>
        <v>108.5</v>
      </c>
      <c r="K148" s="221">
        <f t="shared" si="99"/>
        <v>108.5</v>
      </c>
    </row>
    <row r="149" spans="1:11" ht="33">
      <c r="A149" s="477"/>
      <c r="B149" s="477"/>
      <c r="C149" s="320" t="s">
        <v>123</v>
      </c>
      <c r="D149" s="222">
        <v>0.93</v>
      </c>
      <c r="E149" s="222">
        <v>0.94</v>
      </c>
      <c r="F149" s="222">
        <v>0.92</v>
      </c>
      <c r="G149" s="175">
        <v>0.92</v>
      </c>
      <c r="H149" s="175">
        <v>0.92</v>
      </c>
      <c r="I149" s="223">
        <v>0.91</v>
      </c>
      <c r="J149" s="175">
        <v>0.9</v>
      </c>
      <c r="K149" s="190">
        <v>0.9</v>
      </c>
    </row>
    <row r="150" spans="1:11">
      <c r="A150" s="477" t="s">
        <v>429</v>
      </c>
      <c r="B150" s="477" t="s">
        <v>430</v>
      </c>
      <c r="C150" s="317" t="s">
        <v>115</v>
      </c>
      <c r="D150" s="220">
        <v>95</v>
      </c>
      <c r="E150" s="220">
        <v>96</v>
      </c>
      <c r="F150" s="220">
        <v>97</v>
      </c>
      <c r="G150" s="172">
        <v>97</v>
      </c>
      <c r="H150" s="172">
        <v>96</v>
      </c>
      <c r="I150" s="220">
        <v>96</v>
      </c>
      <c r="J150" s="172">
        <v>96</v>
      </c>
      <c r="K150" s="186">
        <v>96</v>
      </c>
    </row>
    <row r="151" spans="1:11">
      <c r="A151" s="477"/>
      <c r="B151" s="477"/>
      <c r="C151" s="318" t="s">
        <v>115</v>
      </c>
      <c r="D151" s="151">
        <v>96</v>
      </c>
      <c r="E151" s="151">
        <v>96</v>
      </c>
      <c r="F151" s="151">
        <v>96</v>
      </c>
      <c r="G151" s="154">
        <v>97</v>
      </c>
      <c r="H151" s="154">
        <v>97</v>
      </c>
      <c r="I151" s="151">
        <v>96</v>
      </c>
      <c r="J151" s="154">
        <v>96</v>
      </c>
      <c r="K151" s="187">
        <v>96</v>
      </c>
    </row>
    <row r="152" spans="1:11">
      <c r="A152" s="477"/>
      <c r="B152" s="477"/>
      <c r="C152" s="319" t="s">
        <v>431</v>
      </c>
      <c r="D152" s="157">
        <f>AVERAGE(D150:D151)</f>
        <v>95.5</v>
      </c>
      <c r="E152" s="157">
        <f t="shared" ref="E152:K152" si="100">AVERAGE(E150:E151)</f>
        <v>96</v>
      </c>
      <c r="F152" s="157">
        <f t="shared" si="100"/>
        <v>96.5</v>
      </c>
      <c r="G152" s="157">
        <f t="shared" si="100"/>
        <v>97</v>
      </c>
      <c r="H152" s="157">
        <f t="shared" si="100"/>
        <v>96.5</v>
      </c>
      <c r="I152" s="157">
        <f t="shared" si="100"/>
        <v>96</v>
      </c>
      <c r="J152" s="157">
        <f t="shared" si="100"/>
        <v>96</v>
      </c>
      <c r="K152" s="221">
        <f t="shared" si="100"/>
        <v>96</v>
      </c>
    </row>
    <row r="153" spans="1:11">
      <c r="A153" s="477"/>
      <c r="B153" s="477"/>
      <c r="C153" s="318" t="s">
        <v>122</v>
      </c>
      <c r="D153" s="151">
        <v>105</v>
      </c>
      <c r="E153" s="151">
        <v>106</v>
      </c>
      <c r="F153" s="151">
        <v>106</v>
      </c>
      <c r="G153" s="154">
        <v>105</v>
      </c>
      <c r="H153" s="323">
        <v>105</v>
      </c>
      <c r="I153" s="151">
        <v>105</v>
      </c>
      <c r="J153" s="154">
        <v>106</v>
      </c>
      <c r="K153" s="187">
        <v>105</v>
      </c>
    </row>
    <row r="154" spans="1:11">
      <c r="A154" s="477"/>
      <c r="B154" s="477"/>
      <c r="C154" s="318" t="s">
        <v>122</v>
      </c>
      <c r="D154" s="151">
        <v>105</v>
      </c>
      <c r="E154" s="151">
        <v>105</v>
      </c>
      <c r="F154" s="151">
        <v>106</v>
      </c>
      <c r="G154" s="154">
        <v>106</v>
      </c>
      <c r="H154" s="323">
        <v>105</v>
      </c>
      <c r="I154" s="151">
        <v>105</v>
      </c>
      <c r="J154" s="154">
        <v>105</v>
      </c>
      <c r="K154" s="187">
        <v>105</v>
      </c>
    </row>
    <row r="155" spans="1:11">
      <c r="A155" s="477"/>
      <c r="B155" s="477"/>
      <c r="C155" s="319" t="s">
        <v>431</v>
      </c>
      <c r="D155" s="157">
        <f>AVERAGE(D153:D154)</f>
        <v>105</v>
      </c>
      <c r="E155" s="157">
        <f t="shared" ref="E155:K155" si="101">AVERAGE(E153:E154)</f>
        <v>105.5</v>
      </c>
      <c r="F155" s="157">
        <f t="shared" si="101"/>
        <v>106</v>
      </c>
      <c r="G155" s="157">
        <f t="shared" si="101"/>
        <v>105.5</v>
      </c>
      <c r="H155" s="157">
        <f t="shared" si="101"/>
        <v>105</v>
      </c>
      <c r="I155" s="157">
        <f t="shared" si="101"/>
        <v>105</v>
      </c>
      <c r="J155" s="157">
        <f t="shared" si="101"/>
        <v>105.5</v>
      </c>
      <c r="K155" s="221">
        <f t="shared" si="101"/>
        <v>105</v>
      </c>
    </row>
    <row r="156" spans="1:11" ht="33">
      <c r="A156" s="477"/>
      <c r="B156" s="477"/>
      <c r="C156" s="320" t="s">
        <v>123</v>
      </c>
      <c r="D156" s="222">
        <v>0.91</v>
      </c>
      <c r="E156" s="222">
        <v>0.91</v>
      </c>
      <c r="F156" s="222">
        <v>0.91</v>
      </c>
      <c r="G156" s="175">
        <v>0.92</v>
      </c>
      <c r="H156" s="175">
        <v>0.92</v>
      </c>
      <c r="I156" s="223">
        <v>0.91</v>
      </c>
      <c r="J156" s="175">
        <v>0.91</v>
      </c>
      <c r="K156" s="190">
        <v>0.91</v>
      </c>
    </row>
    <row r="157" spans="1:11">
      <c r="A157" s="477" t="s">
        <v>432</v>
      </c>
      <c r="B157" s="477" t="s">
        <v>433</v>
      </c>
      <c r="C157" s="317" t="s">
        <v>115</v>
      </c>
      <c r="D157" s="220">
        <v>90</v>
      </c>
      <c r="E157" s="220">
        <v>88</v>
      </c>
      <c r="F157" s="220">
        <v>88</v>
      </c>
      <c r="G157" s="172">
        <v>87</v>
      </c>
      <c r="H157" s="172">
        <v>86</v>
      </c>
      <c r="I157" s="220">
        <v>86</v>
      </c>
      <c r="J157" s="172">
        <v>86</v>
      </c>
      <c r="K157" s="186">
        <v>87</v>
      </c>
    </row>
    <row r="158" spans="1:11">
      <c r="A158" s="477"/>
      <c r="B158" s="477"/>
      <c r="C158" s="318" t="s">
        <v>115</v>
      </c>
      <c r="D158" s="151">
        <v>90</v>
      </c>
      <c r="E158" s="151">
        <v>88</v>
      </c>
      <c r="F158" s="151">
        <v>88</v>
      </c>
      <c r="G158" s="154">
        <v>87</v>
      </c>
      <c r="H158" s="154">
        <v>86</v>
      </c>
      <c r="I158" s="151">
        <v>86</v>
      </c>
      <c r="J158" s="154">
        <v>86</v>
      </c>
      <c r="K158" s="187">
        <v>86</v>
      </c>
    </row>
    <row r="159" spans="1:11">
      <c r="A159" s="477"/>
      <c r="B159" s="477"/>
      <c r="C159" s="319" t="s">
        <v>431</v>
      </c>
      <c r="D159" s="157">
        <f>AVERAGE(D157:D158)</f>
        <v>90</v>
      </c>
      <c r="E159" s="157">
        <f t="shared" ref="E159:K159" si="102">AVERAGE(E157:E158)</f>
        <v>88</v>
      </c>
      <c r="F159" s="157">
        <f t="shared" si="102"/>
        <v>88</v>
      </c>
      <c r="G159" s="157">
        <f t="shared" si="102"/>
        <v>87</v>
      </c>
      <c r="H159" s="157">
        <f t="shared" si="102"/>
        <v>86</v>
      </c>
      <c r="I159" s="157">
        <f t="shared" si="102"/>
        <v>86</v>
      </c>
      <c r="J159" s="157">
        <f t="shared" si="102"/>
        <v>86</v>
      </c>
      <c r="K159" s="221">
        <f t="shared" si="102"/>
        <v>86.5</v>
      </c>
    </row>
    <row r="160" spans="1:11">
      <c r="A160" s="477"/>
      <c r="B160" s="477"/>
      <c r="C160" s="318" t="s">
        <v>122</v>
      </c>
      <c r="D160" s="151">
        <v>100</v>
      </c>
      <c r="E160" s="151">
        <v>98</v>
      </c>
      <c r="F160" s="151">
        <v>97</v>
      </c>
      <c r="G160" s="154">
        <v>97</v>
      </c>
      <c r="H160" s="154">
        <v>96</v>
      </c>
      <c r="I160" s="151">
        <v>96</v>
      </c>
      <c r="J160" s="154">
        <v>97</v>
      </c>
      <c r="K160" s="187">
        <v>97</v>
      </c>
    </row>
    <row r="161" spans="1:11">
      <c r="A161" s="477"/>
      <c r="B161" s="477"/>
      <c r="C161" s="318" t="s">
        <v>122</v>
      </c>
      <c r="D161" s="151">
        <v>99</v>
      </c>
      <c r="E161" s="151">
        <v>98</v>
      </c>
      <c r="F161" s="151">
        <v>97</v>
      </c>
      <c r="G161" s="154">
        <v>97</v>
      </c>
      <c r="H161" s="154">
        <v>97</v>
      </c>
      <c r="I161" s="151">
        <v>96</v>
      </c>
      <c r="J161" s="154">
        <v>96</v>
      </c>
      <c r="K161" s="187">
        <v>96</v>
      </c>
    </row>
    <row r="162" spans="1:11">
      <c r="A162" s="477"/>
      <c r="B162" s="477"/>
      <c r="C162" s="319" t="s">
        <v>431</v>
      </c>
      <c r="D162" s="157">
        <f>AVERAGE(D160:D161)</f>
        <v>99.5</v>
      </c>
      <c r="E162" s="157">
        <f t="shared" ref="E162:K162" si="103">AVERAGE(E160:E161)</f>
        <v>98</v>
      </c>
      <c r="F162" s="157">
        <f t="shared" si="103"/>
        <v>97</v>
      </c>
      <c r="G162" s="157">
        <f t="shared" si="103"/>
        <v>97</v>
      </c>
      <c r="H162" s="157">
        <f t="shared" si="103"/>
        <v>96.5</v>
      </c>
      <c r="I162" s="157">
        <f t="shared" si="103"/>
        <v>96</v>
      </c>
      <c r="J162" s="157">
        <f t="shared" si="103"/>
        <v>96.5</v>
      </c>
      <c r="K162" s="221">
        <f t="shared" si="103"/>
        <v>96.5</v>
      </c>
    </row>
    <row r="163" spans="1:11" ht="33">
      <c r="A163" s="477"/>
      <c r="B163" s="477"/>
      <c r="C163" s="320" t="s">
        <v>123</v>
      </c>
      <c r="D163" s="222">
        <v>0.9</v>
      </c>
      <c r="E163" s="222">
        <v>0.9</v>
      </c>
      <c r="F163" s="222">
        <v>0.91</v>
      </c>
      <c r="G163" s="175">
        <v>0.9</v>
      </c>
      <c r="H163" s="175">
        <v>0.89</v>
      </c>
      <c r="I163" s="222">
        <v>0.9</v>
      </c>
      <c r="J163" s="175">
        <v>0.89</v>
      </c>
      <c r="K163" s="190">
        <v>0.9</v>
      </c>
    </row>
    <row r="164" spans="1:11">
      <c r="A164" s="477" t="s">
        <v>258</v>
      </c>
      <c r="B164" s="477" t="s">
        <v>256</v>
      </c>
      <c r="C164" s="317" t="s">
        <v>115</v>
      </c>
      <c r="D164" s="220">
        <v>93</v>
      </c>
      <c r="E164" s="220">
        <v>93</v>
      </c>
      <c r="F164" s="220">
        <v>92</v>
      </c>
      <c r="G164" s="172">
        <v>91</v>
      </c>
      <c r="H164" s="172">
        <v>91</v>
      </c>
      <c r="I164" s="220">
        <v>90</v>
      </c>
      <c r="J164" s="172">
        <v>90</v>
      </c>
      <c r="K164" s="186">
        <v>90</v>
      </c>
    </row>
    <row r="165" spans="1:11">
      <c r="A165" s="477"/>
      <c r="B165" s="477"/>
      <c r="C165" s="318" t="s">
        <v>115</v>
      </c>
      <c r="D165" s="151">
        <v>94</v>
      </c>
      <c r="E165" s="151">
        <v>93</v>
      </c>
      <c r="F165" s="151">
        <v>92</v>
      </c>
      <c r="G165" s="154">
        <v>91</v>
      </c>
      <c r="H165" s="154">
        <v>90</v>
      </c>
      <c r="I165" s="151">
        <v>89</v>
      </c>
      <c r="J165" s="154">
        <v>89</v>
      </c>
      <c r="K165" s="187">
        <v>90</v>
      </c>
    </row>
    <row r="166" spans="1:11">
      <c r="A166" s="477"/>
      <c r="B166" s="477"/>
      <c r="C166" s="319" t="s">
        <v>379</v>
      </c>
      <c r="D166" s="157">
        <f>AVERAGE(D164:D165)</f>
        <v>93.5</v>
      </c>
      <c r="E166" s="157">
        <f t="shared" ref="E166:K166" si="104">AVERAGE(E164:E165)</f>
        <v>93</v>
      </c>
      <c r="F166" s="157">
        <f t="shared" si="104"/>
        <v>92</v>
      </c>
      <c r="G166" s="157">
        <f t="shared" si="104"/>
        <v>91</v>
      </c>
      <c r="H166" s="157">
        <f t="shared" si="104"/>
        <v>90.5</v>
      </c>
      <c r="I166" s="157">
        <f t="shared" si="104"/>
        <v>89.5</v>
      </c>
      <c r="J166" s="157">
        <f t="shared" si="104"/>
        <v>89.5</v>
      </c>
      <c r="K166" s="221">
        <f t="shared" si="104"/>
        <v>90</v>
      </c>
    </row>
    <row r="167" spans="1:11">
      <c r="A167" s="477"/>
      <c r="B167" s="477"/>
      <c r="C167" s="318" t="s">
        <v>122</v>
      </c>
      <c r="D167" s="151">
        <v>100</v>
      </c>
      <c r="E167" s="151">
        <v>100</v>
      </c>
      <c r="F167" s="151">
        <v>100</v>
      </c>
      <c r="G167" s="154">
        <v>101</v>
      </c>
      <c r="H167" s="154">
        <v>100</v>
      </c>
      <c r="I167" s="151">
        <v>99</v>
      </c>
      <c r="J167" s="154">
        <v>99</v>
      </c>
      <c r="K167" s="187">
        <v>100</v>
      </c>
    </row>
    <row r="168" spans="1:11">
      <c r="A168" s="477"/>
      <c r="B168" s="477"/>
      <c r="C168" s="318" t="s">
        <v>122</v>
      </c>
      <c r="D168" s="151">
        <v>100</v>
      </c>
      <c r="E168" s="151">
        <v>100</v>
      </c>
      <c r="F168" s="151">
        <v>101</v>
      </c>
      <c r="G168" s="154">
        <v>100</v>
      </c>
      <c r="H168" s="154">
        <v>100</v>
      </c>
      <c r="I168" s="151">
        <v>99</v>
      </c>
      <c r="J168" s="154">
        <v>98</v>
      </c>
      <c r="K168" s="187">
        <v>99</v>
      </c>
    </row>
    <row r="169" spans="1:11">
      <c r="A169" s="477"/>
      <c r="B169" s="477"/>
      <c r="C169" s="319" t="s">
        <v>379</v>
      </c>
      <c r="D169" s="157">
        <f>AVERAGE(D167:D168)</f>
        <v>100</v>
      </c>
      <c r="E169" s="157">
        <f t="shared" ref="E169:K169" si="105">AVERAGE(E167:E168)</f>
        <v>100</v>
      </c>
      <c r="F169" s="157">
        <f t="shared" si="105"/>
        <v>100.5</v>
      </c>
      <c r="G169" s="157">
        <f t="shared" si="105"/>
        <v>100.5</v>
      </c>
      <c r="H169" s="157">
        <f t="shared" si="105"/>
        <v>100</v>
      </c>
      <c r="I169" s="157">
        <f t="shared" si="105"/>
        <v>99</v>
      </c>
      <c r="J169" s="157">
        <f t="shared" si="105"/>
        <v>98.5</v>
      </c>
      <c r="K169" s="221">
        <f t="shared" si="105"/>
        <v>99.5</v>
      </c>
    </row>
    <row r="170" spans="1:11" ht="33">
      <c r="A170" s="477"/>
      <c r="B170" s="477"/>
      <c r="C170" s="320" t="s">
        <v>123</v>
      </c>
      <c r="D170" s="222">
        <v>0.94</v>
      </c>
      <c r="E170" s="222">
        <v>0.93</v>
      </c>
      <c r="F170" s="222">
        <v>0.92</v>
      </c>
      <c r="G170" s="175">
        <v>0.91</v>
      </c>
      <c r="H170" s="175">
        <v>0.91</v>
      </c>
      <c r="I170" s="222">
        <v>0.9</v>
      </c>
      <c r="J170" s="175">
        <v>0.91</v>
      </c>
      <c r="K170" s="190">
        <v>0.9</v>
      </c>
    </row>
    <row r="171" spans="1:11">
      <c r="A171" s="477" t="s">
        <v>249</v>
      </c>
      <c r="B171" s="477" t="s">
        <v>251</v>
      </c>
      <c r="C171" s="317" t="s">
        <v>115</v>
      </c>
      <c r="D171" s="220">
        <v>93</v>
      </c>
      <c r="E171" s="220">
        <v>92</v>
      </c>
      <c r="F171" s="220">
        <v>92</v>
      </c>
      <c r="G171" s="172">
        <v>91</v>
      </c>
      <c r="H171" s="172">
        <v>90</v>
      </c>
      <c r="I171" s="220">
        <v>89</v>
      </c>
      <c r="J171" s="172">
        <v>87</v>
      </c>
      <c r="K171" s="186">
        <v>86</v>
      </c>
    </row>
    <row r="172" spans="1:11">
      <c r="A172" s="477"/>
      <c r="B172" s="477"/>
      <c r="C172" s="318" t="s">
        <v>115</v>
      </c>
      <c r="D172" s="151">
        <v>92</v>
      </c>
      <c r="E172" s="151">
        <v>92</v>
      </c>
      <c r="F172" s="151">
        <v>91</v>
      </c>
      <c r="G172" s="154">
        <v>91</v>
      </c>
      <c r="H172" s="154">
        <v>90</v>
      </c>
      <c r="I172" s="151">
        <v>88</v>
      </c>
      <c r="J172" s="154">
        <v>88</v>
      </c>
      <c r="K172" s="187">
        <v>86</v>
      </c>
    </row>
    <row r="173" spans="1:11">
      <c r="A173" s="477"/>
      <c r="B173" s="477"/>
      <c r="C173" s="319" t="s">
        <v>379</v>
      </c>
      <c r="D173" s="157">
        <f>AVERAGE(D171:D172)</f>
        <v>92.5</v>
      </c>
      <c r="E173" s="157">
        <f t="shared" ref="E173:K173" si="106">AVERAGE(E171:E172)</f>
        <v>92</v>
      </c>
      <c r="F173" s="157">
        <f t="shared" si="106"/>
        <v>91.5</v>
      </c>
      <c r="G173" s="157">
        <f t="shared" si="106"/>
        <v>91</v>
      </c>
      <c r="H173" s="157">
        <f t="shared" si="106"/>
        <v>90</v>
      </c>
      <c r="I173" s="157">
        <f t="shared" si="106"/>
        <v>88.5</v>
      </c>
      <c r="J173" s="157">
        <f t="shared" si="106"/>
        <v>87.5</v>
      </c>
      <c r="K173" s="221">
        <f t="shared" si="106"/>
        <v>86</v>
      </c>
    </row>
    <row r="174" spans="1:11">
      <c r="A174" s="477"/>
      <c r="B174" s="477"/>
      <c r="C174" s="318" t="s">
        <v>122</v>
      </c>
      <c r="D174" s="151">
        <v>104</v>
      </c>
      <c r="E174" s="151">
        <v>103</v>
      </c>
      <c r="F174" s="151">
        <v>103</v>
      </c>
      <c r="G174" s="154">
        <v>102</v>
      </c>
      <c r="H174" s="154">
        <v>101</v>
      </c>
      <c r="I174" s="151">
        <v>102</v>
      </c>
      <c r="J174" s="154">
        <v>101</v>
      </c>
      <c r="K174" s="187">
        <v>100</v>
      </c>
    </row>
    <row r="175" spans="1:11">
      <c r="A175" s="477"/>
      <c r="B175" s="477"/>
      <c r="C175" s="318" t="s">
        <v>122</v>
      </c>
      <c r="D175" s="151">
        <v>104</v>
      </c>
      <c r="E175" s="151">
        <v>103</v>
      </c>
      <c r="F175" s="151">
        <v>102</v>
      </c>
      <c r="G175" s="154">
        <v>102</v>
      </c>
      <c r="H175" s="154">
        <v>102</v>
      </c>
      <c r="I175" s="151">
        <v>101</v>
      </c>
      <c r="J175" s="154">
        <v>101</v>
      </c>
      <c r="K175" s="187">
        <v>100</v>
      </c>
    </row>
    <row r="176" spans="1:11">
      <c r="A176" s="477"/>
      <c r="B176" s="477"/>
      <c r="C176" s="319" t="s">
        <v>379</v>
      </c>
      <c r="D176" s="157">
        <f>AVERAGE(D174:D175)</f>
        <v>104</v>
      </c>
      <c r="E176" s="157">
        <f t="shared" ref="E176:K176" si="107">AVERAGE(E174:E175)</f>
        <v>103</v>
      </c>
      <c r="F176" s="157">
        <f t="shared" si="107"/>
        <v>102.5</v>
      </c>
      <c r="G176" s="157">
        <f t="shared" si="107"/>
        <v>102</v>
      </c>
      <c r="H176" s="157">
        <f t="shared" si="107"/>
        <v>101.5</v>
      </c>
      <c r="I176" s="157">
        <f t="shared" si="107"/>
        <v>101.5</v>
      </c>
      <c r="J176" s="157">
        <f t="shared" si="107"/>
        <v>101</v>
      </c>
      <c r="K176" s="221">
        <f t="shared" si="107"/>
        <v>100</v>
      </c>
    </row>
    <row r="177" spans="1:11" ht="33">
      <c r="A177" s="477"/>
      <c r="B177" s="477"/>
      <c r="C177" s="320" t="s">
        <v>123</v>
      </c>
      <c r="D177" s="222">
        <v>0.89</v>
      </c>
      <c r="E177" s="222">
        <v>0.89</v>
      </c>
      <c r="F177" s="222">
        <v>0.89</v>
      </c>
      <c r="G177" s="175">
        <v>0.89</v>
      </c>
      <c r="H177" s="175">
        <v>0.89</v>
      </c>
      <c r="I177" s="223">
        <v>0.87</v>
      </c>
      <c r="J177" s="175">
        <v>0.87</v>
      </c>
      <c r="K177" s="190">
        <v>0.86</v>
      </c>
    </row>
  </sheetData>
  <mergeCells count="64">
    <mergeCell ref="M34:M41"/>
    <mergeCell ref="M1:P1"/>
    <mergeCell ref="Y1:AA1"/>
    <mergeCell ref="Y4:Y11"/>
    <mergeCell ref="Y13:Y20"/>
    <mergeCell ref="M4:M11"/>
    <mergeCell ref="M13:M20"/>
    <mergeCell ref="Y22:Y29"/>
    <mergeCell ref="B11:B17"/>
    <mergeCell ref="A18:A24"/>
    <mergeCell ref="B18:B24"/>
    <mergeCell ref="A1:B1"/>
    <mergeCell ref="A4:A10"/>
    <mergeCell ref="B4:B10"/>
    <mergeCell ref="A11:A17"/>
    <mergeCell ref="A2:B2"/>
    <mergeCell ref="A63:A69"/>
    <mergeCell ref="B63:B69"/>
    <mergeCell ref="A70:A76"/>
    <mergeCell ref="B70:B76"/>
    <mergeCell ref="A61:B61"/>
    <mergeCell ref="A53:A59"/>
    <mergeCell ref="B39:B45"/>
    <mergeCell ref="B46:B52"/>
    <mergeCell ref="B53:B59"/>
    <mergeCell ref="A25:A31"/>
    <mergeCell ref="B25:B31"/>
    <mergeCell ref="A32:A38"/>
    <mergeCell ref="B32:B38"/>
    <mergeCell ref="A39:A45"/>
    <mergeCell ref="A46:A52"/>
    <mergeCell ref="A77:A83"/>
    <mergeCell ref="B77:B83"/>
    <mergeCell ref="A84:A90"/>
    <mergeCell ref="B84:B90"/>
    <mergeCell ref="A91:A97"/>
    <mergeCell ref="B91:B97"/>
    <mergeCell ref="A129:A135"/>
    <mergeCell ref="B129:B135"/>
    <mergeCell ref="A136:A142"/>
    <mergeCell ref="B136:B142"/>
    <mergeCell ref="A98:A104"/>
    <mergeCell ref="B98:B104"/>
    <mergeCell ref="A105:A111"/>
    <mergeCell ref="B105:B111"/>
    <mergeCell ref="A112:A118"/>
    <mergeCell ref="B112:B118"/>
    <mergeCell ref="A120:B120"/>
    <mergeCell ref="A164:A170"/>
    <mergeCell ref="B164:B170"/>
    <mergeCell ref="A171:A177"/>
    <mergeCell ref="B171:B177"/>
    <mergeCell ref="M22:M29"/>
    <mergeCell ref="M31:P31"/>
    <mergeCell ref="M52:M59"/>
    <mergeCell ref="M43:M50"/>
    <mergeCell ref="A143:A149"/>
    <mergeCell ref="B143:B149"/>
    <mergeCell ref="A150:A156"/>
    <mergeCell ref="B150:B156"/>
    <mergeCell ref="A157:A163"/>
    <mergeCell ref="B157:B163"/>
    <mergeCell ref="A122:A128"/>
    <mergeCell ref="B122:B128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AE119"/>
  <sheetViews>
    <sheetView topLeftCell="H1" zoomScaleNormal="100" workbookViewId="0">
      <selection activeCell="I34" sqref="I34"/>
    </sheetView>
  </sheetViews>
  <sheetFormatPr defaultRowHeight="16.5"/>
  <cols>
    <col min="1" max="1" width="9.875" style="72" customWidth="1"/>
    <col min="2" max="2" width="14.375" style="72" customWidth="1"/>
    <col min="3" max="3" width="17.375" style="72" customWidth="1"/>
    <col min="4" max="4" width="9.125" style="72" customWidth="1"/>
    <col min="5" max="12" width="9" style="72"/>
    <col min="13" max="13" width="9.875" style="72" customWidth="1"/>
    <col min="14" max="14" width="9" style="72"/>
    <col min="15" max="15" width="11" style="72" bestFit="1" customWidth="1"/>
    <col min="16" max="16" width="10.125" style="72" customWidth="1"/>
    <col min="17" max="24" width="9" style="72"/>
    <col min="25" max="25" width="11.875" style="72" customWidth="1"/>
    <col min="26" max="26" width="10" style="72" customWidth="1"/>
    <col min="27" max="27" width="11" style="72" bestFit="1" customWidth="1"/>
    <col min="28" max="16384" width="9" style="72"/>
  </cols>
  <sheetData>
    <row r="1" spans="1:31" ht="33" customHeight="1">
      <c r="B1" s="489" t="s">
        <v>169</v>
      </c>
      <c r="C1" s="489"/>
      <c r="N1" s="489" t="s">
        <v>434</v>
      </c>
      <c r="O1" s="489"/>
      <c r="Z1" s="481" t="s">
        <v>223</v>
      </c>
      <c r="AA1" s="481"/>
    </row>
    <row r="3" spans="1:31">
      <c r="A3" s="120" t="s">
        <v>435</v>
      </c>
      <c r="B3" s="253" t="s">
        <v>436</v>
      </c>
      <c r="C3" s="253" t="s">
        <v>128</v>
      </c>
      <c r="D3" s="121" t="s">
        <v>167</v>
      </c>
      <c r="E3" s="122" t="s">
        <v>438</v>
      </c>
      <c r="F3" s="122" t="s">
        <v>439</v>
      </c>
      <c r="G3" s="122" t="s">
        <v>440</v>
      </c>
      <c r="H3" s="122" t="s">
        <v>441</v>
      </c>
      <c r="I3" s="122" t="s">
        <v>442</v>
      </c>
      <c r="J3" s="123" t="s">
        <v>146</v>
      </c>
      <c r="K3" s="122" t="s">
        <v>164</v>
      </c>
      <c r="M3" s="120" t="s">
        <v>198</v>
      </c>
      <c r="N3" s="253" t="s">
        <v>299</v>
      </c>
      <c r="O3" s="253" t="s">
        <v>443</v>
      </c>
      <c r="P3" s="121" t="s">
        <v>167</v>
      </c>
      <c r="Q3" s="122" t="s">
        <v>437</v>
      </c>
      <c r="R3" s="122" t="s">
        <v>444</v>
      </c>
      <c r="S3" s="122" t="s">
        <v>147</v>
      </c>
      <c r="T3" s="122" t="s">
        <v>148</v>
      </c>
      <c r="U3" s="122" t="s">
        <v>354</v>
      </c>
      <c r="V3" s="123" t="s">
        <v>146</v>
      </c>
      <c r="W3" s="122" t="s">
        <v>164</v>
      </c>
      <c r="Y3" s="120" t="s">
        <v>198</v>
      </c>
      <c r="Z3" s="253" t="s">
        <v>299</v>
      </c>
      <c r="AA3" s="253" t="s">
        <v>128</v>
      </c>
      <c r="AB3" s="121" t="s">
        <v>166</v>
      </c>
      <c r="AC3" s="121" t="s">
        <v>89</v>
      </c>
      <c r="AD3" s="121" t="s">
        <v>229</v>
      </c>
      <c r="AE3" s="121" t="s">
        <v>164</v>
      </c>
    </row>
    <row r="4" spans="1:31">
      <c r="A4" s="488" t="s">
        <v>445</v>
      </c>
      <c r="B4" s="393" t="s">
        <v>3</v>
      </c>
      <c r="C4" s="120" t="s">
        <v>230</v>
      </c>
      <c r="D4" s="393">
        <v>112</v>
      </c>
      <c r="E4" s="393">
        <v>108</v>
      </c>
      <c r="F4" s="393">
        <v>106</v>
      </c>
      <c r="G4" s="393">
        <v>117</v>
      </c>
      <c r="H4" s="393">
        <v>109</v>
      </c>
      <c r="I4" s="393">
        <v>109</v>
      </c>
      <c r="J4" s="393">
        <v>121</v>
      </c>
      <c r="K4" s="393">
        <v>123</v>
      </c>
      <c r="M4" s="488" t="s">
        <v>446</v>
      </c>
      <c r="N4" s="393" t="s">
        <v>3</v>
      </c>
      <c r="O4" s="120" t="s">
        <v>447</v>
      </c>
      <c r="P4" s="393">
        <v>72</v>
      </c>
      <c r="Q4" s="393">
        <v>69</v>
      </c>
      <c r="R4" s="393">
        <v>65</v>
      </c>
      <c r="S4" s="393">
        <v>71</v>
      </c>
      <c r="T4" s="393">
        <v>76</v>
      </c>
      <c r="U4" s="393">
        <v>79</v>
      </c>
      <c r="V4" s="393">
        <v>81</v>
      </c>
      <c r="W4" s="393">
        <v>89</v>
      </c>
      <c r="Y4" s="488" t="s">
        <v>219</v>
      </c>
      <c r="Z4" s="393" t="s">
        <v>3</v>
      </c>
      <c r="AA4" s="120" t="s">
        <v>230</v>
      </c>
      <c r="AB4" s="393">
        <v>70</v>
      </c>
      <c r="AC4" s="393">
        <v>80</v>
      </c>
      <c r="AD4" s="393">
        <v>79</v>
      </c>
      <c r="AE4" s="393">
        <v>75</v>
      </c>
    </row>
    <row r="5" spans="1:31">
      <c r="A5" s="488"/>
      <c r="B5" s="393" t="s">
        <v>448</v>
      </c>
      <c r="C5" s="120" t="s">
        <v>58</v>
      </c>
      <c r="D5" s="393">
        <v>115</v>
      </c>
      <c r="E5" s="393">
        <v>139</v>
      </c>
      <c r="F5" s="393">
        <v>133</v>
      </c>
      <c r="G5" s="393">
        <v>122</v>
      </c>
      <c r="H5" s="393">
        <v>118</v>
      </c>
      <c r="I5" s="393">
        <v>122</v>
      </c>
      <c r="J5" s="393">
        <v>132</v>
      </c>
      <c r="K5" s="393">
        <v>131</v>
      </c>
      <c r="M5" s="488"/>
      <c r="N5" s="393" t="s">
        <v>449</v>
      </c>
      <c r="O5" s="120" t="s">
        <v>58</v>
      </c>
      <c r="P5" s="393">
        <v>54</v>
      </c>
      <c r="Q5" s="393">
        <v>61</v>
      </c>
      <c r="R5" s="393">
        <v>62</v>
      </c>
      <c r="S5" s="393">
        <v>65</v>
      </c>
      <c r="T5" s="393">
        <v>65</v>
      </c>
      <c r="U5" s="393">
        <v>84</v>
      </c>
      <c r="V5" s="393">
        <v>81</v>
      </c>
      <c r="W5" s="393">
        <v>72</v>
      </c>
      <c r="Y5" s="488"/>
      <c r="Z5" s="393" t="s">
        <v>116</v>
      </c>
      <c r="AA5" s="120" t="s">
        <v>58</v>
      </c>
      <c r="AB5" s="393">
        <v>51</v>
      </c>
      <c r="AC5" s="393">
        <v>69</v>
      </c>
      <c r="AD5" s="393">
        <v>64</v>
      </c>
      <c r="AE5" s="393">
        <v>57</v>
      </c>
    </row>
    <row r="6" spans="1:31">
      <c r="A6" s="488"/>
      <c r="B6" s="120" t="s">
        <v>119</v>
      </c>
      <c r="C6" s="120" t="s">
        <v>450</v>
      </c>
      <c r="D6" s="393">
        <v>131</v>
      </c>
      <c r="E6" s="393">
        <v>114</v>
      </c>
      <c r="F6" s="393">
        <v>128</v>
      </c>
      <c r="G6" s="393">
        <v>131</v>
      </c>
      <c r="H6" s="393">
        <v>117</v>
      </c>
      <c r="I6" s="393">
        <v>130</v>
      </c>
      <c r="J6" s="393">
        <v>138</v>
      </c>
      <c r="K6" s="393">
        <v>129</v>
      </c>
      <c r="M6" s="488"/>
      <c r="N6" s="120" t="s">
        <v>119</v>
      </c>
      <c r="O6" s="120" t="s">
        <v>232</v>
      </c>
      <c r="P6" s="393">
        <v>78</v>
      </c>
      <c r="Q6" s="393">
        <v>73</v>
      </c>
      <c r="R6" s="393">
        <v>85</v>
      </c>
      <c r="S6" s="393">
        <v>90</v>
      </c>
      <c r="T6" s="393">
        <v>76</v>
      </c>
      <c r="U6" s="393">
        <v>72</v>
      </c>
      <c r="V6" s="393">
        <v>89</v>
      </c>
      <c r="W6" s="393">
        <v>90</v>
      </c>
      <c r="Y6" s="488"/>
      <c r="Z6" s="120" t="s">
        <v>119</v>
      </c>
      <c r="AA6" s="120" t="s">
        <v>232</v>
      </c>
      <c r="AB6" s="393">
        <v>59</v>
      </c>
      <c r="AC6" s="393">
        <v>68</v>
      </c>
      <c r="AD6" s="393">
        <v>59</v>
      </c>
      <c r="AE6" s="393">
        <v>71</v>
      </c>
    </row>
    <row r="7" spans="1:31">
      <c r="A7" s="488"/>
      <c r="B7" s="120" t="s">
        <v>451</v>
      </c>
      <c r="C7" s="120" t="s">
        <v>60</v>
      </c>
      <c r="D7" s="393">
        <v>99</v>
      </c>
      <c r="E7" s="393">
        <v>95</v>
      </c>
      <c r="F7" s="393">
        <v>92</v>
      </c>
      <c r="G7" s="393">
        <v>93</v>
      </c>
      <c r="H7" s="393">
        <v>98</v>
      </c>
      <c r="I7" s="393">
        <v>115</v>
      </c>
      <c r="J7" s="393">
        <v>120</v>
      </c>
      <c r="K7" s="393">
        <v>108</v>
      </c>
      <c r="M7" s="488"/>
      <c r="N7" s="120" t="s">
        <v>403</v>
      </c>
      <c r="O7" s="120" t="s">
        <v>452</v>
      </c>
      <c r="P7" s="393">
        <v>73</v>
      </c>
      <c r="Q7" s="393">
        <v>64</v>
      </c>
      <c r="R7" s="393">
        <v>57</v>
      </c>
      <c r="S7" s="393">
        <v>59</v>
      </c>
      <c r="T7" s="393">
        <v>65</v>
      </c>
      <c r="U7" s="393">
        <v>64</v>
      </c>
      <c r="V7" s="393">
        <v>58</v>
      </c>
      <c r="W7" s="393">
        <v>56</v>
      </c>
      <c r="Y7" s="488"/>
      <c r="Z7" s="120" t="s">
        <v>149</v>
      </c>
      <c r="AA7" s="120" t="s">
        <v>60</v>
      </c>
      <c r="AB7" s="393">
        <v>62</v>
      </c>
      <c r="AC7" s="393">
        <v>58</v>
      </c>
      <c r="AD7" s="393">
        <v>63</v>
      </c>
      <c r="AE7" s="393">
        <v>57</v>
      </c>
    </row>
    <row r="8" spans="1:31">
      <c r="A8" s="488"/>
      <c r="B8" s="120" t="s">
        <v>453</v>
      </c>
      <c r="C8" s="120" t="s">
        <v>61</v>
      </c>
      <c r="D8" s="393">
        <v>125</v>
      </c>
      <c r="E8" s="393">
        <v>118</v>
      </c>
      <c r="F8" s="393">
        <v>107</v>
      </c>
      <c r="G8" s="393">
        <v>122</v>
      </c>
      <c r="H8" s="393">
        <v>117</v>
      </c>
      <c r="I8" s="393">
        <v>130</v>
      </c>
      <c r="J8" s="393">
        <v>125</v>
      </c>
      <c r="K8" s="393">
        <v>108</v>
      </c>
      <c r="M8" s="488"/>
      <c r="N8" s="120" t="s">
        <v>121</v>
      </c>
      <c r="O8" s="120" t="s">
        <v>454</v>
      </c>
      <c r="P8" s="393">
        <v>72</v>
      </c>
      <c r="Q8" s="393">
        <v>72</v>
      </c>
      <c r="R8" s="393">
        <v>73</v>
      </c>
      <c r="S8" s="393">
        <v>75</v>
      </c>
      <c r="T8" s="393">
        <v>83</v>
      </c>
      <c r="U8" s="393">
        <v>83</v>
      </c>
      <c r="V8" s="393">
        <v>85</v>
      </c>
      <c r="W8" s="393">
        <v>76</v>
      </c>
      <c r="Y8" s="488"/>
      <c r="Z8" s="120" t="s">
        <v>121</v>
      </c>
      <c r="AA8" s="120" t="s">
        <v>61</v>
      </c>
      <c r="AB8" s="393">
        <v>73</v>
      </c>
      <c r="AC8" s="393">
        <v>78</v>
      </c>
      <c r="AD8" s="393">
        <v>72</v>
      </c>
      <c r="AE8" s="393">
        <v>67</v>
      </c>
    </row>
    <row r="9" spans="1:31">
      <c r="A9" s="488"/>
      <c r="B9" s="120" t="s">
        <v>105</v>
      </c>
      <c r="C9" s="120" t="s">
        <v>455</v>
      </c>
      <c r="D9" s="393">
        <v>132</v>
      </c>
      <c r="E9" s="393">
        <v>127</v>
      </c>
      <c r="F9" s="393">
        <v>132</v>
      </c>
      <c r="G9" s="393">
        <v>125</v>
      </c>
      <c r="H9" s="393">
        <v>121</v>
      </c>
      <c r="I9" s="393">
        <v>130</v>
      </c>
      <c r="J9" s="393">
        <v>139</v>
      </c>
      <c r="K9" s="393">
        <v>123</v>
      </c>
      <c r="M9" s="488"/>
      <c r="N9" s="120" t="s">
        <v>456</v>
      </c>
      <c r="O9" s="120" t="s">
        <v>457</v>
      </c>
      <c r="P9" s="393">
        <v>69</v>
      </c>
      <c r="Q9" s="393">
        <v>69</v>
      </c>
      <c r="R9" s="393">
        <v>69</v>
      </c>
      <c r="S9" s="393">
        <v>83</v>
      </c>
      <c r="T9" s="393">
        <v>68</v>
      </c>
      <c r="U9" s="393">
        <v>76</v>
      </c>
      <c r="V9" s="393">
        <v>83</v>
      </c>
      <c r="W9" s="393">
        <v>70</v>
      </c>
      <c r="Y9" s="488"/>
      <c r="Z9" s="120" t="s">
        <v>105</v>
      </c>
      <c r="AA9" s="120" t="s">
        <v>458</v>
      </c>
      <c r="AB9" s="393">
        <v>66</v>
      </c>
      <c r="AC9" s="393">
        <v>68</v>
      </c>
      <c r="AD9" s="393">
        <v>65</v>
      </c>
      <c r="AE9" s="393">
        <v>67</v>
      </c>
    </row>
    <row r="10" spans="1:31">
      <c r="A10" s="488"/>
      <c r="B10" s="120" t="s">
        <v>328</v>
      </c>
      <c r="C10" s="120" t="s">
        <v>459</v>
      </c>
      <c r="D10" s="393">
        <v>131</v>
      </c>
      <c r="E10" s="393">
        <v>103</v>
      </c>
      <c r="F10" s="393">
        <v>103</v>
      </c>
      <c r="G10" s="393">
        <v>109</v>
      </c>
      <c r="H10" s="393">
        <v>107</v>
      </c>
      <c r="I10" s="393">
        <v>112</v>
      </c>
      <c r="J10" s="393">
        <v>114</v>
      </c>
      <c r="K10" s="393">
        <v>121</v>
      </c>
      <c r="M10" s="488"/>
      <c r="N10" s="120" t="s">
        <v>328</v>
      </c>
      <c r="O10" s="120" t="s">
        <v>63</v>
      </c>
      <c r="P10" s="393">
        <v>75</v>
      </c>
      <c r="Q10" s="393">
        <v>69</v>
      </c>
      <c r="R10" s="393">
        <v>70</v>
      </c>
      <c r="S10" s="393">
        <v>67</v>
      </c>
      <c r="T10" s="393">
        <v>76</v>
      </c>
      <c r="U10" s="393">
        <v>79</v>
      </c>
      <c r="V10" s="393">
        <v>74</v>
      </c>
      <c r="W10" s="393">
        <v>74</v>
      </c>
      <c r="Y10" s="488"/>
      <c r="Z10" s="120" t="s">
        <v>328</v>
      </c>
      <c r="AA10" s="120" t="s">
        <v>63</v>
      </c>
      <c r="AB10" s="393">
        <v>66</v>
      </c>
      <c r="AC10" s="393">
        <v>70</v>
      </c>
      <c r="AD10" s="393">
        <v>71</v>
      </c>
      <c r="AE10" s="393">
        <v>60</v>
      </c>
    </row>
    <row r="11" spans="1:31">
      <c r="A11" s="488"/>
      <c r="B11" s="412" t="s">
        <v>118</v>
      </c>
      <c r="C11" s="412" t="s">
        <v>64</v>
      </c>
      <c r="D11" s="413">
        <v>106</v>
      </c>
      <c r="E11" s="413">
        <v>106</v>
      </c>
      <c r="F11" s="413">
        <v>107</v>
      </c>
      <c r="G11" s="413">
        <v>101</v>
      </c>
      <c r="H11" s="413">
        <v>125</v>
      </c>
      <c r="I11" s="448"/>
      <c r="J11" s="448"/>
      <c r="K11" s="413">
        <v>139</v>
      </c>
      <c r="M11" s="488"/>
      <c r="N11" s="412" t="s">
        <v>460</v>
      </c>
      <c r="O11" s="412" t="s">
        <v>64</v>
      </c>
      <c r="P11" s="413">
        <v>69</v>
      </c>
      <c r="Q11" s="413">
        <v>97</v>
      </c>
      <c r="R11" s="413">
        <v>81</v>
      </c>
      <c r="S11" s="413">
        <v>76</v>
      </c>
      <c r="T11" s="413">
        <v>71</v>
      </c>
      <c r="U11" s="412"/>
      <c r="V11" s="412"/>
      <c r="W11" s="413">
        <v>71</v>
      </c>
      <c r="Y11" s="488"/>
      <c r="Z11" s="414" t="s">
        <v>118</v>
      </c>
      <c r="AA11" s="414" t="s">
        <v>461</v>
      </c>
      <c r="AB11" s="415">
        <v>63</v>
      </c>
      <c r="AC11" s="415">
        <v>72</v>
      </c>
      <c r="AD11" s="414"/>
      <c r="AE11" s="415">
        <v>61</v>
      </c>
    </row>
    <row r="12" spans="1:31">
      <c r="A12" s="120" t="s">
        <v>435</v>
      </c>
      <c r="B12" s="120" t="s">
        <v>333</v>
      </c>
      <c r="C12" s="120" t="s">
        <v>128</v>
      </c>
      <c r="D12" s="368" t="s">
        <v>167</v>
      </c>
      <c r="E12" s="366" t="s">
        <v>437</v>
      </c>
      <c r="F12" s="366" t="s">
        <v>168</v>
      </c>
      <c r="G12" s="366" t="s">
        <v>462</v>
      </c>
      <c r="H12" s="366" t="s">
        <v>148</v>
      </c>
      <c r="I12" s="366" t="s">
        <v>463</v>
      </c>
      <c r="J12" s="366" t="s">
        <v>146</v>
      </c>
      <c r="K12" s="366" t="s">
        <v>164</v>
      </c>
      <c r="M12" s="120" t="s">
        <v>435</v>
      </c>
      <c r="N12" s="120" t="s">
        <v>299</v>
      </c>
      <c r="O12" s="120" t="s">
        <v>128</v>
      </c>
      <c r="P12" s="368" t="s">
        <v>167</v>
      </c>
      <c r="Q12" s="366" t="s">
        <v>464</v>
      </c>
      <c r="R12" s="366" t="s">
        <v>168</v>
      </c>
      <c r="S12" s="366" t="s">
        <v>147</v>
      </c>
      <c r="T12" s="366" t="s">
        <v>465</v>
      </c>
      <c r="U12" s="366" t="s">
        <v>466</v>
      </c>
      <c r="V12" s="366" t="s">
        <v>146</v>
      </c>
      <c r="W12" s="366" t="s">
        <v>467</v>
      </c>
      <c r="Y12" s="120" t="s">
        <v>435</v>
      </c>
      <c r="Z12" s="120" t="s">
        <v>299</v>
      </c>
      <c r="AA12" s="120" t="s">
        <v>128</v>
      </c>
      <c r="AB12" s="368" t="s">
        <v>166</v>
      </c>
      <c r="AC12" s="368" t="s">
        <v>468</v>
      </c>
      <c r="AD12" s="368" t="s">
        <v>229</v>
      </c>
      <c r="AE12" s="368" t="s">
        <v>164</v>
      </c>
    </row>
    <row r="13" spans="1:31">
      <c r="A13" s="488" t="s">
        <v>209</v>
      </c>
      <c r="B13" s="120" t="s">
        <v>295</v>
      </c>
      <c r="C13" s="120" t="s">
        <v>200</v>
      </c>
      <c r="D13" s="393">
        <v>118</v>
      </c>
      <c r="E13" s="393">
        <v>117</v>
      </c>
      <c r="F13" s="393">
        <v>115</v>
      </c>
      <c r="G13" s="393">
        <v>132</v>
      </c>
      <c r="H13" s="393">
        <v>114</v>
      </c>
      <c r="I13" s="393">
        <v>135</v>
      </c>
      <c r="J13" s="376">
        <v>116</v>
      </c>
      <c r="K13" s="393">
        <v>127</v>
      </c>
      <c r="M13" s="488" t="s">
        <v>209</v>
      </c>
      <c r="N13" s="120" t="s">
        <v>469</v>
      </c>
      <c r="O13" s="120" t="s">
        <v>200</v>
      </c>
      <c r="P13" s="393">
        <v>72</v>
      </c>
      <c r="Q13" s="393">
        <v>74</v>
      </c>
      <c r="R13" s="393">
        <v>75</v>
      </c>
      <c r="S13" s="393">
        <v>77</v>
      </c>
      <c r="T13" s="393">
        <v>79</v>
      </c>
      <c r="U13" s="393">
        <v>99</v>
      </c>
      <c r="V13" s="120">
        <v>100</v>
      </c>
      <c r="W13" s="393">
        <v>98</v>
      </c>
      <c r="Y13" s="488" t="s">
        <v>470</v>
      </c>
      <c r="Z13" s="120" t="s">
        <v>471</v>
      </c>
      <c r="AA13" s="120" t="s">
        <v>200</v>
      </c>
      <c r="AB13" s="393">
        <v>77</v>
      </c>
      <c r="AC13" s="393">
        <v>78</v>
      </c>
      <c r="AD13" s="393">
        <v>86</v>
      </c>
      <c r="AE13" s="120">
        <v>86</v>
      </c>
    </row>
    <row r="14" spans="1:31">
      <c r="A14" s="488"/>
      <c r="B14" s="120" t="s">
        <v>181</v>
      </c>
      <c r="C14" s="120" t="s">
        <v>189</v>
      </c>
      <c r="D14" s="393">
        <v>107</v>
      </c>
      <c r="E14" s="393">
        <v>114</v>
      </c>
      <c r="F14" s="393">
        <v>117</v>
      </c>
      <c r="G14" s="393">
        <v>112</v>
      </c>
      <c r="H14" s="393">
        <v>111</v>
      </c>
      <c r="I14" s="393">
        <v>113</v>
      </c>
      <c r="J14" s="376">
        <v>121</v>
      </c>
      <c r="K14" s="393">
        <v>112</v>
      </c>
      <c r="M14" s="488"/>
      <c r="N14" s="120" t="s">
        <v>181</v>
      </c>
      <c r="O14" s="120" t="s">
        <v>189</v>
      </c>
      <c r="P14" s="393">
        <v>60</v>
      </c>
      <c r="Q14" s="393">
        <v>63</v>
      </c>
      <c r="R14" s="393">
        <v>63</v>
      </c>
      <c r="S14" s="393">
        <v>76</v>
      </c>
      <c r="T14" s="393">
        <v>65</v>
      </c>
      <c r="U14" s="393">
        <v>80</v>
      </c>
      <c r="V14" s="120">
        <v>78</v>
      </c>
      <c r="W14" s="393">
        <v>72</v>
      </c>
      <c r="Y14" s="488"/>
      <c r="Z14" s="120" t="s">
        <v>472</v>
      </c>
      <c r="AA14" s="120" t="s">
        <v>189</v>
      </c>
      <c r="AB14" s="393">
        <v>52</v>
      </c>
      <c r="AC14" s="393">
        <v>67</v>
      </c>
      <c r="AD14" s="393">
        <v>68</v>
      </c>
      <c r="AE14" s="120">
        <v>56</v>
      </c>
    </row>
    <row r="15" spans="1:31">
      <c r="A15" s="488"/>
      <c r="B15" s="120" t="s">
        <v>182</v>
      </c>
      <c r="C15" s="120" t="s">
        <v>190</v>
      </c>
      <c r="D15" s="393">
        <v>122</v>
      </c>
      <c r="E15" s="393">
        <v>129</v>
      </c>
      <c r="F15" s="393">
        <v>122</v>
      </c>
      <c r="G15" s="393">
        <v>116</v>
      </c>
      <c r="H15" s="393">
        <v>117</v>
      </c>
      <c r="I15" s="393">
        <v>123</v>
      </c>
      <c r="J15" s="376">
        <v>120</v>
      </c>
      <c r="K15" s="393">
        <v>137</v>
      </c>
      <c r="M15" s="488"/>
      <c r="N15" s="120" t="s">
        <v>473</v>
      </c>
      <c r="O15" s="120" t="s">
        <v>190</v>
      </c>
      <c r="P15" s="393">
        <v>58</v>
      </c>
      <c r="Q15" s="393">
        <v>77</v>
      </c>
      <c r="R15" s="393">
        <v>67</v>
      </c>
      <c r="S15" s="393">
        <v>71</v>
      </c>
      <c r="T15" s="393">
        <v>66</v>
      </c>
      <c r="U15" s="393">
        <v>77</v>
      </c>
      <c r="V15" s="120">
        <v>71</v>
      </c>
      <c r="W15" s="393">
        <v>65</v>
      </c>
      <c r="Y15" s="488"/>
      <c r="Z15" s="120" t="s">
        <v>182</v>
      </c>
      <c r="AA15" s="120" t="s">
        <v>190</v>
      </c>
      <c r="AB15" s="393">
        <v>57</v>
      </c>
      <c r="AC15" s="393">
        <v>66</v>
      </c>
      <c r="AD15" s="393">
        <v>65</v>
      </c>
      <c r="AE15" s="120">
        <v>58</v>
      </c>
    </row>
    <row r="16" spans="1:31">
      <c r="A16" s="488"/>
      <c r="B16" s="120" t="s">
        <v>296</v>
      </c>
      <c r="C16" s="120" t="s">
        <v>191</v>
      </c>
      <c r="D16" s="393">
        <v>112</v>
      </c>
      <c r="E16" s="393">
        <v>128</v>
      </c>
      <c r="F16" s="393">
        <v>117</v>
      </c>
      <c r="G16" s="393">
        <v>107</v>
      </c>
      <c r="H16" s="393">
        <v>109</v>
      </c>
      <c r="I16" s="393">
        <v>135</v>
      </c>
      <c r="J16" s="376">
        <v>133</v>
      </c>
      <c r="K16" s="393">
        <v>133</v>
      </c>
      <c r="M16" s="488"/>
      <c r="N16" s="120" t="s">
        <v>296</v>
      </c>
      <c r="O16" s="120" t="s">
        <v>191</v>
      </c>
      <c r="P16" s="393">
        <v>70</v>
      </c>
      <c r="Q16" s="393">
        <v>79</v>
      </c>
      <c r="R16" s="393">
        <v>71</v>
      </c>
      <c r="S16" s="393">
        <v>79</v>
      </c>
      <c r="T16" s="393">
        <v>68</v>
      </c>
      <c r="U16" s="393">
        <v>80</v>
      </c>
      <c r="V16" s="120">
        <v>86</v>
      </c>
      <c r="W16" s="393">
        <v>79</v>
      </c>
      <c r="Y16" s="488"/>
      <c r="Z16" s="120" t="s">
        <v>474</v>
      </c>
      <c r="AA16" s="120" t="s">
        <v>191</v>
      </c>
      <c r="AB16" s="393">
        <v>72</v>
      </c>
      <c r="AC16" s="393">
        <v>64</v>
      </c>
      <c r="AD16" s="393">
        <v>74</v>
      </c>
      <c r="AE16" s="120">
        <v>75</v>
      </c>
    </row>
    <row r="17" spans="1:31">
      <c r="A17" s="488"/>
      <c r="B17" s="120" t="s">
        <v>475</v>
      </c>
      <c r="C17" s="120" t="s">
        <v>192</v>
      </c>
      <c r="D17" s="393">
        <v>123</v>
      </c>
      <c r="E17" s="393">
        <v>118</v>
      </c>
      <c r="F17" s="393">
        <v>121</v>
      </c>
      <c r="G17" s="393">
        <v>120</v>
      </c>
      <c r="H17" s="393">
        <v>136</v>
      </c>
      <c r="I17" s="393">
        <v>125</v>
      </c>
      <c r="J17" s="376">
        <v>122</v>
      </c>
      <c r="K17" s="393">
        <v>112</v>
      </c>
      <c r="M17" s="488"/>
      <c r="N17" s="120" t="s">
        <v>476</v>
      </c>
      <c r="O17" s="120" t="s">
        <v>192</v>
      </c>
      <c r="P17" s="393">
        <v>63</v>
      </c>
      <c r="Q17" s="393">
        <v>64</v>
      </c>
      <c r="R17" s="393">
        <v>76</v>
      </c>
      <c r="S17" s="393">
        <v>69</v>
      </c>
      <c r="T17" s="393">
        <v>71</v>
      </c>
      <c r="U17" s="393">
        <v>90</v>
      </c>
      <c r="V17" s="120">
        <v>93</v>
      </c>
      <c r="W17" s="393">
        <v>92</v>
      </c>
      <c r="Y17" s="488"/>
      <c r="Z17" s="120" t="s">
        <v>203</v>
      </c>
      <c r="AA17" s="120" t="s">
        <v>192</v>
      </c>
      <c r="AB17" s="393">
        <v>69</v>
      </c>
      <c r="AC17" s="393">
        <v>71</v>
      </c>
      <c r="AD17" s="393">
        <v>65</v>
      </c>
      <c r="AE17" s="120">
        <v>71</v>
      </c>
    </row>
    <row r="18" spans="1:31">
      <c r="A18" s="488"/>
      <c r="B18" s="120" t="s">
        <v>477</v>
      </c>
      <c r="C18" s="120" t="s">
        <v>193</v>
      </c>
      <c r="D18" s="393">
        <v>124</v>
      </c>
      <c r="E18" s="393">
        <v>121</v>
      </c>
      <c r="F18" s="393">
        <v>122</v>
      </c>
      <c r="G18" s="393">
        <v>129</v>
      </c>
      <c r="H18" s="393">
        <v>130</v>
      </c>
      <c r="I18" s="393">
        <v>125</v>
      </c>
      <c r="J18" s="376">
        <v>119</v>
      </c>
      <c r="K18" s="393">
        <v>126</v>
      </c>
      <c r="M18" s="488"/>
      <c r="N18" s="120" t="s">
        <v>172</v>
      </c>
      <c r="O18" s="120" t="s">
        <v>193</v>
      </c>
      <c r="P18" s="393">
        <v>83</v>
      </c>
      <c r="Q18" s="393">
        <v>84</v>
      </c>
      <c r="R18" s="393">
        <v>91</v>
      </c>
      <c r="S18" s="393">
        <v>89</v>
      </c>
      <c r="T18" s="393">
        <v>79</v>
      </c>
      <c r="U18" s="393">
        <v>90</v>
      </c>
      <c r="V18" s="120">
        <v>100</v>
      </c>
      <c r="W18" s="393">
        <v>98</v>
      </c>
      <c r="Y18" s="488"/>
      <c r="Z18" s="120" t="s">
        <v>477</v>
      </c>
      <c r="AA18" s="120" t="s">
        <v>193</v>
      </c>
      <c r="AB18" s="393">
        <v>95</v>
      </c>
      <c r="AC18" s="393">
        <v>85</v>
      </c>
      <c r="AD18" s="393">
        <v>90</v>
      </c>
      <c r="AE18" s="120">
        <v>96</v>
      </c>
    </row>
    <row r="19" spans="1:31">
      <c r="A19" s="488"/>
      <c r="B19" s="120" t="s">
        <v>174</v>
      </c>
      <c r="C19" s="120" t="s">
        <v>194</v>
      </c>
      <c r="D19" s="393">
        <v>122</v>
      </c>
      <c r="E19" s="393">
        <v>129</v>
      </c>
      <c r="F19" s="393">
        <v>126</v>
      </c>
      <c r="G19" s="393">
        <v>127</v>
      </c>
      <c r="H19" s="393">
        <v>129</v>
      </c>
      <c r="I19" s="393">
        <v>120</v>
      </c>
      <c r="J19" s="376">
        <v>108</v>
      </c>
      <c r="K19" s="393">
        <v>113</v>
      </c>
      <c r="M19" s="488"/>
      <c r="N19" s="120" t="s">
        <v>174</v>
      </c>
      <c r="O19" s="120" t="s">
        <v>194</v>
      </c>
      <c r="P19" s="393">
        <v>83</v>
      </c>
      <c r="Q19" s="393">
        <v>90</v>
      </c>
      <c r="R19" s="393">
        <v>86</v>
      </c>
      <c r="S19" s="393">
        <v>98</v>
      </c>
      <c r="T19" s="393">
        <v>95</v>
      </c>
      <c r="U19" s="393">
        <v>89</v>
      </c>
      <c r="V19" s="120">
        <v>98</v>
      </c>
      <c r="W19" s="393">
        <v>73</v>
      </c>
      <c r="Y19" s="488"/>
      <c r="Z19" s="120" t="s">
        <v>174</v>
      </c>
      <c r="AA19" s="120" t="s">
        <v>194</v>
      </c>
      <c r="AB19" s="393">
        <v>80</v>
      </c>
      <c r="AC19" s="393">
        <v>75</v>
      </c>
      <c r="AD19" s="393">
        <v>85</v>
      </c>
      <c r="AE19" s="120">
        <v>70</v>
      </c>
    </row>
    <row r="20" spans="1:31">
      <c r="A20" s="488"/>
      <c r="B20" s="120" t="s">
        <v>207</v>
      </c>
      <c r="C20" s="120" t="s">
        <v>195</v>
      </c>
      <c r="D20" s="393">
        <v>136</v>
      </c>
      <c r="E20" s="393">
        <v>129</v>
      </c>
      <c r="F20" s="393">
        <v>116</v>
      </c>
      <c r="G20" s="393">
        <v>124</v>
      </c>
      <c r="H20" s="393">
        <v>122</v>
      </c>
      <c r="I20" s="393">
        <v>127</v>
      </c>
      <c r="J20" s="376">
        <v>135</v>
      </c>
      <c r="K20" s="393">
        <v>133</v>
      </c>
      <c r="M20" s="488"/>
      <c r="N20" s="120" t="s">
        <v>207</v>
      </c>
      <c r="O20" s="120" t="s">
        <v>195</v>
      </c>
      <c r="P20" s="393">
        <v>67</v>
      </c>
      <c r="Q20" s="393">
        <v>67</v>
      </c>
      <c r="R20" s="393">
        <v>68</v>
      </c>
      <c r="S20" s="393">
        <v>69</v>
      </c>
      <c r="T20" s="393">
        <v>68</v>
      </c>
      <c r="U20" s="393">
        <v>78</v>
      </c>
      <c r="V20" s="120">
        <v>78</v>
      </c>
      <c r="W20" s="393">
        <v>71</v>
      </c>
      <c r="Y20" s="488"/>
      <c r="Z20" s="120" t="s">
        <v>207</v>
      </c>
      <c r="AA20" s="120" t="s">
        <v>195</v>
      </c>
      <c r="AB20" s="393">
        <v>57</v>
      </c>
      <c r="AC20" s="393">
        <v>60</v>
      </c>
      <c r="AD20" s="393">
        <v>63</v>
      </c>
      <c r="AE20" s="120">
        <v>53</v>
      </c>
    </row>
    <row r="21" spans="1:31">
      <c r="A21" s="250" t="s">
        <v>198</v>
      </c>
      <c r="B21" s="120" t="s">
        <v>299</v>
      </c>
      <c r="C21" s="120" t="s">
        <v>128</v>
      </c>
      <c r="D21" s="367" t="s">
        <v>167</v>
      </c>
      <c r="E21" s="365" t="s">
        <v>464</v>
      </c>
      <c r="F21" s="365" t="s">
        <v>168</v>
      </c>
      <c r="G21" s="365" t="s">
        <v>147</v>
      </c>
      <c r="H21" s="365" t="s">
        <v>148</v>
      </c>
      <c r="I21" s="365" t="s">
        <v>142</v>
      </c>
      <c r="J21" s="365" t="s">
        <v>478</v>
      </c>
      <c r="K21" s="365" t="s">
        <v>479</v>
      </c>
      <c r="M21" s="250" t="s">
        <v>480</v>
      </c>
      <c r="N21" s="120" t="s">
        <v>299</v>
      </c>
      <c r="O21" s="120" t="s">
        <v>128</v>
      </c>
      <c r="P21" s="367" t="s">
        <v>167</v>
      </c>
      <c r="Q21" s="365" t="s">
        <v>437</v>
      </c>
      <c r="R21" s="365" t="s">
        <v>481</v>
      </c>
      <c r="S21" s="365" t="s">
        <v>482</v>
      </c>
      <c r="T21" s="365" t="s">
        <v>148</v>
      </c>
      <c r="U21" s="365" t="s">
        <v>142</v>
      </c>
      <c r="V21" s="365" t="s">
        <v>146</v>
      </c>
      <c r="W21" s="365" t="s">
        <v>483</v>
      </c>
      <c r="Y21" s="250" t="s">
        <v>480</v>
      </c>
      <c r="Z21" s="120" t="s">
        <v>299</v>
      </c>
      <c r="AA21" s="120" t="s">
        <v>128</v>
      </c>
      <c r="AB21" s="367" t="s">
        <v>484</v>
      </c>
      <c r="AC21" s="367" t="s">
        <v>89</v>
      </c>
      <c r="AD21" s="367" t="s">
        <v>485</v>
      </c>
      <c r="AE21" s="367" t="s">
        <v>164</v>
      </c>
    </row>
    <row r="22" spans="1:31">
      <c r="A22" s="487" t="s">
        <v>486</v>
      </c>
      <c r="B22" s="376" t="s">
        <v>234</v>
      </c>
      <c r="C22" s="376" t="s">
        <v>241</v>
      </c>
      <c r="D22" s="92">
        <v>116</v>
      </c>
      <c r="E22" s="120">
        <v>131</v>
      </c>
      <c r="F22" s="120">
        <v>114</v>
      </c>
      <c r="G22" s="120">
        <v>118</v>
      </c>
      <c r="H22" s="120">
        <v>97</v>
      </c>
      <c r="I22" s="92">
        <v>114</v>
      </c>
      <c r="J22" s="92">
        <v>128</v>
      </c>
      <c r="K22" s="91">
        <v>122</v>
      </c>
      <c r="M22" s="487" t="s">
        <v>255</v>
      </c>
      <c r="N22" s="376" t="s">
        <v>487</v>
      </c>
      <c r="O22" s="376" t="s">
        <v>241</v>
      </c>
      <c r="P22" s="92">
        <v>78</v>
      </c>
      <c r="Q22" s="120">
        <v>82</v>
      </c>
      <c r="R22" s="120">
        <v>79</v>
      </c>
      <c r="S22" s="120">
        <v>78</v>
      </c>
      <c r="T22" s="120">
        <v>82</v>
      </c>
      <c r="U22" s="120">
        <v>100</v>
      </c>
      <c r="V22" s="120">
        <v>96</v>
      </c>
      <c r="W22" s="393">
        <v>88</v>
      </c>
      <c r="Y22" s="487" t="s">
        <v>255</v>
      </c>
      <c r="Z22" s="376" t="s">
        <v>488</v>
      </c>
      <c r="AA22" s="376" t="s">
        <v>489</v>
      </c>
      <c r="AB22" s="120">
        <v>74</v>
      </c>
      <c r="AC22" s="120">
        <v>67</v>
      </c>
      <c r="AD22" s="120">
        <v>75</v>
      </c>
      <c r="AE22" s="120">
        <v>68</v>
      </c>
    </row>
    <row r="23" spans="1:31">
      <c r="A23" s="483"/>
      <c r="B23" s="120" t="s">
        <v>235</v>
      </c>
      <c r="C23" s="120" t="s">
        <v>257</v>
      </c>
      <c r="D23" s="92">
        <v>121</v>
      </c>
      <c r="E23" s="120">
        <v>122</v>
      </c>
      <c r="F23" s="120">
        <v>106</v>
      </c>
      <c r="G23" s="120">
        <v>117</v>
      </c>
      <c r="H23" s="120">
        <v>109</v>
      </c>
      <c r="I23" s="92">
        <v>123</v>
      </c>
      <c r="J23" s="92">
        <v>122</v>
      </c>
      <c r="K23" s="91">
        <v>110</v>
      </c>
      <c r="M23" s="483"/>
      <c r="N23" s="120" t="s">
        <v>490</v>
      </c>
      <c r="O23" s="120" t="s">
        <v>491</v>
      </c>
      <c r="P23" s="91">
        <v>52</v>
      </c>
      <c r="Q23" s="120">
        <v>53</v>
      </c>
      <c r="R23" s="120">
        <v>62</v>
      </c>
      <c r="S23" s="120">
        <v>60</v>
      </c>
      <c r="T23" s="120">
        <v>78</v>
      </c>
      <c r="U23" s="120">
        <v>81</v>
      </c>
      <c r="V23" s="120">
        <v>69</v>
      </c>
      <c r="W23" s="393">
        <v>70</v>
      </c>
      <c r="Y23" s="483"/>
      <c r="Z23" s="120" t="s">
        <v>235</v>
      </c>
      <c r="AA23" s="120" t="s">
        <v>492</v>
      </c>
      <c r="AB23" s="120">
        <v>52</v>
      </c>
      <c r="AC23" s="120">
        <v>45</v>
      </c>
      <c r="AD23" s="120">
        <v>55</v>
      </c>
      <c r="AE23" s="120">
        <v>53</v>
      </c>
    </row>
    <row r="24" spans="1:31">
      <c r="A24" s="483"/>
      <c r="B24" s="120" t="s">
        <v>493</v>
      </c>
      <c r="C24" s="120" t="s">
        <v>243</v>
      </c>
      <c r="D24" s="91">
        <v>106</v>
      </c>
      <c r="E24" s="120">
        <v>119</v>
      </c>
      <c r="F24" s="120">
        <v>114</v>
      </c>
      <c r="G24" s="120">
        <v>107</v>
      </c>
      <c r="H24" s="120">
        <v>101</v>
      </c>
      <c r="I24" s="92">
        <v>130</v>
      </c>
      <c r="J24" s="92">
        <v>118</v>
      </c>
      <c r="K24" s="91">
        <v>121</v>
      </c>
      <c r="M24" s="483"/>
      <c r="N24" s="120" t="s">
        <v>236</v>
      </c>
      <c r="O24" s="120" t="s">
        <v>243</v>
      </c>
      <c r="P24" s="91">
        <v>68</v>
      </c>
      <c r="Q24" s="120">
        <v>74</v>
      </c>
      <c r="R24" s="120">
        <v>75</v>
      </c>
      <c r="S24" s="120">
        <v>91</v>
      </c>
      <c r="T24" s="120">
        <v>91</v>
      </c>
      <c r="U24" s="120">
        <v>100</v>
      </c>
      <c r="V24" s="120">
        <v>79</v>
      </c>
      <c r="W24" s="393">
        <v>89</v>
      </c>
      <c r="Y24" s="483"/>
      <c r="Z24" s="120" t="s">
        <v>236</v>
      </c>
      <c r="AA24" s="120" t="s">
        <v>243</v>
      </c>
      <c r="AB24" s="120">
        <v>59</v>
      </c>
      <c r="AC24" s="120">
        <v>64</v>
      </c>
      <c r="AD24" s="120">
        <v>84</v>
      </c>
      <c r="AE24" s="120">
        <v>68</v>
      </c>
    </row>
    <row r="25" spans="1:31">
      <c r="A25" s="483"/>
      <c r="B25" s="120" t="s">
        <v>494</v>
      </c>
      <c r="C25" s="120" t="s">
        <v>244</v>
      </c>
      <c r="D25" s="91">
        <v>132</v>
      </c>
      <c r="E25" s="120">
        <v>130</v>
      </c>
      <c r="F25" s="120">
        <v>121</v>
      </c>
      <c r="G25" s="120">
        <v>111</v>
      </c>
      <c r="H25" s="120">
        <v>120</v>
      </c>
      <c r="I25" s="92">
        <v>124</v>
      </c>
      <c r="J25" s="92">
        <v>132</v>
      </c>
      <c r="K25" s="91">
        <v>122</v>
      </c>
      <c r="M25" s="483"/>
      <c r="N25" s="120" t="s">
        <v>363</v>
      </c>
      <c r="O25" s="120" t="s">
        <v>364</v>
      </c>
      <c r="P25" s="91">
        <v>68</v>
      </c>
      <c r="Q25" s="120">
        <v>80</v>
      </c>
      <c r="R25" s="120">
        <v>78</v>
      </c>
      <c r="S25" s="120">
        <v>82</v>
      </c>
      <c r="T25" s="120">
        <v>69</v>
      </c>
      <c r="U25" s="120">
        <v>80</v>
      </c>
      <c r="V25" s="120">
        <v>81</v>
      </c>
      <c r="W25" s="393">
        <v>74</v>
      </c>
      <c r="Y25" s="483"/>
      <c r="Z25" s="120" t="s">
        <v>237</v>
      </c>
      <c r="AA25" s="120" t="s">
        <v>244</v>
      </c>
      <c r="AB25" s="120">
        <v>65</v>
      </c>
      <c r="AC25" s="120">
        <v>64</v>
      </c>
      <c r="AD25" s="120">
        <v>59</v>
      </c>
      <c r="AE25" s="120">
        <v>71</v>
      </c>
    </row>
    <row r="26" spans="1:31">
      <c r="A26" s="483"/>
      <c r="B26" s="120" t="s">
        <v>238</v>
      </c>
      <c r="C26" s="120" t="s">
        <v>245</v>
      </c>
      <c r="D26" s="91">
        <v>116</v>
      </c>
      <c r="E26" s="120">
        <v>111</v>
      </c>
      <c r="F26" s="120">
        <v>106</v>
      </c>
      <c r="G26" s="120">
        <v>107</v>
      </c>
      <c r="H26" s="120">
        <v>116</v>
      </c>
      <c r="I26" s="92">
        <v>137</v>
      </c>
      <c r="J26" s="92">
        <v>130</v>
      </c>
      <c r="K26" s="91">
        <v>126</v>
      </c>
      <c r="M26" s="483"/>
      <c r="N26" s="120" t="s">
        <v>238</v>
      </c>
      <c r="O26" s="120" t="s">
        <v>245</v>
      </c>
      <c r="P26" s="91">
        <v>75</v>
      </c>
      <c r="Q26" s="120">
        <v>77</v>
      </c>
      <c r="R26" s="120">
        <v>75</v>
      </c>
      <c r="S26" s="120">
        <v>76</v>
      </c>
      <c r="T26" s="120">
        <v>81</v>
      </c>
      <c r="U26" s="120">
        <v>97</v>
      </c>
      <c r="V26" s="120">
        <v>96</v>
      </c>
      <c r="W26" s="393">
        <v>99</v>
      </c>
      <c r="Y26" s="483"/>
      <c r="Z26" s="120" t="s">
        <v>238</v>
      </c>
      <c r="AA26" s="120" t="s">
        <v>245</v>
      </c>
      <c r="AB26" s="120">
        <v>78</v>
      </c>
      <c r="AC26" s="120">
        <v>71</v>
      </c>
      <c r="AD26" s="120">
        <v>56</v>
      </c>
      <c r="AE26" s="120">
        <v>84</v>
      </c>
    </row>
    <row r="27" spans="1:31">
      <c r="A27" s="483"/>
      <c r="B27" s="120" t="s">
        <v>495</v>
      </c>
      <c r="C27" s="120" t="s">
        <v>246</v>
      </c>
      <c r="D27" s="91">
        <v>104</v>
      </c>
      <c r="E27" s="120">
        <v>109</v>
      </c>
      <c r="F27" s="120">
        <v>118</v>
      </c>
      <c r="G27" s="120">
        <v>94</v>
      </c>
      <c r="H27" s="120">
        <v>106</v>
      </c>
      <c r="I27" s="92">
        <v>121</v>
      </c>
      <c r="J27" s="92">
        <v>122</v>
      </c>
      <c r="K27" s="91">
        <v>125</v>
      </c>
      <c r="M27" s="483"/>
      <c r="N27" s="120" t="s">
        <v>239</v>
      </c>
      <c r="O27" s="120" t="s">
        <v>246</v>
      </c>
      <c r="P27" s="91">
        <v>58</v>
      </c>
      <c r="Q27" s="120">
        <v>63</v>
      </c>
      <c r="R27" s="120">
        <v>65</v>
      </c>
      <c r="S27" s="120">
        <v>62</v>
      </c>
      <c r="T27" s="120">
        <v>67</v>
      </c>
      <c r="U27" s="120">
        <v>81</v>
      </c>
      <c r="V27" s="120">
        <v>83</v>
      </c>
      <c r="W27" s="393">
        <v>72</v>
      </c>
      <c r="Y27" s="483"/>
      <c r="Z27" s="120" t="s">
        <v>239</v>
      </c>
      <c r="AA27" s="120" t="s">
        <v>246</v>
      </c>
      <c r="AB27" s="120">
        <v>59</v>
      </c>
      <c r="AC27" s="120">
        <v>56</v>
      </c>
      <c r="AD27" s="120">
        <v>58</v>
      </c>
      <c r="AE27" s="120">
        <v>63</v>
      </c>
    </row>
    <row r="28" spans="1:31">
      <c r="A28" s="483"/>
      <c r="B28" s="120" t="s">
        <v>496</v>
      </c>
      <c r="C28" s="120" t="s">
        <v>247</v>
      </c>
      <c r="D28" s="91">
        <v>126</v>
      </c>
      <c r="E28" s="120">
        <v>128</v>
      </c>
      <c r="F28" s="120">
        <v>127</v>
      </c>
      <c r="G28" s="120">
        <v>116</v>
      </c>
      <c r="H28" s="120">
        <v>127</v>
      </c>
      <c r="I28" s="92">
        <v>118</v>
      </c>
      <c r="J28" s="92">
        <v>125</v>
      </c>
      <c r="K28" s="91">
        <v>125</v>
      </c>
      <c r="M28" s="483"/>
      <c r="N28" s="120" t="s">
        <v>258</v>
      </c>
      <c r="O28" s="120" t="s">
        <v>247</v>
      </c>
      <c r="P28" s="91">
        <v>71</v>
      </c>
      <c r="Q28" s="120">
        <v>76</v>
      </c>
      <c r="R28" s="120">
        <v>72</v>
      </c>
      <c r="S28" s="120">
        <v>75</v>
      </c>
      <c r="T28" s="120">
        <v>78</v>
      </c>
      <c r="U28" s="120">
        <v>97</v>
      </c>
      <c r="V28" s="120">
        <v>88</v>
      </c>
      <c r="W28" s="393">
        <v>95</v>
      </c>
      <c r="Y28" s="483"/>
      <c r="Z28" s="120" t="s">
        <v>258</v>
      </c>
      <c r="AA28" s="120" t="s">
        <v>247</v>
      </c>
      <c r="AB28" s="120">
        <v>71</v>
      </c>
      <c r="AC28" s="120">
        <v>68</v>
      </c>
      <c r="AD28" s="120">
        <v>71</v>
      </c>
      <c r="AE28" s="120">
        <v>81</v>
      </c>
    </row>
    <row r="29" spans="1:31">
      <c r="A29" s="484"/>
      <c r="B29" s="120" t="s">
        <v>249</v>
      </c>
      <c r="C29" s="120" t="s">
        <v>248</v>
      </c>
      <c r="D29" s="91">
        <v>125</v>
      </c>
      <c r="E29" s="120">
        <v>114</v>
      </c>
      <c r="F29" s="120">
        <v>118</v>
      </c>
      <c r="G29" s="120">
        <v>120</v>
      </c>
      <c r="H29" s="120">
        <v>126</v>
      </c>
      <c r="I29" s="92">
        <v>135</v>
      </c>
      <c r="J29" s="92">
        <v>124</v>
      </c>
      <c r="K29" s="91">
        <v>136</v>
      </c>
      <c r="M29" s="484"/>
      <c r="N29" s="120" t="s">
        <v>497</v>
      </c>
      <c r="O29" s="120" t="s">
        <v>248</v>
      </c>
      <c r="P29" s="92">
        <v>53</v>
      </c>
      <c r="Q29" s="120">
        <v>60</v>
      </c>
      <c r="R29" s="120">
        <v>60</v>
      </c>
      <c r="S29" s="120">
        <v>60</v>
      </c>
      <c r="T29" s="120">
        <v>66</v>
      </c>
      <c r="U29" s="120">
        <v>85</v>
      </c>
      <c r="V29" s="120">
        <v>67</v>
      </c>
      <c r="W29" s="393">
        <v>90</v>
      </c>
      <c r="Y29" s="484"/>
      <c r="Z29" s="120" t="s">
        <v>498</v>
      </c>
      <c r="AA29" s="120" t="s">
        <v>248</v>
      </c>
      <c r="AB29" s="120">
        <v>60</v>
      </c>
      <c r="AC29" s="120">
        <v>52</v>
      </c>
      <c r="AD29" s="120">
        <v>57</v>
      </c>
      <c r="AE29" s="120">
        <v>65</v>
      </c>
    </row>
    <row r="31" spans="1:31">
      <c r="B31" s="465" t="s">
        <v>499</v>
      </c>
      <c r="C31" s="473"/>
      <c r="D31" s="466"/>
      <c r="E31" s="89"/>
    </row>
    <row r="32" spans="1:31">
      <c r="B32" s="74"/>
      <c r="C32" s="74"/>
      <c r="D32" s="74"/>
      <c r="E32" s="74"/>
    </row>
    <row r="33" spans="1:11">
      <c r="A33" s="120" t="s">
        <v>480</v>
      </c>
      <c r="B33" s="120" t="s">
        <v>299</v>
      </c>
      <c r="C33" s="120" t="s">
        <v>500</v>
      </c>
      <c r="D33" s="369" t="s">
        <v>167</v>
      </c>
      <c r="E33" s="370" t="s">
        <v>437</v>
      </c>
      <c r="F33" s="370" t="s">
        <v>168</v>
      </c>
      <c r="G33" s="370" t="s">
        <v>147</v>
      </c>
      <c r="H33" s="370" t="s">
        <v>148</v>
      </c>
      <c r="I33" s="370" t="s">
        <v>142</v>
      </c>
      <c r="J33" s="370" t="s">
        <v>501</v>
      </c>
      <c r="K33" s="370" t="s">
        <v>164</v>
      </c>
    </row>
    <row r="34" spans="1:11">
      <c r="A34" s="483" t="s">
        <v>219</v>
      </c>
      <c r="B34" s="393" t="s">
        <v>3</v>
      </c>
      <c r="C34" s="120" t="s">
        <v>502</v>
      </c>
      <c r="D34" s="416">
        <f>(D4-$D$4)/$D$4*100</f>
        <v>0</v>
      </c>
      <c r="E34" s="416">
        <f t="shared" ref="E34:K34" si="0">(E4-$D$4)/$D$4*100</f>
        <v>-3.5714285714285712</v>
      </c>
      <c r="F34" s="416">
        <f t="shared" si="0"/>
        <v>-5.3571428571428568</v>
      </c>
      <c r="G34" s="416">
        <f t="shared" si="0"/>
        <v>4.4642857142857144</v>
      </c>
      <c r="H34" s="416">
        <f t="shared" si="0"/>
        <v>-2.6785714285714284</v>
      </c>
      <c r="I34" s="416">
        <f t="shared" si="0"/>
        <v>-2.6785714285714284</v>
      </c>
      <c r="J34" s="416">
        <f t="shared" si="0"/>
        <v>8.0357142857142865</v>
      </c>
      <c r="K34" s="416">
        <f t="shared" si="0"/>
        <v>9.8214285714285712</v>
      </c>
    </row>
    <row r="35" spans="1:11">
      <c r="A35" s="483"/>
      <c r="B35" s="393" t="s">
        <v>116</v>
      </c>
      <c r="C35" s="120" t="s">
        <v>503</v>
      </c>
      <c r="D35" s="416">
        <f>(D5-$D$5)/$D$5*100</f>
        <v>0</v>
      </c>
      <c r="E35" s="416">
        <f>(E5-$D$5)/$D$5*100</f>
        <v>20.869565217391305</v>
      </c>
      <c r="F35" s="416">
        <f t="shared" ref="F35:K35" si="1">(F5-$D$5)/$D$5*100</f>
        <v>15.65217391304348</v>
      </c>
      <c r="G35" s="416">
        <f t="shared" si="1"/>
        <v>6.0869565217391308</v>
      </c>
      <c r="H35" s="416">
        <f t="shared" si="1"/>
        <v>2.6086956521739131</v>
      </c>
      <c r="I35" s="416">
        <f t="shared" si="1"/>
        <v>6.0869565217391308</v>
      </c>
      <c r="J35" s="416">
        <f t="shared" si="1"/>
        <v>14.782608695652174</v>
      </c>
      <c r="K35" s="416">
        <f t="shared" si="1"/>
        <v>13.913043478260869</v>
      </c>
    </row>
    <row r="36" spans="1:11">
      <c r="A36" s="483"/>
      <c r="B36" s="120" t="s">
        <v>504</v>
      </c>
      <c r="C36" s="120" t="s">
        <v>505</v>
      </c>
      <c r="D36" s="416">
        <f>(D6-$D$6)/$D$6*100</f>
        <v>0</v>
      </c>
      <c r="E36" s="416">
        <f t="shared" ref="E36:K36" si="2">(E6-$D$6)/$D$6*100</f>
        <v>-12.977099236641221</v>
      </c>
      <c r="F36" s="416">
        <f t="shared" si="2"/>
        <v>-2.2900763358778624</v>
      </c>
      <c r="G36" s="416">
        <f t="shared" si="2"/>
        <v>0</v>
      </c>
      <c r="H36" s="416">
        <f t="shared" si="2"/>
        <v>-10.687022900763358</v>
      </c>
      <c r="I36" s="416">
        <f t="shared" si="2"/>
        <v>-0.76335877862595414</v>
      </c>
      <c r="J36" s="416">
        <f t="shared" si="2"/>
        <v>5.343511450381679</v>
      </c>
      <c r="K36" s="416">
        <f t="shared" si="2"/>
        <v>-1.5267175572519083</v>
      </c>
    </row>
    <row r="37" spans="1:11">
      <c r="A37" s="483"/>
      <c r="B37" s="120" t="s">
        <v>149</v>
      </c>
      <c r="C37" s="120" t="s">
        <v>60</v>
      </c>
      <c r="D37" s="416">
        <f>(D7-$D$7)/$D$7*100</f>
        <v>0</v>
      </c>
      <c r="E37" s="416">
        <f t="shared" ref="E37:K37" si="3">(E7-$D$7)/$D$7*100</f>
        <v>-4.0404040404040407</v>
      </c>
      <c r="F37" s="416">
        <f t="shared" si="3"/>
        <v>-7.0707070707070701</v>
      </c>
      <c r="G37" s="416">
        <f t="shared" si="3"/>
        <v>-6.0606060606060606</v>
      </c>
      <c r="H37" s="416">
        <f t="shared" si="3"/>
        <v>-1.0101010101010102</v>
      </c>
      <c r="I37" s="416">
        <f t="shared" si="3"/>
        <v>16.161616161616163</v>
      </c>
      <c r="J37" s="416">
        <f t="shared" si="3"/>
        <v>21.212121212121211</v>
      </c>
      <c r="K37" s="416">
        <f t="shared" si="3"/>
        <v>9.0909090909090917</v>
      </c>
    </row>
    <row r="38" spans="1:11">
      <c r="A38" s="483"/>
      <c r="B38" s="120" t="s">
        <v>121</v>
      </c>
      <c r="C38" s="120" t="s">
        <v>356</v>
      </c>
      <c r="D38" s="416">
        <f>(D8-$D$8)/$D$8*100</f>
        <v>0</v>
      </c>
      <c r="E38" s="416">
        <f t="shared" ref="E38:K38" si="4">(E8-$D$8)/$D$8*100</f>
        <v>-5.6000000000000005</v>
      </c>
      <c r="F38" s="416">
        <f t="shared" si="4"/>
        <v>-14.399999999999999</v>
      </c>
      <c r="G38" s="416">
        <f t="shared" si="4"/>
        <v>-2.4</v>
      </c>
      <c r="H38" s="416">
        <f t="shared" si="4"/>
        <v>-6.4</v>
      </c>
      <c r="I38" s="416">
        <f t="shared" si="4"/>
        <v>4</v>
      </c>
      <c r="J38" s="416">
        <f t="shared" si="4"/>
        <v>0</v>
      </c>
      <c r="K38" s="416">
        <f t="shared" si="4"/>
        <v>-13.600000000000001</v>
      </c>
    </row>
    <row r="39" spans="1:11">
      <c r="A39" s="483"/>
      <c r="B39" s="120" t="s">
        <v>105</v>
      </c>
      <c r="C39" s="120" t="s">
        <v>62</v>
      </c>
      <c r="D39" s="416">
        <f>(D9-$D$9)/$D$9*100</f>
        <v>0</v>
      </c>
      <c r="E39" s="416">
        <f t="shared" ref="E39:K39" si="5">(E9-$D$9)/$D$9*100</f>
        <v>-3.7878787878787881</v>
      </c>
      <c r="F39" s="416">
        <f t="shared" si="5"/>
        <v>0</v>
      </c>
      <c r="G39" s="416">
        <f t="shared" si="5"/>
        <v>-5.3030303030303028</v>
      </c>
      <c r="H39" s="416">
        <f t="shared" si="5"/>
        <v>-8.3333333333333321</v>
      </c>
      <c r="I39" s="416">
        <f t="shared" si="5"/>
        <v>-1.5151515151515151</v>
      </c>
      <c r="J39" s="416">
        <f t="shared" si="5"/>
        <v>5.3030303030303028</v>
      </c>
      <c r="K39" s="416">
        <f t="shared" si="5"/>
        <v>-6.8181818181818175</v>
      </c>
    </row>
    <row r="40" spans="1:11">
      <c r="A40" s="483"/>
      <c r="B40" s="120" t="s">
        <v>506</v>
      </c>
      <c r="C40" s="120" t="s">
        <v>459</v>
      </c>
      <c r="D40" s="416">
        <f>(D10-$D$10)/$D$10*100</f>
        <v>0</v>
      </c>
      <c r="E40" s="416">
        <f t="shared" ref="E40:K40" si="6">(E10-$D$10)/$D$10*100</f>
        <v>-21.374045801526716</v>
      </c>
      <c r="F40" s="416">
        <f t="shared" si="6"/>
        <v>-21.374045801526716</v>
      </c>
      <c r="G40" s="416">
        <f t="shared" si="6"/>
        <v>-16.793893129770993</v>
      </c>
      <c r="H40" s="416">
        <f t="shared" si="6"/>
        <v>-18.320610687022899</v>
      </c>
      <c r="I40" s="416">
        <f t="shared" si="6"/>
        <v>-14.503816793893129</v>
      </c>
      <c r="J40" s="416">
        <f t="shared" si="6"/>
        <v>-12.977099236641221</v>
      </c>
      <c r="K40" s="416">
        <f t="shared" si="6"/>
        <v>-7.6335877862595423</v>
      </c>
    </row>
    <row r="41" spans="1:11">
      <c r="A41" s="483"/>
      <c r="B41" s="412" t="s">
        <v>118</v>
      </c>
      <c r="C41" s="412" t="s">
        <v>419</v>
      </c>
      <c r="D41" s="417">
        <f>(D11-$D$11)/$D$11*100</f>
        <v>0</v>
      </c>
      <c r="E41" s="417">
        <f t="shared" ref="E41:K41" si="7">(E11-$D$11)/$D$11*100</f>
        <v>0</v>
      </c>
      <c r="F41" s="417">
        <f t="shared" si="7"/>
        <v>0.94339622641509435</v>
      </c>
      <c r="G41" s="417">
        <f t="shared" si="7"/>
        <v>-4.716981132075472</v>
      </c>
      <c r="H41" s="417">
        <f t="shared" si="7"/>
        <v>17.924528301886792</v>
      </c>
      <c r="I41" s="417"/>
      <c r="J41" s="417"/>
      <c r="K41" s="417">
        <f t="shared" si="7"/>
        <v>31.132075471698112</v>
      </c>
    </row>
    <row r="42" spans="1:11">
      <c r="A42" s="120" t="s">
        <v>198</v>
      </c>
      <c r="B42" s="120" t="s">
        <v>299</v>
      </c>
      <c r="C42" s="120" t="s">
        <v>128</v>
      </c>
      <c r="D42" s="368" t="s">
        <v>167</v>
      </c>
      <c r="E42" s="366" t="s">
        <v>507</v>
      </c>
      <c r="F42" s="366" t="s">
        <v>508</v>
      </c>
      <c r="G42" s="366" t="s">
        <v>147</v>
      </c>
      <c r="H42" s="366" t="s">
        <v>509</v>
      </c>
      <c r="I42" s="366" t="s">
        <v>142</v>
      </c>
      <c r="J42" s="366" t="s">
        <v>146</v>
      </c>
      <c r="K42" s="366" t="s">
        <v>479</v>
      </c>
    </row>
    <row r="43" spans="1:11">
      <c r="A43" s="483" t="s">
        <v>209</v>
      </c>
      <c r="B43" s="120" t="s">
        <v>295</v>
      </c>
      <c r="C43" s="120" t="s">
        <v>200</v>
      </c>
      <c r="D43" s="416">
        <f>(D13-$D$13)/$D$13*100</f>
        <v>0</v>
      </c>
      <c r="E43" s="416">
        <f t="shared" ref="E43:K43" si="8">(E13-$D$13)/$D$13*100</f>
        <v>-0.84745762711864403</v>
      </c>
      <c r="F43" s="416">
        <f t="shared" si="8"/>
        <v>-2.5423728813559325</v>
      </c>
      <c r="G43" s="416">
        <f t="shared" si="8"/>
        <v>11.864406779661017</v>
      </c>
      <c r="H43" s="416">
        <f t="shared" si="8"/>
        <v>-3.3898305084745761</v>
      </c>
      <c r="I43" s="416">
        <f t="shared" si="8"/>
        <v>14.40677966101695</v>
      </c>
      <c r="J43" s="416">
        <f t="shared" si="8"/>
        <v>-1.6949152542372881</v>
      </c>
      <c r="K43" s="416">
        <f t="shared" si="8"/>
        <v>7.6271186440677967</v>
      </c>
    </row>
    <row r="44" spans="1:11">
      <c r="A44" s="483"/>
      <c r="B44" s="120" t="s">
        <v>510</v>
      </c>
      <c r="C44" s="120" t="s">
        <v>511</v>
      </c>
      <c r="D44" s="416">
        <f>(D14-$D$14)/$D$14*100</f>
        <v>0</v>
      </c>
      <c r="E44" s="416">
        <f t="shared" ref="E44:K44" si="9">(E14-$D$14)/$D$14*100</f>
        <v>6.5420560747663545</v>
      </c>
      <c r="F44" s="416">
        <f t="shared" si="9"/>
        <v>9.3457943925233646</v>
      </c>
      <c r="G44" s="416">
        <f t="shared" si="9"/>
        <v>4.6728971962616823</v>
      </c>
      <c r="H44" s="416">
        <f t="shared" si="9"/>
        <v>3.7383177570093453</v>
      </c>
      <c r="I44" s="416">
        <f t="shared" si="9"/>
        <v>5.6074766355140184</v>
      </c>
      <c r="J44" s="416">
        <f t="shared" si="9"/>
        <v>13.084112149532709</v>
      </c>
      <c r="K44" s="416">
        <f t="shared" si="9"/>
        <v>4.6728971962616823</v>
      </c>
    </row>
    <row r="45" spans="1:11">
      <c r="A45" s="483"/>
      <c r="B45" s="120" t="s">
        <v>512</v>
      </c>
      <c r="C45" s="120" t="s">
        <v>190</v>
      </c>
      <c r="D45" s="416">
        <f>(D15-$D$15)/$D$15*100</f>
        <v>0</v>
      </c>
      <c r="E45" s="416">
        <f t="shared" ref="E45:K45" si="10">(E15-$D$15)/$D$15*100</f>
        <v>5.7377049180327866</v>
      </c>
      <c r="F45" s="416">
        <f t="shared" si="10"/>
        <v>0</v>
      </c>
      <c r="G45" s="416">
        <f t="shared" si="10"/>
        <v>-4.918032786885246</v>
      </c>
      <c r="H45" s="416">
        <f t="shared" si="10"/>
        <v>-4.0983606557377046</v>
      </c>
      <c r="I45" s="416">
        <f t="shared" si="10"/>
        <v>0.81967213114754101</v>
      </c>
      <c r="J45" s="416">
        <f t="shared" si="10"/>
        <v>-1.639344262295082</v>
      </c>
      <c r="K45" s="416">
        <f t="shared" si="10"/>
        <v>12.295081967213115</v>
      </c>
    </row>
    <row r="46" spans="1:11">
      <c r="A46" s="483"/>
      <c r="B46" s="120" t="s">
        <v>296</v>
      </c>
      <c r="C46" s="120" t="s">
        <v>191</v>
      </c>
      <c r="D46" s="416">
        <f>(D16-$D$16)/$D$16*100</f>
        <v>0</v>
      </c>
      <c r="E46" s="416">
        <f t="shared" ref="E46:K46" si="11">(E16-$D$16)/$D$16*100</f>
        <v>14.285714285714285</v>
      </c>
      <c r="F46" s="416">
        <f t="shared" si="11"/>
        <v>4.4642857142857144</v>
      </c>
      <c r="G46" s="416">
        <f t="shared" si="11"/>
        <v>-4.4642857142857144</v>
      </c>
      <c r="H46" s="416">
        <f t="shared" si="11"/>
        <v>-2.6785714285714284</v>
      </c>
      <c r="I46" s="416">
        <f t="shared" si="11"/>
        <v>20.535714285714285</v>
      </c>
      <c r="J46" s="416">
        <f t="shared" si="11"/>
        <v>18.75</v>
      </c>
      <c r="K46" s="416">
        <f t="shared" si="11"/>
        <v>18.75</v>
      </c>
    </row>
    <row r="47" spans="1:11">
      <c r="A47" s="483"/>
      <c r="B47" s="120" t="s">
        <v>203</v>
      </c>
      <c r="C47" s="120" t="s">
        <v>192</v>
      </c>
      <c r="D47" s="416">
        <f>(D17-$D$17)/$D$17*100</f>
        <v>0</v>
      </c>
      <c r="E47" s="416">
        <f t="shared" ref="E47:K47" si="12">(E17-$D$17)/$D$17*100</f>
        <v>-4.0650406504065035</v>
      </c>
      <c r="F47" s="416">
        <f t="shared" si="12"/>
        <v>-1.6260162601626018</v>
      </c>
      <c r="G47" s="416">
        <f t="shared" si="12"/>
        <v>-2.4390243902439024</v>
      </c>
      <c r="H47" s="416">
        <f t="shared" si="12"/>
        <v>10.569105691056912</v>
      </c>
      <c r="I47" s="416">
        <f t="shared" si="12"/>
        <v>1.6260162601626018</v>
      </c>
      <c r="J47" s="416">
        <f t="shared" si="12"/>
        <v>-0.81300813008130091</v>
      </c>
      <c r="K47" s="416">
        <f t="shared" si="12"/>
        <v>-8.9430894308943092</v>
      </c>
    </row>
    <row r="48" spans="1:11">
      <c r="A48" s="483"/>
      <c r="B48" s="120" t="s">
        <v>172</v>
      </c>
      <c r="C48" s="120" t="s">
        <v>193</v>
      </c>
      <c r="D48" s="416">
        <f>(D18-$D$18)/$D$18*100</f>
        <v>0</v>
      </c>
      <c r="E48" s="416">
        <f t="shared" ref="E48:K48" si="13">(E18-$D$18)/$D$18*100</f>
        <v>-2.4193548387096775</v>
      </c>
      <c r="F48" s="416">
        <f t="shared" si="13"/>
        <v>-1.6129032258064515</v>
      </c>
      <c r="G48" s="416">
        <f t="shared" si="13"/>
        <v>4.032258064516129</v>
      </c>
      <c r="H48" s="416">
        <f t="shared" si="13"/>
        <v>4.838709677419355</v>
      </c>
      <c r="I48" s="416">
        <f t="shared" si="13"/>
        <v>0.80645161290322576</v>
      </c>
      <c r="J48" s="416">
        <f t="shared" si="13"/>
        <v>-4.032258064516129</v>
      </c>
      <c r="K48" s="416">
        <f t="shared" si="13"/>
        <v>1.6129032258064515</v>
      </c>
    </row>
    <row r="49" spans="1:11">
      <c r="A49" s="483"/>
      <c r="B49" s="120" t="s">
        <v>174</v>
      </c>
      <c r="C49" s="120" t="s">
        <v>194</v>
      </c>
      <c r="D49" s="416">
        <f>(D19-$D$19)/$D$19*100</f>
        <v>0</v>
      </c>
      <c r="E49" s="416">
        <f t="shared" ref="E49:K49" si="14">(E19-$D$19)/$D$19*100</f>
        <v>5.7377049180327866</v>
      </c>
      <c r="F49" s="416">
        <f t="shared" si="14"/>
        <v>3.278688524590164</v>
      </c>
      <c r="G49" s="416">
        <f t="shared" si="14"/>
        <v>4.0983606557377046</v>
      </c>
      <c r="H49" s="416">
        <f t="shared" si="14"/>
        <v>5.7377049180327866</v>
      </c>
      <c r="I49" s="416">
        <f t="shared" si="14"/>
        <v>-1.639344262295082</v>
      </c>
      <c r="J49" s="416">
        <f t="shared" si="14"/>
        <v>-11.475409836065573</v>
      </c>
      <c r="K49" s="416">
        <f t="shared" si="14"/>
        <v>-7.3770491803278686</v>
      </c>
    </row>
    <row r="50" spans="1:11">
      <c r="A50" s="483"/>
      <c r="B50" s="120" t="s">
        <v>513</v>
      </c>
      <c r="C50" s="120" t="s">
        <v>195</v>
      </c>
      <c r="D50" s="416">
        <f>(D20-$D$20)/$D$20*100</f>
        <v>0</v>
      </c>
      <c r="E50" s="416">
        <f t="shared" ref="E50:K50" si="15">(E20-$D$20)/$D$20*100</f>
        <v>-5.1470588235294112</v>
      </c>
      <c r="F50" s="416">
        <f t="shared" si="15"/>
        <v>-14.705882352941178</v>
      </c>
      <c r="G50" s="416">
        <f t="shared" si="15"/>
        <v>-8.8235294117647065</v>
      </c>
      <c r="H50" s="416">
        <f t="shared" si="15"/>
        <v>-10.294117647058822</v>
      </c>
      <c r="I50" s="416">
        <f t="shared" si="15"/>
        <v>-6.6176470588235299</v>
      </c>
      <c r="J50" s="416">
        <f t="shared" si="15"/>
        <v>-0.73529411764705876</v>
      </c>
      <c r="K50" s="416">
        <f t="shared" si="15"/>
        <v>-2.2058823529411766</v>
      </c>
    </row>
    <row r="51" spans="1:11">
      <c r="A51" s="120" t="s">
        <v>435</v>
      </c>
      <c r="B51" s="120" t="s">
        <v>514</v>
      </c>
      <c r="C51" s="120" t="s">
        <v>128</v>
      </c>
      <c r="D51" s="367" t="s">
        <v>167</v>
      </c>
      <c r="E51" s="365" t="s">
        <v>438</v>
      </c>
      <c r="F51" s="365" t="s">
        <v>515</v>
      </c>
      <c r="G51" s="365" t="s">
        <v>462</v>
      </c>
      <c r="H51" s="365" t="s">
        <v>148</v>
      </c>
      <c r="I51" s="365" t="s">
        <v>354</v>
      </c>
      <c r="J51" s="365" t="s">
        <v>501</v>
      </c>
      <c r="K51" s="365" t="s">
        <v>164</v>
      </c>
    </row>
    <row r="52" spans="1:11">
      <c r="A52" s="483" t="s">
        <v>255</v>
      </c>
      <c r="B52" s="376" t="s">
        <v>234</v>
      </c>
      <c r="C52" s="376" t="s">
        <v>516</v>
      </c>
      <c r="D52" s="416">
        <f>(D22-$D$22)/$D$22*100</f>
        <v>0</v>
      </c>
      <c r="E52" s="416">
        <f t="shared" ref="E52:G52" si="16">(E22-$D$22)/$D$22*100</f>
        <v>12.931034482758621</v>
      </c>
      <c r="F52" s="416">
        <f t="shared" si="16"/>
        <v>-1.7241379310344827</v>
      </c>
      <c r="G52" s="416">
        <f t="shared" si="16"/>
        <v>1.7241379310344827</v>
      </c>
      <c r="H52" s="416">
        <f t="shared" ref="H52:I52" si="17">(H22-$D$22)/$D$22*100</f>
        <v>-16.379310344827587</v>
      </c>
      <c r="I52" s="416">
        <f t="shared" si="17"/>
        <v>-1.7241379310344827</v>
      </c>
      <c r="J52" s="416">
        <f t="shared" ref="J52:K52" si="18">(J22-$D$22)/$D$22*100</f>
        <v>10.344827586206897</v>
      </c>
      <c r="K52" s="416">
        <f t="shared" si="18"/>
        <v>5.1724137931034484</v>
      </c>
    </row>
    <row r="53" spans="1:11">
      <c r="A53" s="483"/>
      <c r="B53" s="120" t="s">
        <v>517</v>
      </c>
      <c r="C53" s="120" t="s">
        <v>492</v>
      </c>
      <c r="D53" s="416">
        <f>(D23-$D$23)/$D$23*100</f>
        <v>0</v>
      </c>
      <c r="E53" s="416">
        <f t="shared" ref="E53:G53" si="19">(E23-$D$23)/$D$23*100</f>
        <v>0.82644628099173556</v>
      </c>
      <c r="F53" s="416">
        <f t="shared" si="19"/>
        <v>-12.396694214876034</v>
      </c>
      <c r="G53" s="416">
        <f t="shared" si="19"/>
        <v>-3.3057851239669422</v>
      </c>
      <c r="H53" s="416">
        <f t="shared" ref="H53:I53" si="20">(H23-$D$23)/$D$23*100</f>
        <v>-9.9173553719008272</v>
      </c>
      <c r="I53" s="416">
        <f t="shared" si="20"/>
        <v>1.6528925619834711</v>
      </c>
      <c r="J53" s="416">
        <f t="shared" ref="J53:K53" si="21">(J23-$D$23)/$D$23*100</f>
        <v>0.82644628099173556</v>
      </c>
      <c r="K53" s="416">
        <f t="shared" si="21"/>
        <v>-9.0909090909090917</v>
      </c>
    </row>
    <row r="54" spans="1:11">
      <c r="A54" s="483"/>
      <c r="B54" s="120" t="s">
        <v>493</v>
      </c>
      <c r="C54" s="120" t="s">
        <v>243</v>
      </c>
      <c r="D54" s="416">
        <f>(D24-$D$24)/$D$24*100</f>
        <v>0</v>
      </c>
      <c r="E54" s="416">
        <f t="shared" ref="E54:G54" si="22">(E24-$D$24)/$D$24*100</f>
        <v>12.264150943396226</v>
      </c>
      <c r="F54" s="416">
        <f t="shared" si="22"/>
        <v>7.5471698113207548</v>
      </c>
      <c r="G54" s="416">
        <f t="shared" si="22"/>
        <v>0.94339622641509435</v>
      </c>
      <c r="H54" s="416">
        <f t="shared" ref="H54:I54" si="23">(H24-$D$24)/$D$24*100</f>
        <v>-4.716981132075472</v>
      </c>
      <c r="I54" s="416">
        <f t="shared" si="23"/>
        <v>22.641509433962266</v>
      </c>
      <c r="J54" s="416">
        <f t="shared" ref="J54:K54" si="24">(J24-$D$24)/$D$24*100</f>
        <v>11.320754716981133</v>
      </c>
      <c r="K54" s="416">
        <f t="shared" si="24"/>
        <v>14.150943396226415</v>
      </c>
    </row>
    <row r="55" spans="1:11">
      <c r="A55" s="483"/>
      <c r="B55" s="120" t="s">
        <v>494</v>
      </c>
      <c r="C55" s="120" t="s">
        <v>244</v>
      </c>
      <c r="D55" s="416">
        <f>(D25-$D$25)/$D$25*100</f>
        <v>0</v>
      </c>
      <c r="E55" s="416">
        <f t="shared" ref="E55:G55" si="25">(E25-$D$25)/$D$25*100</f>
        <v>-1.5151515151515151</v>
      </c>
      <c r="F55" s="416">
        <f t="shared" si="25"/>
        <v>-8.3333333333333321</v>
      </c>
      <c r="G55" s="416">
        <f t="shared" si="25"/>
        <v>-15.909090909090908</v>
      </c>
      <c r="H55" s="416">
        <f t="shared" ref="H55:I55" si="26">(H25-$D$25)/$D$25*100</f>
        <v>-9.0909090909090917</v>
      </c>
      <c r="I55" s="416">
        <f t="shared" si="26"/>
        <v>-6.0606060606060606</v>
      </c>
      <c r="J55" s="416">
        <f t="shared" ref="J55:K55" si="27">(J25-$D$25)/$D$25*100</f>
        <v>0</v>
      </c>
      <c r="K55" s="416">
        <f t="shared" si="27"/>
        <v>-7.5757575757575761</v>
      </c>
    </row>
    <row r="56" spans="1:11">
      <c r="A56" s="483"/>
      <c r="B56" s="120" t="s">
        <v>238</v>
      </c>
      <c r="C56" s="120" t="s">
        <v>245</v>
      </c>
      <c r="D56" s="416">
        <f>(D26-$D$26)/$D$26*100</f>
        <v>0</v>
      </c>
      <c r="E56" s="416">
        <f t="shared" ref="E56:G56" si="28">(E26-$D$26)/$D$26*100</f>
        <v>-4.3103448275862073</v>
      </c>
      <c r="F56" s="416">
        <f t="shared" si="28"/>
        <v>-8.6206896551724146</v>
      </c>
      <c r="G56" s="416">
        <f t="shared" si="28"/>
        <v>-7.7586206896551726</v>
      </c>
      <c r="H56" s="416">
        <f t="shared" ref="H56:I56" si="29">(H26-$D$26)/$D$26*100</f>
        <v>0</v>
      </c>
      <c r="I56" s="416">
        <f t="shared" si="29"/>
        <v>18.103448275862068</v>
      </c>
      <c r="J56" s="416">
        <f t="shared" ref="J56:K56" si="30">(J26-$D$26)/$D$26*100</f>
        <v>12.068965517241379</v>
      </c>
      <c r="K56" s="416">
        <f t="shared" si="30"/>
        <v>8.6206896551724146</v>
      </c>
    </row>
    <row r="57" spans="1:11">
      <c r="A57" s="483"/>
      <c r="B57" s="120" t="s">
        <v>518</v>
      </c>
      <c r="C57" s="120" t="s">
        <v>246</v>
      </c>
      <c r="D57" s="416">
        <f>(D27-$D$27)/$D$27*100</f>
        <v>0</v>
      </c>
      <c r="E57" s="416">
        <f t="shared" ref="E57:G57" si="31">(E27-$D$27)/$D$27*100</f>
        <v>4.8076923076923084</v>
      </c>
      <c r="F57" s="416">
        <f t="shared" si="31"/>
        <v>13.461538461538462</v>
      </c>
      <c r="G57" s="416">
        <f t="shared" si="31"/>
        <v>-9.6153846153846168</v>
      </c>
      <c r="H57" s="416">
        <f t="shared" ref="H57:I57" si="32">(H27-$D$27)/$D$27*100</f>
        <v>1.9230769230769231</v>
      </c>
      <c r="I57" s="416">
        <f t="shared" si="32"/>
        <v>16.346153846153847</v>
      </c>
      <c r="J57" s="416">
        <f t="shared" ref="J57" si="33">(J27-$D$27)/$D$27*100</f>
        <v>17.307692307692307</v>
      </c>
      <c r="K57" s="416">
        <f>(K27-$D$27)/$D$27*100</f>
        <v>20.192307692307693</v>
      </c>
    </row>
    <row r="58" spans="1:11">
      <c r="A58" s="483"/>
      <c r="B58" s="120" t="s">
        <v>258</v>
      </c>
      <c r="C58" s="120" t="s">
        <v>247</v>
      </c>
      <c r="D58" s="416">
        <f>(D28-$D$28)/$D$28*100</f>
        <v>0</v>
      </c>
      <c r="E58" s="416">
        <f t="shared" ref="E58:G58" si="34">(E28-$D$28)/$D$28*100</f>
        <v>1.5873015873015872</v>
      </c>
      <c r="F58" s="416">
        <f t="shared" si="34"/>
        <v>0.79365079365079361</v>
      </c>
      <c r="G58" s="416">
        <f t="shared" si="34"/>
        <v>-7.9365079365079358</v>
      </c>
      <c r="H58" s="416">
        <f t="shared" ref="H58:I58" si="35">(H28-$D$28)/$D$28*100</f>
        <v>0.79365079365079361</v>
      </c>
      <c r="I58" s="416">
        <f t="shared" si="35"/>
        <v>-6.3492063492063489</v>
      </c>
      <c r="J58" s="416">
        <f t="shared" ref="J58:K58" si="36">(J28-$D$28)/$D$28*100</f>
        <v>-0.79365079365079361</v>
      </c>
      <c r="K58" s="416">
        <f t="shared" si="36"/>
        <v>-0.79365079365079361</v>
      </c>
    </row>
    <row r="59" spans="1:11">
      <c r="A59" s="484"/>
      <c r="B59" s="120" t="s">
        <v>249</v>
      </c>
      <c r="C59" s="120" t="s">
        <v>248</v>
      </c>
      <c r="D59" s="416">
        <f>(D29-$D$29)/$D$29*100</f>
        <v>0</v>
      </c>
      <c r="E59" s="416">
        <f t="shared" ref="E59:G59" si="37">(E29-$D$29)/$D$29*100</f>
        <v>-8.7999999999999989</v>
      </c>
      <c r="F59" s="416">
        <f t="shared" si="37"/>
        <v>-5.6000000000000005</v>
      </c>
      <c r="G59" s="416">
        <f t="shared" si="37"/>
        <v>-4</v>
      </c>
      <c r="H59" s="416">
        <f t="shared" ref="H59:I59" si="38">(H29-$D$29)/$D$29*100</f>
        <v>0.8</v>
      </c>
      <c r="I59" s="416">
        <f t="shared" si="38"/>
        <v>8</v>
      </c>
      <c r="J59" s="416">
        <f t="shared" ref="J59:K59" si="39">(J29-$D$29)/$D$29*100</f>
        <v>-0.8</v>
      </c>
      <c r="K59" s="416">
        <f t="shared" si="39"/>
        <v>8.7999999999999989</v>
      </c>
    </row>
    <row r="61" spans="1:11" ht="42.75" customHeight="1">
      <c r="B61" s="485" t="s">
        <v>170</v>
      </c>
      <c r="C61" s="486"/>
    </row>
    <row r="63" spans="1:11">
      <c r="A63" s="120" t="s">
        <v>435</v>
      </c>
      <c r="B63" s="253" t="s">
        <v>436</v>
      </c>
      <c r="C63" s="253" t="s">
        <v>128</v>
      </c>
      <c r="D63" s="121" t="s">
        <v>167</v>
      </c>
      <c r="E63" s="122" t="s">
        <v>519</v>
      </c>
      <c r="F63" s="122" t="s">
        <v>168</v>
      </c>
      <c r="G63" s="122" t="s">
        <v>520</v>
      </c>
      <c r="H63" s="122" t="s">
        <v>148</v>
      </c>
      <c r="I63" s="122" t="s">
        <v>142</v>
      </c>
      <c r="J63" s="123" t="s">
        <v>146</v>
      </c>
      <c r="K63" s="122" t="s">
        <v>164</v>
      </c>
    </row>
    <row r="64" spans="1:11">
      <c r="A64" s="487" t="s">
        <v>521</v>
      </c>
      <c r="B64" s="91" t="s">
        <v>3</v>
      </c>
      <c r="C64" s="92" t="s">
        <v>230</v>
      </c>
      <c r="D64" s="91">
        <v>71</v>
      </c>
      <c r="E64" s="91">
        <v>69</v>
      </c>
      <c r="F64" s="91">
        <v>69</v>
      </c>
      <c r="G64" s="91">
        <v>67</v>
      </c>
      <c r="H64" s="91">
        <v>64</v>
      </c>
      <c r="I64" s="91">
        <v>67</v>
      </c>
      <c r="J64" s="91">
        <v>78</v>
      </c>
      <c r="K64" s="91">
        <v>76</v>
      </c>
    </row>
    <row r="65" spans="1:11">
      <c r="A65" s="483"/>
      <c r="B65" s="91" t="s">
        <v>116</v>
      </c>
      <c r="C65" s="92" t="s">
        <v>58</v>
      </c>
      <c r="D65" s="91">
        <v>66</v>
      </c>
      <c r="E65" s="91">
        <v>87</v>
      </c>
      <c r="F65" s="91">
        <v>81</v>
      </c>
      <c r="G65" s="91">
        <v>77</v>
      </c>
      <c r="H65" s="91">
        <v>74</v>
      </c>
      <c r="I65" s="91">
        <v>80</v>
      </c>
      <c r="J65" s="91">
        <v>81</v>
      </c>
      <c r="K65" s="91">
        <v>75</v>
      </c>
    </row>
    <row r="66" spans="1:11">
      <c r="A66" s="483"/>
      <c r="B66" s="92" t="s">
        <v>119</v>
      </c>
      <c r="C66" s="92" t="s">
        <v>450</v>
      </c>
      <c r="D66" s="91">
        <v>87</v>
      </c>
      <c r="E66" s="91">
        <v>68</v>
      </c>
      <c r="F66" s="91">
        <v>85</v>
      </c>
      <c r="G66" s="91">
        <v>79</v>
      </c>
      <c r="H66" s="91">
        <v>73</v>
      </c>
      <c r="I66" s="91">
        <v>85</v>
      </c>
      <c r="J66" s="91">
        <v>86</v>
      </c>
      <c r="K66" s="91">
        <v>77</v>
      </c>
    </row>
    <row r="67" spans="1:11">
      <c r="A67" s="483"/>
      <c r="B67" s="92" t="s">
        <v>149</v>
      </c>
      <c r="C67" s="92" t="s">
        <v>408</v>
      </c>
      <c r="D67" s="91">
        <v>66</v>
      </c>
      <c r="E67" s="91">
        <v>69</v>
      </c>
      <c r="F67" s="91">
        <v>53</v>
      </c>
      <c r="G67" s="91">
        <v>55</v>
      </c>
      <c r="H67" s="91">
        <v>60</v>
      </c>
      <c r="I67" s="91">
        <v>63</v>
      </c>
      <c r="J67" s="91">
        <v>68</v>
      </c>
      <c r="K67" s="91">
        <v>68</v>
      </c>
    </row>
    <row r="68" spans="1:11">
      <c r="A68" s="483"/>
      <c r="B68" s="92" t="s">
        <v>522</v>
      </c>
      <c r="C68" s="92" t="s">
        <v>61</v>
      </c>
      <c r="D68" s="91">
        <v>80</v>
      </c>
      <c r="E68" s="91">
        <v>73</v>
      </c>
      <c r="F68" s="91">
        <v>71</v>
      </c>
      <c r="G68" s="91">
        <v>82</v>
      </c>
      <c r="H68" s="91">
        <v>77</v>
      </c>
      <c r="I68" s="91">
        <v>84</v>
      </c>
      <c r="J68" s="91">
        <v>84</v>
      </c>
      <c r="K68" s="91">
        <v>77</v>
      </c>
    </row>
    <row r="69" spans="1:11">
      <c r="A69" s="483"/>
      <c r="B69" s="92" t="s">
        <v>105</v>
      </c>
      <c r="C69" s="92" t="s">
        <v>62</v>
      </c>
      <c r="D69" s="91">
        <v>78</v>
      </c>
      <c r="E69" s="91">
        <v>69</v>
      </c>
      <c r="F69" s="91">
        <v>83</v>
      </c>
      <c r="G69" s="91">
        <v>77</v>
      </c>
      <c r="H69" s="91">
        <v>65</v>
      </c>
      <c r="I69" s="91">
        <v>74</v>
      </c>
      <c r="J69" s="91">
        <v>71</v>
      </c>
      <c r="K69" s="91">
        <v>75</v>
      </c>
    </row>
    <row r="70" spans="1:11">
      <c r="A70" s="483"/>
      <c r="B70" s="92" t="s">
        <v>523</v>
      </c>
      <c r="C70" s="92" t="s">
        <v>63</v>
      </c>
      <c r="D70" s="91">
        <v>77</v>
      </c>
      <c r="E70" s="91">
        <v>52</v>
      </c>
      <c r="F70" s="91">
        <v>61</v>
      </c>
      <c r="G70" s="91">
        <v>61</v>
      </c>
      <c r="H70" s="91">
        <v>66</v>
      </c>
      <c r="I70" s="91">
        <v>70</v>
      </c>
      <c r="J70" s="91">
        <v>75</v>
      </c>
      <c r="K70" s="91">
        <v>67</v>
      </c>
    </row>
    <row r="71" spans="1:11">
      <c r="A71" s="484"/>
      <c r="B71" s="418" t="s">
        <v>524</v>
      </c>
      <c r="C71" s="418" t="s">
        <v>525</v>
      </c>
      <c r="D71" s="419">
        <v>74</v>
      </c>
      <c r="E71" s="419">
        <v>62</v>
      </c>
      <c r="F71" s="419">
        <v>63</v>
      </c>
      <c r="G71" s="419">
        <v>55</v>
      </c>
      <c r="H71" s="419">
        <v>70</v>
      </c>
      <c r="I71" s="418"/>
      <c r="J71" s="418"/>
      <c r="K71" s="419">
        <v>82</v>
      </c>
    </row>
    <row r="72" spans="1:11">
      <c r="A72" s="120" t="s">
        <v>198</v>
      </c>
      <c r="B72" s="92" t="s">
        <v>514</v>
      </c>
      <c r="C72" s="92" t="s">
        <v>128</v>
      </c>
      <c r="D72" s="420" t="s">
        <v>167</v>
      </c>
      <c r="E72" s="421" t="s">
        <v>437</v>
      </c>
      <c r="F72" s="421" t="s">
        <v>168</v>
      </c>
      <c r="G72" s="421" t="s">
        <v>147</v>
      </c>
      <c r="H72" s="421" t="s">
        <v>526</v>
      </c>
      <c r="I72" s="421" t="s">
        <v>142</v>
      </c>
      <c r="J72" s="421" t="s">
        <v>478</v>
      </c>
      <c r="K72" s="421" t="s">
        <v>164</v>
      </c>
    </row>
    <row r="73" spans="1:11">
      <c r="A73" s="487" t="s">
        <v>209</v>
      </c>
      <c r="B73" s="92" t="s">
        <v>469</v>
      </c>
      <c r="C73" s="92" t="s">
        <v>200</v>
      </c>
      <c r="D73" s="91">
        <v>73</v>
      </c>
      <c r="E73" s="91">
        <v>68</v>
      </c>
      <c r="F73" s="91">
        <v>62</v>
      </c>
      <c r="G73" s="91">
        <v>68</v>
      </c>
      <c r="H73" s="91">
        <v>65</v>
      </c>
      <c r="I73" s="91">
        <v>85</v>
      </c>
      <c r="J73" s="92">
        <v>81</v>
      </c>
      <c r="K73" s="422">
        <v>66</v>
      </c>
    </row>
    <row r="74" spans="1:11">
      <c r="A74" s="483"/>
      <c r="B74" s="92" t="s">
        <v>472</v>
      </c>
      <c r="C74" s="92" t="s">
        <v>189</v>
      </c>
      <c r="D74" s="91">
        <v>71</v>
      </c>
      <c r="E74" s="91">
        <v>68</v>
      </c>
      <c r="F74" s="91">
        <v>68</v>
      </c>
      <c r="G74" s="91">
        <v>67</v>
      </c>
      <c r="H74" s="91">
        <v>72</v>
      </c>
      <c r="I74" s="91">
        <v>75</v>
      </c>
      <c r="J74" s="92">
        <v>80</v>
      </c>
      <c r="K74" s="422">
        <v>75</v>
      </c>
    </row>
    <row r="75" spans="1:11">
      <c r="A75" s="483"/>
      <c r="B75" s="92" t="s">
        <v>512</v>
      </c>
      <c r="C75" s="92" t="s">
        <v>190</v>
      </c>
      <c r="D75" s="91">
        <v>76</v>
      </c>
      <c r="E75" s="91">
        <v>77</v>
      </c>
      <c r="F75" s="91">
        <v>76</v>
      </c>
      <c r="G75" s="91">
        <v>69</v>
      </c>
      <c r="H75" s="91">
        <v>69</v>
      </c>
      <c r="I75" s="91">
        <v>76</v>
      </c>
      <c r="J75" s="92">
        <v>76</v>
      </c>
      <c r="K75" s="422">
        <v>70</v>
      </c>
    </row>
    <row r="76" spans="1:11">
      <c r="A76" s="483"/>
      <c r="B76" s="92" t="s">
        <v>296</v>
      </c>
      <c r="C76" s="92" t="s">
        <v>191</v>
      </c>
      <c r="D76" s="91">
        <v>69</v>
      </c>
      <c r="E76" s="91">
        <v>71</v>
      </c>
      <c r="F76" s="91">
        <v>60</v>
      </c>
      <c r="G76" s="91">
        <v>54</v>
      </c>
      <c r="H76" s="91">
        <v>69</v>
      </c>
      <c r="I76" s="91">
        <v>75</v>
      </c>
      <c r="J76" s="92">
        <v>79</v>
      </c>
      <c r="K76" s="422">
        <v>66</v>
      </c>
    </row>
    <row r="77" spans="1:11">
      <c r="A77" s="483"/>
      <c r="B77" s="92" t="s">
        <v>203</v>
      </c>
      <c r="C77" s="92" t="s">
        <v>192</v>
      </c>
      <c r="D77" s="91">
        <v>85</v>
      </c>
      <c r="E77" s="91">
        <v>83</v>
      </c>
      <c r="F77" s="91">
        <v>77</v>
      </c>
      <c r="G77" s="91">
        <v>82</v>
      </c>
      <c r="H77" s="91">
        <v>87</v>
      </c>
      <c r="I77" s="91">
        <v>82</v>
      </c>
      <c r="J77" s="92">
        <v>87</v>
      </c>
      <c r="K77" s="422">
        <v>78</v>
      </c>
    </row>
    <row r="78" spans="1:11">
      <c r="A78" s="483"/>
      <c r="B78" s="92" t="s">
        <v>172</v>
      </c>
      <c r="C78" s="92" t="s">
        <v>193</v>
      </c>
      <c r="D78" s="91">
        <v>76</v>
      </c>
      <c r="E78" s="91">
        <v>84</v>
      </c>
      <c r="F78" s="91">
        <v>80</v>
      </c>
      <c r="G78" s="91">
        <v>80</v>
      </c>
      <c r="H78" s="91">
        <v>82</v>
      </c>
      <c r="I78" s="91">
        <v>81</v>
      </c>
      <c r="J78" s="92">
        <v>77</v>
      </c>
      <c r="K78" s="422">
        <v>88</v>
      </c>
    </row>
    <row r="79" spans="1:11">
      <c r="A79" s="483"/>
      <c r="B79" s="92" t="s">
        <v>174</v>
      </c>
      <c r="C79" s="92" t="s">
        <v>194</v>
      </c>
      <c r="D79" s="91">
        <v>82</v>
      </c>
      <c r="E79" s="91">
        <v>79</v>
      </c>
      <c r="F79" s="91">
        <v>78</v>
      </c>
      <c r="G79" s="91">
        <v>81</v>
      </c>
      <c r="H79" s="91">
        <v>83</v>
      </c>
      <c r="I79" s="91">
        <v>80</v>
      </c>
      <c r="J79" s="92">
        <v>75</v>
      </c>
      <c r="K79" s="422">
        <v>74</v>
      </c>
    </row>
    <row r="80" spans="1:11">
      <c r="A80" s="484"/>
      <c r="B80" s="92" t="s">
        <v>207</v>
      </c>
      <c r="C80" s="92" t="s">
        <v>195</v>
      </c>
      <c r="D80" s="91">
        <v>77</v>
      </c>
      <c r="E80" s="91">
        <v>70</v>
      </c>
      <c r="F80" s="91">
        <v>73</v>
      </c>
      <c r="G80" s="91">
        <v>75</v>
      </c>
      <c r="H80" s="91">
        <v>68</v>
      </c>
      <c r="I80" s="91">
        <v>75</v>
      </c>
      <c r="J80" s="92">
        <v>75</v>
      </c>
      <c r="K80" s="422">
        <v>80</v>
      </c>
    </row>
    <row r="81" spans="1:11">
      <c r="A81" s="250" t="s">
        <v>198</v>
      </c>
      <c r="B81" s="92" t="s">
        <v>299</v>
      </c>
      <c r="C81" s="92" t="s">
        <v>128</v>
      </c>
      <c r="D81" s="285" t="s">
        <v>167</v>
      </c>
      <c r="E81" s="423" t="s">
        <v>437</v>
      </c>
      <c r="F81" s="423" t="s">
        <v>439</v>
      </c>
      <c r="G81" s="423" t="s">
        <v>147</v>
      </c>
      <c r="H81" s="423" t="s">
        <v>148</v>
      </c>
      <c r="I81" s="423" t="s">
        <v>142</v>
      </c>
      <c r="J81" s="423" t="s">
        <v>146</v>
      </c>
      <c r="K81" s="423" t="s">
        <v>479</v>
      </c>
    </row>
    <row r="82" spans="1:11">
      <c r="A82" s="487" t="s">
        <v>486</v>
      </c>
      <c r="B82" s="424" t="s">
        <v>527</v>
      </c>
      <c r="C82" s="424" t="s">
        <v>241</v>
      </c>
      <c r="D82" s="92">
        <v>75</v>
      </c>
      <c r="E82" s="92">
        <v>75</v>
      </c>
      <c r="F82" s="92">
        <v>68</v>
      </c>
      <c r="G82" s="92">
        <v>66</v>
      </c>
      <c r="H82" s="92">
        <v>58</v>
      </c>
      <c r="I82" s="92">
        <v>72</v>
      </c>
      <c r="J82" s="92">
        <v>74</v>
      </c>
      <c r="K82" s="91">
        <v>73</v>
      </c>
    </row>
    <row r="83" spans="1:11">
      <c r="A83" s="483"/>
      <c r="B83" s="92" t="s">
        <v>235</v>
      </c>
      <c r="C83" s="92" t="s">
        <v>257</v>
      </c>
      <c r="D83" s="91">
        <v>68</v>
      </c>
      <c r="E83" s="92">
        <v>76</v>
      </c>
      <c r="F83" s="92">
        <v>68</v>
      </c>
      <c r="G83" s="92">
        <v>65</v>
      </c>
      <c r="H83" s="92">
        <v>65</v>
      </c>
      <c r="I83" s="92">
        <v>76</v>
      </c>
      <c r="J83" s="92">
        <v>76</v>
      </c>
      <c r="K83" s="91">
        <v>67</v>
      </c>
    </row>
    <row r="84" spans="1:11">
      <c r="A84" s="483"/>
      <c r="B84" s="92" t="s">
        <v>236</v>
      </c>
      <c r="C84" s="92" t="s">
        <v>350</v>
      </c>
      <c r="D84" s="91">
        <v>65</v>
      </c>
      <c r="E84" s="92">
        <v>75</v>
      </c>
      <c r="F84" s="92">
        <v>69</v>
      </c>
      <c r="G84" s="92">
        <v>64</v>
      </c>
      <c r="H84" s="92">
        <v>60</v>
      </c>
      <c r="I84" s="92">
        <v>76</v>
      </c>
      <c r="J84" s="92">
        <v>70</v>
      </c>
      <c r="K84" s="91">
        <v>75</v>
      </c>
    </row>
    <row r="85" spans="1:11" ht="16.5" customHeight="1">
      <c r="A85" s="483"/>
      <c r="B85" s="92" t="s">
        <v>528</v>
      </c>
      <c r="C85" s="92" t="s">
        <v>244</v>
      </c>
      <c r="D85" s="91">
        <v>82</v>
      </c>
      <c r="E85" s="92">
        <v>78</v>
      </c>
      <c r="F85" s="92">
        <v>76</v>
      </c>
      <c r="G85" s="92">
        <v>75</v>
      </c>
      <c r="H85" s="92">
        <v>69</v>
      </c>
      <c r="I85" s="92">
        <v>76</v>
      </c>
      <c r="J85" s="92">
        <v>74</v>
      </c>
      <c r="K85" s="91">
        <v>77</v>
      </c>
    </row>
    <row r="86" spans="1:11">
      <c r="A86" s="483"/>
      <c r="B86" s="92" t="s">
        <v>238</v>
      </c>
      <c r="C86" s="92" t="s">
        <v>245</v>
      </c>
      <c r="D86" s="91">
        <v>72</v>
      </c>
      <c r="E86" s="92">
        <v>73</v>
      </c>
      <c r="F86" s="92">
        <v>68</v>
      </c>
      <c r="G86" s="92">
        <v>71</v>
      </c>
      <c r="H86" s="92">
        <v>72</v>
      </c>
      <c r="I86" s="92">
        <v>76</v>
      </c>
      <c r="J86" s="92">
        <v>82</v>
      </c>
      <c r="K86" s="91">
        <v>86</v>
      </c>
    </row>
    <row r="87" spans="1:11">
      <c r="A87" s="483"/>
      <c r="B87" s="92" t="s">
        <v>239</v>
      </c>
      <c r="C87" s="92" t="s">
        <v>246</v>
      </c>
      <c r="D87" s="91">
        <v>62</v>
      </c>
      <c r="E87" s="92">
        <v>68</v>
      </c>
      <c r="F87" s="92">
        <v>79</v>
      </c>
      <c r="G87" s="92">
        <v>56</v>
      </c>
      <c r="H87" s="92">
        <v>62</v>
      </c>
      <c r="I87" s="92">
        <v>74</v>
      </c>
      <c r="J87" s="92">
        <v>79</v>
      </c>
      <c r="K87" s="91">
        <v>76</v>
      </c>
    </row>
    <row r="88" spans="1:11">
      <c r="A88" s="483"/>
      <c r="B88" s="92" t="s">
        <v>529</v>
      </c>
      <c r="C88" s="92" t="s">
        <v>247</v>
      </c>
      <c r="D88" s="91">
        <v>85</v>
      </c>
      <c r="E88" s="92">
        <v>74</v>
      </c>
      <c r="F88" s="92">
        <v>85</v>
      </c>
      <c r="G88" s="92">
        <v>74</v>
      </c>
      <c r="H88" s="92">
        <v>67</v>
      </c>
      <c r="I88" s="92">
        <v>85</v>
      </c>
      <c r="J88" s="92">
        <v>88</v>
      </c>
      <c r="K88" s="91">
        <v>82</v>
      </c>
    </row>
    <row r="89" spans="1:11">
      <c r="A89" s="484"/>
      <c r="B89" s="92" t="s">
        <v>249</v>
      </c>
      <c r="C89" s="92" t="s">
        <v>248</v>
      </c>
      <c r="D89" s="92">
        <v>70</v>
      </c>
      <c r="E89" s="92">
        <v>74</v>
      </c>
      <c r="F89" s="92">
        <v>77</v>
      </c>
      <c r="G89" s="92">
        <v>65</v>
      </c>
      <c r="H89" s="92">
        <v>77</v>
      </c>
      <c r="I89" s="92">
        <v>81</v>
      </c>
      <c r="J89" s="92">
        <v>76</v>
      </c>
      <c r="K89" s="91">
        <v>78</v>
      </c>
    </row>
    <row r="91" spans="1:11">
      <c r="B91" s="465" t="s">
        <v>271</v>
      </c>
      <c r="C91" s="466"/>
      <c r="D91" s="84"/>
      <c r="E91" s="89"/>
    </row>
    <row r="92" spans="1:11">
      <c r="B92" s="74"/>
      <c r="C92" s="74"/>
      <c r="D92" s="74"/>
      <c r="E92" s="74"/>
    </row>
    <row r="93" spans="1:11">
      <c r="A93" s="120" t="s">
        <v>530</v>
      </c>
      <c r="B93" s="120" t="s">
        <v>299</v>
      </c>
      <c r="C93" s="120" t="s">
        <v>128</v>
      </c>
      <c r="D93" s="369" t="s">
        <v>531</v>
      </c>
      <c r="E93" s="370" t="s">
        <v>438</v>
      </c>
      <c r="F93" s="370" t="s">
        <v>168</v>
      </c>
      <c r="G93" s="370" t="s">
        <v>440</v>
      </c>
      <c r="H93" s="370" t="s">
        <v>148</v>
      </c>
      <c r="I93" s="370" t="s">
        <v>142</v>
      </c>
      <c r="J93" s="370" t="s">
        <v>478</v>
      </c>
      <c r="K93" s="370" t="s">
        <v>164</v>
      </c>
    </row>
    <row r="94" spans="1:11">
      <c r="A94" s="483" t="s">
        <v>219</v>
      </c>
      <c r="B94" s="393" t="s">
        <v>3</v>
      </c>
      <c r="C94" s="120" t="s">
        <v>230</v>
      </c>
      <c r="D94" s="416">
        <f>(D64-$D$64)/$D$64*100</f>
        <v>0</v>
      </c>
      <c r="E94" s="416">
        <f t="shared" ref="E94:K94" si="40">(E64-$D$64)/$D$64*100</f>
        <v>-2.8169014084507045</v>
      </c>
      <c r="F94" s="416">
        <f t="shared" si="40"/>
        <v>-2.8169014084507045</v>
      </c>
      <c r="G94" s="416">
        <f t="shared" si="40"/>
        <v>-5.6338028169014089</v>
      </c>
      <c r="H94" s="416">
        <f t="shared" si="40"/>
        <v>-9.8591549295774641</v>
      </c>
      <c r="I94" s="416">
        <f t="shared" si="40"/>
        <v>-5.6338028169014089</v>
      </c>
      <c r="J94" s="416">
        <f t="shared" si="40"/>
        <v>9.8591549295774641</v>
      </c>
      <c r="K94" s="416">
        <f t="shared" si="40"/>
        <v>7.042253521126761</v>
      </c>
    </row>
    <row r="95" spans="1:11">
      <c r="A95" s="483"/>
      <c r="B95" s="393" t="s">
        <v>116</v>
      </c>
      <c r="C95" s="120" t="s">
        <v>58</v>
      </c>
      <c r="D95" s="416">
        <f>(D65-$D$65)/$D$65*100</f>
        <v>0</v>
      </c>
      <c r="E95" s="416">
        <f t="shared" ref="E95:K95" si="41">(E65-$D$65)/$D$65*100</f>
        <v>31.818181818181817</v>
      </c>
      <c r="F95" s="416">
        <f t="shared" si="41"/>
        <v>22.727272727272727</v>
      </c>
      <c r="G95" s="416">
        <f t="shared" si="41"/>
        <v>16.666666666666664</v>
      </c>
      <c r="H95" s="416">
        <f t="shared" si="41"/>
        <v>12.121212121212121</v>
      </c>
      <c r="I95" s="416">
        <f t="shared" si="41"/>
        <v>21.212121212121211</v>
      </c>
      <c r="J95" s="416">
        <f t="shared" si="41"/>
        <v>22.727272727272727</v>
      </c>
      <c r="K95" s="416">
        <f t="shared" si="41"/>
        <v>13.636363636363635</v>
      </c>
    </row>
    <row r="96" spans="1:11">
      <c r="A96" s="483"/>
      <c r="B96" s="120" t="s">
        <v>532</v>
      </c>
      <c r="C96" s="120" t="s">
        <v>232</v>
      </c>
      <c r="D96" s="416">
        <f>(D66-$D$66)/$D$66*100</f>
        <v>0</v>
      </c>
      <c r="E96" s="416">
        <f t="shared" ref="E96:K96" si="42">(E66-$D$66)/$D$66*100</f>
        <v>-21.839080459770116</v>
      </c>
      <c r="F96" s="416">
        <f t="shared" si="42"/>
        <v>-2.2988505747126435</v>
      </c>
      <c r="G96" s="416">
        <f t="shared" si="42"/>
        <v>-9.1954022988505741</v>
      </c>
      <c r="H96" s="416">
        <f t="shared" si="42"/>
        <v>-16.091954022988507</v>
      </c>
      <c r="I96" s="416">
        <f t="shared" si="42"/>
        <v>-2.2988505747126435</v>
      </c>
      <c r="J96" s="416">
        <f t="shared" si="42"/>
        <v>-1.1494252873563218</v>
      </c>
      <c r="K96" s="416">
        <f t="shared" si="42"/>
        <v>-11.494252873563218</v>
      </c>
    </row>
    <row r="97" spans="1:11">
      <c r="A97" s="483"/>
      <c r="B97" s="120" t="s">
        <v>149</v>
      </c>
      <c r="C97" s="120" t="s">
        <v>60</v>
      </c>
      <c r="D97" s="416">
        <f>(D67-$D$67)/$D$67*100</f>
        <v>0</v>
      </c>
      <c r="E97" s="416">
        <f t="shared" ref="E97:K97" si="43">(E67-$D$67)/$D$67*100</f>
        <v>4.5454545454545459</v>
      </c>
      <c r="F97" s="416">
        <f t="shared" si="43"/>
        <v>-19.696969696969695</v>
      </c>
      <c r="G97" s="416">
        <f t="shared" si="43"/>
        <v>-16.666666666666664</v>
      </c>
      <c r="H97" s="416">
        <f t="shared" si="43"/>
        <v>-9.0909090909090917</v>
      </c>
      <c r="I97" s="416">
        <f t="shared" si="43"/>
        <v>-4.5454545454545459</v>
      </c>
      <c r="J97" s="416">
        <f t="shared" si="43"/>
        <v>3.0303030303030303</v>
      </c>
      <c r="K97" s="416">
        <f t="shared" si="43"/>
        <v>3.0303030303030303</v>
      </c>
    </row>
    <row r="98" spans="1:11">
      <c r="A98" s="483"/>
      <c r="B98" s="120" t="s">
        <v>121</v>
      </c>
      <c r="C98" s="120" t="s">
        <v>533</v>
      </c>
      <c r="D98" s="416">
        <f>(D68-$D$68)/$D$68*100</f>
        <v>0</v>
      </c>
      <c r="E98" s="416">
        <f t="shared" ref="E98:K98" si="44">(E68-$D$68)/$D$68*100</f>
        <v>-8.75</v>
      </c>
      <c r="F98" s="416">
        <f t="shared" si="44"/>
        <v>-11.25</v>
      </c>
      <c r="G98" s="416">
        <f t="shared" si="44"/>
        <v>2.5</v>
      </c>
      <c r="H98" s="416">
        <f t="shared" si="44"/>
        <v>-3.75</v>
      </c>
      <c r="I98" s="416">
        <f t="shared" si="44"/>
        <v>5</v>
      </c>
      <c r="J98" s="416">
        <f t="shared" si="44"/>
        <v>5</v>
      </c>
      <c r="K98" s="416">
        <f t="shared" si="44"/>
        <v>-3.75</v>
      </c>
    </row>
    <row r="99" spans="1:11">
      <c r="A99" s="483"/>
      <c r="B99" s="120" t="s">
        <v>105</v>
      </c>
      <c r="C99" s="120" t="s">
        <v>62</v>
      </c>
      <c r="D99" s="416">
        <f>(D69-$D$69)/$D$69*100</f>
        <v>0</v>
      </c>
      <c r="E99" s="416">
        <f t="shared" ref="E99:K99" si="45">(E69-$D$69)/$D$69*100</f>
        <v>-11.538461538461538</v>
      </c>
      <c r="F99" s="416">
        <f t="shared" si="45"/>
        <v>6.4102564102564097</v>
      </c>
      <c r="G99" s="416">
        <f t="shared" si="45"/>
        <v>-1.2820512820512819</v>
      </c>
      <c r="H99" s="416">
        <f t="shared" si="45"/>
        <v>-16.666666666666664</v>
      </c>
      <c r="I99" s="416">
        <f t="shared" si="45"/>
        <v>-5.1282051282051277</v>
      </c>
      <c r="J99" s="416">
        <f t="shared" si="45"/>
        <v>-8.9743589743589745</v>
      </c>
      <c r="K99" s="416">
        <f t="shared" si="45"/>
        <v>-3.8461538461538463</v>
      </c>
    </row>
    <row r="100" spans="1:11">
      <c r="A100" s="483"/>
      <c r="B100" s="120" t="s">
        <v>328</v>
      </c>
      <c r="C100" s="120" t="s">
        <v>63</v>
      </c>
      <c r="D100" s="416">
        <f>(D70-$D$70)/$D$70*100</f>
        <v>0</v>
      </c>
      <c r="E100" s="416">
        <f t="shared" ref="E100:K100" si="46">(E70-$D$70)/$D$70*100</f>
        <v>-32.467532467532465</v>
      </c>
      <c r="F100" s="416">
        <f t="shared" si="46"/>
        <v>-20.779220779220779</v>
      </c>
      <c r="G100" s="416">
        <f t="shared" si="46"/>
        <v>-20.779220779220779</v>
      </c>
      <c r="H100" s="416">
        <f t="shared" si="46"/>
        <v>-14.285714285714285</v>
      </c>
      <c r="I100" s="416">
        <f t="shared" si="46"/>
        <v>-9.0909090909090917</v>
      </c>
      <c r="J100" s="416">
        <f t="shared" si="46"/>
        <v>-2.5974025974025974</v>
      </c>
      <c r="K100" s="416">
        <f t="shared" si="46"/>
        <v>-12.987012987012985</v>
      </c>
    </row>
    <row r="101" spans="1:11">
      <c r="A101" s="483"/>
      <c r="B101" s="412" t="s">
        <v>524</v>
      </c>
      <c r="C101" s="412" t="s">
        <v>525</v>
      </c>
      <c r="D101" s="417">
        <f>(D71-$D$71)/$D$71*100</f>
        <v>0</v>
      </c>
      <c r="E101" s="417">
        <f t="shared" ref="E101:K101" si="47">(E71-$D$71)/$D$71*100</f>
        <v>-16.216216216216218</v>
      </c>
      <c r="F101" s="417">
        <f t="shared" si="47"/>
        <v>-14.864864864864865</v>
      </c>
      <c r="G101" s="417">
        <f t="shared" si="47"/>
        <v>-25.675675675675674</v>
      </c>
      <c r="H101" s="417">
        <f t="shared" si="47"/>
        <v>-5.4054054054054053</v>
      </c>
      <c r="I101" s="417"/>
      <c r="J101" s="417"/>
      <c r="K101" s="417">
        <f t="shared" si="47"/>
        <v>10.810810810810811</v>
      </c>
    </row>
    <row r="102" spans="1:11">
      <c r="A102" s="120" t="s">
        <v>435</v>
      </c>
      <c r="B102" s="120" t="s">
        <v>299</v>
      </c>
      <c r="C102" s="120" t="s">
        <v>128</v>
      </c>
      <c r="D102" s="368" t="s">
        <v>167</v>
      </c>
      <c r="E102" s="366" t="s">
        <v>437</v>
      </c>
      <c r="F102" s="366" t="s">
        <v>168</v>
      </c>
      <c r="G102" s="366" t="s">
        <v>440</v>
      </c>
      <c r="H102" s="366" t="s">
        <v>148</v>
      </c>
      <c r="I102" s="366" t="s">
        <v>463</v>
      </c>
      <c r="J102" s="366" t="s">
        <v>146</v>
      </c>
      <c r="K102" s="366" t="s">
        <v>164</v>
      </c>
    </row>
    <row r="103" spans="1:11">
      <c r="A103" s="483" t="s">
        <v>534</v>
      </c>
      <c r="B103" s="120" t="s">
        <v>469</v>
      </c>
      <c r="C103" s="120" t="s">
        <v>200</v>
      </c>
      <c r="D103" s="416">
        <f>(D73-$D$73)/$D$73*100</f>
        <v>0</v>
      </c>
      <c r="E103" s="416">
        <f t="shared" ref="E103:K103" si="48">(E73-$D$73)/$D$73*100</f>
        <v>-6.8493150684931505</v>
      </c>
      <c r="F103" s="416">
        <f t="shared" si="48"/>
        <v>-15.068493150684931</v>
      </c>
      <c r="G103" s="416">
        <f t="shared" si="48"/>
        <v>-6.8493150684931505</v>
      </c>
      <c r="H103" s="416">
        <f t="shared" si="48"/>
        <v>-10.95890410958904</v>
      </c>
      <c r="I103" s="416">
        <f t="shared" si="48"/>
        <v>16.43835616438356</v>
      </c>
      <c r="J103" s="416">
        <f t="shared" si="48"/>
        <v>10.95890410958904</v>
      </c>
      <c r="K103" s="416">
        <f t="shared" si="48"/>
        <v>-9.5890410958904102</v>
      </c>
    </row>
    <row r="104" spans="1:11">
      <c r="A104" s="483"/>
      <c r="B104" s="120" t="s">
        <v>472</v>
      </c>
      <c r="C104" s="120" t="s">
        <v>189</v>
      </c>
      <c r="D104" s="416">
        <f>(D74-$D$74)/$D$74*100</f>
        <v>0</v>
      </c>
      <c r="E104" s="416">
        <f t="shared" ref="E104:K104" si="49">(E74-$D$74)/$D$74*100</f>
        <v>-4.225352112676056</v>
      </c>
      <c r="F104" s="416">
        <f t="shared" si="49"/>
        <v>-4.225352112676056</v>
      </c>
      <c r="G104" s="416">
        <f t="shared" si="49"/>
        <v>-5.6338028169014089</v>
      </c>
      <c r="H104" s="416">
        <f t="shared" si="49"/>
        <v>1.4084507042253522</v>
      </c>
      <c r="I104" s="416">
        <f t="shared" si="49"/>
        <v>5.6338028169014089</v>
      </c>
      <c r="J104" s="416">
        <f t="shared" si="49"/>
        <v>12.676056338028168</v>
      </c>
      <c r="K104" s="416">
        <f t="shared" si="49"/>
        <v>5.6338028169014089</v>
      </c>
    </row>
    <row r="105" spans="1:11">
      <c r="A105" s="483"/>
      <c r="B105" s="120" t="s">
        <v>182</v>
      </c>
      <c r="C105" s="120" t="s">
        <v>190</v>
      </c>
      <c r="D105" s="416">
        <f>(D75-$D$75)/$D$75*100</f>
        <v>0</v>
      </c>
      <c r="E105" s="416">
        <f t="shared" ref="E105:K105" si="50">(E75-$D$75)/$D$75*100</f>
        <v>1.3157894736842104</v>
      </c>
      <c r="F105" s="416">
        <f t="shared" si="50"/>
        <v>0</v>
      </c>
      <c r="G105" s="416">
        <f t="shared" si="50"/>
        <v>-9.2105263157894726</v>
      </c>
      <c r="H105" s="416">
        <f t="shared" si="50"/>
        <v>-9.2105263157894726</v>
      </c>
      <c r="I105" s="416">
        <f t="shared" si="50"/>
        <v>0</v>
      </c>
      <c r="J105" s="416">
        <f t="shared" si="50"/>
        <v>0</v>
      </c>
      <c r="K105" s="416">
        <f t="shared" si="50"/>
        <v>-7.8947368421052628</v>
      </c>
    </row>
    <row r="106" spans="1:11">
      <c r="A106" s="483"/>
      <c r="B106" s="120" t="s">
        <v>296</v>
      </c>
      <c r="C106" s="120" t="s">
        <v>191</v>
      </c>
      <c r="D106" s="416">
        <f>(D76-$D$76)/$D$76*100</f>
        <v>0</v>
      </c>
      <c r="E106" s="416">
        <f t="shared" ref="E106:K106" si="51">(E76-$D$76)/$D$76*100</f>
        <v>2.8985507246376812</v>
      </c>
      <c r="F106" s="416">
        <f t="shared" si="51"/>
        <v>-13.043478260869565</v>
      </c>
      <c r="G106" s="416">
        <f t="shared" si="51"/>
        <v>-21.739130434782609</v>
      </c>
      <c r="H106" s="416">
        <f t="shared" si="51"/>
        <v>0</v>
      </c>
      <c r="I106" s="416">
        <f t="shared" si="51"/>
        <v>8.695652173913043</v>
      </c>
      <c r="J106" s="416">
        <f t="shared" si="51"/>
        <v>14.492753623188406</v>
      </c>
      <c r="K106" s="416">
        <f t="shared" si="51"/>
        <v>-4.3478260869565215</v>
      </c>
    </row>
    <row r="107" spans="1:11">
      <c r="A107" s="483"/>
      <c r="B107" s="120" t="s">
        <v>535</v>
      </c>
      <c r="C107" s="120" t="s">
        <v>192</v>
      </c>
      <c r="D107" s="416">
        <f>(D77-$D$77)/$D$77*100</f>
        <v>0</v>
      </c>
      <c r="E107" s="416">
        <f t="shared" ref="E107:K107" si="52">(E77-$D$77)/$D$77*100</f>
        <v>-2.3529411764705883</v>
      </c>
      <c r="F107" s="416">
        <f t="shared" si="52"/>
        <v>-9.4117647058823533</v>
      </c>
      <c r="G107" s="416">
        <f t="shared" si="52"/>
        <v>-3.5294117647058822</v>
      </c>
      <c r="H107" s="416">
        <f t="shared" si="52"/>
        <v>2.3529411764705883</v>
      </c>
      <c r="I107" s="416">
        <f t="shared" si="52"/>
        <v>-3.5294117647058822</v>
      </c>
      <c r="J107" s="416">
        <f t="shared" si="52"/>
        <v>2.3529411764705883</v>
      </c>
      <c r="K107" s="416">
        <f t="shared" si="52"/>
        <v>-8.235294117647058</v>
      </c>
    </row>
    <row r="108" spans="1:11">
      <c r="A108" s="483"/>
      <c r="B108" s="120" t="s">
        <v>172</v>
      </c>
      <c r="C108" s="120" t="s">
        <v>193</v>
      </c>
      <c r="D108" s="416">
        <f>(D78-$D$78)/$D$78*100</f>
        <v>0</v>
      </c>
      <c r="E108" s="416">
        <f t="shared" ref="E108:K108" si="53">(E78-$D$78)/$D$78*100</f>
        <v>10.526315789473683</v>
      </c>
      <c r="F108" s="416">
        <f t="shared" si="53"/>
        <v>5.2631578947368416</v>
      </c>
      <c r="G108" s="416">
        <f t="shared" si="53"/>
        <v>5.2631578947368416</v>
      </c>
      <c r="H108" s="416">
        <f t="shared" si="53"/>
        <v>7.8947368421052628</v>
      </c>
      <c r="I108" s="416">
        <f t="shared" si="53"/>
        <v>6.5789473684210522</v>
      </c>
      <c r="J108" s="416">
        <f t="shared" si="53"/>
        <v>1.3157894736842104</v>
      </c>
      <c r="K108" s="416">
        <f t="shared" si="53"/>
        <v>15.789473684210526</v>
      </c>
    </row>
    <row r="109" spans="1:11">
      <c r="A109" s="483"/>
      <c r="B109" s="120" t="s">
        <v>536</v>
      </c>
      <c r="C109" s="120" t="s">
        <v>194</v>
      </c>
      <c r="D109" s="416">
        <f>(D79-$D$79)/$D$79*100</f>
        <v>0</v>
      </c>
      <c r="E109" s="416">
        <f t="shared" ref="E109:K109" si="54">(E79-$D$79)/$D$79*100</f>
        <v>-3.6585365853658534</v>
      </c>
      <c r="F109" s="416">
        <f t="shared" si="54"/>
        <v>-4.8780487804878048</v>
      </c>
      <c r="G109" s="416">
        <f t="shared" si="54"/>
        <v>-1.2195121951219512</v>
      </c>
      <c r="H109" s="416">
        <f t="shared" si="54"/>
        <v>1.2195121951219512</v>
      </c>
      <c r="I109" s="416">
        <f t="shared" si="54"/>
        <v>-2.4390243902439024</v>
      </c>
      <c r="J109" s="416">
        <f t="shared" si="54"/>
        <v>-8.536585365853659</v>
      </c>
      <c r="K109" s="416">
        <f t="shared" si="54"/>
        <v>-9.7560975609756095</v>
      </c>
    </row>
    <row r="110" spans="1:11">
      <c r="A110" s="483"/>
      <c r="B110" s="120" t="s">
        <v>207</v>
      </c>
      <c r="C110" s="120" t="s">
        <v>195</v>
      </c>
      <c r="D110" s="416">
        <f>(D80-$D$80)/$D$80*100</f>
        <v>0</v>
      </c>
      <c r="E110" s="416">
        <f t="shared" ref="E110:K110" si="55">(E80-$D$80)/$D$80*100</f>
        <v>-9.0909090909090917</v>
      </c>
      <c r="F110" s="416">
        <f t="shared" si="55"/>
        <v>-5.1948051948051948</v>
      </c>
      <c r="G110" s="416">
        <f t="shared" si="55"/>
        <v>-2.5974025974025974</v>
      </c>
      <c r="H110" s="416">
        <f t="shared" si="55"/>
        <v>-11.688311688311687</v>
      </c>
      <c r="I110" s="416">
        <f t="shared" si="55"/>
        <v>-2.5974025974025974</v>
      </c>
      <c r="J110" s="416">
        <f t="shared" si="55"/>
        <v>-2.5974025974025974</v>
      </c>
      <c r="K110" s="416">
        <f t="shared" si="55"/>
        <v>3.8961038961038961</v>
      </c>
    </row>
    <row r="111" spans="1:11">
      <c r="A111" s="120" t="s">
        <v>198</v>
      </c>
      <c r="B111" s="120" t="s">
        <v>299</v>
      </c>
      <c r="C111" s="120" t="s">
        <v>128</v>
      </c>
      <c r="D111" s="367" t="s">
        <v>537</v>
      </c>
      <c r="E111" s="365" t="s">
        <v>519</v>
      </c>
      <c r="F111" s="365" t="s">
        <v>168</v>
      </c>
      <c r="G111" s="365" t="s">
        <v>462</v>
      </c>
      <c r="H111" s="365" t="s">
        <v>538</v>
      </c>
      <c r="I111" s="365" t="s">
        <v>463</v>
      </c>
      <c r="J111" s="365" t="s">
        <v>416</v>
      </c>
      <c r="K111" s="365" t="s">
        <v>539</v>
      </c>
    </row>
    <row r="112" spans="1:11">
      <c r="A112" s="483" t="s">
        <v>255</v>
      </c>
      <c r="B112" s="376" t="s">
        <v>418</v>
      </c>
      <c r="C112" s="376" t="s">
        <v>540</v>
      </c>
      <c r="D112" s="416">
        <f>(D82-$D$82)/$D$82*100</f>
        <v>0</v>
      </c>
      <c r="E112" s="416">
        <f t="shared" ref="E112:G112" si="56">(E82-$D$82)/$D$82*100</f>
        <v>0</v>
      </c>
      <c r="F112" s="416">
        <f t="shared" si="56"/>
        <v>-9.3333333333333339</v>
      </c>
      <c r="G112" s="416">
        <f t="shared" si="56"/>
        <v>-12</v>
      </c>
      <c r="H112" s="416">
        <f t="shared" ref="H112:I112" si="57">(H82-$D$82)/$D$82*100</f>
        <v>-22.666666666666664</v>
      </c>
      <c r="I112" s="416">
        <f t="shared" si="57"/>
        <v>-4</v>
      </c>
      <c r="J112" s="416">
        <f t="shared" ref="J112:K112" si="58">(J82-$D$82)/$D$82*100</f>
        <v>-1.3333333333333335</v>
      </c>
      <c r="K112" s="416">
        <f t="shared" si="58"/>
        <v>-2.666666666666667</v>
      </c>
    </row>
    <row r="113" spans="1:11">
      <c r="A113" s="483"/>
      <c r="B113" s="120" t="s">
        <v>541</v>
      </c>
      <c r="C113" s="120" t="s">
        <v>257</v>
      </c>
      <c r="D113" s="416">
        <f>(D83-$D$83)/$D$83*100</f>
        <v>0</v>
      </c>
      <c r="E113" s="416">
        <f t="shared" ref="E113:G113" si="59">(E83-$D$83)/$D$83*100</f>
        <v>11.76470588235294</v>
      </c>
      <c r="F113" s="416">
        <f t="shared" si="59"/>
        <v>0</v>
      </c>
      <c r="G113" s="416">
        <f t="shared" si="59"/>
        <v>-4.4117647058823533</v>
      </c>
      <c r="H113" s="416">
        <f t="shared" ref="H113:I113" si="60">(H83-$D$83)/$D$83*100</f>
        <v>-4.4117647058823533</v>
      </c>
      <c r="I113" s="416">
        <f t="shared" si="60"/>
        <v>11.76470588235294</v>
      </c>
      <c r="J113" s="416">
        <f t="shared" ref="J113:K113" si="61">(J83-$D$83)/$D$83*100</f>
        <v>11.76470588235294</v>
      </c>
      <c r="K113" s="416">
        <f t="shared" si="61"/>
        <v>-1.4705882352941175</v>
      </c>
    </row>
    <row r="114" spans="1:11">
      <c r="A114" s="483"/>
      <c r="B114" s="120" t="s">
        <v>236</v>
      </c>
      <c r="C114" s="120" t="s">
        <v>243</v>
      </c>
      <c r="D114" s="416">
        <f>(D84-$D$84)/$D$84*100</f>
        <v>0</v>
      </c>
      <c r="E114" s="416">
        <f t="shared" ref="E114:G114" si="62">(E84-$D$84)/$D$84*100</f>
        <v>15.384615384615385</v>
      </c>
      <c r="F114" s="416">
        <f t="shared" si="62"/>
        <v>6.1538461538461542</v>
      </c>
      <c r="G114" s="416">
        <f t="shared" si="62"/>
        <v>-1.5384615384615385</v>
      </c>
      <c r="H114" s="416">
        <f t="shared" ref="H114:I114" si="63">(H84-$D$84)/$D$84*100</f>
        <v>-7.6923076923076925</v>
      </c>
      <c r="I114" s="416">
        <f t="shared" si="63"/>
        <v>16.923076923076923</v>
      </c>
      <c r="J114" s="416">
        <f t="shared" ref="J114:K114" si="64">(J84-$D$84)/$D$84*100</f>
        <v>7.6923076923076925</v>
      </c>
      <c r="K114" s="416">
        <f t="shared" si="64"/>
        <v>15.384615384615385</v>
      </c>
    </row>
    <row r="115" spans="1:11">
      <c r="A115" s="483"/>
      <c r="B115" s="120" t="s">
        <v>542</v>
      </c>
      <c r="C115" s="120" t="s">
        <v>244</v>
      </c>
      <c r="D115" s="416">
        <f>(D85-$D$85)/$D$85*100</f>
        <v>0</v>
      </c>
      <c r="E115" s="416">
        <f t="shared" ref="E115:G115" si="65">(E85-$D$85)/$D$85*100</f>
        <v>-4.8780487804878048</v>
      </c>
      <c r="F115" s="416">
        <f t="shared" si="65"/>
        <v>-7.3170731707317067</v>
      </c>
      <c r="G115" s="416">
        <f t="shared" si="65"/>
        <v>-8.536585365853659</v>
      </c>
      <c r="H115" s="416">
        <f t="shared" ref="H115:I115" si="66">(H85-$D$85)/$D$85*100</f>
        <v>-15.853658536585366</v>
      </c>
      <c r="I115" s="416">
        <f t="shared" si="66"/>
        <v>-7.3170731707317067</v>
      </c>
      <c r="J115" s="416">
        <f t="shared" ref="J115:K115" si="67">(J85-$D$85)/$D$85*100</f>
        <v>-9.7560975609756095</v>
      </c>
      <c r="K115" s="416">
        <f t="shared" si="67"/>
        <v>-6.0975609756097562</v>
      </c>
    </row>
    <row r="116" spans="1:11">
      <c r="A116" s="483"/>
      <c r="B116" s="120" t="s">
        <v>238</v>
      </c>
      <c r="C116" s="120" t="s">
        <v>245</v>
      </c>
      <c r="D116" s="416">
        <f>(D86-$D$86)/$D$86*100</f>
        <v>0</v>
      </c>
      <c r="E116" s="416">
        <f t="shared" ref="E116:G116" si="68">(E86-$D$86)/$D$86*100</f>
        <v>1.3888888888888888</v>
      </c>
      <c r="F116" s="416">
        <f t="shared" si="68"/>
        <v>-5.5555555555555554</v>
      </c>
      <c r="G116" s="416">
        <f t="shared" si="68"/>
        <v>-1.3888888888888888</v>
      </c>
      <c r="H116" s="416">
        <f t="shared" ref="H116:I116" si="69">(H86-$D$86)/$D$86*100</f>
        <v>0</v>
      </c>
      <c r="I116" s="416">
        <f t="shared" si="69"/>
        <v>5.5555555555555554</v>
      </c>
      <c r="J116" s="416">
        <f t="shared" ref="J116:K116" si="70">(J86-$D$86)/$D$86*100</f>
        <v>13.888888888888889</v>
      </c>
      <c r="K116" s="416">
        <f t="shared" si="70"/>
        <v>19.444444444444446</v>
      </c>
    </row>
    <row r="117" spans="1:11">
      <c r="A117" s="483"/>
      <c r="B117" s="120" t="s">
        <v>239</v>
      </c>
      <c r="C117" s="120" t="s">
        <v>246</v>
      </c>
      <c r="D117" s="416">
        <f>(D87-$D$87)/$D$87*100</f>
        <v>0</v>
      </c>
      <c r="E117" s="416">
        <f t="shared" ref="E117:G117" si="71">(E87-$D$87)/$D$87*100</f>
        <v>9.67741935483871</v>
      </c>
      <c r="F117" s="416">
        <f t="shared" si="71"/>
        <v>27.419354838709676</v>
      </c>
      <c r="G117" s="416">
        <f t="shared" si="71"/>
        <v>-9.67741935483871</v>
      </c>
      <c r="H117" s="416">
        <f t="shared" ref="H117:I117" si="72">(H87-$D$87)/$D$87*100</f>
        <v>0</v>
      </c>
      <c r="I117" s="416">
        <f t="shared" si="72"/>
        <v>19.35483870967742</v>
      </c>
      <c r="J117" s="416">
        <f t="shared" ref="J117:K117" si="73">(J87-$D$87)/$D$87*100</f>
        <v>27.419354838709676</v>
      </c>
      <c r="K117" s="416">
        <f t="shared" si="73"/>
        <v>22.58064516129032</v>
      </c>
    </row>
    <row r="118" spans="1:11">
      <c r="A118" s="483"/>
      <c r="B118" s="120" t="s">
        <v>258</v>
      </c>
      <c r="C118" s="120" t="s">
        <v>247</v>
      </c>
      <c r="D118" s="416">
        <f>(D88-$D$88)/$D$88*100</f>
        <v>0</v>
      </c>
      <c r="E118" s="416">
        <f t="shared" ref="E118:G118" si="74">(E88-$D$88)/$D$88*100</f>
        <v>-12.941176470588237</v>
      </c>
      <c r="F118" s="416">
        <f t="shared" si="74"/>
        <v>0</v>
      </c>
      <c r="G118" s="416">
        <f t="shared" si="74"/>
        <v>-12.941176470588237</v>
      </c>
      <c r="H118" s="416">
        <f t="shared" ref="H118:I118" si="75">(H88-$D$88)/$D$88*100</f>
        <v>-21.176470588235293</v>
      </c>
      <c r="I118" s="416">
        <f t="shared" si="75"/>
        <v>0</v>
      </c>
      <c r="J118" s="416">
        <f t="shared" ref="J118:K118" si="76">(J88-$D$88)/$D$88*100</f>
        <v>3.5294117647058822</v>
      </c>
      <c r="K118" s="416">
        <f t="shared" si="76"/>
        <v>-3.5294117647058822</v>
      </c>
    </row>
    <row r="119" spans="1:11">
      <c r="A119" s="484"/>
      <c r="B119" s="120" t="s">
        <v>249</v>
      </c>
      <c r="C119" s="120" t="s">
        <v>248</v>
      </c>
      <c r="D119" s="416">
        <f>(D89-$D$89)/$D$89*100</f>
        <v>0</v>
      </c>
      <c r="E119" s="416">
        <f t="shared" ref="E119:G119" si="77">(E89-$D$89)/$D$89*100</f>
        <v>5.7142857142857144</v>
      </c>
      <c r="F119" s="416">
        <f t="shared" si="77"/>
        <v>10</v>
      </c>
      <c r="G119" s="416">
        <f t="shared" si="77"/>
        <v>-7.1428571428571423</v>
      </c>
      <c r="H119" s="416">
        <f t="shared" ref="H119:I119" si="78">(H89-$D$89)/$D$89*100</f>
        <v>10</v>
      </c>
      <c r="I119" s="416">
        <f t="shared" si="78"/>
        <v>15.714285714285714</v>
      </c>
      <c r="J119" s="416">
        <f t="shared" ref="J119:K119" si="79">(J89-$D$89)/$D$89*100</f>
        <v>8.5714285714285712</v>
      </c>
      <c r="K119" s="416">
        <f t="shared" si="79"/>
        <v>11.428571428571429</v>
      </c>
    </row>
  </sheetData>
  <mergeCells count="24">
    <mergeCell ref="Z1:AA1"/>
    <mergeCell ref="B1:C1"/>
    <mergeCell ref="N1:O1"/>
    <mergeCell ref="Y4:Y11"/>
    <mergeCell ref="Y13:Y20"/>
    <mergeCell ref="A4:A11"/>
    <mergeCell ref="A13:A20"/>
    <mergeCell ref="M4:M11"/>
    <mergeCell ref="M13:M20"/>
    <mergeCell ref="M22:M29"/>
    <mergeCell ref="Y22:Y29"/>
    <mergeCell ref="A43:A50"/>
    <mergeCell ref="A64:A71"/>
    <mergeCell ref="A73:A80"/>
    <mergeCell ref="A34:A41"/>
    <mergeCell ref="A22:A29"/>
    <mergeCell ref="B31:D31"/>
    <mergeCell ref="A52:A59"/>
    <mergeCell ref="A94:A101"/>
    <mergeCell ref="A103:A110"/>
    <mergeCell ref="A112:A119"/>
    <mergeCell ref="B61:C61"/>
    <mergeCell ref="A82:A89"/>
    <mergeCell ref="B91:C9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M29"/>
  <sheetViews>
    <sheetView tabSelected="1" workbookViewId="0">
      <selection activeCell="F8" sqref="F8"/>
    </sheetView>
  </sheetViews>
  <sheetFormatPr defaultRowHeight="16.5"/>
  <cols>
    <col min="2" max="2" width="16" customWidth="1"/>
    <col min="3" max="3" width="17.375" customWidth="1"/>
    <col min="8" max="8" width="12" customWidth="1"/>
    <col min="9" max="9" width="14.625" customWidth="1"/>
    <col min="10" max="10" width="13.875" customWidth="1"/>
  </cols>
  <sheetData>
    <row r="1" spans="1:13">
      <c r="B1" s="249" t="s">
        <v>274</v>
      </c>
      <c r="I1" s="490" t="s">
        <v>294</v>
      </c>
      <c r="J1" s="491"/>
    </row>
    <row r="3" spans="1:13" ht="27.75" customHeight="1">
      <c r="A3" s="120" t="s">
        <v>198</v>
      </c>
      <c r="B3" s="253" t="s">
        <v>127</v>
      </c>
      <c r="C3" s="253" t="s">
        <v>15</v>
      </c>
      <c r="D3" s="122" t="s">
        <v>166</v>
      </c>
      <c r="E3" s="122" t="s">
        <v>114</v>
      </c>
      <c r="F3" s="122" t="s">
        <v>164</v>
      </c>
      <c r="H3" s="120" t="s">
        <v>198</v>
      </c>
      <c r="I3" s="253" t="s">
        <v>127</v>
      </c>
      <c r="J3" s="253" t="s">
        <v>15</v>
      </c>
      <c r="K3" s="122" t="s">
        <v>275</v>
      </c>
      <c r="L3" s="122" t="s">
        <v>276</v>
      </c>
      <c r="M3" s="122" t="s">
        <v>164</v>
      </c>
    </row>
    <row r="4" spans="1:13">
      <c r="A4" s="487" t="s">
        <v>196</v>
      </c>
      <c r="B4" s="393" t="s">
        <v>3</v>
      </c>
      <c r="C4" s="120" t="s">
        <v>57</v>
      </c>
      <c r="D4" s="120">
        <v>4.9000000000000004</v>
      </c>
      <c r="E4" s="393">
        <v>4.8</v>
      </c>
      <c r="F4" s="393">
        <v>4.8</v>
      </c>
      <c r="H4" s="487" t="s">
        <v>196</v>
      </c>
      <c r="I4" s="393" t="s">
        <v>3</v>
      </c>
      <c r="J4" s="120" t="s">
        <v>57</v>
      </c>
      <c r="K4" s="393" t="s">
        <v>279</v>
      </c>
      <c r="L4" s="393" t="s">
        <v>279</v>
      </c>
      <c r="M4" s="393" t="s">
        <v>286</v>
      </c>
    </row>
    <row r="5" spans="1:13">
      <c r="A5" s="483"/>
      <c r="B5" s="393" t="s">
        <v>116</v>
      </c>
      <c r="C5" s="120" t="s">
        <v>58</v>
      </c>
      <c r="D5" s="77">
        <v>5</v>
      </c>
      <c r="E5" s="416">
        <v>5</v>
      </c>
      <c r="F5" s="416">
        <v>5</v>
      </c>
      <c r="H5" s="483"/>
      <c r="I5" s="393" t="s">
        <v>116</v>
      </c>
      <c r="J5" s="120" t="s">
        <v>58</v>
      </c>
      <c r="K5" s="393" t="s">
        <v>280</v>
      </c>
      <c r="L5" s="393" t="s">
        <v>279</v>
      </c>
      <c r="M5" s="393" t="s">
        <v>286</v>
      </c>
    </row>
    <row r="6" spans="1:13">
      <c r="A6" s="483"/>
      <c r="B6" s="120" t="s">
        <v>119</v>
      </c>
      <c r="C6" s="120" t="s">
        <v>59</v>
      </c>
      <c r="D6" s="120">
        <v>5.5</v>
      </c>
      <c r="E6" s="393">
        <v>5.5</v>
      </c>
      <c r="F6" s="393">
        <v>5.4</v>
      </c>
      <c r="H6" s="483"/>
      <c r="I6" s="120" t="s">
        <v>119</v>
      </c>
      <c r="J6" s="120" t="s">
        <v>59</v>
      </c>
      <c r="K6" s="393" t="s">
        <v>281</v>
      </c>
      <c r="L6" s="393" t="s">
        <v>285</v>
      </c>
      <c r="M6" s="393" t="s">
        <v>280</v>
      </c>
    </row>
    <row r="7" spans="1:13">
      <c r="A7" s="483"/>
      <c r="B7" s="120" t="s">
        <v>120</v>
      </c>
      <c r="C7" s="120" t="s">
        <v>60</v>
      </c>
      <c r="D7" s="77">
        <v>6</v>
      </c>
      <c r="E7" s="393">
        <v>6.1</v>
      </c>
      <c r="F7" s="393">
        <v>6.1</v>
      </c>
      <c r="H7" s="483"/>
      <c r="I7" s="120" t="s">
        <v>120</v>
      </c>
      <c r="J7" s="120" t="s">
        <v>60</v>
      </c>
      <c r="K7" s="393" t="s">
        <v>282</v>
      </c>
      <c r="L7" s="393" t="s">
        <v>284</v>
      </c>
      <c r="M7" s="393" t="s">
        <v>287</v>
      </c>
    </row>
    <row r="8" spans="1:13">
      <c r="A8" s="483"/>
      <c r="B8" s="120" t="s">
        <v>121</v>
      </c>
      <c r="C8" s="120" t="s">
        <v>61</v>
      </c>
      <c r="D8" s="120">
        <v>5.2</v>
      </c>
      <c r="E8" s="393">
        <v>5.0999999999999996</v>
      </c>
      <c r="F8" s="393">
        <v>5.0999999999999996</v>
      </c>
      <c r="H8" s="483"/>
      <c r="I8" s="120" t="s">
        <v>121</v>
      </c>
      <c r="J8" s="120" t="s">
        <v>61</v>
      </c>
      <c r="K8" s="393" t="s">
        <v>283</v>
      </c>
      <c r="L8" s="393" t="s">
        <v>286</v>
      </c>
      <c r="M8" s="393" t="s">
        <v>281</v>
      </c>
    </row>
    <row r="9" spans="1:13">
      <c r="A9" s="483"/>
      <c r="B9" s="120" t="s">
        <v>105</v>
      </c>
      <c r="C9" s="120" t="s">
        <v>62</v>
      </c>
      <c r="D9" s="120">
        <v>5.3</v>
      </c>
      <c r="E9" s="393">
        <v>5.5</v>
      </c>
      <c r="F9" s="393">
        <v>5.4</v>
      </c>
      <c r="H9" s="483"/>
      <c r="I9" s="120" t="s">
        <v>105</v>
      </c>
      <c r="J9" s="120" t="s">
        <v>62</v>
      </c>
      <c r="K9" s="393" t="s">
        <v>280</v>
      </c>
      <c r="L9" s="393" t="s">
        <v>286</v>
      </c>
      <c r="M9" s="393" t="s">
        <v>284</v>
      </c>
    </row>
    <row r="10" spans="1:13">
      <c r="A10" s="483"/>
      <c r="B10" s="120" t="s">
        <v>117</v>
      </c>
      <c r="C10" s="120" t="s">
        <v>63</v>
      </c>
      <c r="D10" s="120">
        <v>5.3</v>
      </c>
      <c r="E10" s="393">
        <v>5.3</v>
      </c>
      <c r="F10" s="393">
        <v>5.2</v>
      </c>
      <c r="H10" s="483"/>
      <c r="I10" s="120" t="s">
        <v>117</v>
      </c>
      <c r="J10" s="120" t="s">
        <v>63</v>
      </c>
      <c r="K10" s="393" t="s">
        <v>283</v>
      </c>
      <c r="L10" s="393" t="s">
        <v>281</v>
      </c>
      <c r="M10" s="393" t="s">
        <v>281</v>
      </c>
    </row>
    <row r="11" spans="1:13">
      <c r="A11" s="484"/>
      <c r="B11" s="412" t="s">
        <v>118</v>
      </c>
      <c r="C11" s="412" t="s">
        <v>64</v>
      </c>
      <c r="D11" s="412">
        <v>5.0999999999999996</v>
      </c>
      <c r="E11" s="413">
        <v>5.4</v>
      </c>
      <c r="F11" s="412" t="s">
        <v>165</v>
      </c>
      <c r="H11" s="484"/>
      <c r="I11" s="414" t="s">
        <v>118</v>
      </c>
      <c r="J11" s="414" t="s">
        <v>64</v>
      </c>
      <c r="K11" s="415" t="s">
        <v>284</v>
      </c>
      <c r="L11" s="415" t="s">
        <v>280</v>
      </c>
      <c r="M11" s="414" t="s">
        <v>293</v>
      </c>
    </row>
    <row r="12" spans="1:13" ht="24" customHeight="1">
      <c r="A12" s="120" t="s">
        <v>198</v>
      </c>
      <c r="B12" s="120" t="s">
        <v>127</v>
      </c>
      <c r="C12" s="120" t="s">
        <v>15</v>
      </c>
      <c r="D12" s="366" t="s">
        <v>166</v>
      </c>
      <c r="E12" s="366" t="s">
        <v>114</v>
      </c>
      <c r="F12" s="366" t="s">
        <v>164</v>
      </c>
      <c r="H12" s="120" t="s">
        <v>198</v>
      </c>
      <c r="I12" s="120" t="s">
        <v>127</v>
      </c>
      <c r="J12" s="120" t="s">
        <v>15</v>
      </c>
      <c r="K12" s="366" t="s">
        <v>277</v>
      </c>
      <c r="L12" s="366" t="s">
        <v>114</v>
      </c>
      <c r="M12" s="366" t="s">
        <v>164</v>
      </c>
    </row>
    <row r="13" spans="1:13">
      <c r="A13" s="487" t="s">
        <v>197</v>
      </c>
      <c r="B13" s="120" t="s">
        <v>180</v>
      </c>
      <c r="C13" s="120" t="s">
        <v>188</v>
      </c>
      <c r="D13" s="393">
        <v>5.5</v>
      </c>
      <c r="E13" s="2">
        <v>5.4</v>
      </c>
      <c r="F13" s="2">
        <v>5.2</v>
      </c>
      <c r="H13" s="487" t="s">
        <v>197</v>
      </c>
      <c r="I13" s="120" t="s">
        <v>180</v>
      </c>
      <c r="J13" s="120" t="s">
        <v>188</v>
      </c>
      <c r="K13" s="393" t="s">
        <v>286</v>
      </c>
      <c r="L13" s="393" t="s">
        <v>290</v>
      </c>
      <c r="M13" s="393" t="s">
        <v>281</v>
      </c>
    </row>
    <row r="14" spans="1:13">
      <c r="A14" s="483"/>
      <c r="B14" s="120" t="s">
        <v>181</v>
      </c>
      <c r="C14" s="120" t="s">
        <v>189</v>
      </c>
      <c r="D14" s="393">
        <v>5.0999999999999996</v>
      </c>
      <c r="E14" s="2">
        <v>4.8</v>
      </c>
      <c r="F14" s="2">
        <v>4.7</v>
      </c>
      <c r="H14" s="483"/>
      <c r="I14" s="120" t="s">
        <v>181</v>
      </c>
      <c r="J14" s="120" t="s">
        <v>189</v>
      </c>
      <c r="K14" s="393" t="s">
        <v>281</v>
      </c>
      <c r="L14" s="393" t="s">
        <v>279</v>
      </c>
      <c r="M14" s="393" t="s">
        <v>280</v>
      </c>
    </row>
    <row r="15" spans="1:13">
      <c r="A15" s="483"/>
      <c r="B15" s="120" t="s">
        <v>182</v>
      </c>
      <c r="C15" s="120" t="s">
        <v>190</v>
      </c>
      <c r="D15" s="393">
        <v>5.8</v>
      </c>
      <c r="E15" s="2">
        <v>5.6</v>
      </c>
      <c r="F15" s="2">
        <v>5.3</v>
      </c>
      <c r="H15" s="483"/>
      <c r="I15" s="120" t="s">
        <v>182</v>
      </c>
      <c r="J15" s="120" t="s">
        <v>190</v>
      </c>
      <c r="K15" s="393" t="s">
        <v>283</v>
      </c>
      <c r="L15" s="393" t="s">
        <v>283</v>
      </c>
      <c r="M15" s="393" t="s">
        <v>283</v>
      </c>
    </row>
    <row r="16" spans="1:13">
      <c r="A16" s="483"/>
      <c r="B16" s="120" t="s">
        <v>183</v>
      </c>
      <c r="C16" s="120" t="s">
        <v>191</v>
      </c>
      <c r="D16" s="393">
        <v>5.6</v>
      </c>
      <c r="E16" s="2">
        <v>5.5</v>
      </c>
      <c r="F16" s="2">
        <v>5.4</v>
      </c>
      <c r="H16" s="483"/>
      <c r="I16" s="120" t="s">
        <v>183</v>
      </c>
      <c r="J16" s="120" t="s">
        <v>191</v>
      </c>
      <c r="K16" s="393" t="s">
        <v>283</v>
      </c>
      <c r="L16" s="393" t="s">
        <v>286</v>
      </c>
      <c r="M16" s="393" t="s">
        <v>279</v>
      </c>
    </row>
    <row r="17" spans="1:13">
      <c r="A17" s="483"/>
      <c r="B17" s="120" t="s">
        <v>184</v>
      </c>
      <c r="C17" s="120" t="s">
        <v>192</v>
      </c>
      <c r="D17" s="393">
        <v>5.3</v>
      </c>
      <c r="E17" s="2">
        <v>5.2</v>
      </c>
      <c r="F17" s="2">
        <v>5.2</v>
      </c>
      <c r="H17" s="483"/>
      <c r="I17" s="120" t="s">
        <v>184</v>
      </c>
      <c r="J17" s="120" t="s">
        <v>192</v>
      </c>
      <c r="K17" s="393" t="s">
        <v>281</v>
      </c>
      <c r="L17" s="393" t="s">
        <v>283</v>
      </c>
      <c r="M17" s="393" t="s">
        <v>280</v>
      </c>
    </row>
    <row r="18" spans="1:13">
      <c r="A18" s="483"/>
      <c r="B18" s="120" t="s">
        <v>172</v>
      </c>
      <c r="C18" s="120" t="s">
        <v>193</v>
      </c>
      <c r="D18" s="393">
        <v>5.5</v>
      </c>
      <c r="E18" s="2">
        <v>5.4</v>
      </c>
      <c r="F18" s="2">
        <v>5.4</v>
      </c>
      <c r="H18" s="483"/>
      <c r="I18" s="120" t="s">
        <v>172</v>
      </c>
      <c r="J18" s="120" t="s">
        <v>193</v>
      </c>
      <c r="K18" s="393" t="s">
        <v>289</v>
      </c>
      <c r="L18" s="393" t="s">
        <v>285</v>
      </c>
      <c r="M18" s="393" t="s">
        <v>288</v>
      </c>
    </row>
    <row r="19" spans="1:13">
      <c r="A19" s="483"/>
      <c r="B19" s="120" t="s">
        <v>174</v>
      </c>
      <c r="C19" s="120" t="s">
        <v>194</v>
      </c>
      <c r="D19" s="393">
        <v>5.6</v>
      </c>
      <c r="E19" s="2">
        <v>5.4</v>
      </c>
      <c r="F19" s="2">
        <v>5.3</v>
      </c>
      <c r="H19" s="483"/>
      <c r="I19" s="120" t="s">
        <v>174</v>
      </c>
      <c r="J19" s="120" t="s">
        <v>194</v>
      </c>
      <c r="K19" s="393" t="s">
        <v>286</v>
      </c>
      <c r="L19" s="393" t="s">
        <v>291</v>
      </c>
      <c r="M19" s="393" t="s">
        <v>279</v>
      </c>
    </row>
    <row r="20" spans="1:13">
      <c r="A20" s="484"/>
      <c r="B20" s="120" t="s">
        <v>176</v>
      </c>
      <c r="C20" s="120" t="s">
        <v>195</v>
      </c>
      <c r="D20" s="393">
        <v>5.6</v>
      </c>
      <c r="E20" s="2">
        <v>5.4</v>
      </c>
      <c r="F20" s="2">
        <v>5.3</v>
      </c>
      <c r="H20" s="484"/>
      <c r="I20" s="120" t="s">
        <v>176</v>
      </c>
      <c r="J20" s="120" t="s">
        <v>195</v>
      </c>
      <c r="K20" s="393" t="s">
        <v>281</v>
      </c>
      <c r="L20" s="393" t="s">
        <v>280</v>
      </c>
      <c r="M20" s="393" t="s">
        <v>283</v>
      </c>
    </row>
    <row r="21" spans="1:13" ht="30.75" customHeight="1">
      <c r="A21" s="256" t="s">
        <v>198</v>
      </c>
      <c r="B21" s="120" t="s">
        <v>127</v>
      </c>
      <c r="C21" s="120" t="s">
        <v>128</v>
      </c>
      <c r="D21" s="365" t="s">
        <v>166</v>
      </c>
      <c r="E21" s="365" t="s">
        <v>114</v>
      </c>
      <c r="F21" s="365" t="s">
        <v>164</v>
      </c>
      <c r="H21" s="256" t="s">
        <v>198</v>
      </c>
      <c r="I21" s="120" t="s">
        <v>127</v>
      </c>
      <c r="J21" s="120" t="s">
        <v>128</v>
      </c>
      <c r="K21" s="365" t="s">
        <v>278</v>
      </c>
      <c r="L21" s="365" t="s">
        <v>114</v>
      </c>
      <c r="M21" s="365" t="s">
        <v>164</v>
      </c>
    </row>
    <row r="22" spans="1:13">
      <c r="A22" s="487" t="s">
        <v>250</v>
      </c>
      <c r="B22" s="376" t="s">
        <v>234</v>
      </c>
      <c r="C22" s="376" t="s">
        <v>241</v>
      </c>
      <c r="D22" s="92">
        <v>5.3</v>
      </c>
      <c r="E22" s="92">
        <v>5.2</v>
      </c>
      <c r="F22" s="92">
        <v>5</v>
      </c>
      <c r="H22" s="487" t="s">
        <v>250</v>
      </c>
      <c r="I22" s="376" t="s">
        <v>234</v>
      </c>
      <c r="J22" s="376" t="s">
        <v>241</v>
      </c>
      <c r="K22" s="91" t="s">
        <v>283</v>
      </c>
      <c r="L22" s="92">
        <v>0.18</v>
      </c>
      <c r="M22" s="411" t="s">
        <v>283</v>
      </c>
    </row>
    <row r="23" spans="1:13">
      <c r="A23" s="483"/>
      <c r="B23" s="120" t="s">
        <v>235</v>
      </c>
      <c r="C23" s="120" t="s">
        <v>242</v>
      </c>
      <c r="D23" s="92">
        <v>5.6</v>
      </c>
      <c r="E23" s="92">
        <v>5.5</v>
      </c>
      <c r="F23" s="91">
        <v>5.4</v>
      </c>
      <c r="H23" s="483"/>
      <c r="I23" s="120" t="s">
        <v>235</v>
      </c>
      <c r="J23" s="120" t="s">
        <v>242</v>
      </c>
      <c r="K23" s="91" t="s">
        <v>290</v>
      </c>
      <c r="L23" s="91" t="s">
        <v>289</v>
      </c>
      <c r="M23" s="411" t="s">
        <v>284</v>
      </c>
    </row>
    <row r="24" spans="1:13">
      <c r="A24" s="483"/>
      <c r="B24" s="120" t="s">
        <v>236</v>
      </c>
      <c r="C24" s="120" t="s">
        <v>243</v>
      </c>
      <c r="D24" s="92">
        <v>5.3</v>
      </c>
      <c r="E24" s="92">
        <v>5.2</v>
      </c>
      <c r="F24" s="91">
        <v>4.9000000000000004</v>
      </c>
      <c r="H24" s="483"/>
      <c r="I24" s="120" t="s">
        <v>236</v>
      </c>
      <c r="J24" s="120" t="s">
        <v>243</v>
      </c>
      <c r="K24" s="91" t="s">
        <v>289</v>
      </c>
      <c r="L24" s="91" t="s">
        <v>290</v>
      </c>
      <c r="M24" s="411" t="s">
        <v>280</v>
      </c>
    </row>
    <row r="25" spans="1:13">
      <c r="A25" s="483"/>
      <c r="B25" s="120" t="s">
        <v>237</v>
      </c>
      <c r="C25" s="120" t="s">
        <v>244</v>
      </c>
      <c r="D25" s="92">
        <v>5.3</v>
      </c>
      <c r="E25" s="92">
        <v>5.4</v>
      </c>
      <c r="F25" s="91">
        <v>5.4</v>
      </c>
      <c r="H25" s="483"/>
      <c r="I25" s="120" t="s">
        <v>237</v>
      </c>
      <c r="J25" s="120" t="s">
        <v>244</v>
      </c>
      <c r="K25" s="91" t="s">
        <v>283</v>
      </c>
      <c r="L25" s="91" t="s">
        <v>287</v>
      </c>
      <c r="M25" s="411" t="s">
        <v>286</v>
      </c>
    </row>
    <row r="26" spans="1:13">
      <c r="A26" s="483"/>
      <c r="B26" s="120" t="s">
        <v>238</v>
      </c>
      <c r="C26" s="120" t="s">
        <v>245</v>
      </c>
      <c r="D26" s="92">
        <v>5</v>
      </c>
      <c r="E26" s="92">
        <v>5.0999999999999996</v>
      </c>
      <c r="F26" s="91">
        <v>5.0999999999999996</v>
      </c>
      <c r="H26" s="483"/>
      <c r="I26" s="120" t="s">
        <v>238</v>
      </c>
      <c r="J26" s="120" t="s">
        <v>245</v>
      </c>
      <c r="K26" s="91" t="s">
        <v>286</v>
      </c>
      <c r="L26" s="91" t="s">
        <v>581</v>
      </c>
      <c r="M26" s="92">
        <v>0.1</v>
      </c>
    </row>
    <row r="27" spans="1:13">
      <c r="A27" s="483"/>
      <c r="B27" s="120" t="s">
        <v>239</v>
      </c>
      <c r="C27" s="120" t="s">
        <v>246</v>
      </c>
      <c r="D27" s="92">
        <v>5.2</v>
      </c>
      <c r="E27" s="92">
        <v>5.0999999999999996</v>
      </c>
      <c r="F27" s="91">
        <v>4.9000000000000004</v>
      </c>
      <c r="H27" s="483"/>
      <c r="I27" s="120" t="s">
        <v>239</v>
      </c>
      <c r="J27" s="120" t="s">
        <v>246</v>
      </c>
      <c r="K27" s="91" t="s">
        <v>292</v>
      </c>
      <c r="L27" s="91" t="s">
        <v>279</v>
      </c>
      <c r="M27" s="411" t="s">
        <v>279</v>
      </c>
    </row>
    <row r="28" spans="1:13">
      <c r="A28" s="483"/>
      <c r="B28" s="120" t="s">
        <v>240</v>
      </c>
      <c r="C28" s="120" t="s">
        <v>247</v>
      </c>
      <c r="D28" s="92">
        <v>5.9</v>
      </c>
      <c r="E28" s="92">
        <v>5.8</v>
      </c>
      <c r="F28" s="92">
        <v>5.9</v>
      </c>
      <c r="H28" s="483"/>
      <c r="I28" s="120" t="s">
        <v>240</v>
      </c>
      <c r="J28" s="120" t="s">
        <v>247</v>
      </c>
      <c r="K28" s="91" t="s">
        <v>292</v>
      </c>
      <c r="L28" s="91" t="s">
        <v>286</v>
      </c>
      <c r="M28" s="411" t="s">
        <v>287</v>
      </c>
    </row>
    <row r="29" spans="1:13">
      <c r="A29" s="484"/>
      <c r="B29" s="120" t="s">
        <v>249</v>
      </c>
      <c r="C29" s="120" t="s">
        <v>248</v>
      </c>
      <c r="D29" s="424">
        <v>5.5</v>
      </c>
      <c r="E29" s="92">
        <v>5.3</v>
      </c>
      <c r="F29" s="92">
        <v>5.2</v>
      </c>
      <c r="H29" s="484"/>
      <c r="I29" s="120" t="s">
        <v>249</v>
      </c>
      <c r="J29" s="120" t="s">
        <v>248</v>
      </c>
      <c r="K29" s="91" t="s">
        <v>283</v>
      </c>
      <c r="L29" s="92">
        <v>0.04</v>
      </c>
      <c r="M29" s="411" t="s">
        <v>581</v>
      </c>
    </row>
  </sheetData>
  <mergeCells count="7">
    <mergeCell ref="I1:J1"/>
    <mergeCell ref="A13:A20"/>
    <mergeCell ref="A4:A11"/>
    <mergeCell ref="A22:A29"/>
    <mergeCell ref="H4:H11"/>
    <mergeCell ref="H13:H20"/>
    <mergeCell ref="H22:H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79998168889431442"/>
  </sheetPr>
  <dimension ref="A1:AF62"/>
  <sheetViews>
    <sheetView zoomScale="80" zoomScaleNormal="80" workbookViewId="0">
      <selection activeCell="H4" sqref="H4:H29"/>
    </sheetView>
  </sheetViews>
  <sheetFormatPr defaultRowHeight="16.5"/>
  <cols>
    <col min="1" max="1" width="10.125" bestFit="1" customWidth="1"/>
    <col min="3" max="3" width="10.625" customWidth="1"/>
    <col min="9" max="10" width="10.25" customWidth="1"/>
    <col min="12" max="12" width="11" customWidth="1"/>
    <col min="14" max="14" width="10.875" customWidth="1"/>
    <col min="23" max="23" width="10.25" customWidth="1"/>
    <col min="25" max="25" width="11" bestFit="1" customWidth="1"/>
  </cols>
  <sheetData>
    <row r="1" spans="1:32" ht="21" customHeight="1">
      <c r="B1" s="481" t="s">
        <v>225</v>
      </c>
      <c r="C1" s="481"/>
      <c r="D1" s="481"/>
      <c r="E1" s="72"/>
      <c r="F1" s="72" t="s">
        <v>109</v>
      </c>
      <c r="G1" s="72"/>
      <c r="H1" s="72"/>
      <c r="I1" s="72"/>
      <c r="J1" s="72"/>
      <c r="K1" s="72"/>
      <c r="L1" s="72"/>
      <c r="M1" s="481" t="s">
        <v>226</v>
      </c>
      <c r="N1" s="481"/>
      <c r="O1" s="481"/>
      <c r="W1" s="465" t="s">
        <v>227</v>
      </c>
      <c r="X1" s="473"/>
      <c r="Y1" s="473"/>
      <c r="Z1" s="466"/>
    </row>
    <row r="3" spans="1:32" ht="19.5" customHeight="1">
      <c r="A3" s="120" t="s">
        <v>198</v>
      </c>
      <c r="B3" s="253" t="s">
        <v>127</v>
      </c>
      <c r="C3" s="253" t="s">
        <v>15</v>
      </c>
      <c r="D3" s="121" t="s">
        <v>228</v>
      </c>
      <c r="E3" s="122" t="s">
        <v>83</v>
      </c>
      <c r="F3" s="122" t="s">
        <v>126</v>
      </c>
      <c r="G3" s="122" t="s">
        <v>141</v>
      </c>
      <c r="H3" s="122" t="s">
        <v>142</v>
      </c>
      <c r="I3" s="122" t="s">
        <v>146</v>
      </c>
      <c r="J3" s="122" t="s">
        <v>164</v>
      </c>
      <c r="K3" s="70"/>
      <c r="L3" s="120" t="s">
        <v>198</v>
      </c>
      <c r="M3" s="253" t="s">
        <v>127</v>
      </c>
      <c r="N3" s="253" t="s">
        <v>15</v>
      </c>
      <c r="O3" s="121" t="s">
        <v>211</v>
      </c>
      <c r="P3" s="122" t="s">
        <v>83</v>
      </c>
      <c r="Q3" s="122" t="s">
        <v>126</v>
      </c>
      <c r="R3" s="122" t="s">
        <v>141</v>
      </c>
      <c r="S3" s="122" t="s">
        <v>142</v>
      </c>
      <c r="T3" s="122" t="s">
        <v>146</v>
      </c>
      <c r="U3" s="122" t="s">
        <v>164</v>
      </c>
      <c r="W3" s="120" t="s">
        <v>198</v>
      </c>
      <c r="X3" s="253" t="s">
        <v>127</v>
      </c>
      <c r="Y3" s="253" t="s">
        <v>15</v>
      </c>
      <c r="Z3" s="121" t="s">
        <v>166</v>
      </c>
      <c r="AA3" s="122" t="s">
        <v>83</v>
      </c>
      <c r="AB3" s="122" t="s">
        <v>114</v>
      </c>
      <c r="AC3" s="122" t="s">
        <v>138</v>
      </c>
      <c r="AD3" s="122" t="s">
        <v>142</v>
      </c>
      <c r="AE3" s="122" t="s">
        <v>146</v>
      </c>
      <c r="AF3" s="122" t="s">
        <v>164</v>
      </c>
    </row>
    <row r="4" spans="1:32">
      <c r="A4" s="487" t="s">
        <v>196</v>
      </c>
      <c r="B4" s="160" t="s">
        <v>3</v>
      </c>
      <c r="C4" s="261" t="s">
        <v>57</v>
      </c>
      <c r="D4" s="220">
        <v>86</v>
      </c>
      <c r="E4" s="220">
        <v>85</v>
      </c>
      <c r="F4" s="220">
        <v>78</v>
      </c>
      <c r="G4" s="220">
        <v>83</v>
      </c>
      <c r="H4" s="161">
        <v>82</v>
      </c>
      <c r="I4" s="220">
        <v>84</v>
      </c>
      <c r="J4" s="264">
        <v>81</v>
      </c>
      <c r="K4" s="70"/>
      <c r="L4" s="487" t="s">
        <v>196</v>
      </c>
      <c r="M4" s="160" t="s">
        <v>3</v>
      </c>
      <c r="N4" s="161" t="s">
        <v>57</v>
      </c>
      <c r="O4" s="162">
        <f t="shared" ref="O4:P4" si="0">(D4-$D$4)/$D$4*100</f>
        <v>0</v>
      </c>
      <c r="P4" s="162">
        <f t="shared" si="0"/>
        <v>-1.1627906976744187</v>
      </c>
      <c r="Q4" s="162">
        <f t="shared" ref="Q4" si="1">(F4-$D$4)/$D$4*100</f>
        <v>-9.3023255813953494</v>
      </c>
      <c r="R4" s="162">
        <f t="shared" ref="R4" si="2">(G4-$D$4)/$D$4*100</f>
        <v>-3.4883720930232558</v>
      </c>
      <c r="S4" s="162">
        <f t="shared" ref="S4" si="3">(H4-$D$4)/$D$4*100</f>
        <v>-4.6511627906976747</v>
      </c>
      <c r="T4" s="162">
        <f t="shared" ref="T4" si="4">(I4-$D$4)/$D$4*100</f>
        <v>-2.3255813953488373</v>
      </c>
      <c r="U4" s="163">
        <f t="shared" ref="U4" si="5">(J4-$D$4)/$D$4*100</f>
        <v>-5.8139534883720927</v>
      </c>
      <c r="W4" s="487" t="s">
        <v>196</v>
      </c>
      <c r="X4" s="160" t="s">
        <v>3</v>
      </c>
      <c r="Y4" s="161" t="s">
        <v>57</v>
      </c>
      <c r="Z4" s="162">
        <v>0</v>
      </c>
      <c r="AA4" s="162">
        <f>E4-$D$4</f>
        <v>-1</v>
      </c>
      <c r="AB4" s="162">
        <f t="shared" ref="AB4" si="6">F4-$D$4</f>
        <v>-8</v>
      </c>
      <c r="AC4" s="162">
        <f t="shared" ref="AC4" si="7">G4-$D$4</f>
        <v>-3</v>
      </c>
      <c r="AD4" s="162">
        <f t="shared" ref="AD4" si="8">H4-$D$4</f>
        <v>-4</v>
      </c>
      <c r="AE4" s="162">
        <f t="shared" ref="AE4" si="9">I4-$D$4</f>
        <v>-2</v>
      </c>
      <c r="AF4" s="163">
        <f t="shared" ref="AF4" si="10">J4-$D$4</f>
        <v>-5</v>
      </c>
    </row>
    <row r="5" spans="1:32">
      <c r="A5" s="483"/>
      <c r="B5" s="164" t="s">
        <v>116</v>
      </c>
      <c r="C5" s="262" t="s">
        <v>58</v>
      </c>
      <c r="D5" s="151">
        <v>81</v>
      </c>
      <c r="E5" s="151">
        <v>81</v>
      </c>
      <c r="F5" s="151">
        <v>76</v>
      </c>
      <c r="G5" s="151">
        <v>81</v>
      </c>
      <c r="H5" s="152">
        <v>75</v>
      </c>
      <c r="I5" s="151">
        <v>80</v>
      </c>
      <c r="J5" s="265">
        <v>79</v>
      </c>
      <c r="K5" s="70"/>
      <c r="L5" s="483"/>
      <c r="M5" s="164" t="s">
        <v>116</v>
      </c>
      <c r="N5" s="152" t="s">
        <v>58</v>
      </c>
      <c r="O5" s="153">
        <f t="shared" ref="O5:P5" si="11">(D5-$D$5)/$D$5*100</f>
        <v>0</v>
      </c>
      <c r="P5" s="153">
        <f t="shared" si="11"/>
        <v>0</v>
      </c>
      <c r="Q5" s="153">
        <f t="shared" ref="Q5" si="12">(F5-$D$5)/$D$5*100</f>
        <v>-6.1728395061728394</v>
      </c>
      <c r="R5" s="153">
        <f t="shared" ref="R5" si="13">(G5-$D$5)/$D$5*100</f>
        <v>0</v>
      </c>
      <c r="S5" s="153">
        <f t="shared" ref="S5" si="14">(H5-$D$5)/$D$5*100</f>
        <v>-7.4074074074074066</v>
      </c>
      <c r="T5" s="153">
        <f t="shared" ref="T5" si="15">(I5-$D$5)/$D$5*100</f>
        <v>-1.2345679012345678</v>
      </c>
      <c r="U5" s="165">
        <f t="shared" ref="U5" si="16">(J5-$D$5)/$D$5*100</f>
        <v>-2.4691358024691357</v>
      </c>
      <c r="W5" s="483"/>
      <c r="X5" s="164" t="s">
        <v>116</v>
      </c>
      <c r="Y5" s="152" t="s">
        <v>58</v>
      </c>
      <c r="Z5" s="153">
        <v>0</v>
      </c>
      <c r="AA5" s="153">
        <f>E5-$D$5</f>
        <v>0</v>
      </c>
      <c r="AB5" s="153">
        <f t="shared" ref="AB5" si="17">F5-$D$5</f>
        <v>-5</v>
      </c>
      <c r="AC5" s="153">
        <f t="shared" ref="AC5" si="18">G5-$D$5</f>
        <v>0</v>
      </c>
      <c r="AD5" s="153">
        <f t="shared" ref="AD5" si="19">H5-$D$5</f>
        <v>-6</v>
      </c>
      <c r="AE5" s="153">
        <f t="shared" ref="AE5" si="20">I5-$D$5</f>
        <v>-1</v>
      </c>
      <c r="AF5" s="165">
        <f t="shared" ref="AF5" si="21">J5-$D$5</f>
        <v>-2</v>
      </c>
    </row>
    <row r="6" spans="1:32">
      <c r="A6" s="483"/>
      <c r="B6" s="166" t="s">
        <v>119</v>
      </c>
      <c r="C6" s="262" t="s">
        <v>59</v>
      </c>
      <c r="D6" s="151">
        <v>89</v>
      </c>
      <c r="E6" s="151">
        <v>91</v>
      </c>
      <c r="F6" s="151">
        <v>95</v>
      </c>
      <c r="G6" s="151">
        <v>87</v>
      </c>
      <c r="H6" s="152">
        <v>82</v>
      </c>
      <c r="I6" s="151">
        <v>82</v>
      </c>
      <c r="J6" s="265">
        <v>92</v>
      </c>
      <c r="K6" s="70"/>
      <c r="L6" s="483"/>
      <c r="M6" s="166" t="s">
        <v>119</v>
      </c>
      <c r="N6" s="152" t="s">
        <v>59</v>
      </c>
      <c r="O6" s="153">
        <f t="shared" ref="O6:P6" si="22">(D6-$D$6)/$D$6*100</f>
        <v>0</v>
      </c>
      <c r="P6" s="153">
        <f t="shared" si="22"/>
        <v>2.2471910112359552</v>
      </c>
      <c r="Q6" s="153">
        <f t="shared" ref="Q6" si="23">(F6-$D$6)/$D$6*100</f>
        <v>6.7415730337078648</v>
      </c>
      <c r="R6" s="153">
        <f t="shared" ref="R6" si="24">(G6-$D$6)/$D$6*100</f>
        <v>-2.2471910112359552</v>
      </c>
      <c r="S6" s="153">
        <f t="shared" ref="S6" si="25">(H6-$D$6)/$D$6*100</f>
        <v>-7.8651685393258424</v>
      </c>
      <c r="T6" s="153">
        <f t="shared" ref="T6" si="26">(I6-$D$6)/$D$6*100</f>
        <v>-7.8651685393258424</v>
      </c>
      <c r="U6" s="165">
        <f t="shared" ref="U6" si="27">(J6-$D$6)/$D$6*100</f>
        <v>3.3707865168539324</v>
      </c>
      <c r="W6" s="483"/>
      <c r="X6" s="166" t="s">
        <v>119</v>
      </c>
      <c r="Y6" s="152" t="s">
        <v>59</v>
      </c>
      <c r="Z6" s="153">
        <v>0</v>
      </c>
      <c r="AA6" s="153">
        <f>E6-$D$6</f>
        <v>2</v>
      </c>
      <c r="AB6" s="153">
        <f t="shared" ref="AB6" si="28">F6-$D$6</f>
        <v>6</v>
      </c>
      <c r="AC6" s="153">
        <f t="shared" ref="AC6" si="29">G6-$D$6</f>
        <v>-2</v>
      </c>
      <c r="AD6" s="153">
        <f t="shared" ref="AD6" si="30">H6-$D$6</f>
        <v>-7</v>
      </c>
      <c r="AE6" s="153">
        <f t="shared" ref="AE6" si="31">I6-$D$6</f>
        <v>-7</v>
      </c>
      <c r="AF6" s="165">
        <f t="shared" ref="AF6" si="32">J6-$D$6</f>
        <v>3</v>
      </c>
    </row>
    <row r="7" spans="1:32">
      <c r="A7" s="483"/>
      <c r="B7" s="166" t="s">
        <v>120</v>
      </c>
      <c r="C7" s="262" t="s">
        <v>60</v>
      </c>
      <c r="D7" s="151">
        <v>99</v>
      </c>
      <c r="E7" s="151">
        <v>109</v>
      </c>
      <c r="F7" s="151">
        <v>105</v>
      </c>
      <c r="G7" s="151">
        <v>108</v>
      </c>
      <c r="H7" s="152">
        <v>90</v>
      </c>
      <c r="I7" s="151">
        <v>97</v>
      </c>
      <c r="J7" s="265">
        <v>101</v>
      </c>
      <c r="K7" s="70"/>
      <c r="L7" s="483"/>
      <c r="M7" s="166" t="s">
        <v>120</v>
      </c>
      <c r="N7" s="152" t="s">
        <v>60</v>
      </c>
      <c r="O7" s="153">
        <f t="shared" ref="O7:P7" si="33">(D7-$D$7)/$D$7*100</f>
        <v>0</v>
      </c>
      <c r="P7" s="153">
        <f t="shared" si="33"/>
        <v>10.1010101010101</v>
      </c>
      <c r="Q7" s="153">
        <f t="shared" ref="Q7" si="34">(F7-$D$7)/$D$7*100</f>
        <v>6.0606060606060606</v>
      </c>
      <c r="R7" s="153">
        <f t="shared" ref="R7" si="35">(G7-$D$7)/$D$7*100</f>
        <v>9.0909090909090917</v>
      </c>
      <c r="S7" s="153">
        <f t="shared" ref="S7" si="36">(H7-$D$7)/$D$7*100</f>
        <v>-9.0909090909090917</v>
      </c>
      <c r="T7" s="153">
        <f t="shared" ref="T7" si="37">(I7-$D$7)/$D$7*100</f>
        <v>-2.0202020202020203</v>
      </c>
      <c r="U7" s="165">
        <f t="shared" ref="U7" si="38">(J7-$D$7)/$D$7*100</f>
        <v>2.0202020202020203</v>
      </c>
      <c r="W7" s="483"/>
      <c r="X7" s="166" t="s">
        <v>120</v>
      </c>
      <c r="Y7" s="152" t="s">
        <v>60</v>
      </c>
      <c r="Z7" s="153">
        <v>0</v>
      </c>
      <c r="AA7" s="153">
        <f>E7-$D$7</f>
        <v>10</v>
      </c>
      <c r="AB7" s="153">
        <f t="shared" ref="AB7" si="39">F7-$D$7</f>
        <v>6</v>
      </c>
      <c r="AC7" s="153">
        <f t="shared" ref="AC7" si="40">G7-$D$7</f>
        <v>9</v>
      </c>
      <c r="AD7" s="153">
        <f t="shared" ref="AD7" si="41">H7-$D$7</f>
        <v>-9</v>
      </c>
      <c r="AE7" s="153">
        <f t="shared" ref="AE7" si="42">I7-$D$7</f>
        <v>-2</v>
      </c>
      <c r="AF7" s="165">
        <f t="shared" ref="AF7" si="43">J7-$D$7</f>
        <v>2</v>
      </c>
    </row>
    <row r="8" spans="1:32">
      <c r="A8" s="483"/>
      <c r="B8" s="166" t="s">
        <v>121</v>
      </c>
      <c r="C8" s="262" t="s">
        <v>61</v>
      </c>
      <c r="D8" s="151">
        <v>81</v>
      </c>
      <c r="E8" s="151">
        <v>89</v>
      </c>
      <c r="F8" s="151">
        <v>82</v>
      </c>
      <c r="G8" s="151">
        <v>79</v>
      </c>
      <c r="H8" s="152">
        <v>74</v>
      </c>
      <c r="I8" s="151">
        <v>79</v>
      </c>
      <c r="J8" s="265">
        <v>84</v>
      </c>
      <c r="K8" s="70"/>
      <c r="L8" s="483"/>
      <c r="M8" s="166" t="s">
        <v>121</v>
      </c>
      <c r="N8" s="152" t="s">
        <v>61</v>
      </c>
      <c r="O8" s="153">
        <f t="shared" ref="O8:P8" si="44">(D8-$D$8)/$D$8*100</f>
        <v>0</v>
      </c>
      <c r="P8" s="153">
        <f t="shared" si="44"/>
        <v>9.8765432098765427</v>
      </c>
      <c r="Q8" s="153">
        <f t="shared" ref="Q8" si="45">(F8-$D$8)/$D$8*100</f>
        <v>1.2345679012345678</v>
      </c>
      <c r="R8" s="153">
        <f t="shared" ref="R8" si="46">(G8-$D$8)/$D$8*100</f>
        <v>-2.4691358024691357</v>
      </c>
      <c r="S8" s="153">
        <f t="shared" ref="S8" si="47">(H8-$D$8)/$D$8*100</f>
        <v>-8.6419753086419746</v>
      </c>
      <c r="T8" s="153">
        <f t="shared" ref="T8" si="48">(I8-$D$8)/$D$8*100</f>
        <v>-2.4691358024691357</v>
      </c>
      <c r="U8" s="165">
        <f t="shared" ref="U8" si="49">(J8-$D$8)/$D$8*100</f>
        <v>3.7037037037037033</v>
      </c>
      <c r="W8" s="483"/>
      <c r="X8" s="166" t="s">
        <v>121</v>
      </c>
      <c r="Y8" s="152" t="s">
        <v>61</v>
      </c>
      <c r="Z8" s="153">
        <v>0</v>
      </c>
      <c r="AA8" s="153">
        <f>E8-$D$8</f>
        <v>8</v>
      </c>
      <c r="AB8" s="153">
        <f t="shared" ref="AB8" si="50">F8-$D$8</f>
        <v>1</v>
      </c>
      <c r="AC8" s="153">
        <f t="shared" ref="AC8" si="51">G8-$D$8</f>
        <v>-2</v>
      </c>
      <c r="AD8" s="153">
        <f t="shared" ref="AD8" si="52">H8-$D$8</f>
        <v>-7</v>
      </c>
      <c r="AE8" s="153">
        <f t="shared" ref="AE8" si="53">I8-$D$8</f>
        <v>-2</v>
      </c>
      <c r="AF8" s="165">
        <f t="shared" ref="AF8" si="54">J8-$D$8</f>
        <v>3</v>
      </c>
    </row>
    <row r="9" spans="1:32">
      <c r="A9" s="483"/>
      <c r="B9" s="166" t="s">
        <v>105</v>
      </c>
      <c r="C9" s="262" t="s">
        <v>62</v>
      </c>
      <c r="D9" s="151">
        <v>98</v>
      </c>
      <c r="E9" s="151">
        <v>90</v>
      </c>
      <c r="F9" s="151">
        <v>90</v>
      </c>
      <c r="G9" s="151">
        <v>94</v>
      </c>
      <c r="H9" s="152">
        <v>85</v>
      </c>
      <c r="I9" s="151">
        <v>80</v>
      </c>
      <c r="J9" s="265">
        <v>82</v>
      </c>
      <c r="K9" s="70"/>
      <c r="L9" s="483"/>
      <c r="M9" s="166" t="s">
        <v>105</v>
      </c>
      <c r="N9" s="152" t="s">
        <v>62</v>
      </c>
      <c r="O9" s="153">
        <f t="shared" ref="O9:P9" si="55">(D9-$D$9)/$D$9*100</f>
        <v>0</v>
      </c>
      <c r="P9" s="153">
        <f t="shared" si="55"/>
        <v>-8.1632653061224492</v>
      </c>
      <c r="Q9" s="153">
        <f t="shared" ref="Q9" si="56">(F9-$D$9)/$D$9*100</f>
        <v>-8.1632653061224492</v>
      </c>
      <c r="R9" s="153">
        <f t="shared" ref="R9" si="57">(G9-$D$9)/$D$9*100</f>
        <v>-4.0816326530612246</v>
      </c>
      <c r="S9" s="153">
        <f t="shared" ref="S9" si="58">(H9-$D$9)/$D$9*100</f>
        <v>-13.26530612244898</v>
      </c>
      <c r="T9" s="153">
        <f t="shared" ref="T9" si="59">(I9-$D$9)/$D$9*100</f>
        <v>-18.367346938775512</v>
      </c>
      <c r="U9" s="165">
        <f t="shared" ref="U9" si="60">(J9-$D$9)/$D$9*100</f>
        <v>-16.326530612244898</v>
      </c>
      <c r="W9" s="483"/>
      <c r="X9" s="166" t="s">
        <v>105</v>
      </c>
      <c r="Y9" s="152" t="s">
        <v>62</v>
      </c>
      <c r="Z9" s="153">
        <v>0</v>
      </c>
      <c r="AA9" s="153">
        <f>E9-$D$9</f>
        <v>-8</v>
      </c>
      <c r="AB9" s="153">
        <f t="shared" ref="AB9" si="61">F9-$D$9</f>
        <v>-8</v>
      </c>
      <c r="AC9" s="153">
        <f t="shared" ref="AC9" si="62">G9-$D$9</f>
        <v>-4</v>
      </c>
      <c r="AD9" s="153">
        <f t="shared" ref="AD9" si="63">H9-$D$9</f>
        <v>-13</v>
      </c>
      <c r="AE9" s="153">
        <f t="shared" ref="AE9" si="64">I9-$D$9</f>
        <v>-18</v>
      </c>
      <c r="AF9" s="165">
        <f t="shared" ref="AF9" si="65">J9-$D$9</f>
        <v>-16</v>
      </c>
    </row>
    <row r="10" spans="1:32">
      <c r="A10" s="483"/>
      <c r="B10" s="166" t="s">
        <v>117</v>
      </c>
      <c r="C10" s="262" t="s">
        <v>63</v>
      </c>
      <c r="D10" s="151">
        <v>83</v>
      </c>
      <c r="E10" s="151">
        <v>81</v>
      </c>
      <c r="F10" s="151">
        <v>75</v>
      </c>
      <c r="G10" s="151">
        <v>83</v>
      </c>
      <c r="H10" s="152">
        <v>72</v>
      </c>
      <c r="I10" s="151">
        <v>78</v>
      </c>
      <c r="J10" s="265">
        <v>79</v>
      </c>
      <c r="K10" s="70"/>
      <c r="L10" s="483"/>
      <c r="M10" s="166" t="s">
        <v>117</v>
      </c>
      <c r="N10" s="152" t="s">
        <v>63</v>
      </c>
      <c r="O10" s="153">
        <f t="shared" ref="O10:P10" si="66">(D10-$D$10)/$D$10*100</f>
        <v>0</v>
      </c>
      <c r="P10" s="153">
        <f t="shared" si="66"/>
        <v>-2.4096385542168677</v>
      </c>
      <c r="Q10" s="153">
        <f t="shared" ref="Q10" si="67">(F10-$D$10)/$D$10*100</f>
        <v>-9.6385542168674707</v>
      </c>
      <c r="R10" s="153">
        <f t="shared" ref="R10" si="68">(G10-$D$10)/$D$10*100</f>
        <v>0</v>
      </c>
      <c r="S10" s="153">
        <f t="shared" ref="S10" si="69">(H10-$D$10)/$D$10*100</f>
        <v>-13.253012048192772</v>
      </c>
      <c r="T10" s="153">
        <f t="shared" ref="T10" si="70">(I10-$D$10)/$D$10*100</f>
        <v>-6.024096385542169</v>
      </c>
      <c r="U10" s="165">
        <f t="shared" ref="U10" si="71">(J10-$D$10)/$D$10*100</f>
        <v>-4.8192771084337354</v>
      </c>
      <c r="W10" s="483"/>
      <c r="X10" s="166" t="s">
        <v>117</v>
      </c>
      <c r="Y10" s="152" t="s">
        <v>63</v>
      </c>
      <c r="Z10" s="153">
        <v>0</v>
      </c>
      <c r="AA10" s="153">
        <f>E10-$D$10</f>
        <v>-2</v>
      </c>
      <c r="AB10" s="153">
        <f t="shared" ref="AB10" si="72">F10-$D$10</f>
        <v>-8</v>
      </c>
      <c r="AC10" s="153">
        <f t="shared" ref="AC10" si="73">G10-$D$10</f>
        <v>0</v>
      </c>
      <c r="AD10" s="153">
        <f t="shared" ref="AD10" si="74">H10-$D$10</f>
        <v>-11</v>
      </c>
      <c r="AE10" s="153">
        <f t="shared" ref="AE10" si="75">I10-$D$10</f>
        <v>-5</v>
      </c>
      <c r="AF10" s="165">
        <f t="shared" ref="AF10" si="76">J10-$D$10</f>
        <v>-4</v>
      </c>
    </row>
    <row r="11" spans="1:32">
      <c r="A11" s="484"/>
      <c r="B11" s="257" t="s">
        <v>118</v>
      </c>
      <c r="C11" s="263" t="s">
        <v>64</v>
      </c>
      <c r="D11" s="266">
        <v>82</v>
      </c>
      <c r="E11" s="266">
        <v>81</v>
      </c>
      <c r="F11" s="266">
        <v>71</v>
      </c>
      <c r="G11" s="266"/>
      <c r="H11" s="198"/>
      <c r="I11" s="267"/>
      <c r="J11" s="268">
        <v>109</v>
      </c>
      <c r="K11" s="70" t="s">
        <v>136</v>
      </c>
      <c r="L11" s="484"/>
      <c r="M11" s="197" t="s">
        <v>118</v>
      </c>
      <c r="N11" s="198" t="s">
        <v>64</v>
      </c>
      <c r="O11" s="199">
        <f>(D11-$D$11)/$D$11*100</f>
        <v>0</v>
      </c>
      <c r="P11" s="199">
        <f>(E11-$D$11)/$D$11*100</f>
        <v>-1.2195121951219512</v>
      </c>
      <c r="Q11" s="199">
        <f t="shared" ref="Q11:U11" si="77">(F11-$D$11)/$D$11*100</f>
        <v>-13.414634146341465</v>
      </c>
      <c r="R11" s="199"/>
      <c r="S11" s="199"/>
      <c r="T11" s="199"/>
      <c r="U11" s="200">
        <f t="shared" si="77"/>
        <v>32.926829268292686</v>
      </c>
      <c r="W11" s="484"/>
      <c r="X11" s="197" t="s">
        <v>118</v>
      </c>
      <c r="Y11" s="198" t="s">
        <v>64</v>
      </c>
      <c r="Z11" s="199">
        <v>0</v>
      </c>
      <c r="AA11" s="199">
        <f>E11-$D$11</f>
        <v>-1</v>
      </c>
      <c r="AB11" s="199">
        <f t="shared" ref="AB11" si="78">F11-$D$11</f>
        <v>-11</v>
      </c>
      <c r="AC11" s="199"/>
      <c r="AD11" s="199"/>
      <c r="AE11" s="199"/>
      <c r="AF11" s="200">
        <f t="shared" ref="AF11" si="79">J11-$D$11</f>
        <v>27</v>
      </c>
    </row>
    <row r="12" spans="1:32" ht="23.25" customHeight="1">
      <c r="A12" s="120" t="s">
        <v>198</v>
      </c>
      <c r="B12" s="250" t="s">
        <v>127</v>
      </c>
      <c r="C12" s="250" t="s">
        <v>15</v>
      </c>
      <c r="D12" s="211" t="s">
        <v>166</v>
      </c>
      <c r="E12" s="129" t="s">
        <v>83</v>
      </c>
      <c r="F12" s="129" t="s">
        <v>114</v>
      </c>
      <c r="G12" s="129" t="s">
        <v>138</v>
      </c>
      <c r="H12" s="129" t="s">
        <v>142</v>
      </c>
      <c r="I12" s="129" t="s">
        <v>146</v>
      </c>
      <c r="J12" s="129" t="s">
        <v>164</v>
      </c>
      <c r="L12" s="120" t="s">
        <v>198</v>
      </c>
      <c r="M12" s="250" t="s">
        <v>127</v>
      </c>
      <c r="N12" s="250" t="s">
        <v>15</v>
      </c>
      <c r="O12" s="211" t="s">
        <v>211</v>
      </c>
      <c r="P12" s="129" t="s">
        <v>83</v>
      </c>
      <c r="Q12" s="129" t="s">
        <v>114</v>
      </c>
      <c r="R12" s="129" t="s">
        <v>138</v>
      </c>
      <c r="S12" s="129" t="s">
        <v>142</v>
      </c>
      <c r="T12" s="129" t="s">
        <v>146</v>
      </c>
      <c r="U12" s="129" t="s">
        <v>164</v>
      </c>
      <c r="W12" s="120" t="s">
        <v>198</v>
      </c>
      <c r="X12" s="250" t="s">
        <v>127</v>
      </c>
      <c r="Y12" s="250" t="s">
        <v>15</v>
      </c>
      <c r="Z12" s="211" t="s">
        <v>166</v>
      </c>
      <c r="AA12" s="129" t="s">
        <v>83</v>
      </c>
      <c r="AB12" s="129" t="s">
        <v>114</v>
      </c>
      <c r="AC12" s="129" t="s">
        <v>138</v>
      </c>
      <c r="AD12" s="129" t="s">
        <v>142</v>
      </c>
      <c r="AE12" s="129" t="s">
        <v>146</v>
      </c>
      <c r="AF12" s="129" t="s">
        <v>164</v>
      </c>
    </row>
    <row r="13" spans="1:32">
      <c r="A13" s="487" t="s">
        <v>197</v>
      </c>
      <c r="B13" s="171" t="s">
        <v>180</v>
      </c>
      <c r="C13" s="161" t="s">
        <v>188</v>
      </c>
      <c r="D13" s="220">
        <v>93</v>
      </c>
      <c r="E13" s="172">
        <v>80</v>
      </c>
      <c r="F13" s="220">
        <v>80</v>
      </c>
      <c r="G13" s="220">
        <v>78</v>
      </c>
      <c r="H13" s="220">
        <v>89</v>
      </c>
      <c r="I13" s="220">
        <v>92</v>
      </c>
      <c r="J13" s="186">
        <v>80</v>
      </c>
      <c r="L13" s="487" t="s">
        <v>197</v>
      </c>
      <c r="M13" s="171" t="s">
        <v>180</v>
      </c>
      <c r="N13" s="161" t="s">
        <v>188</v>
      </c>
      <c r="O13" s="162">
        <f t="shared" ref="O13:U13" si="80">(D13-$D$13)/$D$13*100</f>
        <v>0</v>
      </c>
      <c r="P13" s="162">
        <f t="shared" si="80"/>
        <v>-13.978494623655912</v>
      </c>
      <c r="Q13" s="162">
        <f t="shared" si="80"/>
        <v>-13.978494623655912</v>
      </c>
      <c r="R13" s="162">
        <f t="shared" si="80"/>
        <v>-16.129032258064516</v>
      </c>
      <c r="S13" s="162">
        <f t="shared" si="80"/>
        <v>-4.3010752688172049</v>
      </c>
      <c r="T13" s="162">
        <f t="shared" si="80"/>
        <v>-1.0752688172043012</v>
      </c>
      <c r="U13" s="163">
        <f t="shared" si="80"/>
        <v>-13.978494623655912</v>
      </c>
      <c r="W13" s="487" t="s">
        <v>197</v>
      </c>
      <c r="X13" s="171" t="s">
        <v>180</v>
      </c>
      <c r="Y13" s="161" t="s">
        <v>188</v>
      </c>
      <c r="Z13" s="162">
        <v>0</v>
      </c>
      <c r="AA13" s="162">
        <f t="shared" ref="AA13:AF13" si="81">E13-$D$13</f>
        <v>-13</v>
      </c>
      <c r="AB13" s="162">
        <f t="shared" si="81"/>
        <v>-13</v>
      </c>
      <c r="AC13" s="162">
        <f t="shared" si="81"/>
        <v>-15</v>
      </c>
      <c r="AD13" s="162">
        <f t="shared" si="81"/>
        <v>-4</v>
      </c>
      <c r="AE13" s="162">
        <f t="shared" si="81"/>
        <v>-1</v>
      </c>
      <c r="AF13" s="163">
        <f t="shared" si="81"/>
        <v>-13</v>
      </c>
    </row>
    <row r="14" spans="1:32">
      <c r="A14" s="483"/>
      <c r="B14" s="166" t="s">
        <v>181</v>
      </c>
      <c r="C14" s="152" t="s">
        <v>189</v>
      </c>
      <c r="D14" s="151">
        <v>82</v>
      </c>
      <c r="E14" s="154">
        <v>81</v>
      </c>
      <c r="F14" s="151">
        <v>83</v>
      </c>
      <c r="G14" s="151">
        <v>84</v>
      </c>
      <c r="H14" s="151">
        <v>84</v>
      </c>
      <c r="I14" s="151">
        <v>81</v>
      </c>
      <c r="J14" s="187">
        <v>85</v>
      </c>
      <c r="L14" s="483"/>
      <c r="M14" s="166" t="s">
        <v>181</v>
      </c>
      <c r="N14" s="152" t="s">
        <v>189</v>
      </c>
      <c r="O14" s="153">
        <f t="shared" ref="O14:U14" si="82">(D14-$D$14)/$D$14*100</f>
        <v>0</v>
      </c>
      <c r="P14" s="153">
        <f t="shared" si="82"/>
        <v>-1.2195121951219512</v>
      </c>
      <c r="Q14" s="153">
        <f t="shared" si="82"/>
        <v>1.2195121951219512</v>
      </c>
      <c r="R14" s="153">
        <f t="shared" si="82"/>
        <v>2.4390243902439024</v>
      </c>
      <c r="S14" s="153">
        <f t="shared" si="82"/>
        <v>2.4390243902439024</v>
      </c>
      <c r="T14" s="153">
        <f t="shared" si="82"/>
        <v>-1.2195121951219512</v>
      </c>
      <c r="U14" s="165">
        <f t="shared" si="82"/>
        <v>3.6585365853658534</v>
      </c>
      <c r="W14" s="483"/>
      <c r="X14" s="166" t="s">
        <v>181</v>
      </c>
      <c r="Y14" s="152" t="s">
        <v>189</v>
      </c>
      <c r="Z14" s="153">
        <v>0</v>
      </c>
      <c r="AA14" s="153">
        <f t="shared" ref="AA14:AF14" si="83">E14-$D$14</f>
        <v>-1</v>
      </c>
      <c r="AB14" s="153">
        <f t="shared" si="83"/>
        <v>1</v>
      </c>
      <c r="AC14" s="153">
        <f t="shared" si="83"/>
        <v>2</v>
      </c>
      <c r="AD14" s="153">
        <f t="shared" si="83"/>
        <v>2</v>
      </c>
      <c r="AE14" s="153">
        <f t="shared" si="83"/>
        <v>-1</v>
      </c>
      <c r="AF14" s="165">
        <f t="shared" si="83"/>
        <v>3</v>
      </c>
    </row>
    <row r="15" spans="1:32">
      <c r="A15" s="483"/>
      <c r="B15" s="166" t="s">
        <v>182</v>
      </c>
      <c r="C15" s="152" t="s">
        <v>190</v>
      </c>
      <c r="D15" s="151">
        <v>82</v>
      </c>
      <c r="E15" s="154">
        <v>94</v>
      </c>
      <c r="F15" s="151">
        <v>84</v>
      </c>
      <c r="G15" s="151">
        <v>80</v>
      </c>
      <c r="H15" s="151">
        <v>96</v>
      </c>
      <c r="I15" s="151">
        <v>86</v>
      </c>
      <c r="J15" s="187">
        <v>95</v>
      </c>
      <c r="L15" s="483"/>
      <c r="M15" s="166" t="s">
        <v>182</v>
      </c>
      <c r="N15" s="152" t="s">
        <v>190</v>
      </c>
      <c r="O15" s="153">
        <f t="shared" ref="O15:U15" si="84">(D15-$D$15)/$D$15*100</f>
        <v>0</v>
      </c>
      <c r="P15" s="153">
        <f t="shared" si="84"/>
        <v>14.634146341463413</v>
      </c>
      <c r="Q15" s="153">
        <f t="shared" si="84"/>
        <v>2.4390243902439024</v>
      </c>
      <c r="R15" s="153">
        <f t="shared" si="84"/>
        <v>-2.4390243902439024</v>
      </c>
      <c r="S15" s="153">
        <f t="shared" si="84"/>
        <v>17.073170731707318</v>
      </c>
      <c r="T15" s="153">
        <f t="shared" si="84"/>
        <v>4.8780487804878048</v>
      </c>
      <c r="U15" s="165">
        <f t="shared" si="84"/>
        <v>15.853658536585366</v>
      </c>
      <c r="W15" s="483"/>
      <c r="X15" s="166" t="s">
        <v>182</v>
      </c>
      <c r="Y15" s="152" t="s">
        <v>190</v>
      </c>
      <c r="Z15" s="153">
        <v>0</v>
      </c>
      <c r="AA15" s="153">
        <f t="shared" ref="AA15:AF15" si="85">E15-$D$15</f>
        <v>12</v>
      </c>
      <c r="AB15" s="153">
        <f t="shared" si="85"/>
        <v>2</v>
      </c>
      <c r="AC15" s="153">
        <f t="shared" si="85"/>
        <v>-2</v>
      </c>
      <c r="AD15" s="153">
        <f t="shared" si="85"/>
        <v>14</v>
      </c>
      <c r="AE15" s="153">
        <f t="shared" si="85"/>
        <v>4</v>
      </c>
      <c r="AF15" s="165">
        <f t="shared" si="85"/>
        <v>13</v>
      </c>
    </row>
    <row r="16" spans="1:32">
      <c r="A16" s="483"/>
      <c r="B16" s="166" t="s">
        <v>183</v>
      </c>
      <c r="C16" s="152" t="s">
        <v>191</v>
      </c>
      <c r="D16" s="151">
        <v>80</v>
      </c>
      <c r="E16" s="154">
        <v>98</v>
      </c>
      <c r="F16" s="151">
        <v>85</v>
      </c>
      <c r="G16" s="151">
        <v>89</v>
      </c>
      <c r="H16" s="151">
        <v>92</v>
      </c>
      <c r="I16" s="151">
        <v>96</v>
      </c>
      <c r="J16" s="187">
        <v>101</v>
      </c>
      <c r="L16" s="483"/>
      <c r="M16" s="166" t="s">
        <v>183</v>
      </c>
      <c r="N16" s="152" t="s">
        <v>191</v>
      </c>
      <c r="O16" s="153">
        <f t="shared" ref="O16:U16" si="86">(D16-$D$16)/$D$16*100</f>
        <v>0</v>
      </c>
      <c r="P16" s="153">
        <f t="shared" si="86"/>
        <v>22.5</v>
      </c>
      <c r="Q16" s="153">
        <f t="shared" si="86"/>
        <v>6.25</v>
      </c>
      <c r="R16" s="153">
        <f t="shared" si="86"/>
        <v>11.25</v>
      </c>
      <c r="S16" s="153">
        <f t="shared" si="86"/>
        <v>15</v>
      </c>
      <c r="T16" s="153">
        <f t="shared" si="86"/>
        <v>20</v>
      </c>
      <c r="U16" s="165">
        <f t="shared" si="86"/>
        <v>26.25</v>
      </c>
      <c r="W16" s="483"/>
      <c r="X16" s="166" t="s">
        <v>183</v>
      </c>
      <c r="Y16" s="152" t="s">
        <v>191</v>
      </c>
      <c r="Z16" s="153">
        <v>0</v>
      </c>
      <c r="AA16" s="153">
        <f t="shared" ref="AA16:AF16" si="87">E16-$D$16</f>
        <v>18</v>
      </c>
      <c r="AB16" s="153">
        <f t="shared" si="87"/>
        <v>5</v>
      </c>
      <c r="AC16" s="153">
        <f t="shared" si="87"/>
        <v>9</v>
      </c>
      <c r="AD16" s="153">
        <f t="shared" si="87"/>
        <v>12</v>
      </c>
      <c r="AE16" s="153">
        <f t="shared" si="87"/>
        <v>16</v>
      </c>
      <c r="AF16" s="165">
        <f t="shared" si="87"/>
        <v>21</v>
      </c>
    </row>
    <row r="17" spans="1:32">
      <c r="A17" s="483"/>
      <c r="B17" s="166" t="s">
        <v>184</v>
      </c>
      <c r="C17" s="152" t="s">
        <v>192</v>
      </c>
      <c r="D17" s="151">
        <v>85</v>
      </c>
      <c r="E17" s="154">
        <v>89</v>
      </c>
      <c r="F17" s="151">
        <v>94</v>
      </c>
      <c r="G17" s="151">
        <v>87</v>
      </c>
      <c r="H17" s="151">
        <v>92</v>
      </c>
      <c r="I17" s="151">
        <v>95</v>
      </c>
      <c r="J17" s="187">
        <v>88</v>
      </c>
      <c r="L17" s="483"/>
      <c r="M17" s="166" t="s">
        <v>184</v>
      </c>
      <c r="N17" s="152" t="s">
        <v>192</v>
      </c>
      <c r="O17" s="153">
        <f t="shared" ref="O17:U17" si="88">(D17-$D$17)/$D$17*100</f>
        <v>0</v>
      </c>
      <c r="P17" s="153">
        <f t="shared" si="88"/>
        <v>4.7058823529411766</v>
      </c>
      <c r="Q17" s="153">
        <f t="shared" si="88"/>
        <v>10.588235294117647</v>
      </c>
      <c r="R17" s="153">
        <f t="shared" si="88"/>
        <v>2.3529411764705883</v>
      </c>
      <c r="S17" s="153">
        <f t="shared" si="88"/>
        <v>8.235294117647058</v>
      </c>
      <c r="T17" s="153">
        <f t="shared" si="88"/>
        <v>11.76470588235294</v>
      </c>
      <c r="U17" s="165">
        <f t="shared" si="88"/>
        <v>3.5294117647058822</v>
      </c>
      <c r="W17" s="483"/>
      <c r="X17" s="166" t="s">
        <v>184</v>
      </c>
      <c r="Y17" s="152" t="s">
        <v>192</v>
      </c>
      <c r="Z17" s="153">
        <v>0</v>
      </c>
      <c r="AA17" s="153">
        <f t="shared" ref="AA17:AF17" si="89">E17-$D$17</f>
        <v>4</v>
      </c>
      <c r="AB17" s="153">
        <f t="shared" si="89"/>
        <v>9</v>
      </c>
      <c r="AC17" s="153">
        <f t="shared" si="89"/>
        <v>2</v>
      </c>
      <c r="AD17" s="153">
        <f t="shared" si="89"/>
        <v>7</v>
      </c>
      <c r="AE17" s="153">
        <f t="shared" si="89"/>
        <v>10</v>
      </c>
      <c r="AF17" s="165">
        <f t="shared" si="89"/>
        <v>3</v>
      </c>
    </row>
    <row r="18" spans="1:32">
      <c r="A18" s="483"/>
      <c r="B18" s="166" t="s">
        <v>172</v>
      </c>
      <c r="C18" s="152" t="s">
        <v>193</v>
      </c>
      <c r="D18" s="151">
        <v>92</v>
      </c>
      <c r="E18" s="154">
        <v>91</v>
      </c>
      <c r="F18" s="151">
        <v>85</v>
      </c>
      <c r="G18" s="151">
        <v>85</v>
      </c>
      <c r="H18" s="151">
        <v>84</v>
      </c>
      <c r="I18" s="151">
        <v>84</v>
      </c>
      <c r="J18" s="187">
        <v>99</v>
      </c>
      <c r="L18" s="483"/>
      <c r="M18" s="166" t="s">
        <v>172</v>
      </c>
      <c r="N18" s="152" t="s">
        <v>193</v>
      </c>
      <c r="O18" s="153">
        <f t="shared" ref="O18:U18" si="90">(D18-$D$18)/$D$18*100</f>
        <v>0</v>
      </c>
      <c r="P18" s="153">
        <f t="shared" si="90"/>
        <v>-1.0869565217391304</v>
      </c>
      <c r="Q18" s="153">
        <f t="shared" si="90"/>
        <v>-7.608695652173914</v>
      </c>
      <c r="R18" s="153">
        <f t="shared" si="90"/>
        <v>-7.608695652173914</v>
      </c>
      <c r="S18" s="153">
        <f t="shared" si="90"/>
        <v>-8.695652173913043</v>
      </c>
      <c r="T18" s="153">
        <f t="shared" si="90"/>
        <v>-8.695652173913043</v>
      </c>
      <c r="U18" s="165">
        <f t="shared" si="90"/>
        <v>7.608695652173914</v>
      </c>
      <c r="W18" s="483"/>
      <c r="X18" s="166" t="s">
        <v>172</v>
      </c>
      <c r="Y18" s="152" t="s">
        <v>193</v>
      </c>
      <c r="Z18" s="153">
        <v>0</v>
      </c>
      <c r="AA18" s="153">
        <f t="shared" ref="AA18:AF18" si="91">E18-$D$18</f>
        <v>-1</v>
      </c>
      <c r="AB18" s="153">
        <f t="shared" si="91"/>
        <v>-7</v>
      </c>
      <c r="AC18" s="153">
        <f t="shared" si="91"/>
        <v>-7</v>
      </c>
      <c r="AD18" s="153">
        <f t="shared" si="91"/>
        <v>-8</v>
      </c>
      <c r="AE18" s="153">
        <f t="shared" si="91"/>
        <v>-8</v>
      </c>
      <c r="AF18" s="165">
        <f t="shared" si="91"/>
        <v>7</v>
      </c>
    </row>
    <row r="19" spans="1:32">
      <c r="A19" s="483"/>
      <c r="B19" s="166" t="s">
        <v>174</v>
      </c>
      <c r="C19" s="152" t="s">
        <v>194</v>
      </c>
      <c r="D19" s="151">
        <v>82</v>
      </c>
      <c r="E19" s="154">
        <v>80</v>
      </c>
      <c r="F19" s="151">
        <v>74</v>
      </c>
      <c r="G19" s="151">
        <v>78</v>
      </c>
      <c r="H19" s="151">
        <v>77</v>
      </c>
      <c r="I19" s="151">
        <v>80</v>
      </c>
      <c r="J19" s="187">
        <v>81</v>
      </c>
      <c r="L19" s="483"/>
      <c r="M19" s="166" t="s">
        <v>174</v>
      </c>
      <c r="N19" s="152" t="s">
        <v>194</v>
      </c>
      <c r="O19" s="153">
        <f t="shared" ref="O19:U19" si="92">(D19-$D$19)/$D$19*100</f>
        <v>0</v>
      </c>
      <c r="P19" s="153">
        <f t="shared" si="92"/>
        <v>-2.4390243902439024</v>
      </c>
      <c r="Q19" s="153">
        <f t="shared" si="92"/>
        <v>-9.7560975609756095</v>
      </c>
      <c r="R19" s="153">
        <f t="shared" si="92"/>
        <v>-4.8780487804878048</v>
      </c>
      <c r="S19" s="153">
        <f t="shared" si="92"/>
        <v>-6.0975609756097562</v>
      </c>
      <c r="T19" s="153">
        <f t="shared" si="92"/>
        <v>-2.4390243902439024</v>
      </c>
      <c r="U19" s="165">
        <f t="shared" si="92"/>
        <v>-1.2195121951219512</v>
      </c>
      <c r="W19" s="483"/>
      <c r="X19" s="166" t="s">
        <v>174</v>
      </c>
      <c r="Y19" s="152" t="s">
        <v>194</v>
      </c>
      <c r="Z19" s="153">
        <v>0</v>
      </c>
      <c r="AA19" s="153">
        <f t="shared" ref="AA19:AF19" si="93">E19-$D$19</f>
        <v>-2</v>
      </c>
      <c r="AB19" s="153">
        <f t="shared" si="93"/>
        <v>-8</v>
      </c>
      <c r="AC19" s="153">
        <f t="shared" si="93"/>
        <v>-4</v>
      </c>
      <c r="AD19" s="153">
        <f t="shared" si="93"/>
        <v>-5</v>
      </c>
      <c r="AE19" s="153">
        <f t="shared" si="93"/>
        <v>-2</v>
      </c>
      <c r="AF19" s="165">
        <f t="shared" si="93"/>
        <v>-1</v>
      </c>
    </row>
    <row r="20" spans="1:32">
      <c r="A20" s="484"/>
      <c r="B20" s="252" t="s">
        <v>176</v>
      </c>
      <c r="C20" s="223" t="s">
        <v>195</v>
      </c>
      <c r="D20" s="222">
        <v>83</v>
      </c>
      <c r="E20" s="175">
        <v>77</v>
      </c>
      <c r="F20" s="222">
        <v>77</v>
      </c>
      <c r="G20" s="222">
        <v>79</v>
      </c>
      <c r="H20" s="222">
        <v>76</v>
      </c>
      <c r="I20" s="222">
        <v>75</v>
      </c>
      <c r="J20" s="190">
        <v>81</v>
      </c>
      <c r="L20" s="484"/>
      <c r="M20" s="252" t="s">
        <v>176</v>
      </c>
      <c r="N20" s="223" t="s">
        <v>195</v>
      </c>
      <c r="O20" s="169">
        <f t="shared" ref="O20:U20" si="94">(D20-$D$20)/$D$20*100</f>
        <v>0</v>
      </c>
      <c r="P20" s="169">
        <f t="shared" si="94"/>
        <v>-7.2289156626506017</v>
      </c>
      <c r="Q20" s="169">
        <f t="shared" si="94"/>
        <v>-7.2289156626506017</v>
      </c>
      <c r="R20" s="169">
        <f t="shared" si="94"/>
        <v>-4.8192771084337354</v>
      </c>
      <c r="S20" s="169">
        <f t="shared" si="94"/>
        <v>-8.4337349397590362</v>
      </c>
      <c r="T20" s="169">
        <f t="shared" si="94"/>
        <v>-9.6385542168674707</v>
      </c>
      <c r="U20" s="170">
        <f t="shared" si="94"/>
        <v>-2.4096385542168677</v>
      </c>
      <c r="W20" s="484"/>
      <c r="X20" s="252" t="s">
        <v>176</v>
      </c>
      <c r="Y20" s="223" t="s">
        <v>195</v>
      </c>
      <c r="Z20" s="169">
        <v>0</v>
      </c>
      <c r="AA20" s="169">
        <f t="shared" ref="AA20:AF20" si="95">E20-$D$20</f>
        <v>-6</v>
      </c>
      <c r="AB20" s="169">
        <f t="shared" si="95"/>
        <v>-6</v>
      </c>
      <c r="AC20" s="169">
        <f t="shared" si="95"/>
        <v>-4</v>
      </c>
      <c r="AD20" s="169">
        <f t="shared" si="95"/>
        <v>-7</v>
      </c>
      <c r="AE20" s="169">
        <f t="shared" si="95"/>
        <v>-8</v>
      </c>
      <c r="AF20" s="170">
        <f t="shared" si="95"/>
        <v>-2</v>
      </c>
    </row>
    <row r="21" spans="1:32">
      <c r="A21" s="256" t="s">
        <v>198</v>
      </c>
      <c r="B21" s="250" t="s">
        <v>127</v>
      </c>
      <c r="C21" s="250" t="s">
        <v>128</v>
      </c>
      <c r="D21" s="254" t="s">
        <v>166</v>
      </c>
      <c r="E21" s="132" t="s">
        <v>83</v>
      </c>
      <c r="F21" s="132" t="s">
        <v>114</v>
      </c>
      <c r="G21" s="132" t="s">
        <v>138</v>
      </c>
      <c r="H21" s="132" t="s">
        <v>142</v>
      </c>
      <c r="I21" s="132" t="s">
        <v>146</v>
      </c>
      <c r="J21" s="132" t="s">
        <v>164</v>
      </c>
      <c r="L21" s="256" t="s">
        <v>198</v>
      </c>
      <c r="M21" s="250" t="s">
        <v>127</v>
      </c>
      <c r="N21" s="250" t="s">
        <v>128</v>
      </c>
      <c r="O21" s="254" t="s">
        <v>166</v>
      </c>
      <c r="P21" s="132" t="s">
        <v>83</v>
      </c>
      <c r="Q21" s="132" t="s">
        <v>114</v>
      </c>
      <c r="R21" s="132" t="s">
        <v>138</v>
      </c>
      <c r="S21" s="132" t="s">
        <v>142</v>
      </c>
      <c r="T21" s="132" t="s">
        <v>146</v>
      </c>
      <c r="U21" s="132" t="s">
        <v>164</v>
      </c>
      <c r="W21" s="256" t="s">
        <v>198</v>
      </c>
      <c r="X21" s="250" t="s">
        <v>127</v>
      </c>
      <c r="Y21" s="250" t="s">
        <v>128</v>
      </c>
      <c r="Z21" s="254" t="s">
        <v>166</v>
      </c>
      <c r="AA21" s="132" t="s">
        <v>83</v>
      </c>
      <c r="AB21" s="132" t="s">
        <v>114</v>
      </c>
      <c r="AC21" s="132" t="s">
        <v>138</v>
      </c>
      <c r="AD21" s="132" t="s">
        <v>142</v>
      </c>
      <c r="AE21" s="132" t="s">
        <v>146</v>
      </c>
      <c r="AF21" s="132" t="s">
        <v>164</v>
      </c>
    </row>
    <row r="22" spans="1:32">
      <c r="A22" s="487" t="s">
        <v>250</v>
      </c>
      <c r="B22" s="251" t="s">
        <v>234</v>
      </c>
      <c r="C22" s="177" t="s">
        <v>241</v>
      </c>
      <c r="D22" s="161">
        <v>89</v>
      </c>
      <c r="E22" s="161">
        <v>81</v>
      </c>
      <c r="F22" s="161">
        <v>87</v>
      </c>
      <c r="G22" s="161">
        <v>77</v>
      </c>
      <c r="H22" s="161">
        <v>81</v>
      </c>
      <c r="I22" s="161">
        <v>73</v>
      </c>
      <c r="J22" s="264">
        <v>90</v>
      </c>
      <c r="L22" s="487" t="s">
        <v>250</v>
      </c>
      <c r="M22" s="251" t="s">
        <v>234</v>
      </c>
      <c r="N22" s="177" t="s">
        <v>241</v>
      </c>
      <c r="O22" s="162">
        <f t="shared" ref="O22:U22" si="96">(D22-$D$22)/$D$22*100</f>
        <v>0</v>
      </c>
      <c r="P22" s="162">
        <f t="shared" si="96"/>
        <v>-8.9887640449438209</v>
      </c>
      <c r="Q22" s="162">
        <f t="shared" si="96"/>
        <v>-2.2471910112359552</v>
      </c>
      <c r="R22" s="162">
        <f t="shared" si="96"/>
        <v>-13.48314606741573</v>
      </c>
      <c r="S22" s="162">
        <f t="shared" si="96"/>
        <v>-8.9887640449438209</v>
      </c>
      <c r="T22" s="162">
        <f t="shared" si="96"/>
        <v>-17.977528089887642</v>
      </c>
      <c r="U22" s="162">
        <f t="shared" si="96"/>
        <v>1.1235955056179776</v>
      </c>
      <c r="W22" s="487" t="s">
        <v>250</v>
      </c>
      <c r="X22" s="251" t="s">
        <v>234</v>
      </c>
      <c r="Y22" s="177" t="s">
        <v>241</v>
      </c>
      <c r="Z22" s="162">
        <v>0</v>
      </c>
      <c r="AA22" s="162">
        <f t="shared" ref="AA22:AF22" si="97">E22-$D$22</f>
        <v>-8</v>
      </c>
      <c r="AB22" s="162">
        <f t="shared" si="97"/>
        <v>-2</v>
      </c>
      <c r="AC22" s="162">
        <f t="shared" si="97"/>
        <v>-12</v>
      </c>
      <c r="AD22" s="162">
        <f t="shared" si="97"/>
        <v>-8</v>
      </c>
      <c r="AE22" s="162">
        <f t="shared" si="97"/>
        <v>-16</v>
      </c>
      <c r="AF22" s="162">
        <f t="shared" si="97"/>
        <v>1</v>
      </c>
    </row>
    <row r="23" spans="1:32">
      <c r="A23" s="483"/>
      <c r="B23" s="166" t="s">
        <v>235</v>
      </c>
      <c r="C23" s="152" t="s">
        <v>242</v>
      </c>
      <c r="D23" s="152">
        <v>87</v>
      </c>
      <c r="E23" s="152">
        <v>81</v>
      </c>
      <c r="F23" s="151">
        <v>76</v>
      </c>
      <c r="G23" s="152">
        <v>83</v>
      </c>
      <c r="H23" s="152">
        <v>74</v>
      </c>
      <c r="I23" s="151">
        <v>78</v>
      </c>
      <c r="J23" s="229">
        <v>81</v>
      </c>
      <c r="L23" s="483"/>
      <c r="M23" s="166" t="s">
        <v>235</v>
      </c>
      <c r="N23" s="152" t="s">
        <v>242</v>
      </c>
      <c r="O23" s="153">
        <f t="shared" ref="O23:U23" si="98">(D23-$D$23)/$D$23*100</f>
        <v>0</v>
      </c>
      <c r="P23" s="153">
        <f t="shared" si="98"/>
        <v>-6.8965517241379306</v>
      </c>
      <c r="Q23" s="153">
        <f t="shared" si="98"/>
        <v>-12.643678160919542</v>
      </c>
      <c r="R23" s="153">
        <f t="shared" si="98"/>
        <v>-4.5977011494252871</v>
      </c>
      <c r="S23" s="153">
        <f t="shared" si="98"/>
        <v>-14.942528735632186</v>
      </c>
      <c r="T23" s="153">
        <f t="shared" si="98"/>
        <v>-10.344827586206897</v>
      </c>
      <c r="U23" s="153">
        <f t="shared" si="98"/>
        <v>-6.8965517241379306</v>
      </c>
      <c r="W23" s="483"/>
      <c r="X23" s="166" t="s">
        <v>235</v>
      </c>
      <c r="Y23" s="152" t="s">
        <v>242</v>
      </c>
      <c r="Z23" s="153">
        <v>0</v>
      </c>
      <c r="AA23" s="153">
        <f t="shared" ref="AA23:AF23" si="99">E23-$D$23</f>
        <v>-6</v>
      </c>
      <c r="AB23" s="153">
        <f t="shared" si="99"/>
        <v>-11</v>
      </c>
      <c r="AC23" s="153">
        <f t="shared" si="99"/>
        <v>-4</v>
      </c>
      <c r="AD23" s="153">
        <f t="shared" si="99"/>
        <v>-13</v>
      </c>
      <c r="AE23" s="153">
        <f t="shared" si="99"/>
        <v>-9</v>
      </c>
      <c r="AF23" s="153">
        <f t="shared" si="99"/>
        <v>-6</v>
      </c>
    </row>
    <row r="24" spans="1:32">
      <c r="A24" s="483"/>
      <c r="B24" s="166" t="s">
        <v>236</v>
      </c>
      <c r="C24" s="152" t="s">
        <v>243</v>
      </c>
      <c r="D24" s="152">
        <v>96</v>
      </c>
      <c r="E24" s="152">
        <v>90</v>
      </c>
      <c r="F24" s="151">
        <v>78</v>
      </c>
      <c r="G24" s="152">
        <v>85</v>
      </c>
      <c r="H24" s="152">
        <v>82</v>
      </c>
      <c r="I24" s="151">
        <v>85</v>
      </c>
      <c r="J24" s="229">
        <v>88</v>
      </c>
      <c r="L24" s="483"/>
      <c r="M24" s="166" t="s">
        <v>236</v>
      </c>
      <c r="N24" s="152" t="s">
        <v>243</v>
      </c>
      <c r="O24" s="153">
        <f t="shared" ref="O24:U24" si="100">(D24-$D$24)/$D$24*100</f>
        <v>0</v>
      </c>
      <c r="P24" s="153">
        <f t="shared" si="100"/>
        <v>-6.25</v>
      </c>
      <c r="Q24" s="153">
        <f t="shared" si="100"/>
        <v>-18.75</v>
      </c>
      <c r="R24" s="153">
        <f t="shared" si="100"/>
        <v>-11.458333333333332</v>
      </c>
      <c r="S24" s="153">
        <f t="shared" si="100"/>
        <v>-14.583333333333334</v>
      </c>
      <c r="T24" s="153">
        <f t="shared" si="100"/>
        <v>-11.458333333333332</v>
      </c>
      <c r="U24" s="153">
        <f t="shared" si="100"/>
        <v>-8.3333333333333321</v>
      </c>
      <c r="W24" s="483"/>
      <c r="X24" s="166" t="s">
        <v>236</v>
      </c>
      <c r="Y24" s="152" t="s">
        <v>243</v>
      </c>
      <c r="Z24" s="153">
        <v>0</v>
      </c>
      <c r="AA24" s="153">
        <f t="shared" ref="AA24:AF24" si="101">E24-$D$24</f>
        <v>-6</v>
      </c>
      <c r="AB24" s="153">
        <f t="shared" si="101"/>
        <v>-18</v>
      </c>
      <c r="AC24" s="153">
        <f t="shared" si="101"/>
        <v>-11</v>
      </c>
      <c r="AD24" s="153">
        <f t="shared" si="101"/>
        <v>-14</v>
      </c>
      <c r="AE24" s="153">
        <f t="shared" si="101"/>
        <v>-11</v>
      </c>
      <c r="AF24" s="153">
        <f t="shared" si="101"/>
        <v>-8</v>
      </c>
    </row>
    <row r="25" spans="1:32">
      <c r="A25" s="483"/>
      <c r="B25" s="166" t="s">
        <v>237</v>
      </c>
      <c r="C25" s="152" t="s">
        <v>244</v>
      </c>
      <c r="D25" s="152">
        <v>86</v>
      </c>
      <c r="E25" s="152">
        <v>83</v>
      </c>
      <c r="F25" s="151">
        <v>91</v>
      </c>
      <c r="G25" s="152">
        <v>87</v>
      </c>
      <c r="H25" s="152">
        <v>85</v>
      </c>
      <c r="I25" s="151">
        <v>85</v>
      </c>
      <c r="J25" s="229">
        <v>84</v>
      </c>
      <c r="L25" s="483"/>
      <c r="M25" s="166" t="s">
        <v>237</v>
      </c>
      <c r="N25" s="152" t="s">
        <v>244</v>
      </c>
      <c r="O25" s="153">
        <f t="shared" ref="O25:U25" si="102">(D25-$D$25)/$D$25*100</f>
        <v>0</v>
      </c>
      <c r="P25" s="153">
        <f t="shared" si="102"/>
        <v>-3.4883720930232558</v>
      </c>
      <c r="Q25" s="153">
        <f t="shared" si="102"/>
        <v>5.8139534883720927</v>
      </c>
      <c r="R25" s="153">
        <f t="shared" si="102"/>
        <v>1.1627906976744187</v>
      </c>
      <c r="S25" s="153">
        <f t="shared" si="102"/>
        <v>-1.1627906976744187</v>
      </c>
      <c r="T25" s="153">
        <f t="shared" si="102"/>
        <v>-1.1627906976744187</v>
      </c>
      <c r="U25" s="153">
        <f t="shared" si="102"/>
        <v>-2.3255813953488373</v>
      </c>
      <c r="W25" s="483"/>
      <c r="X25" s="166" t="s">
        <v>237</v>
      </c>
      <c r="Y25" s="152" t="s">
        <v>244</v>
      </c>
      <c r="Z25" s="153">
        <v>0</v>
      </c>
      <c r="AA25" s="153">
        <f t="shared" ref="AA25:AF25" si="103">E25-$D$25</f>
        <v>-3</v>
      </c>
      <c r="AB25" s="153">
        <f t="shared" si="103"/>
        <v>5</v>
      </c>
      <c r="AC25" s="153">
        <f t="shared" si="103"/>
        <v>1</v>
      </c>
      <c r="AD25" s="153">
        <f t="shared" si="103"/>
        <v>-1</v>
      </c>
      <c r="AE25" s="153">
        <f t="shared" si="103"/>
        <v>-1</v>
      </c>
      <c r="AF25" s="153">
        <f t="shared" si="103"/>
        <v>-2</v>
      </c>
    </row>
    <row r="26" spans="1:32">
      <c r="A26" s="483"/>
      <c r="B26" s="166" t="s">
        <v>238</v>
      </c>
      <c r="C26" s="152" t="s">
        <v>245</v>
      </c>
      <c r="D26" s="152">
        <v>87</v>
      </c>
      <c r="E26" s="152">
        <v>89</v>
      </c>
      <c r="F26" s="151">
        <v>90</v>
      </c>
      <c r="G26" s="152">
        <v>83</v>
      </c>
      <c r="H26" s="152">
        <v>88</v>
      </c>
      <c r="I26" s="151">
        <v>109</v>
      </c>
      <c r="J26" s="229">
        <v>80</v>
      </c>
      <c r="L26" s="483"/>
      <c r="M26" s="166" t="s">
        <v>238</v>
      </c>
      <c r="N26" s="152" t="s">
        <v>245</v>
      </c>
      <c r="O26" s="153">
        <f t="shared" ref="O26:U26" si="104">(D26-$D$26)/$D$26*100</f>
        <v>0</v>
      </c>
      <c r="P26" s="153">
        <f t="shared" si="104"/>
        <v>2.2988505747126435</v>
      </c>
      <c r="Q26" s="153">
        <f t="shared" si="104"/>
        <v>3.4482758620689653</v>
      </c>
      <c r="R26" s="153">
        <f t="shared" si="104"/>
        <v>-4.5977011494252871</v>
      </c>
      <c r="S26" s="153">
        <f t="shared" si="104"/>
        <v>1.1494252873563218</v>
      </c>
      <c r="T26" s="153">
        <f t="shared" si="104"/>
        <v>25.287356321839084</v>
      </c>
      <c r="U26" s="153">
        <f t="shared" si="104"/>
        <v>-8.0459770114942533</v>
      </c>
      <c r="W26" s="483"/>
      <c r="X26" s="166" t="s">
        <v>238</v>
      </c>
      <c r="Y26" s="152" t="s">
        <v>245</v>
      </c>
      <c r="Z26" s="153">
        <v>0</v>
      </c>
      <c r="AA26" s="153">
        <f t="shared" ref="AA26:AF26" si="105">E26-$D$26</f>
        <v>2</v>
      </c>
      <c r="AB26" s="153">
        <f t="shared" si="105"/>
        <v>3</v>
      </c>
      <c r="AC26" s="153">
        <f t="shared" si="105"/>
        <v>-4</v>
      </c>
      <c r="AD26" s="153">
        <f t="shared" si="105"/>
        <v>1</v>
      </c>
      <c r="AE26" s="153">
        <f t="shared" si="105"/>
        <v>22</v>
      </c>
      <c r="AF26" s="153">
        <f t="shared" si="105"/>
        <v>-7</v>
      </c>
    </row>
    <row r="27" spans="1:32">
      <c r="A27" s="483"/>
      <c r="B27" s="166" t="s">
        <v>239</v>
      </c>
      <c r="C27" s="152" t="s">
        <v>246</v>
      </c>
      <c r="D27" s="152">
        <v>86</v>
      </c>
      <c r="E27" s="152">
        <v>90</v>
      </c>
      <c r="F27" s="151">
        <v>81</v>
      </c>
      <c r="G27" s="152">
        <v>80</v>
      </c>
      <c r="H27" s="152">
        <v>83</v>
      </c>
      <c r="I27" s="151">
        <v>83</v>
      </c>
      <c r="J27" s="229">
        <v>94</v>
      </c>
      <c r="L27" s="483"/>
      <c r="M27" s="166" t="s">
        <v>239</v>
      </c>
      <c r="N27" s="152" t="s">
        <v>246</v>
      </c>
      <c r="O27" s="153">
        <f t="shared" ref="O27:U27" si="106">(D27-$D$27)/$D$27*100</f>
        <v>0</v>
      </c>
      <c r="P27" s="153">
        <f t="shared" si="106"/>
        <v>4.6511627906976747</v>
      </c>
      <c r="Q27" s="153">
        <f t="shared" si="106"/>
        <v>-5.8139534883720927</v>
      </c>
      <c r="R27" s="153">
        <f t="shared" si="106"/>
        <v>-6.9767441860465116</v>
      </c>
      <c r="S27" s="153">
        <f t="shared" si="106"/>
        <v>-3.4883720930232558</v>
      </c>
      <c r="T27" s="153">
        <f t="shared" si="106"/>
        <v>-3.4883720930232558</v>
      </c>
      <c r="U27" s="153">
        <f t="shared" si="106"/>
        <v>9.3023255813953494</v>
      </c>
      <c r="W27" s="483"/>
      <c r="X27" s="166" t="s">
        <v>239</v>
      </c>
      <c r="Y27" s="152" t="s">
        <v>246</v>
      </c>
      <c r="Z27" s="153">
        <v>0</v>
      </c>
      <c r="AA27" s="153">
        <f t="shared" ref="AA27:AF27" si="107">E27-$D$27</f>
        <v>4</v>
      </c>
      <c r="AB27" s="153">
        <f t="shared" si="107"/>
        <v>-5</v>
      </c>
      <c r="AC27" s="153">
        <f t="shared" si="107"/>
        <v>-6</v>
      </c>
      <c r="AD27" s="153">
        <f t="shared" si="107"/>
        <v>-3</v>
      </c>
      <c r="AE27" s="153">
        <f t="shared" si="107"/>
        <v>-3</v>
      </c>
      <c r="AF27" s="153">
        <f t="shared" si="107"/>
        <v>8</v>
      </c>
    </row>
    <row r="28" spans="1:32">
      <c r="A28" s="483"/>
      <c r="B28" s="166" t="s">
        <v>240</v>
      </c>
      <c r="C28" s="152" t="s">
        <v>247</v>
      </c>
      <c r="D28" s="152">
        <v>82</v>
      </c>
      <c r="E28" s="152">
        <v>85</v>
      </c>
      <c r="F28" s="151">
        <v>81</v>
      </c>
      <c r="G28" s="152">
        <v>78</v>
      </c>
      <c r="H28" s="152">
        <v>82</v>
      </c>
      <c r="I28" s="151">
        <v>93</v>
      </c>
      <c r="J28" s="229">
        <v>89</v>
      </c>
      <c r="L28" s="483"/>
      <c r="M28" s="166" t="s">
        <v>240</v>
      </c>
      <c r="N28" s="152" t="s">
        <v>247</v>
      </c>
      <c r="O28" s="153">
        <f t="shared" ref="O28:U28" si="108">(D28-$D$28)/$D$28*100</f>
        <v>0</v>
      </c>
      <c r="P28" s="153">
        <f t="shared" si="108"/>
        <v>3.6585365853658534</v>
      </c>
      <c r="Q28" s="153">
        <f t="shared" si="108"/>
        <v>-1.2195121951219512</v>
      </c>
      <c r="R28" s="153">
        <f t="shared" si="108"/>
        <v>-4.8780487804878048</v>
      </c>
      <c r="S28" s="153">
        <f t="shared" si="108"/>
        <v>0</v>
      </c>
      <c r="T28" s="153">
        <f t="shared" si="108"/>
        <v>13.414634146341465</v>
      </c>
      <c r="U28" s="153">
        <f t="shared" si="108"/>
        <v>8.536585365853659</v>
      </c>
      <c r="W28" s="483"/>
      <c r="X28" s="166" t="s">
        <v>240</v>
      </c>
      <c r="Y28" s="152" t="s">
        <v>247</v>
      </c>
      <c r="Z28" s="153">
        <v>0</v>
      </c>
      <c r="AA28" s="153">
        <f t="shared" ref="AA28:AF28" si="109">E28-$D$28</f>
        <v>3</v>
      </c>
      <c r="AB28" s="153">
        <f t="shared" si="109"/>
        <v>-1</v>
      </c>
      <c r="AC28" s="153">
        <f t="shared" si="109"/>
        <v>-4</v>
      </c>
      <c r="AD28" s="153">
        <f t="shared" si="109"/>
        <v>0</v>
      </c>
      <c r="AE28" s="153">
        <f t="shared" si="109"/>
        <v>11</v>
      </c>
      <c r="AF28" s="153">
        <f t="shared" si="109"/>
        <v>7</v>
      </c>
    </row>
    <row r="29" spans="1:32">
      <c r="A29" s="484"/>
      <c r="B29" s="252" t="s">
        <v>249</v>
      </c>
      <c r="C29" s="223" t="s">
        <v>248</v>
      </c>
      <c r="D29" s="223">
        <v>72</v>
      </c>
      <c r="E29" s="223">
        <v>82</v>
      </c>
      <c r="F29" s="222">
        <v>86</v>
      </c>
      <c r="G29" s="223">
        <v>90</v>
      </c>
      <c r="H29" s="223">
        <v>81</v>
      </c>
      <c r="I29" s="222">
        <v>77</v>
      </c>
      <c r="J29" s="255">
        <v>86</v>
      </c>
      <c r="L29" s="484"/>
      <c r="M29" s="252" t="s">
        <v>249</v>
      </c>
      <c r="N29" s="223" t="s">
        <v>248</v>
      </c>
      <c r="O29" s="169">
        <f t="shared" ref="O29:U29" si="110">(D29-$D$29)/$D$29*100</f>
        <v>0</v>
      </c>
      <c r="P29" s="169">
        <f t="shared" si="110"/>
        <v>13.888888888888889</v>
      </c>
      <c r="Q29" s="169">
        <f t="shared" si="110"/>
        <v>19.444444444444446</v>
      </c>
      <c r="R29" s="169">
        <f t="shared" si="110"/>
        <v>25</v>
      </c>
      <c r="S29" s="169">
        <f t="shared" si="110"/>
        <v>12.5</v>
      </c>
      <c r="T29" s="169">
        <f t="shared" si="110"/>
        <v>6.9444444444444446</v>
      </c>
      <c r="U29" s="169">
        <f t="shared" si="110"/>
        <v>19.444444444444446</v>
      </c>
      <c r="W29" s="484"/>
      <c r="X29" s="252" t="s">
        <v>249</v>
      </c>
      <c r="Y29" s="223" t="s">
        <v>248</v>
      </c>
      <c r="Z29" s="169">
        <v>0</v>
      </c>
      <c r="AA29" s="169">
        <f t="shared" ref="AA29:AF29" si="111">E29-$D$29</f>
        <v>10</v>
      </c>
      <c r="AB29" s="169">
        <f t="shared" si="111"/>
        <v>14</v>
      </c>
      <c r="AC29" s="169">
        <f t="shared" si="111"/>
        <v>18</v>
      </c>
      <c r="AD29" s="169">
        <f t="shared" si="111"/>
        <v>9</v>
      </c>
      <c r="AE29" s="169">
        <f t="shared" si="111"/>
        <v>5</v>
      </c>
      <c r="AF29" s="169">
        <f t="shared" si="111"/>
        <v>14</v>
      </c>
    </row>
    <row r="30" spans="1:32">
      <c r="I30" s="90"/>
    </row>
    <row r="33" spans="25:25">
      <c r="Y33" s="80"/>
    </row>
    <row r="34" spans="25:25">
      <c r="Y34" s="80"/>
    </row>
    <row r="35" spans="25:25">
      <c r="Y35" s="80"/>
    </row>
    <row r="36" spans="25:25">
      <c r="Y36" s="80"/>
    </row>
    <row r="37" spans="25:25">
      <c r="Y37" s="80"/>
    </row>
    <row r="38" spans="25:25">
      <c r="Y38" s="80"/>
    </row>
    <row r="39" spans="25:25">
      <c r="Y39" s="80"/>
    </row>
    <row r="40" spans="25:25">
      <c r="Y40" s="80"/>
    </row>
    <row r="52" spans="6:11">
      <c r="F52" s="283"/>
      <c r="H52" s="1"/>
      <c r="I52" s="1"/>
      <c r="J52" s="1"/>
      <c r="K52" s="1"/>
    </row>
    <row r="53" spans="6:11">
      <c r="F53" s="283"/>
      <c r="H53" s="1"/>
      <c r="I53" s="1"/>
      <c r="J53" s="1"/>
      <c r="K53" s="1"/>
    </row>
    <row r="54" spans="6:11">
      <c r="F54" s="283"/>
      <c r="H54" s="1"/>
      <c r="I54" s="1"/>
      <c r="J54" s="1"/>
      <c r="K54" s="1"/>
    </row>
    <row r="55" spans="6:11">
      <c r="F55" s="283"/>
      <c r="H55" s="1"/>
      <c r="I55" s="1"/>
      <c r="J55" s="1"/>
      <c r="K55" s="1"/>
    </row>
    <row r="56" spans="6:11">
      <c r="F56" s="283"/>
      <c r="H56" s="1"/>
      <c r="I56" s="1"/>
      <c r="J56" s="1"/>
      <c r="K56" s="1"/>
    </row>
    <row r="57" spans="6:11">
      <c r="F57" s="283"/>
      <c r="H57" s="1"/>
      <c r="I57" s="1"/>
      <c r="J57" s="1"/>
      <c r="K57" s="1"/>
    </row>
    <row r="58" spans="6:11">
      <c r="F58" s="283"/>
      <c r="H58" s="1"/>
      <c r="I58" s="1"/>
      <c r="J58" s="1"/>
      <c r="K58" s="1"/>
    </row>
    <row r="59" spans="6:11">
      <c r="F59" s="283"/>
      <c r="H59" s="1"/>
      <c r="I59" s="1"/>
      <c r="J59" s="1"/>
      <c r="K59" s="1"/>
    </row>
    <row r="61" spans="6:11">
      <c r="F61" s="283"/>
      <c r="H61" s="1"/>
    </row>
    <row r="62" spans="6:11">
      <c r="F62" s="283"/>
      <c r="H62" s="1"/>
    </row>
  </sheetData>
  <mergeCells count="12">
    <mergeCell ref="A22:A29"/>
    <mergeCell ref="L22:L29"/>
    <mergeCell ref="W22:W29"/>
    <mergeCell ref="W1:Z1"/>
    <mergeCell ref="B1:D1"/>
    <mergeCell ref="M1:O1"/>
    <mergeCell ref="A4:A11"/>
    <mergeCell ref="A13:A20"/>
    <mergeCell ref="L4:L11"/>
    <mergeCell ref="L13:L20"/>
    <mergeCell ref="W4:W11"/>
    <mergeCell ref="W13:W20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79998168889431442"/>
  </sheetPr>
  <dimension ref="A1:AP40"/>
  <sheetViews>
    <sheetView zoomScaleNormal="100" workbookViewId="0">
      <selection activeCell="D21" sqref="D21"/>
    </sheetView>
  </sheetViews>
  <sheetFormatPr defaultColWidth="8.75" defaultRowHeight="13.5"/>
  <cols>
    <col min="1" max="1" width="12" style="69" customWidth="1"/>
    <col min="2" max="2" width="8.75" style="69"/>
    <col min="3" max="3" width="9.75" style="69" customWidth="1"/>
    <col min="4" max="4" width="11" style="69" customWidth="1"/>
    <col min="5" max="23" width="8.75" style="69"/>
    <col min="24" max="24" width="9" style="69" customWidth="1"/>
    <col min="25" max="41" width="8.75" style="69"/>
    <col min="42" max="42" width="10.25" style="69" bestFit="1" customWidth="1"/>
    <col min="43" max="16384" width="8.75" style="69"/>
  </cols>
  <sheetData>
    <row r="1" spans="1:42" ht="16.5">
      <c r="A1" s="2" t="s">
        <v>543</v>
      </c>
      <c r="B1" s="104" t="s">
        <v>299</v>
      </c>
      <c r="C1" s="104" t="s">
        <v>128</v>
      </c>
      <c r="D1" s="269" t="s">
        <v>544</v>
      </c>
      <c r="E1" s="371" t="s">
        <v>72</v>
      </c>
      <c r="F1" s="371" t="s">
        <v>545</v>
      </c>
      <c r="G1" s="371" t="s">
        <v>73</v>
      </c>
      <c r="H1" s="371" t="s">
        <v>74</v>
      </c>
      <c r="I1" s="371" t="s">
        <v>75</v>
      </c>
      <c r="J1" s="371" t="s">
        <v>76</v>
      </c>
      <c r="K1" s="270" t="s">
        <v>77</v>
      </c>
      <c r="L1" s="371" t="s">
        <v>78</v>
      </c>
      <c r="M1" s="371" t="s">
        <v>79</v>
      </c>
      <c r="N1" s="371" t="s">
        <v>80</v>
      </c>
      <c r="O1" s="371" t="s">
        <v>81</v>
      </c>
      <c r="P1" s="371" t="s">
        <v>82</v>
      </c>
      <c r="Q1" s="371" t="s">
        <v>83</v>
      </c>
      <c r="R1" s="270" t="s">
        <v>84</v>
      </c>
      <c r="S1" s="371" t="s">
        <v>85</v>
      </c>
      <c r="T1" s="371" t="s">
        <v>86</v>
      </c>
      <c r="U1" s="371" t="s">
        <v>87</v>
      </c>
      <c r="V1" s="371" t="s">
        <v>88</v>
      </c>
      <c r="W1" s="371" t="s">
        <v>110</v>
      </c>
      <c r="X1" s="371" t="s">
        <v>111</v>
      </c>
      <c r="Y1" s="270" t="s">
        <v>112</v>
      </c>
      <c r="Z1" s="371" t="s">
        <v>129</v>
      </c>
      <c r="AA1" s="371" t="s">
        <v>130</v>
      </c>
      <c r="AB1" s="371" t="s">
        <v>131</v>
      </c>
      <c r="AC1" s="371" t="s">
        <v>132</v>
      </c>
      <c r="AD1" s="371" t="s">
        <v>133</v>
      </c>
      <c r="AE1" s="371" t="s">
        <v>134</v>
      </c>
      <c r="AF1" s="270" t="s">
        <v>135</v>
      </c>
      <c r="AG1" s="371" t="s">
        <v>546</v>
      </c>
      <c r="AH1" s="371" t="s">
        <v>229</v>
      </c>
      <c r="AI1" s="371" t="s">
        <v>547</v>
      </c>
      <c r="AJ1" s="371" t="s">
        <v>548</v>
      </c>
      <c r="AK1" s="371" t="s">
        <v>140</v>
      </c>
      <c r="AL1" s="371" t="s">
        <v>549</v>
      </c>
      <c r="AM1" s="371" t="s">
        <v>142</v>
      </c>
    </row>
    <row r="2" spans="1:42" ht="16.5">
      <c r="A2" s="453" t="s">
        <v>550</v>
      </c>
      <c r="B2" s="160" t="s">
        <v>3</v>
      </c>
      <c r="C2" s="161" t="s">
        <v>230</v>
      </c>
      <c r="D2" s="279">
        <v>91</v>
      </c>
      <c r="E2" s="220">
        <v>93</v>
      </c>
      <c r="F2" s="220">
        <v>94</v>
      </c>
      <c r="G2" s="220">
        <v>95</v>
      </c>
      <c r="H2" s="220"/>
      <c r="I2" s="220">
        <v>81</v>
      </c>
      <c r="J2" s="220">
        <v>84</v>
      </c>
      <c r="K2" s="279">
        <v>90</v>
      </c>
      <c r="L2" s="220">
        <v>89</v>
      </c>
      <c r="M2" s="220">
        <v>94</v>
      </c>
      <c r="N2" s="220">
        <v>92</v>
      </c>
      <c r="O2" s="220">
        <v>87</v>
      </c>
      <c r="P2" s="220">
        <v>83</v>
      </c>
      <c r="Q2" s="220">
        <v>85</v>
      </c>
      <c r="R2" s="279">
        <v>94</v>
      </c>
      <c r="S2" s="220">
        <v>80</v>
      </c>
      <c r="T2" s="220">
        <v>87</v>
      </c>
      <c r="U2" s="220">
        <v>92</v>
      </c>
      <c r="V2" s="220">
        <v>94</v>
      </c>
      <c r="W2" s="220">
        <v>91</v>
      </c>
      <c r="X2" s="220">
        <v>101</v>
      </c>
      <c r="Y2" s="279">
        <v>100</v>
      </c>
      <c r="Z2" s="220">
        <v>88</v>
      </c>
      <c r="AA2" s="220">
        <v>97</v>
      </c>
      <c r="AB2" s="220">
        <v>87</v>
      </c>
      <c r="AC2" s="220">
        <v>82</v>
      </c>
      <c r="AD2" s="220">
        <v>85</v>
      </c>
      <c r="AE2" s="220">
        <v>89</v>
      </c>
      <c r="AF2" s="279">
        <v>89</v>
      </c>
      <c r="AG2" s="220">
        <v>95</v>
      </c>
      <c r="AH2" s="220">
        <v>91</v>
      </c>
      <c r="AI2" s="220">
        <v>100</v>
      </c>
      <c r="AJ2" s="220">
        <v>88</v>
      </c>
      <c r="AK2" s="220">
        <v>86</v>
      </c>
      <c r="AL2" s="220">
        <v>85</v>
      </c>
      <c r="AM2" s="228">
        <v>94</v>
      </c>
    </row>
    <row r="3" spans="1:42" ht="16.5">
      <c r="A3" s="453"/>
      <c r="B3" s="164" t="s">
        <v>116</v>
      </c>
      <c r="C3" s="152" t="s">
        <v>58</v>
      </c>
      <c r="D3" s="156">
        <v>92</v>
      </c>
      <c r="E3" s="151">
        <v>100</v>
      </c>
      <c r="F3" s="151">
        <v>92</v>
      </c>
      <c r="G3" s="151">
        <v>102</v>
      </c>
      <c r="H3" s="151">
        <v>98</v>
      </c>
      <c r="I3" s="151">
        <v>100</v>
      </c>
      <c r="J3" s="151">
        <v>90</v>
      </c>
      <c r="K3" s="156">
        <v>89</v>
      </c>
      <c r="L3" s="151">
        <v>94</v>
      </c>
      <c r="M3" s="151">
        <v>88</v>
      </c>
      <c r="N3" s="151">
        <v>91</v>
      </c>
      <c r="O3" s="151">
        <v>92</v>
      </c>
      <c r="P3" s="151">
        <v>94</v>
      </c>
      <c r="Q3" s="151">
        <v>94</v>
      </c>
      <c r="R3" s="156">
        <v>88</v>
      </c>
      <c r="S3" s="151">
        <v>96</v>
      </c>
      <c r="T3" s="151">
        <v>85</v>
      </c>
      <c r="U3" s="151">
        <v>94</v>
      </c>
      <c r="V3" s="151">
        <v>95</v>
      </c>
      <c r="W3" s="151">
        <v>93</v>
      </c>
      <c r="X3" s="151">
        <v>81</v>
      </c>
      <c r="Y3" s="156">
        <v>80</v>
      </c>
      <c r="Z3" s="151">
        <v>87</v>
      </c>
      <c r="AA3" s="151">
        <v>86</v>
      </c>
      <c r="AB3" s="151">
        <v>83</v>
      </c>
      <c r="AC3" s="151">
        <v>94</v>
      </c>
      <c r="AD3" s="151">
        <v>100</v>
      </c>
      <c r="AE3" s="151">
        <v>76</v>
      </c>
      <c r="AF3" s="156">
        <v>84</v>
      </c>
      <c r="AG3" s="151">
        <v>87</v>
      </c>
      <c r="AH3" s="151">
        <v>86</v>
      </c>
      <c r="AI3" s="151">
        <v>86</v>
      </c>
      <c r="AJ3" s="151">
        <v>89</v>
      </c>
      <c r="AK3" s="151">
        <v>81</v>
      </c>
      <c r="AL3" s="151">
        <v>86</v>
      </c>
      <c r="AM3" s="229">
        <v>81</v>
      </c>
    </row>
    <row r="4" spans="1:42" ht="16.5">
      <c r="A4" s="453"/>
      <c r="B4" s="166" t="s">
        <v>551</v>
      </c>
      <c r="C4" s="152" t="s">
        <v>552</v>
      </c>
      <c r="D4" s="156">
        <v>94</v>
      </c>
      <c r="E4" s="151">
        <v>108</v>
      </c>
      <c r="F4" s="151">
        <v>87</v>
      </c>
      <c r="G4" s="151">
        <v>87</v>
      </c>
      <c r="H4" s="151">
        <v>87</v>
      </c>
      <c r="I4" s="151">
        <v>94</v>
      </c>
      <c r="J4" s="151">
        <v>94</v>
      </c>
      <c r="K4" s="156">
        <v>93</v>
      </c>
      <c r="L4" s="151">
        <v>90</v>
      </c>
      <c r="M4" s="151">
        <v>94</v>
      </c>
      <c r="N4" s="151">
        <v>106</v>
      </c>
      <c r="O4" s="151">
        <v>94</v>
      </c>
      <c r="P4" s="151">
        <v>104</v>
      </c>
      <c r="Q4" s="151">
        <v>88</v>
      </c>
      <c r="R4" s="156">
        <v>94</v>
      </c>
      <c r="S4" s="151">
        <v>88</v>
      </c>
      <c r="T4" s="151">
        <v>94</v>
      </c>
      <c r="U4" s="151">
        <v>88</v>
      </c>
      <c r="V4" s="151">
        <v>96</v>
      </c>
      <c r="W4" s="151">
        <v>94</v>
      </c>
      <c r="X4" s="151">
        <v>96</v>
      </c>
      <c r="Y4" s="156">
        <v>87</v>
      </c>
      <c r="Z4" s="151"/>
      <c r="AA4" s="151">
        <v>95</v>
      </c>
      <c r="AB4" s="151">
        <v>100</v>
      </c>
      <c r="AC4" s="151">
        <v>84</v>
      </c>
      <c r="AD4" s="151">
        <v>90</v>
      </c>
      <c r="AE4" s="151">
        <v>98</v>
      </c>
      <c r="AF4" s="156">
        <v>91</v>
      </c>
      <c r="AG4" s="151">
        <v>93</v>
      </c>
      <c r="AH4" s="151">
        <v>100</v>
      </c>
      <c r="AI4" s="151">
        <v>88</v>
      </c>
      <c r="AJ4" s="151">
        <v>84</v>
      </c>
      <c r="AK4" s="151">
        <v>91</v>
      </c>
      <c r="AL4" s="151"/>
      <c r="AM4" s="229">
        <v>91</v>
      </c>
    </row>
    <row r="5" spans="1:42" ht="16.5">
      <c r="A5" s="453"/>
      <c r="B5" s="166" t="s">
        <v>553</v>
      </c>
      <c r="C5" s="152" t="s">
        <v>554</v>
      </c>
      <c r="D5" s="156">
        <v>107</v>
      </c>
      <c r="E5" s="151">
        <v>114</v>
      </c>
      <c r="F5" s="151">
        <v>100</v>
      </c>
      <c r="G5" s="151">
        <v>100</v>
      </c>
      <c r="H5" s="151">
        <v>102</v>
      </c>
      <c r="I5" s="151">
        <v>100</v>
      </c>
      <c r="J5" s="151">
        <v>100</v>
      </c>
      <c r="K5" s="156">
        <v>104</v>
      </c>
      <c r="L5" s="151">
        <v>118</v>
      </c>
      <c r="M5" s="151">
        <v>101</v>
      </c>
      <c r="N5" s="151">
        <v>100</v>
      </c>
      <c r="O5" s="151">
        <v>113</v>
      </c>
      <c r="P5" s="151">
        <v>114</v>
      </c>
      <c r="Q5" s="151">
        <v>104</v>
      </c>
      <c r="R5" s="156">
        <v>108</v>
      </c>
      <c r="S5" s="151">
        <v>117</v>
      </c>
      <c r="T5" s="151">
        <v>110</v>
      </c>
      <c r="U5" s="151">
        <v>111</v>
      </c>
      <c r="V5" s="151">
        <v>113</v>
      </c>
      <c r="W5" s="151">
        <v>108</v>
      </c>
      <c r="X5" s="151">
        <v>100</v>
      </c>
      <c r="Y5" s="156">
        <v>113</v>
      </c>
      <c r="Z5" s="151">
        <v>102</v>
      </c>
      <c r="AA5" s="151">
        <v>100</v>
      </c>
      <c r="AB5" s="151">
        <v>112</v>
      </c>
      <c r="AC5" s="151">
        <v>84</v>
      </c>
      <c r="AD5" s="151">
        <v>98</v>
      </c>
      <c r="AE5" s="151">
        <v>107</v>
      </c>
      <c r="AF5" s="156">
        <v>112</v>
      </c>
      <c r="AG5" s="151">
        <v>115</v>
      </c>
      <c r="AH5" s="151">
        <v>120</v>
      </c>
      <c r="AI5" s="151">
        <v>113</v>
      </c>
      <c r="AJ5" s="151">
        <v>109</v>
      </c>
      <c r="AK5" s="151">
        <v>107</v>
      </c>
      <c r="AL5" s="151">
        <v>107</v>
      </c>
      <c r="AM5" s="229">
        <v>99</v>
      </c>
    </row>
    <row r="6" spans="1:42" ht="16.5">
      <c r="A6" s="453"/>
      <c r="B6" s="166" t="s">
        <v>555</v>
      </c>
      <c r="C6" s="152" t="s">
        <v>61</v>
      </c>
      <c r="D6" s="156">
        <v>91</v>
      </c>
      <c r="E6" s="151">
        <v>97</v>
      </c>
      <c r="F6" s="151">
        <v>90</v>
      </c>
      <c r="G6" s="151">
        <v>89</v>
      </c>
      <c r="H6" s="151">
        <v>91</v>
      </c>
      <c r="I6" s="151">
        <v>85</v>
      </c>
      <c r="J6" s="151">
        <v>87</v>
      </c>
      <c r="K6" s="156">
        <v>88</v>
      </c>
      <c r="L6" s="151">
        <v>85</v>
      </c>
      <c r="M6" s="151">
        <v>85</v>
      </c>
      <c r="N6" s="151">
        <v>85</v>
      </c>
      <c r="O6" s="151">
        <v>87</v>
      </c>
      <c r="P6" s="151">
        <v>94</v>
      </c>
      <c r="Q6" s="151">
        <v>92</v>
      </c>
      <c r="R6" s="156">
        <v>89</v>
      </c>
      <c r="S6" s="151">
        <v>87</v>
      </c>
      <c r="T6" s="151">
        <v>91</v>
      </c>
      <c r="U6" s="151">
        <v>88</v>
      </c>
      <c r="V6" s="151">
        <v>99</v>
      </c>
      <c r="W6" s="151">
        <v>83</v>
      </c>
      <c r="X6" s="151">
        <v>82</v>
      </c>
      <c r="Y6" s="156">
        <v>81</v>
      </c>
      <c r="Z6" s="151">
        <v>89</v>
      </c>
      <c r="AA6" s="151">
        <v>98</v>
      </c>
      <c r="AB6" s="151">
        <v>85</v>
      </c>
      <c r="AC6" s="151">
        <v>95</v>
      </c>
      <c r="AD6" s="151">
        <v>83</v>
      </c>
      <c r="AE6" s="151">
        <v>80</v>
      </c>
      <c r="AF6" s="156">
        <v>87</v>
      </c>
      <c r="AG6" s="151">
        <v>90</v>
      </c>
      <c r="AH6" s="151">
        <v>82</v>
      </c>
      <c r="AI6" s="151">
        <v>87</v>
      </c>
      <c r="AJ6" s="151">
        <v>90</v>
      </c>
      <c r="AK6" s="151">
        <v>84</v>
      </c>
      <c r="AL6" s="151">
        <v>87</v>
      </c>
      <c r="AM6" s="229">
        <v>87</v>
      </c>
    </row>
    <row r="7" spans="1:42" ht="16.5">
      <c r="A7" s="453"/>
      <c r="B7" s="166" t="s">
        <v>556</v>
      </c>
      <c r="C7" s="152" t="s">
        <v>62</v>
      </c>
      <c r="D7" s="156">
        <v>102</v>
      </c>
      <c r="E7" s="151">
        <v>111</v>
      </c>
      <c r="F7" s="151">
        <v>104</v>
      </c>
      <c r="G7" s="151">
        <v>111</v>
      </c>
      <c r="H7" s="151">
        <v>90</v>
      </c>
      <c r="I7" s="151">
        <v>89</v>
      </c>
      <c r="J7" s="151">
        <v>97</v>
      </c>
      <c r="K7" s="156">
        <v>107</v>
      </c>
      <c r="L7" s="151">
        <v>106</v>
      </c>
      <c r="M7" s="151">
        <v>94</v>
      </c>
      <c r="N7" s="151">
        <v>96</v>
      </c>
      <c r="O7" s="151">
        <v>108</v>
      </c>
      <c r="P7" s="151">
        <v>103</v>
      </c>
      <c r="Q7" s="151">
        <v>100</v>
      </c>
      <c r="R7" s="156">
        <v>100</v>
      </c>
      <c r="S7" s="151">
        <v>106</v>
      </c>
      <c r="T7" s="151">
        <v>109</v>
      </c>
      <c r="U7" s="151">
        <v>104</v>
      </c>
      <c r="V7" s="151">
        <v>113</v>
      </c>
      <c r="W7" s="151">
        <v>103</v>
      </c>
      <c r="X7" s="151">
        <v>99</v>
      </c>
      <c r="Y7" s="156">
        <v>92</v>
      </c>
      <c r="Z7" s="151">
        <v>119</v>
      </c>
      <c r="AA7" s="151">
        <v>102</v>
      </c>
      <c r="AB7" s="151">
        <v>109</v>
      </c>
      <c r="AC7" s="151">
        <v>104</v>
      </c>
      <c r="AD7" s="151">
        <v>104</v>
      </c>
      <c r="AE7" s="151">
        <v>103</v>
      </c>
      <c r="AF7" s="156">
        <v>110</v>
      </c>
      <c r="AG7" s="151">
        <v>110</v>
      </c>
      <c r="AH7" s="151">
        <v>97</v>
      </c>
      <c r="AI7" s="151">
        <v>92</v>
      </c>
      <c r="AJ7" s="151">
        <v>99</v>
      </c>
      <c r="AK7" s="151">
        <v>100</v>
      </c>
      <c r="AL7" s="151">
        <v>100</v>
      </c>
      <c r="AM7" s="229">
        <v>94</v>
      </c>
    </row>
    <row r="8" spans="1:42" ht="16.5">
      <c r="A8" s="453"/>
      <c r="B8" s="166" t="s">
        <v>328</v>
      </c>
      <c r="C8" s="152" t="s">
        <v>63</v>
      </c>
      <c r="D8" s="156">
        <v>84</v>
      </c>
      <c r="E8" s="151">
        <v>83</v>
      </c>
      <c r="F8" s="151">
        <v>81</v>
      </c>
      <c r="G8" s="151">
        <v>81</v>
      </c>
      <c r="H8" s="151">
        <v>84</v>
      </c>
      <c r="I8" s="151">
        <v>103</v>
      </c>
      <c r="J8" s="151">
        <v>88</v>
      </c>
      <c r="K8" s="156">
        <v>89</v>
      </c>
      <c r="L8" s="151">
        <v>76</v>
      </c>
      <c r="M8" s="151">
        <v>94</v>
      </c>
      <c r="N8" s="151">
        <v>81</v>
      </c>
      <c r="O8" s="151">
        <v>82</v>
      </c>
      <c r="P8" s="151">
        <v>91</v>
      </c>
      <c r="Q8" s="151">
        <v>84</v>
      </c>
      <c r="R8" s="156">
        <v>85</v>
      </c>
      <c r="S8" s="151">
        <v>71</v>
      </c>
      <c r="T8" s="151">
        <v>93</v>
      </c>
      <c r="U8" s="151">
        <v>79</v>
      </c>
      <c r="V8" s="151">
        <v>82</v>
      </c>
      <c r="W8" s="151">
        <v>94</v>
      </c>
      <c r="X8" s="151">
        <v>89</v>
      </c>
      <c r="Y8" s="156">
        <v>94</v>
      </c>
      <c r="Z8" s="151">
        <v>87</v>
      </c>
      <c r="AA8" s="151">
        <v>84</v>
      </c>
      <c r="AB8" s="151">
        <v>84</v>
      </c>
      <c r="AC8" s="151">
        <v>103</v>
      </c>
      <c r="AD8" s="151">
        <v>87</v>
      </c>
      <c r="AE8" s="151">
        <v>85</v>
      </c>
      <c r="AF8" s="156">
        <v>100</v>
      </c>
      <c r="AG8" s="151">
        <v>88</v>
      </c>
      <c r="AH8" s="151">
        <v>86</v>
      </c>
      <c r="AI8" s="151">
        <v>90</v>
      </c>
      <c r="AJ8" s="151">
        <v>93</v>
      </c>
      <c r="AK8" s="151">
        <v>87</v>
      </c>
      <c r="AL8" s="151">
        <v>88</v>
      </c>
      <c r="AM8" s="229">
        <v>100</v>
      </c>
    </row>
    <row r="9" spans="1:42" ht="16.5">
      <c r="A9" s="453"/>
      <c r="B9" s="167" t="s">
        <v>118</v>
      </c>
      <c r="C9" s="168" t="s">
        <v>64</v>
      </c>
      <c r="D9" s="168">
        <v>83</v>
      </c>
      <c r="E9" s="351">
        <v>86</v>
      </c>
      <c r="F9" s="351">
        <v>86</v>
      </c>
      <c r="G9" s="351">
        <v>80</v>
      </c>
      <c r="H9" s="351">
        <v>88</v>
      </c>
      <c r="I9" s="351">
        <v>84</v>
      </c>
      <c r="J9" s="351">
        <v>84</v>
      </c>
      <c r="K9" s="196">
        <v>78</v>
      </c>
      <c r="L9" s="351">
        <v>90</v>
      </c>
      <c r="M9" s="351">
        <v>81</v>
      </c>
      <c r="N9" s="351">
        <v>81</v>
      </c>
      <c r="O9" s="351">
        <v>82</v>
      </c>
      <c r="P9" s="351">
        <v>88</v>
      </c>
      <c r="Q9" s="351">
        <v>91</v>
      </c>
      <c r="R9" s="196">
        <v>84</v>
      </c>
      <c r="S9" s="351">
        <v>107</v>
      </c>
      <c r="T9" s="351">
        <v>92</v>
      </c>
      <c r="U9" s="351">
        <v>84</v>
      </c>
      <c r="V9" s="351">
        <v>88</v>
      </c>
      <c r="W9" s="351">
        <v>83</v>
      </c>
      <c r="X9" s="351">
        <v>81</v>
      </c>
      <c r="Y9" s="196">
        <v>96</v>
      </c>
      <c r="Z9" s="351">
        <v>96</v>
      </c>
      <c r="AA9" s="351">
        <v>93</v>
      </c>
      <c r="AB9" s="351">
        <v>102</v>
      </c>
      <c r="AC9" s="351">
        <v>105</v>
      </c>
      <c r="AD9" s="351">
        <v>96</v>
      </c>
      <c r="AE9" s="351">
        <v>83</v>
      </c>
      <c r="AF9" s="196">
        <v>77</v>
      </c>
      <c r="AG9" s="280"/>
      <c r="AH9" s="196"/>
      <c r="AI9" s="196"/>
      <c r="AJ9" s="196"/>
      <c r="AK9" s="196"/>
      <c r="AL9" s="196"/>
      <c r="AM9" s="281"/>
    </row>
    <row r="10" spans="1:42" ht="16.5">
      <c r="A10" s="2" t="s">
        <v>543</v>
      </c>
      <c r="B10" s="326" t="s">
        <v>557</v>
      </c>
      <c r="C10" s="326" t="s">
        <v>128</v>
      </c>
      <c r="D10" s="271" t="s">
        <v>167</v>
      </c>
      <c r="E10" s="272" t="s">
        <v>72</v>
      </c>
      <c r="F10" s="272" t="s">
        <v>558</v>
      </c>
      <c r="G10" s="272" t="s">
        <v>73</v>
      </c>
      <c r="H10" s="272" t="s">
        <v>74</v>
      </c>
      <c r="I10" s="272" t="s">
        <v>75</v>
      </c>
      <c r="J10" s="272" t="s">
        <v>76</v>
      </c>
      <c r="K10" s="273" t="s">
        <v>559</v>
      </c>
      <c r="L10" s="272" t="s">
        <v>78</v>
      </c>
      <c r="M10" s="272" t="s">
        <v>79</v>
      </c>
      <c r="N10" s="272" t="s">
        <v>80</v>
      </c>
      <c r="O10" s="272" t="s">
        <v>81</v>
      </c>
      <c r="P10" s="272" t="s">
        <v>82</v>
      </c>
      <c r="Q10" s="272" t="s">
        <v>83</v>
      </c>
      <c r="R10" s="273" t="s">
        <v>84</v>
      </c>
      <c r="S10" s="272" t="s">
        <v>85</v>
      </c>
      <c r="T10" s="272" t="s">
        <v>86</v>
      </c>
      <c r="U10" s="272" t="s">
        <v>87</v>
      </c>
      <c r="V10" s="272" t="s">
        <v>88</v>
      </c>
      <c r="W10" s="272" t="s">
        <v>110</v>
      </c>
      <c r="X10" s="272" t="s">
        <v>111</v>
      </c>
      <c r="Y10" s="273" t="s">
        <v>112</v>
      </c>
      <c r="Z10" s="272" t="s">
        <v>129</v>
      </c>
      <c r="AA10" s="272" t="s">
        <v>130</v>
      </c>
      <c r="AB10" s="272" t="s">
        <v>131</v>
      </c>
      <c r="AC10" s="272" t="s">
        <v>132</v>
      </c>
      <c r="AD10" s="272" t="s">
        <v>133</v>
      </c>
      <c r="AE10" s="272" t="s">
        <v>134</v>
      </c>
      <c r="AF10" s="273" t="s">
        <v>135</v>
      </c>
      <c r="AG10" s="272" t="s">
        <v>546</v>
      </c>
      <c r="AH10" s="272" t="s">
        <v>229</v>
      </c>
      <c r="AI10" s="272" t="s">
        <v>560</v>
      </c>
      <c r="AJ10" s="272" t="s">
        <v>139</v>
      </c>
      <c r="AK10" s="272" t="s">
        <v>561</v>
      </c>
      <c r="AL10" s="272" t="s">
        <v>562</v>
      </c>
      <c r="AM10" s="272" t="s">
        <v>142</v>
      </c>
    </row>
    <row r="11" spans="1:42" ht="16.5">
      <c r="A11" s="453" t="s">
        <v>209</v>
      </c>
      <c r="B11" s="171" t="s">
        <v>295</v>
      </c>
      <c r="C11" s="172" t="s">
        <v>563</v>
      </c>
      <c r="D11" s="276">
        <v>103</v>
      </c>
      <c r="E11" s="215">
        <v>91</v>
      </c>
      <c r="F11" s="215">
        <v>94</v>
      </c>
      <c r="G11" s="215">
        <v>97</v>
      </c>
      <c r="H11" s="215">
        <v>101</v>
      </c>
      <c r="I11" s="215">
        <v>95</v>
      </c>
      <c r="J11" s="215">
        <v>91</v>
      </c>
      <c r="K11" s="276">
        <v>92</v>
      </c>
      <c r="L11" s="215">
        <v>91</v>
      </c>
      <c r="M11" s="215">
        <v>94</v>
      </c>
      <c r="N11" s="215">
        <v>92</v>
      </c>
      <c r="O11" s="215">
        <v>94</v>
      </c>
      <c r="P11" s="215">
        <v>93</v>
      </c>
      <c r="Q11" s="215">
        <v>96</v>
      </c>
      <c r="R11" s="276">
        <v>87</v>
      </c>
      <c r="S11" s="215">
        <v>93</v>
      </c>
      <c r="T11" s="215">
        <v>92</v>
      </c>
      <c r="U11" s="215">
        <v>92</v>
      </c>
      <c r="V11" s="215">
        <v>94</v>
      </c>
      <c r="W11" s="215">
        <v>91</v>
      </c>
      <c r="X11" s="215">
        <v>95</v>
      </c>
      <c r="Y11" s="276">
        <v>90</v>
      </c>
      <c r="Z11" s="220">
        <v>93</v>
      </c>
      <c r="AA11" s="220">
        <v>92</v>
      </c>
      <c r="AB11" s="220">
        <v>92</v>
      </c>
      <c r="AC11" s="220">
        <v>93</v>
      </c>
      <c r="AD11" s="220">
        <v>94</v>
      </c>
      <c r="AE11" s="220">
        <v>89</v>
      </c>
      <c r="AF11" s="277">
        <v>99</v>
      </c>
      <c r="AG11" s="220">
        <v>78</v>
      </c>
      <c r="AH11" s="220">
        <v>99</v>
      </c>
      <c r="AI11" s="220">
        <v>98</v>
      </c>
      <c r="AJ11" s="220">
        <v>92</v>
      </c>
      <c r="AK11" s="220">
        <v>101</v>
      </c>
      <c r="AL11" s="220">
        <v>95</v>
      </c>
      <c r="AM11" s="228">
        <v>106</v>
      </c>
      <c r="AO11" s="212"/>
      <c r="AP11" s="69" t="s">
        <v>564</v>
      </c>
    </row>
    <row r="12" spans="1:42" ht="18.75" customHeight="1">
      <c r="A12" s="453"/>
      <c r="B12" s="166" t="s">
        <v>565</v>
      </c>
      <c r="C12" s="154" t="s">
        <v>189</v>
      </c>
      <c r="D12" s="274">
        <v>93</v>
      </c>
      <c r="E12" s="207">
        <v>100</v>
      </c>
      <c r="F12" s="207">
        <v>96</v>
      </c>
      <c r="G12" s="207">
        <v>98</v>
      </c>
      <c r="H12" s="207">
        <v>89</v>
      </c>
      <c r="I12" s="207">
        <v>94</v>
      </c>
      <c r="J12" s="207">
        <v>82</v>
      </c>
      <c r="K12" s="274">
        <v>90</v>
      </c>
      <c r="L12" s="207">
        <v>87</v>
      </c>
      <c r="M12" s="207">
        <v>94</v>
      </c>
      <c r="N12" s="207">
        <v>90</v>
      </c>
      <c r="O12" s="207">
        <v>94</v>
      </c>
      <c r="P12" s="207">
        <v>92</v>
      </c>
      <c r="Q12" s="207">
        <v>88</v>
      </c>
      <c r="R12" s="274">
        <v>87</v>
      </c>
      <c r="S12" s="207">
        <v>87</v>
      </c>
      <c r="T12" s="207">
        <v>81</v>
      </c>
      <c r="U12" s="207">
        <v>87</v>
      </c>
      <c r="V12" s="207">
        <v>90</v>
      </c>
      <c r="W12" s="207">
        <v>92</v>
      </c>
      <c r="X12" s="207">
        <v>86</v>
      </c>
      <c r="Y12" s="274">
        <v>92</v>
      </c>
      <c r="Z12" s="151">
        <v>91</v>
      </c>
      <c r="AA12" s="151">
        <v>92</v>
      </c>
      <c r="AB12" s="151">
        <v>94</v>
      </c>
      <c r="AC12" s="151">
        <v>90</v>
      </c>
      <c r="AD12" s="151">
        <v>92</v>
      </c>
      <c r="AE12" s="151">
        <v>93</v>
      </c>
      <c r="AF12" s="259">
        <v>100</v>
      </c>
      <c r="AG12" s="151">
        <v>90</v>
      </c>
      <c r="AH12" s="151">
        <v>97</v>
      </c>
      <c r="AI12" s="151">
        <v>90</v>
      </c>
      <c r="AJ12" s="151">
        <v>98</v>
      </c>
      <c r="AK12" s="151">
        <v>87</v>
      </c>
      <c r="AL12" s="151">
        <v>98</v>
      </c>
      <c r="AM12" s="229">
        <v>95</v>
      </c>
    </row>
    <row r="13" spans="1:42" ht="16.5">
      <c r="A13" s="453"/>
      <c r="B13" s="166" t="s">
        <v>566</v>
      </c>
      <c r="C13" s="154" t="s">
        <v>190</v>
      </c>
      <c r="D13" s="274">
        <v>94</v>
      </c>
      <c r="E13" s="207">
        <v>83</v>
      </c>
      <c r="F13" s="207">
        <v>89</v>
      </c>
      <c r="G13" s="207">
        <v>91</v>
      </c>
      <c r="H13" s="207">
        <v>87</v>
      </c>
      <c r="I13" s="207">
        <v>88</v>
      </c>
      <c r="J13" s="207">
        <v>90</v>
      </c>
      <c r="K13" s="274">
        <v>93</v>
      </c>
      <c r="L13" s="207">
        <v>86</v>
      </c>
      <c r="M13" s="207">
        <v>87</v>
      </c>
      <c r="N13" s="207">
        <v>100</v>
      </c>
      <c r="O13" s="207">
        <v>98</v>
      </c>
      <c r="P13" s="275"/>
      <c r="Q13" s="207">
        <v>95</v>
      </c>
      <c r="R13" s="274">
        <v>89</v>
      </c>
      <c r="S13" s="275"/>
      <c r="T13" s="275"/>
      <c r="U13" s="275"/>
      <c r="V13" s="207">
        <v>99</v>
      </c>
      <c r="W13" s="207">
        <v>102</v>
      </c>
      <c r="X13" s="207">
        <v>100</v>
      </c>
      <c r="Y13" s="274">
        <v>88</v>
      </c>
      <c r="Z13" s="151">
        <v>87</v>
      </c>
      <c r="AA13" s="212"/>
      <c r="AB13" s="212"/>
      <c r="AC13" s="151">
        <v>87</v>
      </c>
      <c r="AD13" s="151">
        <v>94</v>
      </c>
      <c r="AE13" s="151">
        <v>91</v>
      </c>
      <c r="AF13" s="259">
        <v>98</v>
      </c>
      <c r="AG13" s="151">
        <v>91</v>
      </c>
      <c r="AH13" s="151">
        <v>99</v>
      </c>
      <c r="AI13" s="151">
        <v>108</v>
      </c>
      <c r="AJ13" s="151">
        <v>86</v>
      </c>
      <c r="AK13" s="151">
        <v>103</v>
      </c>
      <c r="AL13" s="151">
        <v>94</v>
      </c>
      <c r="AM13" s="229">
        <v>96</v>
      </c>
    </row>
    <row r="14" spans="1:42" ht="16.5">
      <c r="A14" s="453"/>
      <c r="B14" s="166" t="s">
        <v>567</v>
      </c>
      <c r="C14" s="154" t="s">
        <v>191</v>
      </c>
      <c r="D14" s="274">
        <v>104</v>
      </c>
      <c r="E14" s="207">
        <v>107</v>
      </c>
      <c r="F14" s="207">
        <v>108</v>
      </c>
      <c r="G14" s="207">
        <v>109</v>
      </c>
      <c r="H14" s="207">
        <v>102</v>
      </c>
      <c r="I14" s="207">
        <v>98</v>
      </c>
      <c r="J14" s="207">
        <v>103</v>
      </c>
      <c r="K14" s="274">
        <v>90</v>
      </c>
      <c r="L14" s="207">
        <v>100</v>
      </c>
      <c r="M14" s="207">
        <v>107</v>
      </c>
      <c r="N14" s="207">
        <v>103</v>
      </c>
      <c r="O14" s="207">
        <v>100</v>
      </c>
      <c r="P14" s="207">
        <v>102</v>
      </c>
      <c r="Q14" s="207">
        <v>105</v>
      </c>
      <c r="R14" s="274">
        <v>100</v>
      </c>
      <c r="S14" s="207">
        <v>109</v>
      </c>
      <c r="T14" s="207">
        <v>102</v>
      </c>
      <c r="U14" s="207">
        <v>97</v>
      </c>
      <c r="V14" s="207">
        <v>102</v>
      </c>
      <c r="W14" s="207">
        <v>100</v>
      </c>
      <c r="X14" s="207">
        <v>106</v>
      </c>
      <c r="Y14" s="274">
        <v>100</v>
      </c>
      <c r="Z14" s="212"/>
      <c r="AA14" s="151">
        <v>113</v>
      </c>
      <c r="AB14" s="151">
        <v>98</v>
      </c>
      <c r="AC14" s="151">
        <v>108</v>
      </c>
      <c r="AD14" s="151">
        <v>97</v>
      </c>
      <c r="AE14" s="151">
        <v>96</v>
      </c>
      <c r="AF14" s="259">
        <v>100</v>
      </c>
      <c r="AG14" s="151">
        <v>99</v>
      </c>
      <c r="AH14" s="151">
        <v>94</v>
      </c>
      <c r="AI14" s="151">
        <v>100</v>
      </c>
      <c r="AJ14" s="151">
        <v>92</v>
      </c>
      <c r="AK14" s="151">
        <v>109</v>
      </c>
      <c r="AL14" s="151">
        <v>112</v>
      </c>
      <c r="AM14" s="229">
        <v>104</v>
      </c>
    </row>
    <row r="15" spans="1:42" ht="16.5">
      <c r="A15" s="453"/>
      <c r="B15" s="166" t="s">
        <v>568</v>
      </c>
      <c r="C15" s="154" t="s">
        <v>192</v>
      </c>
      <c r="D15" s="274">
        <v>89</v>
      </c>
      <c r="E15" s="207">
        <v>98</v>
      </c>
      <c r="F15" s="207">
        <v>87</v>
      </c>
      <c r="G15" s="207">
        <v>92</v>
      </c>
      <c r="H15" s="207">
        <v>87</v>
      </c>
      <c r="I15" s="207">
        <v>97</v>
      </c>
      <c r="J15" s="207">
        <v>100</v>
      </c>
      <c r="K15" s="274">
        <v>95</v>
      </c>
      <c r="L15" s="207">
        <v>106</v>
      </c>
      <c r="M15" s="207">
        <v>114</v>
      </c>
      <c r="N15" s="207">
        <v>93</v>
      </c>
      <c r="O15" s="207">
        <v>105</v>
      </c>
      <c r="P15" s="207">
        <v>112</v>
      </c>
      <c r="Q15" s="207">
        <v>99</v>
      </c>
      <c r="R15" s="274">
        <v>101</v>
      </c>
      <c r="S15" s="207">
        <v>95</v>
      </c>
      <c r="T15" s="207">
        <v>99</v>
      </c>
      <c r="U15" s="207">
        <v>97</v>
      </c>
      <c r="V15" s="207">
        <v>109</v>
      </c>
      <c r="W15" s="207">
        <v>95</v>
      </c>
      <c r="X15" s="207">
        <v>104</v>
      </c>
      <c r="Y15" s="274">
        <v>95</v>
      </c>
      <c r="Z15" s="151">
        <v>108</v>
      </c>
      <c r="AA15" s="212"/>
      <c r="AB15" s="151">
        <v>86</v>
      </c>
      <c r="AC15" s="151">
        <v>111</v>
      </c>
      <c r="AD15" s="151">
        <v>105</v>
      </c>
      <c r="AE15" s="151">
        <v>102</v>
      </c>
      <c r="AF15" s="259">
        <v>107</v>
      </c>
      <c r="AG15" s="151">
        <v>101</v>
      </c>
      <c r="AH15" s="151">
        <v>97</v>
      </c>
      <c r="AI15" s="151">
        <v>96</v>
      </c>
      <c r="AJ15" s="151">
        <v>96</v>
      </c>
      <c r="AK15" s="151">
        <v>110</v>
      </c>
      <c r="AL15" s="151">
        <v>103</v>
      </c>
      <c r="AM15" s="229">
        <v>101</v>
      </c>
    </row>
    <row r="16" spans="1:42" ht="16.5">
      <c r="A16" s="453"/>
      <c r="B16" s="173" t="s">
        <v>569</v>
      </c>
      <c r="C16" s="154" t="s">
        <v>193</v>
      </c>
      <c r="D16" s="274">
        <v>103</v>
      </c>
      <c r="E16" s="207">
        <v>96</v>
      </c>
      <c r="F16" s="207">
        <v>87</v>
      </c>
      <c r="G16" s="207">
        <v>102</v>
      </c>
      <c r="H16" s="207">
        <v>112</v>
      </c>
      <c r="I16" s="207">
        <v>101</v>
      </c>
      <c r="J16" s="207">
        <v>93</v>
      </c>
      <c r="K16" s="274">
        <v>96</v>
      </c>
      <c r="L16" s="206">
        <v>104</v>
      </c>
      <c r="M16" s="206">
        <v>106</v>
      </c>
      <c r="N16" s="207">
        <v>106</v>
      </c>
      <c r="O16" s="207">
        <v>96</v>
      </c>
      <c r="P16" s="207">
        <v>99</v>
      </c>
      <c r="Q16" s="207">
        <v>99</v>
      </c>
      <c r="R16" s="274">
        <v>93</v>
      </c>
      <c r="S16" s="207">
        <v>102</v>
      </c>
      <c r="T16" s="207">
        <v>102</v>
      </c>
      <c r="U16" s="207">
        <v>99</v>
      </c>
      <c r="V16" s="207">
        <v>99</v>
      </c>
      <c r="W16" s="275"/>
      <c r="X16" s="207">
        <v>102</v>
      </c>
      <c r="Y16" s="274">
        <v>100</v>
      </c>
      <c r="Z16" s="151">
        <v>94</v>
      </c>
      <c r="AA16" s="212"/>
      <c r="AB16" s="151">
        <v>87</v>
      </c>
      <c r="AC16" s="151">
        <v>98</v>
      </c>
      <c r="AD16" s="151">
        <v>97</v>
      </c>
      <c r="AE16" s="151">
        <v>99</v>
      </c>
      <c r="AF16" s="259">
        <v>100</v>
      </c>
      <c r="AG16" s="151">
        <v>96</v>
      </c>
      <c r="AH16" s="151">
        <v>94</v>
      </c>
      <c r="AI16" s="151">
        <v>88</v>
      </c>
      <c r="AJ16" s="151">
        <v>93</v>
      </c>
      <c r="AK16" s="151">
        <v>110</v>
      </c>
      <c r="AL16" s="151">
        <v>103</v>
      </c>
      <c r="AM16" s="229">
        <v>94</v>
      </c>
    </row>
    <row r="17" spans="1:42" ht="16.5">
      <c r="A17" s="453"/>
      <c r="B17" s="173" t="s">
        <v>570</v>
      </c>
      <c r="C17" s="154" t="s">
        <v>194</v>
      </c>
      <c r="D17" s="274">
        <v>91</v>
      </c>
      <c r="E17" s="207">
        <v>87</v>
      </c>
      <c r="F17" s="207">
        <v>84</v>
      </c>
      <c r="G17" s="207">
        <v>87</v>
      </c>
      <c r="H17" s="207">
        <v>85</v>
      </c>
      <c r="I17" s="207">
        <v>85</v>
      </c>
      <c r="J17" s="207">
        <v>93</v>
      </c>
      <c r="K17" s="274">
        <v>93</v>
      </c>
      <c r="L17" s="207">
        <v>83</v>
      </c>
      <c r="M17" s="207">
        <v>80</v>
      </c>
      <c r="N17" s="207">
        <v>90</v>
      </c>
      <c r="O17" s="207">
        <v>87</v>
      </c>
      <c r="P17" s="207">
        <v>96</v>
      </c>
      <c r="Q17" s="207">
        <v>86</v>
      </c>
      <c r="R17" s="274">
        <v>94</v>
      </c>
      <c r="S17" s="207">
        <v>86</v>
      </c>
      <c r="T17" s="207">
        <v>83</v>
      </c>
      <c r="U17" s="207">
        <v>73</v>
      </c>
      <c r="V17" s="207">
        <v>72</v>
      </c>
      <c r="W17" s="207">
        <v>87</v>
      </c>
      <c r="X17" s="207">
        <v>93</v>
      </c>
      <c r="Y17" s="274">
        <v>90</v>
      </c>
      <c r="Z17" s="151">
        <v>91</v>
      </c>
      <c r="AA17" s="151">
        <v>90</v>
      </c>
      <c r="AB17" s="151">
        <v>84</v>
      </c>
      <c r="AC17" s="151">
        <v>81</v>
      </c>
      <c r="AD17" s="151">
        <v>72</v>
      </c>
      <c r="AE17" s="151">
        <v>86</v>
      </c>
      <c r="AF17" s="259">
        <v>87</v>
      </c>
      <c r="AG17" s="151">
        <v>94</v>
      </c>
      <c r="AH17" s="151">
        <v>91</v>
      </c>
      <c r="AI17" s="151">
        <v>79</v>
      </c>
      <c r="AJ17" s="151">
        <v>86</v>
      </c>
      <c r="AK17" s="151">
        <v>86</v>
      </c>
      <c r="AL17" s="151">
        <v>94</v>
      </c>
      <c r="AM17" s="229">
        <v>87</v>
      </c>
    </row>
    <row r="18" spans="1:42" ht="16.5">
      <c r="A18" s="453"/>
      <c r="B18" s="174" t="s">
        <v>207</v>
      </c>
      <c r="C18" s="175" t="s">
        <v>195</v>
      </c>
      <c r="D18" s="278">
        <v>91</v>
      </c>
      <c r="E18" s="224">
        <v>95</v>
      </c>
      <c r="F18" s="224">
        <v>96</v>
      </c>
      <c r="G18" s="224">
        <v>97</v>
      </c>
      <c r="H18" s="224">
        <v>101</v>
      </c>
      <c r="I18" s="224">
        <v>96</v>
      </c>
      <c r="J18" s="224">
        <v>86</v>
      </c>
      <c r="K18" s="278">
        <v>89</v>
      </c>
      <c r="L18" s="224">
        <v>95</v>
      </c>
      <c r="M18" s="224">
        <v>98</v>
      </c>
      <c r="N18" s="224">
        <v>92</v>
      </c>
      <c r="O18" s="224">
        <v>94</v>
      </c>
      <c r="P18" s="224">
        <v>101</v>
      </c>
      <c r="Q18" s="224">
        <v>84</v>
      </c>
      <c r="R18" s="278">
        <v>88</v>
      </c>
      <c r="S18" s="224">
        <v>84</v>
      </c>
      <c r="T18" s="224">
        <v>86</v>
      </c>
      <c r="U18" s="224">
        <v>85</v>
      </c>
      <c r="V18" s="224">
        <v>91</v>
      </c>
      <c r="W18" s="224">
        <v>95</v>
      </c>
      <c r="X18" s="224">
        <v>99</v>
      </c>
      <c r="Y18" s="278">
        <v>86</v>
      </c>
      <c r="Z18" s="222">
        <v>88</v>
      </c>
      <c r="AA18" s="222">
        <v>88</v>
      </c>
      <c r="AB18" s="222">
        <v>91</v>
      </c>
      <c r="AC18" s="222">
        <v>87</v>
      </c>
      <c r="AD18" s="222">
        <v>92</v>
      </c>
      <c r="AE18" s="222">
        <v>91</v>
      </c>
      <c r="AF18" s="260">
        <v>86</v>
      </c>
      <c r="AG18" s="222">
        <v>86</v>
      </c>
      <c r="AH18" s="222">
        <v>88</v>
      </c>
      <c r="AI18" s="222">
        <v>78</v>
      </c>
      <c r="AJ18" s="222">
        <v>90</v>
      </c>
      <c r="AK18" s="222">
        <v>94</v>
      </c>
      <c r="AL18" s="222">
        <v>92</v>
      </c>
      <c r="AM18" s="255">
        <v>81</v>
      </c>
    </row>
    <row r="19" spans="1:42" ht="16.5">
      <c r="A19" s="326" t="s">
        <v>571</v>
      </c>
      <c r="B19" s="326" t="s">
        <v>299</v>
      </c>
      <c r="C19" s="326" t="s">
        <v>128</v>
      </c>
      <c r="D19" s="271" t="s">
        <v>544</v>
      </c>
      <c r="E19" s="272" t="s">
        <v>72</v>
      </c>
      <c r="F19" s="272" t="s">
        <v>572</v>
      </c>
      <c r="G19" s="272" t="s">
        <v>73</v>
      </c>
      <c r="H19" s="272" t="s">
        <v>74</v>
      </c>
      <c r="I19" s="272" t="s">
        <v>75</v>
      </c>
      <c r="J19" s="272" t="s">
        <v>76</v>
      </c>
      <c r="K19" s="273" t="s">
        <v>437</v>
      </c>
      <c r="L19" s="371" t="s">
        <v>78</v>
      </c>
      <c r="M19" s="371" t="s">
        <v>79</v>
      </c>
      <c r="N19" s="371" t="s">
        <v>80</v>
      </c>
      <c r="O19" s="371" t="s">
        <v>81</v>
      </c>
      <c r="P19" s="371" t="s">
        <v>82</v>
      </c>
      <c r="Q19" s="371" t="s">
        <v>83</v>
      </c>
      <c r="R19" s="273" t="s">
        <v>84</v>
      </c>
      <c r="S19" s="272" t="s">
        <v>85</v>
      </c>
      <c r="T19" s="272" t="s">
        <v>86</v>
      </c>
      <c r="U19" s="272" t="s">
        <v>87</v>
      </c>
      <c r="V19" s="272" t="s">
        <v>88</v>
      </c>
      <c r="W19" s="272" t="s">
        <v>110</v>
      </c>
      <c r="X19" s="272" t="s">
        <v>111</v>
      </c>
      <c r="Y19" s="273" t="s">
        <v>112</v>
      </c>
      <c r="Z19" s="272" t="s">
        <v>129</v>
      </c>
      <c r="AA19" s="272" t="s">
        <v>130</v>
      </c>
      <c r="AB19" s="272" t="s">
        <v>131</v>
      </c>
      <c r="AC19" s="272" t="s">
        <v>132</v>
      </c>
      <c r="AD19" s="272" t="s">
        <v>133</v>
      </c>
      <c r="AE19" s="272" t="s">
        <v>134</v>
      </c>
      <c r="AF19" s="273" t="s">
        <v>135</v>
      </c>
      <c r="AG19" s="272" t="s">
        <v>573</v>
      </c>
      <c r="AH19" s="272" t="s">
        <v>229</v>
      </c>
      <c r="AI19" s="272" t="s">
        <v>574</v>
      </c>
      <c r="AJ19" s="272" t="s">
        <v>139</v>
      </c>
      <c r="AK19" s="272" t="s">
        <v>140</v>
      </c>
      <c r="AL19" s="272" t="s">
        <v>562</v>
      </c>
      <c r="AM19" s="272" t="s">
        <v>142</v>
      </c>
    </row>
    <row r="20" spans="1:42" ht="16.5">
      <c r="A20" s="467" t="s">
        <v>255</v>
      </c>
      <c r="B20" s="176" t="s">
        <v>575</v>
      </c>
      <c r="C20" s="177" t="s">
        <v>576</v>
      </c>
      <c r="D20" s="279">
        <v>87</v>
      </c>
      <c r="E20" s="161">
        <v>93</v>
      </c>
      <c r="F20" s="161">
        <v>102</v>
      </c>
      <c r="G20" s="161">
        <v>106</v>
      </c>
      <c r="H20" s="161">
        <v>93</v>
      </c>
      <c r="I20" s="161">
        <v>92</v>
      </c>
      <c r="J20" s="161">
        <v>88</v>
      </c>
      <c r="K20" s="354">
        <v>85</v>
      </c>
      <c r="L20" s="220">
        <v>89</v>
      </c>
      <c r="M20" s="220">
        <v>88</v>
      </c>
      <c r="N20" s="220">
        <v>85</v>
      </c>
      <c r="O20" s="220">
        <v>90</v>
      </c>
      <c r="P20" s="220">
        <v>92</v>
      </c>
      <c r="Q20" s="220">
        <v>87</v>
      </c>
      <c r="R20" s="357">
        <v>99</v>
      </c>
      <c r="S20" s="161">
        <v>84</v>
      </c>
      <c r="T20" s="161">
        <v>86</v>
      </c>
      <c r="U20" s="220">
        <v>84</v>
      </c>
      <c r="V20" s="161">
        <v>89</v>
      </c>
      <c r="W20" s="161">
        <v>86</v>
      </c>
      <c r="X20" s="161">
        <v>87</v>
      </c>
      <c r="Y20" s="279">
        <v>89</v>
      </c>
      <c r="Z20" s="220">
        <v>95</v>
      </c>
      <c r="AA20" s="220">
        <v>96</v>
      </c>
      <c r="AB20" s="220">
        <v>86</v>
      </c>
      <c r="AC20" s="220">
        <v>87</v>
      </c>
      <c r="AD20" s="220">
        <v>81</v>
      </c>
      <c r="AE20" s="220">
        <v>98</v>
      </c>
      <c r="AF20" s="357">
        <v>86</v>
      </c>
      <c r="AG20" s="161">
        <v>82</v>
      </c>
      <c r="AH20" s="261">
        <v>84</v>
      </c>
      <c r="AI20" s="220">
        <v>89</v>
      </c>
      <c r="AJ20" s="380"/>
      <c r="AK20" s="220">
        <v>81</v>
      </c>
      <c r="AL20" s="220">
        <v>90</v>
      </c>
      <c r="AM20" s="228">
        <v>90</v>
      </c>
      <c r="AO20" s="353"/>
      <c r="AP20" s="69" t="s">
        <v>577</v>
      </c>
    </row>
    <row r="21" spans="1:42" ht="16.5">
      <c r="A21" s="468"/>
      <c r="B21" s="173" t="s">
        <v>235</v>
      </c>
      <c r="C21" s="154" t="s">
        <v>257</v>
      </c>
      <c r="D21" s="156">
        <v>94</v>
      </c>
      <c r="E21" s="152">
        <v>90</v>
      </c>
      <c r="F21" s="152">
        <v>96</v>
      </c>
      <c r="G21" s="152">
        <v>94</v>
      </c>
      <c r="H21" s="152">
        <v>94</v>
      </c>
      <c r="I21" s="152">
        <v>89</v>
      </c>
      <c r="J21" s="152">
        <v>87</v>
      </c>
      <c r="K21" s="355">
        <v>83</v>
      </c>
      <c r="L21" s="151">
        <v>89</v>
      </c>
      <c r="M21" s="151">
        <v>91</v>
      </c>
      <c r="N21" s="151">
        <v>90</v>
      </c>
      <c r="O21" s="151">
        <v>96</v>
      </c>
      <c r="P21" s="151">
        <v>91</v>
      </c>
      <c r="Q21" s="151">
        <v>94</v>
      </c>
      <c r="R21" s="358">
        <v>94</v>
      </c>
      <c r="S21" s="152">
        <v>88</v>
      </c>
      <c r="T21" s="152">
        <v>90</v>
      </c>
      <c r="U21" s="151">
        <v>86</v>
      </c>
      <c r="V21" s="151">
        <v>84</v>
      </c>
      <c r="W21" s="151">
        <v>91</v>
      </c>
      <c r="X21" s="152">
        <v>106</v>
      </c>
      <c r="Y21" s="156">
        <v>89</v>
      </c>
      <c r="Z21" s="151">
        <v>88</v>
      </c>
      <c r="AA21" s="151">
        <v>85</v>
      </c>
      <c r="AB21" s="151">
        <v>91</v>
      </c>
      <c r="AC21" s="151">
        <v>86</v>
      </c>
      <c r="AD21" s="151">
        <v>86</v>
      </c>
      <c r="AE21" s="151">
        <v>88</v>
      </c>
      <c r="AF21" s="358">
        <v>85</v>
      </c>
      <c r="AG21" s="152">
        <v>86</v>
      </c>
      <c r="AH21" s="262">
        <v>89</v>
      </c>
      <c r="AI21" s="151">
        <v>90</v>
      </c>
      <c r="AJ21" s="151">
        <v>93</v>
      </c>
      <c r="AK21" s="151">
        <v>89</v>
      </c>
      <c r="AL21" s="151">
        <v>87</v>
      </c>
      <c r="AM21" s="229">
        <v>86</v>
      </c>
      <c r="AO21" s="377"/>
      <c r="AP21" s="69" t="s">
        <v>582</v>
      </c>
    </row>
    <row r="22" spans="1:42" ht="27" customHeight="1">
      <c r="A22" s="468"/>
      <c r="B22" s="173" t="s">
        <v>236</v>
      </c>
      <c r="C22" s="154" t="s">
        <v>243</v>
      </c>
      <c r="D22" s="156">
        <v>100</v>
      </c>
      <c r="E22" s="152">
        <v>105</v>
      </c>
      <c r="F22" s="152">
        <v>107</v>
      </c>
      <c r="G22" s="152">
        <v>93</v>
      </c>
      <c r="H22" s="152">
        <v>94</v>
      </c>
      <c r="I22" s="152">
        <v>91</v>
      </c>
      <c r="J22" s="152">
        <v>95</v>
      </c>
      <c r="K22" s="355">
        <v>90</v>
      </c>
      <c r="L22" s="151">
        <v>92</v>
      </c>
      <c r="M22" s="151">
        <v>101</v>
      </c>
      <c r="N22" s="151">
        <v>98</v>
      </c>
      <c r="O22" s="360"/>
      <c r="P22" s="151">
        <v>86</v>
      </c>
      <c r="Q22" s="151">
        <v>107</v>
      </c>
      <c r="R22" s="358">
        <v>101</v>
      </c>
      <c r="S22" s="152">
        <v>100</v>
      </c>
      <c r="T22" s="152">
        <v>100</v>
      </c>
      <c r="U22" s="152">
        <v>96</v>
      </c>
      <c r="V22" s="360"/>
      <c r="W22" s="151">
        <v>97</v>
      </c>
      <c r="X22" s="152">
        <v>98</v>
      </c>
      <c r="Y22" s="156">
        <v>104</v>
      </c>
      <c r="Z22" s="151">
        <v>98</v>
      </c>
      <c r="AA22" s="151">
        <v>96</v>
      </c>
      <c r="AB22" s="151">
        <v>87</v>
      </c>
      <c r="AC22" s="151">
        <v>92</v>
      </c>
      <c r="AD22" s="151">
        <v>101</v>
      </c>
      <c r="AE22" s="151">
        <v>92</v>
      </c>
      <c r="AF22" s="358">
        <v>93</v>
      </c>
      <c r="AG22" s="152">
        <v>91</v>
      </c>
      <c r="AH22" s="262">
        <v>97</v>
      </c>
      <c r="AI22" s="151">
        <v>93</v>
      </c>
      <c r="AJ22" s="379"/>
      <c r="AK22" s="151">
        <v>95</v>
      </c>
      <c r="AL22" s="151">
        <v>92</v>
      </c>
      <c r="AM22" s="229">
        <v>95</v>
      </c>
    </row>
    <row r="23" spans="1:42" ht="16.5">
      <c r="A23" s="468"/>
      <c r="B23" s="173" t="s">
        <v>237</v>
      </c>
      <c r="C23" s="154" t="s">
        <v>578</v>
      </c>
      <c r="D23" s="156">
        <v>94</v>
      </c>
      <c r="E23" s="152">
        <v>99</v>
      </c>
      <c r="F23" s="152">
        <v>97</v>
      </c>
      <c r="G23" s="152">
        <v>96</v>
      </c>
      <c r="H23" s="152">
        <v>101</v>
      </c>
      <c r="I23" s="152">
        <v>93</v>
      </c>
      <c r="J23" s="152">
        <v>105</v>
      </c>
      <c r="K23" s="355">
        <v>108</v>
      </c>
      <c r="L23" s="151">
        <v>98</v>
      </c>
      <c r="M23" s="151">
        <v>99</v>
      </c>
      <c r="N23" s="151">
        <v>103</v>
      </c>
      <c r="O23" s="151">
        <v>97</v>
      </c>
      <c r="P23" s="151">
        <v>102</v>
      </c>
      <c r="Q23" s="151">
        <v>94</v>
      </c>
      <c r="R23" s="358">
        <v>98</v>
      </c>
      <c r="S23" s="152">
        <v>94</v>
      </c>
      <c r="T23" s="152">
        <v>91</v>
      </c>
      <c r="U23" s="151">
        <v>106</v>
      </c>
      <c r="V23" s="151">
        <v>99</v>
      </c>
      <c r="W23" s="151">
        <v>105</v>
      </c>
      <c r="X23" s="152">
        <v>109</v>
      </c>
      <c r="Y23" s="156">
        <v>101</v>
      </c>
      <c r="Z23" s="151">
        <v>92</v>
      </c>
      <c r="AA23" s="151">
        <v>99</v>
      </c>
      <c r="AB23" s="151">
        <v>102</v>
      </c>
      <c r="AC23" s="151">
        <v>98</v>
      </c>
      <c r="AD23" s="151">
        <v>96</v>
      </c>
      <c r="AE23" s="151">
        <v>107</v>
      </c>
      <c r="AF23" s="358">
        <v>103</v>
      </c>
      <c r="AG23" s="152">
        <v>100</v>
      </c>
      <c r="AH23" s="262">
        <v>89</v>
      </c>
      <c r="AI23" s="151">
        <v>100</v>
      </c>
      <c r="AJ23" s="151">
        <v>101</v>
      </c>
      <c r="AK23" s="151">
        <v>94</v>
      </c>
      <c r="AL23" s="151">
        <v>98</v>
      </c>
      <c r="AM23" s="229">
        <v>100</v>
      </c>
    </row>
    <row r="24" spans="1:42" ht="16.5">
      <c r="A24" s="468"/>
      <c r="B24" s="173" t="s">
        <v>238</v>
      </c>
      <c r="C24" s="154" t="s">
        <v>245</v>
      </c>
      <c r="D24" s="156">
        <v>100</v>
      </c>
      <c r="E24" s="152">
        <v>87</v>
      </c>
      <c r="F24" s="152">
        <v>95</v>
      </c>
      <c r="G24" s="152">
        <v>88</v>
      </c>
      <c r="H24" s="152">
        <v>91</v>
      </c>
      <c r="I24" s="152">
        <v>94</v>
      </c>
      <c r="J24" s="152">
        <v>100</v>
      </c>
      <c r="K24" s="355">
        <v>94</v>
      </c>
      <c r="L24" s="151">
        <v>95</v>
      </c>
      <c r="M24" s="151">
        <v>92</v>
      </c>
      <c r="N24" s="151">
        <v>101</v>
      </c>
      <c r="O24" s="151">
        <v>102</v>
      </c>
      <c r="P24" s="151">
        <v>92</v>
      </c>
      <c r="Q24" s="151">
        <v>103</v>
      </c>
      <c r="R24" s="358">
        <v>101</v>
      </c>
      <c r="S24" s="152">
        <v>98</v>
      </c>
      <c r="T24" s="152">
        <v>91</v>
      </c>
      <c r="U24" s="151">
        <v>89</v>
      </c>
      <c r="V24" s="151">
        <v>90</v>
      </c>
      <c r="W24" s="151">
        <v>93</v>
      </c>
      <c r="X24" s="152">
        <v>95</v>
      </c>
      <c r="Y24" s="156">
        <v>97</v>
      </c>
      <c r="Z24" s="151">
        <v>95</v>
      </c>
      <c r="AA24" s="151">
        <v>91</v>
      </c>
      <c r="AB24" s="151">
        <v>88</v>
      </c>
      <c r="AC24" s="151">
        <v>93</v>
      </c>
      <c r="AD24" s="151">
        <v>89</v>
      </c>
      <c r="AE24" s="151">
        <v>107</v>
      </c>
      <c r="AF24" s="358">
        <v>99</v>
      </c>
      <c r="AG24" s="152">
        <v>93</v>
      </c>
      <c r="AH24" s="262">
        <v>84</v>
      </c>
      <c r="AI24" s="151">
        <v>98</v>
      </c>
      <c r="AJ24" s="151">
        <v>97</v>
      </c>
      <c r="AK24" s="151">
        <v>97</v>
      </c>
      <c r="AL24" s="151">
        <v>95</v>
      </c>
      <c r="AM24" s="229">
        <v>98</v>
      </c>
    </row>
    <row r="25" spans="1:42" ht="16.5">
      <c r="A25" s="468"/>
      <c r="B25" s="173" t="s">
        <v>579</v>
      </c>
      <c r="C25" s="154" t="s">
        <v>246</v>
      </c>
      <c r="D25" s="156">
        <v>104</v>
      </c>
      <c r="E25" s="152">
        <v>91</v>
      </c>
      <c r="F25" s="152">
        <v>87</v>
      </c>
      <c r="G25" s="152">
        <v>83</v>
      </c>
      <c r="H25" s="152">
        <v>88</v>
      </c>
      <c r="I25" s="152">
        <v>92</v>
      </c>
      <c r="J25" s="152">
        <v>89</v>
      </c>
      <c r="K25" s="355">
        <v>92</v>
      </c>
      <c r="L25" s="151">
        <v>87</v>
      </c>
      <c r="M25" s="151">
        <v>85</v>
      </c>
      <c r="N25" s="151">
        <v>90</v>
      </c>
      <c r="O25" s="151">
        <v>95</v>
      </c>
      <c r="P25" s="151">
        <v>95</v>
      </c>
      <c r="Q25" s="151">
        <v>94</v>
      </c>
      <c r="R25" s="358">
        <v>105</v>
      </c>
      <c r="S25" s="152">
        <v>91</v>
      </c>
      <c r="T25" s="152">
        <v>95</v>
      </c>
      <c r="U25" s="152">
        <v>92</v>
      </c>
      <c r="V25" s="152">
        <v>88</v>
      </c>
      <c r="W25" s="152">
        <v>85</v>
      </c>
      <c r="X25" s="152">
        <v>94</v>
      </c>
      <c r="Y25" s="156">
        <v>94</v>
      </c>
      <c r="Z25" s="151">
        <v>92</v>
      </c>
      <c r="AA25" s="151">
        <v>88</v>
      </c>
      <c r="AB25" s="151">
        <v>92</v>
      </c>
      <c r="AC25" s="151">
        <v>94</v>
      </c>
      <c r="AD25" s="151">
        <v>92</v>
      </c>
      <c r="AE25" s="151">
        <v>95</v>
      </c>
      <c r="AF25" s="358">
        <v>94</v>
      </c>
      <c r="AG25" s="152">
        <v>85</v>
      </c>
      <c r="AH25" s="262">
        <v>93</v>
      </c>
      <c r="AI25" s="151">
        <v>94</v>
      </c>
      <c r="AJ25" s="151">
        <v>93</v>
      </c>
      <c r="AK25" s="151">
        <v>98</v>
      </c>
      <c r="AL25" s="151">
        <v>95</v>
      </c>
      <c r="AM25" s="229">
        <v>93</v>
      </c>
    </row>
    <row r="26" spans="1:42" ht="16.5">
      <c r="A26" s="468"/>
      <c r="B26" s="173" t="s">
        <v>258</v>
      </c>
      <c r="C26" s="154" t="s">
        <v>247</v>
      </c>
      <c r="D26" s="156">
        <v>91</v>
      </c>
      <c r="E26" s="152">
        <v>86</v>
      </c>
      <c r="F26" s="152">
        <v>84</v>
      </c>
      <c r="G26" s="152">
        <v>84</v>
      </c>
      <c r="H26" s="152">
        <v>86</v>
      </c>
      <c r="I26" s="152">
        <v>82</v>
      </c>
      <c r="J26" s="152">
        <v>90</v>
      </c>
      <c r="K26" s="355">
        <v>92</v>
      </c>
      <c r="L26" s="151">
        <v>86</v>
      </c>
      <c r="M26" s="151">
        <v>85</v>
      </c>
      <c r="N26" s="151">
        <v>84</v>
      </c>
      <c r="O26" s="151">
        <v>92</v>
      </c>
      <c r="P26" s="151">
        <v>90</v>
      </c>
      <c r="Q26" s="151">
        <v>94</v>
      </c>
      <c r="R26" s="358">
        <v>94</v>
      </c>
      <c r="S26" s="152">
        <v>82</v>
      </c>
      <c r="T26" s="152">
        <v>81</v>
      </c>
      <c r="U26" s="152">
        <v>81</v>
      </c>
      <c r="V26" s="152">
        <v>80</v>
      </c>
      <c r="W26" s="152">
        <v>83</v>
      </c>
      <c r="X26" s="152">
        <v>95</v>
      </c>
      <c r="Y26" s="156">
        <v>89</v>
      </c>
      <c r="Z26" s="151">
        <v>92</v>
      </c>
      <c r="AA26" s="151">
        <v>94</v>
      </c>
      <c r="AB26" s="151">
        <v>90</v>
      </c>
      <c r="AC26" s="151">
        <v>84</v>
      </c>
      <c r="AD26" s="151">
        <v>88</v>
      </c>
      <c r="AE26" s="151">
        <v>94</v>
      </c>
      <c r="AF26" s="358">
        <v>86</v>
      </c>
      <c r="AG26" s="152">
        <v>94</v>
      </c>
      <c r="AH26" s="262">
        <v>84</v>
      </c>
      <c r="AI26" s="151">
        <v>91</v>
      </c>
      <c r="AJ26" s="151">
        <v>92</v>
      </c>
      <c r="AK26" s="151">
        <v>79</v>
      </c>
      <c r="AL26" s="151">
        <v>94</v>
      </c>
      <c r="AM26" s="229">
        <v>95</v>
      </c>
    </row>
    <row r="27" spans="1:42" ht="16.5">
      <c r="A27" s="469"/>
      <c r="B27" s="174" t="s">
        <v>580</v>
      </c>
      <c r="C27" s="175" t="s">
        <v>248</v>
      </c>
      <c r="D27" s="282">
        <v>88</v>
      </c>
      <c r="E27" s="223">
        <v>89</v>
      </c>
      <c r="F27" s="223">
        <v>96</v>
      </c>
      <c r="G27" s="223">
        <v>90</v>
      </c>
      <c r="H27" s="223">
        <v>102</v>
      </c>
      <c r="I27" s="223">
        <v>93</v>
      </c>
      <c r="J27" s="223">
        <v>96</v>
      </c>
      <c r="K27" s="356">
        <v>98</v>
      </c>
      <c r="L27" s="222">
        <v>101</v>
      </c>
      <c r="M27" s="222">
        <v>94</v>
      </c>
      <c r="N27" s="222">
        <v>96</v>
      </c>
      <c r="O27" s="222">
        <v>89</v>
      </c>
      <c r="P27" s="222">
        <v>97</v>
      </c>
      <c r="Q27" s="222">
        <v>94</v>
      </c>
      <c r="R27" s="359">
        <v>100</v>
      </c>
      <c r="S27" s="223">
        <v>96</v>
      </c>
      <c r="T27" s="223">
        <v>94</v>
      </c>
      <c r="U27" s="223">
        <v>98</v>
      </c>
      <c r="V27" s="223">
        <v>102</v>
      </c>
      <c r="W27" s="223">
        <v>96</v>
      </c>
      <c r="X27" s="223">
        <v>104</v>
      </c>
      <c r="Y27" s="282">
        <v>94</v>
      </c>
      <c r="Z27" s="223"/>
      <c r="AA27" s="223"/>
      <c r="AB27" s="222">
        <v>94</v>
      </c>
      <c r="AC27" s="222">
        <v>101</v>
      </c>
      <c r="AD27" s="222">
        <v>103</v>
      </c>
      <c r="AE27" s="222">
        <v>94</v>
      </c>
      <c r="AF27" s="359">
        <v>91</v>
      </c>
      <c r="AG27" s="223">
        <v>91</v>
      </c>
      <c r="AH27" s="378">
        <v>85</v>
      </c>
      <c r="AI27" s="222">
        <v>92</v>
      </c>
      <c r="AJ27" s="222">
        <v>98</v>
      </c>
      <c r="AK27" s="222">
        <v>96</v>
      </c>
      <c r="AL27" s="222">
        <v>92</v>
      </c>
      <c r="AM27" s="255">
        <v>83</v>
      </c>
    </row>
    <row r="40" spans="10:10" ht="16.5">
      <c r="J40"/>
    </row>
  </sheetData>
  <mergeCells count="3">
    <mergeCell ref="A2:A9"/>
    <mergeCell ref="A11:A18"/>
    <mergeCell ref="A20:A27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79998168889431442"/>
  </sheetPr>
  <dimension ref="A2:W39"/>
  <sheetViews>
    <sheetView topLeftCell="B7" zoomScaleNormal="100" workbookViewId="0">
      <selection activeCell="W26" sqref="W26"/>
    </sheetView>
  </sheetViews>
  <sheetFormatPr defaultColWidth="9" defaultRowHeight="16.5"/>
  <cols>
    <col min="1" max="1" width="9" style="72"/>
    <col min="2" max="2" width="10.375" style="72" customWidth="1"/>
    <col min="3" max="3" width="14.375" style="72" customWidth="1"/>
    <col min="4" max="9" width="10.75" style="72" customWidth="1"/>
    <col min="10" max="10" width="11.375" style="72" customWidth="1"/>
    <col min="11" max="11" width="9" style="72"/>
    <col min="12" max="12" width="11.5" style="72" customWidth="1"/>
    <col min="13" max="13" width="13.375" style="72" customWidth="1"/>
    <col min="14" max="14" width="9" style="72"/>
    <col min="15" max="15" width="11" style="72" bestFit="1" customWidth="1"/>
    <col min="16" max="19" width="9" style="72"/>
    <col min="20" max="20" width="12.875" style="72" customWidth="1"/>
    <col min="21" max="16384" width="9" style="72"/>
  </cols>
  <sheetData>
    <row r="2" spans="1:23" ht="24" customHeight="1">
      <c r="B2" s="488" t="s">
        <v>268</v>
      </c>
      <c r="C2" s="449"/>
      <c r="D2" s="449"/>
      <c r="E2" s="449"/>
      <c r="F2" s="449"/>
      <c r="G2" s="449"/>
      <c r="H2" s="449"/>
      <c r="I2" s="449"/>
      <c r="J2" s="456"/>
      <c r="L2" s="488" t="s">
        <v>269</v>
      </c>
      <c r="M2" s="449"/>
      <c r="N2" s="449"/>
      <c r="O2" s="449"/>
      <c r="P2" s="449"/>
      <c r="Q2" s="449"/>
      <c r="R2" s="449"/>
      <c r="S2" s="449"/>
      <c r="T2" s="456"/>
    </row>
    <row r="3" spans="1:23" ht="33" customHeight="1">
      <c r="A3" s="74"/>
      <c r="B3" s="2" t="s">
        <v>198</v>
      </c>
      <c r="C3" s="361" t="s">
        <v>25</v>
      </c>
      <c r="D3" s="104" t="s">
        <v>127</v>
      </c>
      <c r="E3" s="104" t="s">
        <v>15</v>
      </c>
      <c r="F3" s="362" t="s">
        <v>90</v>
      </c>
      <c r="G3" s="362" t="s">
        <v>91</v>
      </c>
      <c r="H3" s="362" t="s">
        <v>92</v>
      </c>
      <c r="I3" s="362" t="s">
        <v>93</v>
      </c>
      <c r="J3" s="363" t="s">
        <v>94</v>
      </c>
      <c r="L3" s="322" t="s">
        <v>198</v>
      </c>
      <c r="M3" s="346" t="s">
        <v>273</v>
      </c>
      <c r="N3" s="326" t="s">
        <v>127</v>
      </c>
      <c r="O3" s="326" t="s">
        <v>15</v>
      </c>
      <c r="P3" s="347" t="s">
        <v>90</v>
      </c>
      <c r="Q3" s="347" t="s">
        <v>91</v>
      </c>
      <c r="R3" s="347" t="s">
        <v>92</v>
      </c>
      <c r="S3" s="347" t="s">
        <v>93</v>
      </c>
      <c r="T3" s="347" t="s">
        <v>94</v>
      </c>
    </row>
    <row r="4" spans="1:23">
      <c r="B4" s="325" t="s">
        <v>196</v>
      </c>
      <c r="C4" s="171">
        <v>4.9000000000000004</v>
      </c>
      <c r="D4" s="220" t="s">
        <v>71</v>
      </c>
      <c r="E4" s="161" t="s">
        <v>96</v>
      </c>
      <c r="F4" s="220">
        <v>80</v>
      </c>
      <c r="G4" s="220">
        <v>116</v>
      </c>
      <c r="H4" s="220">
        <v>147</v>
      </c>
      <c r="I4" s="220">
        <v>119</v>
      </c>
      <c r="J4" s="228">
        <v>125</v>
      </c>
      <c r="L4" s="325" t="s">
        <v>196</v>
      </c>
      <c r="M4" s="393">
        <v>4.8</v>
      </c>
      <c r="N4" s="393" t="s">
        <v>71</v>
      </c>
      <c r="O4" s="120" t="s">
        <v>96</v>
      </c>
      <c r="P4" s="393">
        <v>80</v>
      </c>
      <c r="Q4" s="393">
        <v>132</v>
      </c>
      <c r="R4" s="393">
        <v>118</v>
      </c>
      <c r="S4" s="393">
        <v>92</v>
      </c>
      <c r="T4" s="393">
        <v>98</v>
      </c>
    </row>
    <row r="5" spans="1:23">
      <c r="B5" s="325" t="s">
        <v>196</v>
      </c>
      <c r="C5" s="348">
        <v>5</v>
      </c>
      <c r="D5" s="151" t="s">
        <v>5</v>
      </c>
      <c r="E5" s="152" t="s">
        <v>97</v>
      </c>
      <c r="F5" s="151">
        <v>77</v>
      </c>
      <c r="G5" s="151">
        <v>159</v>
      </c>
      <c r="H5" s="151">
        <v>171</v>
      </c>
      <c r="I5" s="151">
        <v>138</v>
      </c>
      <c r="J5" s="229">
        <v>93</v>
      </c>
      <c r="L5" s="325" t="s">
        <v>196</v>
      </c>
      <c r="M5" s="416">
        <v>5</v>
      </c>
      <c r="N5" s="393" t="s">
        <v>5</v>
      </c>
      <c r="O5" s="120" t="s">
        <v>97</v>
      </c>
      <c r="P5" s="393">
        <v>111</v>
      </c>
      <c r="Q5" s="393">
        <v>75</v>
      </c>
      <c r="R5" s="393">
        <v>119</v>
      </c>
      <c r="S5" s="393">
        <v>141</v>
      </c>
      <c r="T5" s="393">
        <v>114</v>
      </c>
    </row>
    <row r="6" spans="1:23">
      <c r="B6" s="325" t="s">
        <v>196</v>
      </c>
      <c r="C6" s="166">
        <v>5.5</v>
      </c>
      <c r="D6" s="151" t="s">
        <v>6</v>
      </c>
      <c r="E6" s="152" t="s">
        <v>98</v>
      </c>
      <c r="F6" s="151">
        <v>94</v>
      </c>
      <c r="G6" s="151">
        <v>143</v>
      </c>
      <c r="H6" s="151">
        <v>147</v>
      </c>
      <c r="I6" s="151">
        <v>140</v>
      </c>
      <c r="J6" s="229">
        <v>132</v>
      </c>
      <c r="L6" s="325" t="s">
        <v>196</v>
      </c>
      <c r="M6" s="393">
        <v>5.4</v>
      </c>
      <c r="N6" s="393" t="s">
        <v>6</v>
      </c>
      <c r="O6" s="120" t="s">
        <v>98</v>
      </c>
      <c r="P6" s="393">
        <v>85</v>
      </c>
      <c r="Q6" s="393">
        <v>133</v>
      </c>
      <c r="R6" s="393">
        <v>184</v>
      </c>
      <c r="S6" s="393">
        <v>168</v>
      </c>
      <c r="T6" s="393">
        <v>138</v>
      </c>
    </row>
    <row r="7" spans="1:23">
      <c r="B7" s="325" t="s">
        <v>196</v>
      </c>
      <c r="C7" s="348">
        <v>6</v>
      </c>
      <c r="D7" s="151" t="s">
        <v>7</v>
      </c>
      <c r="E7" s="152" t="s">
        <v>99</v>
      </c>
      <c r="F7" s="151">
        <v>105</v>
      </c>
      <c r="G7" s="151">
        <v>181</v>
      </c>
      <c r="H7" s="151">
        <v>276</v>
      </c>
      <c r="I7" s="151">
        <v>228</v>
      </c>
      <c r="J7" s="229">
        <v>194</v>
      </c>
      <c r="L7" s="325" t="s">
        <v>196</v>
      </c>
      <c r="M7" s="393">
        <v>6.1</v>
      </c>
      <c r="N7" s="393" t="s">
        <v>7</v>
      </c>
      <c r="O7" s="120" t="s">
        <v>99</v>
      </c>
      <c r="P7" s="393">
        <v>115</v>
      </c>
      <c r="Q7" s="393">
        <v>238</v>
      </c>
      <c r="R7" s="393">
        <v>255</v>
      </c>
      <c r="S7" s="393">
        <v>212</v>
      </c>
      <c r="T7" s="393">
        <v>162</v>
      </c>
    </row>
    <row r="8" spans="1:23">
      <c r="B8" s="325" t="s">
        <v>196</v>
      </c>
      <c r="C8" s="166">
        <v>5.2</v>
      </c>
      <c r="D8" s="151" t="s">
        <v>8</v>
      </c>
      <c r="E8" s="152" t="s">
        <v>100</v>
      </c>
      <c r="F8" s="151">
        <v>88</v>
      </c>
      <c r="G8" s="151">
        <v>182</v>
      </c>
      <c r="H8" s="151">
        <v>136</v>
      </c>
      <c r="I8" s="151">
        <v>104</v>
      </c>
      <c r="J8" s="229">
        <v>99</v>
      </c>
      <c r="L8" s="325" t="s">
        <v>196</v>
      </c>
      <c r="M8" s="393">
        <v>5.0999999999999996</v>
      </c>
      <c r="N8" s="393" t="s">
        <v>8</v>
      </c>
      <c r="O8" s="120" t="s">
        <v>100</v>
      </c>
      <c r="P8" s="393">
        <v>72</v>
      </c>
      <c r="Q8" s="393">
        <v>188</v>
      </c>
      <c r="R8" s="393">
        <v>185</v>
      </c>
      <c r="S8" s="393">
        <v>120</v>
      </c>
      <c r="T8" s="393">
        <v>71</v>
      </c>
    </row>
    <row r="9" spans="1:23">
      <c r="B9" s="325" t="s">
        <v>196</v>
      </c>
      <c r="C9" s="166">
        <v>5.3</v>
      </c>
      <c r="D9" s="151" t="s">
        <v>9</v>
      </c>
      <c r="E9" s="152" t="s">
        <v>102</v>
      </c>
      <c r="F9" s="151">
        <v>91</v>
      </c>
      <c r="G9" s="151">
        <v>153</v>
      </c>
      <c r="H9" s="151">
        <v>116</v>
      </c>
      <c r="I9" s="151">
        <v>82</v>
      </c>
      <c r="J9" s="229">
        <v>73</v>
      </c>
      <c r="L9" s="325" t="s">
        <v>196</v>
      </c>
      <c r="M9" s="393">
        <v>5.4</v>
      </c>
      <c r="N9" s="393" t="s">
        <v>9</v>
      </c>
      <c r="O9" s="120" t="s">
        <v>102</v>
      </c>
      <c r="P9" s="393">
        <v>84</v>
      </c>
      <c r="Q9" s="393">
        <v>139</v>
      </c>
      <c r="R9" s="393">
        <v>86</v>
      </c>
      <c r="S9" s="393">
        <v>107</v>
      </c>
      <c r="T9" s="393">
        <v>111</v>
      </c>
    </row>
    <row r="10" spans="1:23">
      <c r="B10" s="325" t="s">
        <v>196</v>
      </c>
      <c r="C10" s="166">
        <v>5.3</v>
      </c>
      <c r="D10" s="151" t="s">
        <v>11</v>
      </c>
      <c r="E10" s="152" t="s">
        <v>103</v>
      </c>
      <c r="F10" s="151">
        <v>86</v>
      </c>
      <c r="G10" s="151">
        <v>152</v>
      </c>
      <c r="H10" s="151">
        <v>132</v>
      </c>
      <c r="I10" s="151">
        <v>111</v>
      </c>
      <c r="J10" s="229">
        <v>109</v>
      </c>
      <c r="L10" s="325" t="s">
        <v>196</v>
      </c>
      <c r="M10" s="393">
        <v>5.2</v>
      </c>
      <c r="N10" s="393" t="s">
        <v>11</v>
      </c>
      <c r="O10" s="120" t="s">
        <v>103</v>
      </c>
      <c r="P10" s="393">
        <v>72</v>
      </c>
      <c r="Q10" s="393">
        <v>188</v>
      </c>
      <c r="R10" s="393">
        <v>130</v>
      </c>
      <c r="S10" s="393">
        <v>112</v>
      </c>
      <c r="T10" s="393">
        <v>101</v>
      </c>
    </row>
    <row r="11" spans="1:23">
      <c r="B11" s="324" t="s">
        <v>196</v>
      </c>
      <c r="C11" s="349">
        <v>5.0999999999999996</v>
      </c>
      <c r="D11" s="351" t="s">
        <v>12</v>
      </c>
      <c r="E11" s="196" t="s">
        <v>104</v>
      </c>
      <c r="F11" s="351">
        <v>76</v>
      </c>
      <c r="G11" s="351">
        <v>118</v>
      </c>
      <c r="H11" s="351">
        <v>150</v>
      </c>
      <c r="I11" s="351">
        <v>111</v>
      </c>
      <c r="J11" s="352">
        <v>96</v>
      </c>
      <c r="L11" s="324" t="s">
        <v>196</v>
      </c>
      <c r="M11" s="425" t="s">
        <v>165</v>
      </c>
      <c r="N11" s="426" t="s">
        <v>12</v>
      </c>
      <c r="O11" s="427" t="s">
        <v>104</v>
      </c>
      <c r="P11" s="492" t="s">
        <v>143</v>
      </c>
      <c r="Q11" s="492"/>
      <c r="R11" s="492"/>
      <c r="S11" s="492"/>
      <c r="T11" s="492"/>
    </row>
    <row r="12" spans="1:23" ht="33">
      <c r="A12" s="74"/>
      <c r="B12" s="104" t="s">
        <v>198</v>
      </c>
      <c r="C12" s="346" t="s">
        <v>25</v>
      </c>
      <c r="D12" s="326" t="s">
        <v>127</v>
      </c>
      <c r="E12" s="326" t="s">
        <v>15</v>
      </c>
      <c r="F12" s="347" t="s">
        <v>90</v>
      </c>
      <c r="G12" s="347" t="s">
        <v>91</v>
      </c>
      <c r="H12" s="347" t="s">
        <v>92</v>
      </c>
      <c r="I12" s="347" t="s">
        <v>93</v>
      </c>
      <c r="J12" s="364" t="s">
        <v>94</v>
      </c>
      <c r="L12" s="104" t="s">
        <v>14</v>
      </c>
      <c r="M12" s="428" t="s">
        <v>272</v>
      </c>
      <c r="N12" s="120" t="s">
        <v>127</v>
      </c>
      <c r="O12" s="120" t="s">
        <v>15</v>
      </c>
      <c r="P12" s="81" t="s">
        <v>90</v>
      </c>
      <c r="Q12" s="81" t="s">
        <v>91</v>
      </c>
      <c r="R12" s="81" t="s">
        <v>92</v>
      </c>
      <c r="S12" s="81" t="s">
        <v>93</v>
      </c>
      <c r="T12" s="81" t="s">
        <v>94</v>
      </c>
    </row>
    <row r="13" spans="1:23">
      <c r="B13" s="2" t="s">
        <v>197</v>
      </c>
      <c r="C13" s="393">
        <v>5.5</v>
      </c>
      <c r="D13" s="120" t="s">
        <v>180</v>
      </c>
      <c r="E13" s="120" t="s">
        <v>188</v>
      </c>
      <c r="F13" s="393">
        <v>88</v>
      </c>
      <c r="G13" s="393">
        <v>151</v>
      </c>
      <c r="H13" s="393">
        <v>182</v>
      </c>
      <c r="I13" s="393">
        <v>131</v>
      </c>
      <c r="J13" s="393">
        <v>89</v>
      </c>
      <c r="L13" s="324" t="s">
        <v>197</v>
      </c>
      <c r="M13" s="2">
        <v>5.2</v>
      </c>
      <c r="N13" s="120" t="s">
        <v>180</v>
      </c>
      <c r="O13" s="120" t="s">
        <v>188</v>
      </c>
      <c r="P13" s="314">
        <v>67</v>
      </c>
      <c r="Q13" s="393">
        <v>145</v>
      </c>
      <c r="R13" s="393">
        <v>160</v>
      </c>
      <c r="S13" s="393">
        <v>115</v>
      </c>
      <c r="T13" s="393">
        <v>79</v>
      </c>
      <c r="V13" s="93"/>
      <c r="W13" s="72" t="s">
        <v>603</v>
      </c>
    </row>
    <row r="14" spans="1:23">
      <c r="B14" s="2" t="s">
        <v>197</v>
      </c>
      <c r="C14" s="393">
        <v>5.0999999999999996</v>
      </c>
      <c r="D14" s="120" t="s">
        <v>181</v>
      </c>
      <c r="E14" s="120" t="s">
        <v>189</v>
      </c>
      <c r="F14" s="393">
        <v>78</v>
      </c>
      <c r="G14" s="393">
        <v>125</v>
      </c>
      <c r="H14" s="393">
        <v>145</v>
      </c>
      <c r="I14" s="393">
        <v>136</v>
      </c>
      <c r="J14" s="393">
        <v>112</v>
      </c>
      <c r="L14" s="324" t="s">
        <v>197</v>
      </c>
      <c r="M14" s="2">
        <v>4.7</v>
      </c>
      <c r="N14" s="120" t="s">
        <v>181</v>
      </c>
      <c r="O14" s="120" t="s">
        <v>189</v>
      </c>
      <c r="P14" s="393">
        <v>74</v>
      </c>
      <c r="Q14" s="393">
        <v>121</v>
      </c>
      <c r="R14" s="393">
        <v>99</v>
      </c>
      <c r="S14" s="314">
        <v>55</v>
      </c>
      <c r="T14" s="393">
        <v>80</v>
      </c>
    </row>
    <row r="15" spans="1:23">
      <c r="B15" s="2" t="s">
        <v>197</v>
      </c>
      <c r="C15" s="393">
        <v>5.8</v>
      </c>
      <c r="D15" s="120" t="s">
        <v>182</v>
      </c>
      <c r="E15" s="120" t="s">
        <v>190</v>
      </c>
      <c r="F15" s="393">
        <v>94</v>
      </c>
      <c r="G15" s="393">
        <v>176</v>
      </c>
      <c r="H15" s="393">
        <v>145</v>
      </c>
      <c r="I15" s="393">
        <v>139</v>
      </c>
      <c r="J15" s="393">
        <v>114</v>
      </c>
      <c r="L15" s="324" t="s">
        <v>197</v>
      </c>
      <c r="M15" s="2">
        <v>5.3</v>
      </c>
      <c r="N15" s="120" t="s">
        <v>182</v>
      </c>
      <c r="O15" s="120" t="s">
        <v>190</v>
      </c>
      <c r="P15" s="393">
        <v>73</v>
      </c>
      <c r="Q15" s="393">
        <v>171</v>
      </c>
      <c r="R15" s="393">
        <v>156</v>
      </c>
      <c r="S15" s="393">
        <v>95</v>
      </c>
      <c r="T15" s="393">
        <v>87</v>
      </c>
    </row>
    <row r="16" spans="1:23">
      <c r="B16" s="2" t="s">
        <v>197</v>
      </c>
      <c r="C16" s="393">
        <v>5.6</v>
      </c>
      <c r="D16" s="120" t="s">
        <v>183</v>
      </c>
      <c r="E16" s="120" t="s">
        <v>191</v>
      </c>
      <c r="F16" s="393">
        <v>92</v>
      </c>
      <c r="G16" s="393">
        <v>165</v>
      </c>
      <c r="H16" s="393">
        <v>133</v>
      </c>
      <c r="I16" s="393">
        <v>113</v>
      </c>
      <c r="J16" s="393">
        <v>106</v>
      </c>
      <c r="L16" s="324" t="s">
        <v>197</v>
      </c>
      <c r="M16" s="2">
        <v>5.4</v>
      </c>
      <c r="N16" s="120" t="s">
        <v>183</v>
      </c>
      <c r="O16" s="120" t="s">
        <v>191</v>
      </c>
      <c r="P16" s="393">
        <v>86</v>
      </c>
      <c r="Q16" s="393">
        <v>142</v>
      </c>
      <c r="R16" s="393">
        <v>98</v>
      </c>
      <c r="S16" s="393">
        <v>120</v>
      </c>
      <c r="T16" s="393">
        <v>108</v>
      </c>
    </row>
    <row r="17" spans="1:23">
      <c r="B17" s="2" t="s">
        <v>197</v>
      </c>
      <c r="C17" s="393">
        <v>5.3</v>
      </c>
      <c r="D17" s="120" t="s">
        <v>184</v>
      </c>
      <c r="E17" s="120" t="s">
        <v>192</v>
      </c>
      <c r="F17" s="393">
        <v>82</v>
      </c>
      <c r="G17" s="393">
        <v>161</v>
      </c>
      <c r="H17" s="393">
        <v>73</v>
      </c>
      <c r="I17" s="393">
        <v>108</v>
      </c>
      <c r="J17" s="393">
        <v>142</v>
      </c>
      <c r="L17" s="324" t="s">
        <v>197</v>
      </c>
      <c r="M17" s="2">
        <v>5.2</v>
      </c>
      <c r="N17" s="120" t="s">
        <v>184</v>
      </c>
      <c r="O17" s="120" t="s">
        <v>192</v>
      </c>
      <c r="P17" s="393">
        <v>74</v>
      </c>
      <c r="Q17" s="393">
        <v>177</v>
      </c>
      <c r="R17" s="393">
        <v>192</v>
      </c>
      <c r="S17" s="393">
        <v>144</v>
      </c>
      <c r="T17" s="393">
        <v>119</v>
      </c>
    </row>
    <row r="18" spans="1:23">
      <c r="B18" s="2" t="s">
        <v>197</v>
      </c>
      <c r="C18" s="393">
        <v>5.5</v>
      </c>
      <c r="D18" s="120" t="s">
        <v>172</v>
      </c>
      <c r="E18" s="120" t="s">
        <v>193</v>
      </c>
      <c r="F18" s="393">
        <v>91</v>
      </c>
      <c r="G18" s="393">
        <v>169</v>
      </c>
      <c r="H18" s="393">
        <v>154</v>
      </c>
      <c r="I18" s="393">
        <v>150</v>
      </c>
      <c r="J18" s="393">
        <v>174</v>
      </c>
      <c r="L18" s="324" t="s">
        <v>197</v>
      </c>
      <c r="M18" s="2">
        <v>5.4</v>
      </c>
      <c r="N18" s="120" t="s">
        <v>172</v>
      </c>
      <c r="O18" s="120" t="s">
        <v>193</v>
      </c>
      <c r="P18" s="393">
        <v>79</v>
      </c>
      <c r="Q18" s="393">
        <v>118</v>
      </c>
      <c r="R18" s="393">
        <v>96</v>
      </c>
      <c r="S18" s="393">
        <v>76</v>
      </c>
      <c r="T18" s="393">
        <v>100</v>
      </c>
    </row>
    <row r="19" spans="1:23">
      <c r="B19" s="2" t="s">
        <v>197</v>
      </c>
      <c r="C19" s="393">
        <v>5.6</v>
      </c>
      <c r="D19" s="120" t="s">
        <v>174</v>
      </c>
      <c r="E19" s="120" t="s">
        <v>194</v>
      </c>
      <c r="F19" s="393">
        <v>76</v>
      </c>
      <c r="G19" s="393">
        <v>133</v>
      </c>
      <c r="H19" s="393">
        <v>142</v>
      </c>
      <c r="I19" s="393">
        <v>163</v>
      </c>
      <c r="J19" s="393">
        <v>168</v>
      </c>
      <c r="L19" s="324" t="s">
        <v>197</v>
      </c>
      <c r="M19" s="2">
        <v>5.3</v>
      </c>
      <c r="N19" s="120" t="s">
        <v>174</v>
      </c>
      <c r="O19" s="120" t="s">
        <v>194</v>
      </c>
      <c r="P19" s="393">
        <v>74</v>
      </c>
      <c r="Q19" s="393">
        <v>126</v>
      </c>
      <c r="R19" s="393">
        <v>134</v>
      </c>
      <c r="S19" s="393">
        <v>108</v>
      </c>
      <c r="T19" s="393">
        <v>123</v>
      </c>
    </row>
    <row r="20" spans="1:23">
      <c r="B20" s="2" t="s">
        <v>197</v>
      </c>
      <c r="C20" s="393">
        <v>5.6</v>
      </c>
      <c r="D20" s="120" t="s">
        <v>176</v>
      </c>
      <c r="E20" s="120" t="s">
        <v>195</v>
      </c>
      <c r="F20" s="393">
        <v>76</v>
      </c>
      <c r="G20" s="393">
        <v>158</v>
      </c>
      <c r="H20" s="393">
        <v>184</v>
      </c>
      <c r="I20" s="393">
        <v>139</v>
      </c>
      <c r="J20" s="393">
        <v>122</v>
      </c>
      <c r="L20" s="324" t="s">
        <v>197</v>
      </c>
      <c r="M20" s="2">
        <v>5.3</v>
      </c>
      <c r="N20" s="120" t="s">
        <v>176</v>
      </c>
      <c r="O20" s="120" t="s">
        <v>195</v>
      </c>
      <c r="P20" s="393">
        <v>73</v>
      </c>
      <c r="Q20" s="393">
        <v>146</v>
      </c>
      <c r="R20" s="393">
        <v>132</v>
      </c>
      <c r="S20" s="393">
        <v>81</v>
      </c>
      <c r="T20" s="393">
        <v>82</v>
      </c>
    </row>
    <row r="21" spans="1:23" ht="33">
      <c r="A21" s="74"/>
      <c r="B21" s="2" t="s">
        <v>198</v>
      </c>
      <c r="C21" s="428" t="s">
        <v>25</v>
      </c>
      <c r="D21" s="2" t="s">
        <v>127</v>
      </c>
      <c r="E21" s="2" t="s">
        <v>128</v>
      </c>
      <c r="F21" s="81" t="s">
        <v>90</v>
      </c>
      <c r="G21" s="81" t="s">
        <v>91</v>
      </c>
      <c r="H21" s="81" t="s">
        <v>92</v>
      </c>
      <c r="I21" s="81" t="s">
        <v>93</v>
      </c>
      <c r="J21" s="81" t="s">
        <v>94</v>
      </c>
      <c r="L21" s="104" t="s">
        <v>198</v>
      </c>
      <c r="M21" s="428" t="s">
        <v>272</v>
      </c>
      <c r="N21" s="2" t="s">
        <v>127</v>
      </c>
      <c r="O21" s="2" t="s">
        <v>128</v>
      </c>
      <c r="P21" s="81" t="s">
        <v>90</v>
      </c>
      <c r="Q21" s="81" t="s">
        <v>91</v>
      </c>
      <c r="R21" s="81" t="s">
        <v>92</v>
      </c>
      <c r="S21" s="81" t="s">
        <v>93</v>
      </c>
      <c r="T21" s="81" t="s">
        <v>94</v>
      </c>
    </row>
    <row r="22" spans="1:23">
      <c r="B22" s="2" t="s">
        <v>255</v>
      </c>
      <c r="C22" s="429">
        <v>5.3</v>
      </c>
      <c r="D22" s="424" t="s">
        <v>234</v>
      </c>
      <c r="E22" s="424" t="s">
        <v>241</v>
      </c>
      <c r="F22" s="91">
        <v>83</v>
      </c>
      <c r="G22" s="91">
        <v>164</v>
      </c>
      <c r="H22" s="91">
        <v>172</v>
      </c>
      <c r="I22" s="91">
        <v>149</v>
      </c>
      <c r="J22" s="91">
        <v>130</v>
      </c>
      <c r="L22" s="324" t="s">
        <v>250</v>
      </c>
      <c r="M22" s="92">
        <v>5</v>
      </c>
      <c r="N22" s="424" t="s">
        <v>234</v>
      </c>
      <c r="O22" s="424" t="s">
        <v>241</v>
      </c>
      <c r="P22" s="93">
        <v>69</v>
      </c>
      <c r="Q22" s="91">
        <v>135</v>
      </c>
      <c r="R22" s="91">
        <v>175</v>
      </c>
      <c r="S22" s="91">
        <v>103</v>
      </c>
      <c r="T22" s="91">
        <v>78</v>
      </c>
      <c r="V22" s="93"/>
      <c r="W22" s="72" t="s">
        <v>603</v>
      </c>
    </row>
    <row r="23" spans="1:23">
      <c r="B23" s="2" t="s">
        <v>254</v>
      </c>
      <c r="C23" s="429">
        <v>5.6</v>
      </c>
      <c r="D23" s="92" t="s">
        <v>235</v>
      </c>
      <c r="E23" s="92" t="s">
        <v>242</v>
      </c>
      <c r="F23" s="91">
        <v>83</v>
      </c>
      <c r="G23" s="91">
        <v>163</v>
      </c>
      <c r="H23" s="91">
        <v>136</v>
      </c>
      <c r="I23" s="91">
        <v>126</v>
      </c>
      <c r="J23" s="91">
        <v>118</v>
      </c>
      <c r="L23" s="324" t="s">
        <v>250</v>
      </c>
      <c r="M23" s="91">
        <v>5.4</v>
      </c>
      <c r="N23" s="92" t="s">
        <v>235</v>
      </c>
      <c r="O23" s="92" t="s">
        <v>242</v>
      </c>
      <c r="P23" s="91">
        <v>71</v>
      </c>
      <c r="Q23" s="91">
        <v>169</v>
      </c>
      <c r="R23" s="91">
        <v>171</v>
      </c>
      <c r="S23" s="91">
        <v>78</v>
      </c>
      <c r="T23" s="91">
        <v>72</v>
      </c>
    </row>
    <row r="24" spans="1:23">
      <c r="B24" s="2" t="s">
        <v>254</v>
      </c>
      <c r="C24" s="429">
        <v>5.3</v>
      </c>
      <c r="D24" s="92" t="s">
        <v>236</v>
      </c>
      <c r="E24" s="92" t="s">
        <v>243</v>
      </c>
      <c r="F24" s="91">
        <v>93</v>
      </c>
      <c r="G24" s="91">
        <v>201</v>
      </c>
      <c r="H24" s="91">
        <v>161</v>
      </c>
      <c r="I24" s="91">
        <v>99</v>
      </c>
      <c r="J24" s="91">
        <v>90</v>
      </c>
      <c r="L24" s="324" t="s">
        <v>250</v>
      </c>
      <c r="M24" s="91">
        <v>4.9000000000000004</v>
      </c>
      <c r="N24" s="92" t="s">
        <v>236</v>
      </c>
      <c r="O24" s="92" t="s">
        <v>243</v>
      </c>
      <c r="P24" s="91">
        <v>75</v>
      </c>
      <c r="Q24" s="91">
        <v>170</v>
      </c>
      <c r="R24" s="91">
        <v>130</v>
      </c>
      <c r="S24" s="91">
        <v>82</v>
      </c>
      <c r="T24" s="93">
        <v>56</v>
      </c>
    </row>
    <row r="25" spans="1:23">
      <c r="B25" s="2" t="s">
        <v>254</v>
      </c>
      <c r="C25" s="429">
        <v>5.3</v>
      </c>
      <c r="D25" s="92" t="s">
        <v>237</v>
      </c>
      <c r="E25" s="92" t="s">
        <v>244</v>
      </c>
      <c r="F25" s="91">
        <v>88</v>
      </c>
      <c r="G25" s="91">
        <v>138</v>
      </c>
      <c r="H25" s="91">
        <v>117</v>
      </c>
      <c r="I25" s="91">
        <v>139</v>
      </c>
      <c r="J25" s="91">
        <v>124</v>
      </c>
      <c r="L25" s="324" t="s">
        <v>250</v>
      </c>
      <c r="M25" s="91">
        <v>5.4</v>
      </c>
      <c r="N25" s="92" t="s">
        <v>237</v>
      </c>
      <c r="O25" s="92" t="s">
        <v>244</v>
      </c>
      <c r="P25" s="91">
        <v>77</v>
      </c>
      <c r="Q25" s="91">
        <v>111</v>
      </c>
      <c r="R25" s="91">
        <v>155</v>
      </c>
      <c r="S25" s="91">
        <v>122</v>
      </c>
      <c r="T25" s="91">
        <v>122</v>
      </c>
    </row>
    <row r="26" spans="1:23">
      <c r="B26" s="2" t="s">
        <v>254</v>
      </c>
      <c r="C26" s="429">
        <v>5</v>
      </c>
      <c r="D26" s="92" t="s">
        <v>238</v>
      </c>
      <c r="E26" s="92" t="s">
        <v>245</v>
      </c>
      <c r="F26" s="91">
        <v>90</v>
      </c>
      <c r="G26" s="91">
        <v>158</v>
      </c>
      <c r="H26" s="91">
        <v>153</v>
      </c>
      <c r="I26" s="91">
        <v>122</v>
      </c>
      <c r="J26" s="91">
        <v>123</v>
      </c>
      <c r="L26" s="324" t="s">
        <v>250</v>
      </c>
      <c r="M26" s="91">
        <v>5.0999999999999996</v>
      </c>
      <c r="N26" s="92" t="s">
        <v>238</v>
      </c>
      <c r="O26" s="92" t="s">
        <v>245</v>
      </c>
      <c r="P26" s="91">
        <v>78</v>
      </c>
      <c r="Q26" s="91">
        <v>138</v>
      </c>
      <c r="R26" s="91">
        <v>153</v>
      </c>
      <c r="S26" s="91">
        <v>173</v>
      </c>
      <c r="T26" s="91">
        <v>162</v>
      </c>
    </row>
    <row r="27" spans="1:23">
      <c r="B27" s="2" t="s">
        <v>254</v>
      </c>
      <c r="C27" s="429">
        <v>5.2</v>
      </c>
      <c r="D27" s="92" t="s">
        <v>239</v>
      </c>
      <c r="E27" s="92" t="s">
        <v>246</v>
      </c>
      <c r="F27" s="91">
        <v>87</v>
      </c>
      <c r="G27" s="91">
        <v>142</v>
      </c>
      <c r="H27" s="91">
        <v>118</v>
      </c>
      <c r="I27" s="91">
        <v>89</v>
      </c>
      <c r="J27" s="91">
        <v>92</v>
      </c>
      <c r="L27" s="324" t="s">
        <v>250</v>
      </c>
      <c r="M27" s="91">
        <v>4.9000000000000004</v>
      </c>
      <c r="N27" s="92" t="s">
        <v>239</v>
      </c>
      <c r="O27" s="92" t="s">
        <v>246</v>
      </c>
      <c r="P27" s="91">
        <v>77</v>
      </c>
      <c r="Q27" s="91">
        <v>122</v>
      </c>
      <c r="R27" s="91">
        <v>100</v>
      </c>
      <c r="S27" s="91">
        <v>71</v>
      </c>
      <c r="T27" s="91">
        <v>101</v>
      </c>
    </row>
    <row r="28" spans="1:23">
      <c r="B28" s="2" t="s">
        <v>254</v>
      </c>
      <c r="C28" s="429">
        <v>5.9</v>
      </c>
      <c r="D28" s="92" t="s">
        <v>240</v>
      </c>
      <c r="E28" s="92" t="s">
        <v>247</v>
      </c>
      <c r="F28" s="91">
        <v>93</v>
      </c>
      <c r="G28" s="91">
        <v>176</v>
      </c>
      <c r="H28" s="91">
        <v>172</v>
      </c>
      <c r="I28" s="91">
        <v>146</v>
      </c>
      <c r="J28" s="91">
        <v>177</v>
      </c>
      <c r="L28" s="324" t="s">
        <v>250</v>
      </c>
      <c r="M28" s="92">
        <v>5.9</v>
      </c>
      <c r="N28" s="92" t="s">
        <v>240</v>
      </c>
      <c r="O28" s="92" t="s">
        <v>247</v>
      </c>
      <c r="P28" s="93">
        <v>67</v>
      </c>
      <c r="Q28" s="91">
        <v>134</v>
      </c>
      <c r="R28" s="91">
        <v>137</v>
      </c>
      <c r="S28" s="91">
        <v>107</v>
      </c>
      <c r="T28" s="91">
        <v>85</v>
      </c>
    </row>
    <row r="29" spans="1:23">
      <c r="B29" s="2" t="s">
        <v>254</v>
      </c>
      <c r="C29" s="429">
        <v>5.5</v>
      </c>
      <c r="D29" s="92" t="s">
        <v>249</v>
      </c>
      <c r="E29" s="92" t="s">
        <v>248</v>
      </c>
      <c r="F29" s="91">
        <v>85</v>
      </c>
      <c r="G29" s="91">
        <v>158</v>
      </c>
      <c r="H29" s="91">
        <v>165</v>
      </c>
      <c r="I29" s="91">
        <v>121</v>
      </c>
      <c r="J29" s="91">
        <v>85</v>
      </c>
      <c r="L29" s="324" t="s">
        <v>250</v>
      </c>
      <c r="M29" s="92">
        <v>5.2</v>
      </c>
      <c r="N29" s="92" t="s">
        <v>249</v>
      </c>
      <c r="O29" s="92" t="s">
        <v>248</v>
      </c>
      <c r="P29" s="91">
        <v>73</v>
      </c>
      <c r="Q29" s="91">
        <v>141</v>
      </c>
      <c r="R29" s="91">
        <v>137</v>
      </c>
      <c r="S29" s="91">
        <v>74</v>
      </c>
      <c r="T29" s="91">
        <v>80</v>
      </c>
    </row>
    <row r="30" spans="1:23">
      <c r="A30" s="74"/>
    </row>
    <row r="39" spans="1:1" ht="16.5" customHeight="1">
      <c r="A39" s="74"/>
    </row>
  </sheetData>
  <mergeCells count="3">
    <mergeCell ref="B2:J2"/>
    <mergeCell ref="L2:T2"/>
    <mergeCell ref="P11:T1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</sheetPr>
  <dimension ref="A3:W104"/>
  <sheetViews>
    <sheetView topLeftCell="A79" zoomScale="90" zoomScaleNormal="90" workbookViewId="0">
      <selection activeCell="G64" sqref="G64"/>
    </sheetView>
  </sheetViews>
  <sheetFormatPr defaultRowHeight="16.5"/>
  <cols>
    <col min="1" max="1" width="14.625" style="74" customWidth="1"/>
    <col min="2" max="23" width="14.625" style="72" customWidth="1"/>
    <col min="24" max="29" width="9.375" style="72" customWidth="1"/>
    <col min="30" max="16384" width="9" style="72"/>
  </cols>
  <sheetData>
    <row r="3" spans="1:23" ht="28.5" customHeight="1">
      <c r="A3" s="73" t="s">
        <v>14</v>
      </c>
      <c r="B3" s="73" t="s">
        <v>231</v>
      </c>
      <c r="C3" s="370" t="s">
        <v>51</v>
      </c>
      <c r="D3" s="501" t="s">
        <v>56</v>
      </c>
      <c r="E3" s="502"/>
      <c r="F3" s="501" t="s">
        <v>150</v>
      </c>
      <c r="G3" s="502"/>
      <c r="H3" s="501" t="s">
        <v>156</v>
      </c>
      <c r="I3" s="502"/>
      <c r="J3" s="511" t="s">
        <v>157</v>
      </c>
      <c r="K3" s="511"/>
      <c r="L3" s="511" t="s">
        <v>158</v>
      </c>
      <c r="M3" s="511"/>
      <c r="N3" s="511" t="s">
        <v>159</v>
      </c>
      <c r="O3" s="511"/>
      <c r="P3" s="511" t="s">
        <v>154</v>
      </c>
      <c r="Q3" s="511"/>
      <c r="R3" s="511" t="s">
        <v>155</v>
      </c>
      <c r="S3" s="511"/>
      <c r="T3" s="511" t="s">
        <v>151</v>
      </c>
      <c r="U3" s="511"/>
      <c r="V3" s="511" t="s">
        <v>152</v>
      </c>
      <c r="W3" s="511"/>
    </row>
    <row r="4" spans="1:23" ht="30" customHeight="1">
      <c r="B4" s="120"/>
      <c r="C4" s="371" t="s">
        <v>145</v>
      </c>
      <c r="D4" s="371" t="s">
        <v>145</v>
      </c>
      <c r="E4" s="371" t="s">
        <v>163</v>
      </c>
      <c r="F4" s="371" t="s">
        <v>145</v>
      </c>
      <c r="G4" s="371" t="s">
        <v>163</v>
      </c>
      <c r="H4" s="371" t="s">
        <v>145</v>
      </c>
      <c r="I4" s="371" t="s">
        <v>137</v>
      </c>
      <c r="J4" s="371" t="s">
        <v>145</v>
      </c>
      <c r="K4" s="371" t="s">
        <v>137</v>
      </c>
      <c r="L4" s="371" t="s">
        <v>145</v>
      </c>
      <c r="M4" s="371" t="s">
        <v>137</v>
      </c>
      <c r="N4" s="371" t="s">
        <v>145</v>
      </c>
      <c r="O4" s="371" t="s">
        <v>137</v>
      </c>
      <c r="P4" s="371" t="s">
        <v>145</v>
      </c>
      <c r="Q4" s="371" t="s">
        <v>137</v>
      </c>
      <c r="R4" s="371" t="s">
        <v>145</v>
      </c>
      <c r="S4" s="371" t="s">
        <v>137</v>
      </c>
      <c r="T4" s="371" t="s">
        <v>145</v>
      </c>
      <c r="U4" s="371" t="s">
        <v>137</v>
      </c>
      <c r="V4" s="371" t="s">
        <v>145</v>
      </c>
      <c r="W4" s="371" t="s">
        <v>137</v>
      </c>
    </row>
    <row r="5" spans="1:23">
      <c r="A5" s="120" t="s">
        <v>221</v>
      </c>
      <c r="B5" s="381" t="s">
        <v>57</v>
      </c>
      <c r="C5" s="171">
        <v>170.9</v>
      </c>
      <c r="D5" s="329">
        <v>73.099999999999994</v>
      </c>
      <c r="E5" s="220">
        <v>71.900000000000006</v>
      </c>
      <c r="F5" s="330">
        <v>25.03</v>
      </c>
      <c r="G5" s="183">
        <v>24.62</v>
      </c>
      <c r="H5" s="329">
        <v>25223.7</v>
      </c>
      <c r="I5" s="329">
        <v>24610.400000000001</v>
      </c>
      <c r="J5" s="330">
        <f>H5/1000</f>
        <v>25.223700000000001</v>
      </c>
      <c r="K5" s="330">
        <f t="shared" ref="J5:K21" si="0">I5/1000</f>
        <v>24.610400000000002</v>
      </c>
      <c r="L5" s="329">
        <v>44049.2</v>
      </c>
      <c r="M5" s="329">
        <v>42793.8</v>
      </c>
      <c r="N5" s="330">
        <f t="shared" ref="N5:O21" si="1">L5/1000</f>
        <v>44.049199999999999</v>
      </c>
      <c r="O5" s="330">
        <f t="shared" si="1"/>
        <v>42.793800000000005</v>
      </c>
      <c r="P5" s="329">
        <v>35.5</v>
      </c>
      <c r="Q5" s="329">
        <v>35.6</v>
      </c>
      <c r="R5" s="329">
        <v>62</v>
      </c>
      <c r="S5" s="329">
        <v>61.9</v>
      </c>
      <c r="T5" s="329">
        <v>8.64</v>
      </c>
      <c r="U5" s="329">
        <v>8.43</v>
      </c>
      <c r="V5" s="329">
        <v>15.1</v>
      </c>
      <c r="W5" s="331">
        <v>14.7</v>
      </c>
    </row>
    <row r="6" spans="1:23">
      <c r="A6" s="120" t="s">
        <v>221</v>
      </c>
      <c r="B6" s="381" t="s">
        <v>58</v>
      </c>
      <c r="C6" s="166">
        <v>170.9</v>
      </c>
      <c r="D6" s="327">
        <v>80</v>
      </c>
      <c r="E6" s="151">
        <v>79</v>
      </c>
      <c r="F6" s="328">
        <v>27.39</v>
      </c>
      <c r="G6" s="158">
        <v>27.05</v>
      </c>
      <c r="H6" s="327">
        <v>29332.400000000001</v>
      </c>
      <c r="I6" s="327">
        <v>28981.3</v>
      </c>
      <c r="J6" s="328">
        <f t="shared" si="0"/>
        <v>29.3324</v>
      </c>
      <c r="K6" s="328">
        <f t="shared" si="0"/>
        <v>28.981300000000001</v>
      </c>
      <c r="L6" s="327">
        <v>47131.8</v>
      </c>
      <c r="M6" s="327">
        <v>47250.6</v>
      </c>
      <c r="N6" s="328">
        <f t="shared" si="1"/>
        <v>47.131800000000005</v>
      </c>
      <c r="O6" s="328">
        <f t="shared" si="1"/>
        <v>47.250599999999999</v>
      </c>
      <c r="P6" s="327">
        <v>37.299999999999997</v>
      </c>
      <c r="Q6" s="327">
        <v>37.1</v>
      </c>
      <c r="R6" s="327">
        <v>60</v>
      </c>
      <c r="S6" s="327">
        <v>60.5</v>
      </c>
      <c r="T6" s="327">
        <v>10</v>
      </c>
      <c r="U6" s="327">
        <v>10</v>
      </c>
      <c r="V6" s="327">
        <v>16.100000000000001</v>
      </c>
      <c r="W6" s="332">
        <v>16.100000000000001</v>
      </c>
    </row>
    <row r="7" spans="1:23">
      <c r="A7" s="120" t="s">
        <v>213</v>
      </c>
      <c r="B7" s="381" t="s">
        <v>59</v>
      </c>
      <c r="C7" s="166">
        <v>166.7</v>
      </c>
      <c r="D7" s="327">
        <v>69.599999999999994</v>
      </c>
      <c r="E7" s="151">
        <v>70.5</v>
      </c>
      <c r="F7" s="328">
        <v>25.05</v>
      </c>
      <c r="G7" s="158">
        <v>25.37</v>
      </c>
      <c r="H7" s="327">
        <v>23369.7</v>
      </c>
      <c r="I7" s="327">
        <v>23981.8</v>
      </c>
      <c r="J7" s="328">
        <f t="shared" si="0"/>
        <v>23.369700000000002</v>
      </c>
      <c r="K7" s="328">
        <f t="shared" si="0"/>
        <v>23.9818</v>
      </c>
      <c r="L7" s="327">
        <v>42294.9</v>
      </c>
      <c r="M7" s="327">
        <v>41204.9</v>
      </c>
      <c r="N7" s="328">
        <f t="shared" si="1"/>
        <v>42.294899999999998</v>
      </c>
      <c r="O7" s="328">
        <f t="shared" si="1"/>
        <v>41.204900000000002</v>
      </c>
      <c r="P7" s="327">
        <v>34.6</v>
      </c>
      <c r="Q7" s="327">
        <v>35.700000000000003</v>
      </c>
      <c r="R7" s="327">
        <v>62.6</v>
      </c>
      <c r="S7" s="327">
        <v>61.4</v>
      </c>
      <c r="T7" s="327">
        <v>8.41</v>
      </c>
      <c r="U7" s="327">
        <v>8.56</v>
      </c>
      <c r="V7" s="327">
        <v>15.2</v>
      </c>
      <c r="W7" s="332">
        <v>14.8</v>
      </c>
    </row>
    <row r="8" spans="1:23">
      <c r="A8" s="120" t="s">
        <v>213</v>
      </c>
      <c r="B8" s="381" t="s">
        <v>60</v>
      </c>
      <c r="C8" s="166">
        <v>166.5</v>
      </c>
      <c r="D8" s="327">
        <v>71.5</v>
      </c>
      <c r="E8" s="151">
        <v>68.099999999999994</v>
      </c>
      <c r="F8" s="328">
        <v>25.79</v>
      </c>
      <c r="G8" s="158">
        <v>24.57</v>
      </c>
      <c r="H8" s="327">
        <v>24093</v>
      </c>
      <c r="I8" s="327">
        <v>22606.5</v>
      </c>
      <c r="J8" s="328">
        <f t="shared" si="0"/>
        <v>24.093</v>
      </c>
      <c r="K8" s="328">
        <f t="shared" si="0"/>
        <v>22.6065</v>
      </c>
      <c r="L8" s="327">
        <v>43660.5</v>
      </c>
      <c r="M8" s="327">
        <v>42086.3</v>
      </c>
      <c r="N8" s="328">
        <f t="shared" si="1"/>
        <v>43.660499999999999</v>
      </c>
      <c r="O8" s="328">
        <f t="shared" si="1"/>
        <v>42.086300000000001</v>
      </c>
      <c r="P8" s="327">
        <v>34.799999999999997</v>
      </c>
      <c r="Q8" s="327">
        <v>34.1</v>
      </c>
      <c r="R8" s="327">
        <v>63</v>
      </c>
      <c r="S8" s="327">
        <v>63.5</v>
      </c>
      <c r="T8" s="327">
        <v>8.69</v>
      </c>
      <c r="U8" s="327">
        <v>8.15</v>
      </c>
      <c r="V8" s="327">
        <v>15.7</v>
      </c>
      <c r="W8" s="332">
        <v>15.2</v>
      </c>
    </row>
    <row r="9" spans="1:23">
      <c r="A9" s="120" t="s">
        <v>213</v>
      </c>
      <c r="B9" s="381" t="s">
        <v>61</v>
      </c>
      <c r="C9" s="166">
        <v>172.6</v>
      </c>
      <c r="D9" s="327">
        <v>76.099999999999994</v>
      </c>
      <c r="E9" s="151">
        <v>72.8</v>
      </c>
      <c r="F9" s="328">
        <v>25.54</v>
      </c>
      <c r="G9" s="158">
        <v>24.44</v>
      </c>
      <c r="H9" s="327">
        <v>18479.2</v>
      </c>
      <c r="I9" s="327">
        <v>17836.7</v>
      </c>
      <c r="J9" s="328">
        <f t="shared" si="0"/>
        <v>18.479200000000002</v>
      </c>
      <c r="K9" s="328">
        <f t="shared" si="0"/>
        <v>17.8367</v>
      </c>
      <c r="L9" s="327">
        <v>53471.6</v>
      </c>
      <c r="M9" s="327">
        <v>50851.5</v>
      </c>
      <c r="N9" s="328">
        <f t="shared" si="1"/>
        <v>53.471599999999995</v>
      </c>
      <c r="O9" s="328">
        <f t="shared" si="1"/>
        <v>50.851500000000001</v>
      </c>
      <c r="P9" s="327">
        <v>25</v>
      </c>
      <c r="Q9" s="327">
        <v>25.3</v>
      </c>
      <c r="R9" s="327">
        <v>72.400000000000006</v>
      </c>
      <c r="S9" s="327">
        <v>72.099999999999994</v>
      </c>
      <c r="T9" s="327">
        <v>6.2</v>
      </c>
      <c r="U9" s="327">
        <v>5.99</v>
      </c>
      <c r="V9" s="327">
        <v>17.899999999999999</v>
      </c>
      <c r="W9" s="332">
        <v>17.100000000000001</v>
      </c>
    </row>
    <row r="10" spans="1:23">
      <c r="A10" s="120" t="s">
        <v>213</v>
      </c>
      <c r="B10" s="381" t="s">
        <v>62</v>
      </c>
      <c r="C10" s="166">
        <v>165.4</v>
      </c>
      <c r="D10" s="327">
        <v>75</v>
      </c>
      <c r="E10" s="151">
        <v>75.7</v>
      </c>
      <c r="F10" s="328">
        <v>27.42</v>
      </c>
      <c r="G10" s="158">
        <v>27.67</v>
      </c>
      <c r="H10" s="327">
        <v>33027.9</v>
      </c>
      <c r="I10" s="327">
        <v>31859</v>
      </c>
      <c r="J10" s="328">
        <f t="shared" si="0"/>
        <v>33.027900000000002</v>
      </c>
      <c r="K10" s="328">
        <f t="shared" si="0"/>
        <v>31.859000000000002</v>
      </c>
      <c r="L10" s="327">
        <v>38438.199999999997</v>
      </c>
      <c r="M10" s="327">
        <v>38546</v>
      </c>
      <c r="N10" s="328">
        <f t="shared" si="1"/>
        <v>38.438199999999995</v>
      </c>
      <c r="O10" s="328">
        <f t="shared" si="1"/>
        <v>38.545999999999999</v>
      </c>
      <c r="P10" s="327">
        <v>45.2</v>
      </c>
      <c r="Q10" s="327">
        <v>44.2</v>
      </c>
      <c r="R10" s="327">
        <v>52.6</v>
      </c>
      <c r="S10" s="327">
        <v>53.5</v>
      </c>
      <c r="T10" s="327">
        <v>12.1</v>
      </c>
      <c r="U10" s="327">
        <v>11.8</v>
      </c>
      <c r="V10" s="327">
        <v>14.1</v>
      </c>
      <c r="W10" s="332">
        <v>14</v>
      </c>
    </row>
    <row r="11" spans="1:23">
      <c r="A11" s="120" t="s">
        <v>213</v>
      </c>
      <c r="B11" s="381" t="s">
        <v>63</v>
      </c>
      <c r="C11" s="252">
        <v>171.6</v>
      </c>
      <c r="D11" s="333">
        <v>81.900000000000006</v>
      </c>
      <c r="E11" s="222">
        <v>78.099999999999994</v>
      </c>
      <c r="F11" s="334">
        <v>27.81</v>
      </c>
      <c r="G11" s="188">
        <v>26.52</v>
      </c>
      <c r="H11" s="333">
        <v>20478.7</v>
      </c>
      <c r="I11" s="333">
        <v>19594.3</v>
      </c>
      <c r="J11" s="334">
        <f t="shared" si="0"/>
        <v>20.4787</v>
      </c>
      <c r="K11" s="334">
        <f t="shared" si="0"/>
        <v>19.5943</v>
      </c>
      <c r="L11" s="333">
        <v>56512.1</v>
      </c>
      <c r="M11" s="333">
        <v>55126.5</v>
      </c>
      <c r="N11" s="334">
        <f t="shared" si="1"/>
        <v>56.512099999999997</v>
      </c>
      <c r="O11" s="334">
        <f t="shared" si="1"/>
        <v>55.1265</v>
      </c>
      <c r="P11" s="333">
        <v>25.9</v>
      </c>
      <c r="Q11" s="333">
        <v>25.5</v>
      </c>
      <c r="R11" s="333">
        <v>71.400000000000006</v>
      </c>
      <c r="S11" s="333">
        <v>71.7</v>
      </c>
      <c r="T11" s="333">
        <v>6.95</v>
      </c>
      <c r="U11" s="333">
        <v>6.65</v>
      </c>
      <c r="V11" s="333">
        <v>19.2</v>
      </c>
      <c r="W11" s="335">
        <v>18.600000000000001</v>
      </c>
    </row>
    <row r="12" spans="1:23" ht="25.5" customHeight="1">
      <c r="A12" s="73" t="s">
        <v>14</v>
      </c>
      <c r="B12" s="73" t="s">
        <v>231</v>
      </c>
      <c r="C12" s="383" t="s">
        <v>51</v>
      </c>
      <c r="D12" s="507" t="s">
        <v>56</v>
      </c>
      <c r="E12" s="508"/>
      <c r="F12" s="507" t="s">
        <v>150</v>
      </c>
      <c r="G12" s="508"/>
      <c r="H12" s="507" t="s">
        <v>156</v>
      </c>
      <c r="I12" s="508"/>
      <c r="J12" s="513" t="s">
        <v>157</v>
      </c>
      <c r="K12" s="513"/>
      <c r="L12" s="513" t="s">
        <v>158</v>
      </c>
      <c r="M12" s="513"/>
      <c r="N12" s="513" t="s">
        <v>159</v>
      </c>
      <c r="O12" s="513"/>
      <c r="P12" s="513" t="s">
        <v>154</v>
      </c>
      <c r="Q12" s="513"/>
      <c r="R12" s="513" t="s">
        <v>155</v>
      </c>
      <c r="S12" s="513"/>
      <c r="T12" s="513" t="s">
        <v>151</v>
      </c>
      <c r="U12" s="513"/>
      <c r="V12" s="513" t="s">
        <v>152</v>
      </c>
      <c r="W12" s="513"/>
    </row>
    <row r="13" spans="1:23" ht="28.5" customHeight="1">
      <c r="B13" s="120"/>
      <c r="C13" s="371" t="s">
        <v>145</v>
      </c>
      <c r="D13" s="371" t="s">
        <v>145</v>
      </c>
      <c r="E13" s="371" t="s">
        <v>270</v>
      </c>
      <c r="F13" s="371" t="s">
        <v>145</v>
      </c>
      <c r="G13" s="371" t="s">
        <v>146</v>
      </c>
      <c r="H13" s="371" t="s">
        <v>145</v>
      </c>
      <c r="I13" s="371" t="s">
        <v>137</v>
      </c>
      <c r="J13" s="371" t="s">
        <v>145</v>
      </c>
      <c r="K13" s="371" t="s">
        <v>137</v>
      </c>
      <c r="L13" s="371" t="s">
        <v>145</v>
      </c>
      <c r="M13" s="371" t="s">
        <v>137</v>
      </c>
      <c r="N13" s="371" t="s">
        <v>145</v>
      </c>
      <c r="O13" s="371" t="s">
        <v>137</v>
      </c>
      <c r="P13" s="371" t="s">
        <v>145</v>
      </c>
      <c r="Q13" s="371" t="s">
        <v>137</v>
      </c>
      <c r="R13" s="371" t="s">
        <v>145</v>
      </c>
      <c r="S13" s="371" t="s">
        <v>137</v>
      </c>
      <c r="T13" s="371" t="s">
        <v>145</v>
      </c>
      <c r="U13" s="371" t="s">
        <v>137</v>
      </c>
      <c r="V13" s="371" t="s">
        <v>145</v>
      </c>
      <c r="W13" s="371" t="s">
        <v>137</v>
      </c>
    </row>
    <row r="14" spans="1:23">
      <c r="A14" s="120" t="s">
        <v>222</v>
      </c>
      <c r="B14" s="381" t="s">
        <v>188</v>
      </c>
      <c r="C14" s="160">
        <v>170.2</v>
      </c>
      <c r="D14" s="220">
        <v>76.900000000000006</v>
      </c>
      <c r="E14" s="161">
        <v>77.7</v>
      </c>
      <c r="F14" s="183">
        <v>26.55</v>
      </c>
      <c r="G14" s="384">
        <v>26.82</v>
      </c>
      <c r="H14" s="220">
        <v>25870.5</v>
      </c>
      <c r="I14" s="220">
        <v>27554.7</v>
      </c>
      <c r="J14" s="330">
        <f>H14/1000</f>
        <v>25.8705</v>
      </c>
      <c r="K14" s="330">
        <f t="shared" si="0"/>
        <v>27.5547</v>
      </c>
      <c r="L14" s="220">
        <v>47743.4</v>
      </c>
      <c r="M14" s="220">
        <v>47125.2</v>
      </c>
      <c r="N14" s="330">
        <f>L14/1000</f>
        <v>47.743400000000001</v>
      </c>
      <c r="O14" s="330">
        <f t="shared" si="1"/>
        <v>47.1252</v>
      </c>
      <c r="P14" s="220">
        <v>34.1</v>
      </c>
      <c r="Q14" s="220">
        <v>35.799999999999997</v>
      </c>
      <c r="R14" s="384">
        <v>62.9</v>
      </c>
      <c r="S14" s="384">
        <v>61.199174058153574</v>
      </c>
      <c r="T14" s="220">
        <v>8.93</v>
      </c>
      <c r="U14" s="220">
        <v>9.51</v>
      </c>
      <c r="V14" s="220">
        <v>16.5</v>
      </c>
      <c r="W14" s="228">
        <v>16.3</v>
      </c>
    </row>
    <row r="15" spans="1:23">
      <c r="A15" s="120" t="s">
        <v>222</v>
      </c>
      <c r="B15" s="381" t="s">
        <v>189</v>
      </c>
      <c r="C15" s="164">
        <v>171.2</v>
      </c>
      <c r="D15" s="151">
        <v>74.3</v>
      </c>
      <c r="E15" s="152">
        <v>71.5</v>
      </c>
      <c r="F15" s="158">
        <v>25.35</v>
      </c>
      <c r="G15" s="258">
        <v>24.39</v>
      </c>
      <c r="H15" s="151">
        <v>21918.3</v>
      </c>
      <c r="I15" s="151">
        <v>19999.7</v>
      </c>
      <c r="J15" s="328">
        <f t="shared" ref="J15:J21" si="2">H15/1000</f>
        <v>21.918299999999999</v>
      </c>
      <c r="K15" s="328">
        <f t="shared" si="0"/>
        <v>19.999700000000001</v>
      </c>
      <c r="L15" s="151">
        <v>49428.7</v>
      </c>
      <c r="M15" s="151">
        <v>47881.3</v>
      </c>
      <c r="N15" s="328">
        <f t="shared" ref="N15:N21" si="3">L15/1000</f>
        <v>49.428699999999999</v>
      </c>
      <c r="O15" s="328">
        <f t="shared" si="1"/>
        <v>47.881300000000003</v>
      </c>
      <c r="P15" s="151">
        <v>29.8</v>
      </c>
      <c r="Q15" s="151">
        <v>28.6</v>
      </c>
      <c r="R15" s="258">
        <v>67.273912605581842</v>
      </c>
      <c r="S15" s="258">
        <v>68.409479913476076</v>
      </c>
      <c r="T15" s="151">
        <v>7.48</v>
      </c>
      <c r="U15" s="151">
        <v>6.82</v>
      </c>
      <c r="V15" s="151">
        <v>16.899999999999999</v>
      </c>
      <c r="W15" s="229">
        <v>16.3</v>
      </c>
    </row>
    <row r="16" spans="1:23">
      <c r="A16" s="120" t="s">
        <v>212</v>
      </c>
      <c r="B16" s="381" t="s">
        <v>190</v>
      </c>
      <c r="C16" s="164">
        <v>175.9</v>
      </c>
      <c r="D16" s="151">
        <v>83.9</v>
      </c>
      <c r="E16" s="152">
        <v>78.7</v>
      </c>
      <c r="F16" s="158">
        <v>27.12</v>
      </c>
      <c r="G16" s="258">
        <v>25.44</v>
      </c>
      <c r="H16" s="151">
        <v>22210.799999999999</v>
      </c>
      <c r="I16" s="151">
        <v>22764.6</v>
      </c>
      <c r="J16" s="328">
        <f t="shared" si="2"/>
        <v>22.210799999999999</v>
      </c>
      <c r="K16" s="328">
        <f t="shared" si="0"/>
        <v>22.764599999999998</v>
      </c>
      <c r="L16" s="151">
        <v>57665.1</v>
      </c>
      <c r="M16" s="151">
        <v>53385.9</v>
      </c>
      <c r="N16" s="328">
        <f t="shared" si="3"/>
        <v>57.665099999999995</v>
      </c>
      <c r="O16" s="328">
        <f t="shared" si="1"/>
        <v>53.385899999999999</v>
      </c>
      <c r="P16" s="151">
        <v>26.8</v>
      </c>
      <c r="Q16" s="151">
        <v>28.8</v>
      </c>
      <c r="R16" s="258">
        <v>69.683479370511492</v>
      </c>
      <c r="S16" s="258">
        <v>67.53195332739638</v>
      </c>
      <c r="T16" s="151">
        <v>7.18</v>
      </c>
      <c r="U16" s="151">
        <v>7.36</v>
      </c>
      <c r="V16" s="151">
        <v>18.600000000000001</v>
      </c>
      <c r="W16" s="229">
        <v>17.3</v>
      </c>
    </row>
    <row r="17" spans="1:23">
      <c r="A17" s="120" t="s">
        <v>212</v>
      </c>
      <c r="B17" s="381" t="s">
        <v>191</v>
      </c>
      <c r="C17" s="164">
        <v>174.1</v>
      </c>
      <c r="D17" s="151">
        <v>90.6</v>
      </c>
      <c r="E17" s="152">
        <v>91.3</v>
      </c>
      <c r="F17" s="158">
        <v>29.89</v>
      </c>
      <c r="G17" s="258">
        <v>30.12</v>
      </c>
      <c r="H17" s="151">
        <v>30206.5</v>
      </c>
      <c r="I17" s="151">
        <v>35367.199999999997</v>
      </c>
      <c r="J17" s="328">
        <f t="shared" si="2"/>
        <v>30.206499999999998</v>
      </c>
      <c r="K17" s="328">
        <f t="shared" si="0"/>
        <v>35.367199999999997</v>
      </c>
      <c r="L17" s="151">
        <v>59357.3</v>
      </c>
      <c r="M17" s="151">
        <v>58303.6</v>
      </c>
      <c r="N17" s="328">
        <f t="shared" si="3"/>
        <v>59.357300000000002</v>
      </c>
      <c r="O17" s="328">
        <f t="shared" si="1"/>
        <v>58.303599999999996</v>
      </c>
      <c r="P17" s="151">
        <v>32.700000000000003</v>
      </c>
      <c r="Q17" s="151">
        <v>36.6</v>
      </c>
      <c r="R17" s="258">
        <v>64.213163648243849</v>
      </c>
      <c r="S17" s="258">
        <v>60.375381206086864</v>
      </c>
      <c r="T17" s="151">
        <v>9.9700000000000006</v>
      </c>
      <c r="U17" s="151">
        <v>10</v>
      </c>
      <c r="V17" s="151">
        <v>19.600000000000001</v>
      </c>
      <c r="W17" s="229">
        <v>19.100000000000001</v>
      </c>
    </row>
    <row r="18" spans="1:23">
      <c r="A18" s="120" t="s">
        <v>212</v>
      </c>
      <c r="B18" s="381" t="s">
        <v>192</v>
      </c>
      <c r="C18" s="164">
        <v>178.6</v>
      </c>
      <c r="D18" s="151">
        <v>89</v>
      </c>
      <c r="E18" s="152">
        <v>88.2</v>
      </c>
      <c r="F18" s="158">
        <v>27.9</v>
      </c>
      <c r="G18" s="258">
        <v>27.65</v>
      </c>
      <c r="H18" s="151">
        <v>30202</v>
      </c>
      <c r="I18" s="151">
        <v>29792.1</v>
      </c>
      <c r="J18" s="328">
        <f t="shared" si="2"/>
        <v>30.202000000000002</v>
      </c>
      <c r="K18" s="328">
        <f t="shared" si="0"/>
        <v>29.792099999999998</v>
      </c>
      <c r="L18" s="151">
        <v>54491.4</v>
      </c>
      <c r="M18" s="151">
        <v>52364.3</v>
      </c>
      <c r="N18" s="328">
        <f t="shared" si="3"/>
        <v>54.491399999999999</v>
      </c>
      <c r="O18" s="328">
        <f t="shared" si="1"/>
        <v>52.3643</v>
      </c>
      <c r="P18" s="151">
        <v>34.4</v>
      </c>
      <c r="Q18" s="151">
        <v>34.9</v>
      </c>
      <c r="R18" s="258">
        <v>62.011892230219921</v>
      </c>
      <c r="S18" s="258">
        <v>61.401278814663328</v>
      </c>
      <c r="T18" s="151">
        <v>9.4700000000000006</v>
      </c>
      <c r="U18" s="151">
        <v>9.34</v>
      </c>
      <c r="V18" s="151">
        <v>17.100000000000001</v>
      </c>
      <c r="W18" s="229">
        <v>16.399999999999999</v>
      </c>
    </row>
    <row r="19" spans="1:23">
      <c r="A19" s="120" t="s">
        <v>212</v>
      </c>
      <c r="B19" s="381" t="s">
        <v>193</v>
      </c>
      <c r="C19" s="166">
        <v>181.2</v>
      </c>
      <c r="D19" s="151">
        <v>92.6</v>
      </c>
      <c r="E19" s="152">
        <v>89.5</v>
      </c>
      <c r="F19" s="158">
        <v>28.2</v>
      </c>
      <c r="G19" s="258">
        <v>27.26</v>
      </c>
      <c r="H19" s="151">
        <v>32224.1</v>
      </c>
      <c r="I19" s="151">
        <v>30867.9</v>
      </c>
      <c r="J19" s="328">
        <f t="shared" si="2"/>
        <v>32.2241</v>
      </c>
      <c r="K19" s="328">
        <f t="shared" si="0"/>
        <v>30.867900000000002</v>
      </c>
      <c r="L19" s="151">
        <v>56376.5</v>
      </c>
      <c r="M19" s="151">
        <v>54739.6</v>
      </c>
      <c r="N19" s="328">
        <f t="shared" si="3"/>
        <v>56.3765</v>
      </c>
      <c r="O19" s="328">
        <f t="shared" si="1"/>
        <v>54.739599999999996</v>
      </c>
      <c r="P19" s="151">
        <v>35.299999999999997</v>
      </c>
      <c r="Q19" s="151">
        <v>35</v>
      </c>
      <c r="R19" s="258">
        <v>61.733890483980822</v>
      </c>
      <c r="S19" s="258">
        <v>62.005953702487048</v>
      </c>
      <c r="T19" s="151">
        <v>9.81</v>
      </c>
      <c r="U19" s="151">
        <v>9.4</v>
      </c>
      <c r="V19" s="151">
        <v>17.2</v>
      </c>
      <c r="W19" s="229">
        <v>16.7</v>
      </c>
    </row>
    <row r="20" spans="1:23">
      <c r="A20" s="120" t="s">
        <v>212</v>
      </c>
      <c r="B20" s="381" t="s">
        <v>194</v>
      </c>
      <c r="C20" s="166">
        <v>157.4</v>
      </c>
      <c r="D20" s="151">
        <v>65.599999999999994</v>
      </c>
      <c r="E20" s="152">
        <v>65</v>
      </c>
      <c r="F20" s="158">
        <v>26.48</v>
      </c>
      <c r="G20" s="258">
        <v>26.24</v>
      </c>
      <c r="H20" s="151">
        <v>25827.1</v>
      </c>
      <c r="I20" s="151">
        <v>26472.799999999999</v>
      </c>
      <c r="J20" s="328">
        <f t="shared" si="2"/>
        <v>25.827099999999998</v>
      </c>
      <c r="K20" s="328">
        <f t="shared" si="0"/>
        <v>26.472799999999999</v>
      </c>
      <c r="L20" s="151">
        <v>37374.400000000001</v>
      </c>
      <c r="M20" s="151">
        <v>34691</v>
      </c>
      <c r="N20" s="328">
        <f t="shared" si="3"/>
        <v>37.374400000000001</v>
      </c>
      <c r="O20" s="328">
        <f t="shared" si="1"/>
        <v>34.691000000000003</v>
      </c>
      <c r="P20" s="151">
        <v>39.5</v>
      </c>
      <c r="Q20" s="151">
        <v>41.8</v>
      </c>
      <c r="R20" s="258">
        <v>57.231410020825678</v>
      </c>
      <c r="S20" s="258">
        <v>54.799086339640283</v>
      </c>
      <c r="T20" s="151">
        <v>10.5</v>
      </c>
      <c r="U20" s="151">
        <v>10.7</v>
      </c>
      <c r="V20" s="151">
        <v>15.2</v>
      </c>
      <c r="W20" s="229">
        <v>14.1</v>
      </c>
    </row>
    <row r="21" spans="1:23">
      <c r="A21" s="120" t="s">
        <v>212</v>
      </c>
      <c r="B21" s="381" t="s">
        <v>195</v>
      </c>
      <c r="C21" s="252">
        <v>174.3</v>
      </c>
      <c r="D21" s="222">
        <v>86.4</v>
      </c>
      <c r="E21" s="223">
        <v>84.1</v>
      </c>
      <c r="F21" s="188">
        <v>28.44</v>
      </c>
      <c r="G21" s="385">
        <v>27.68</v>
      </c>
      <c r="H21" s="222">
        <v>28621.5</v>
      </c>
      <c r="I21" s="222">
        <v>27861.7</v>
      </c>
      <c r="J21" s="334">
        <f t="shared" si="2"/>
        <v>28.621500000000001</v>
      </c>
      <c r="K21" s="334">
        <f t="shared" si="0"/>
        <v>27.861699999999999</v>
      </c>
      <c r="L21" s="222">
        <v>53491.5</v>
      </c>
      <c r="M21" s="222">
        <v>52214.9</v>
      </c>
      <c r="N21" s="334">
        <f t="shared" si="3"/>
        <v>53.491500000000002</v>
      </c>
      <c r="O21" s="334">
        <f t="shared" si="1"/>
        <v>52.2149</v>
      </c>
      <c r="P21" s="222">
        <v>33.700000000000003</v>
      </c>
      <c r="Q21" s="222">
        <v>33.6</v>
      </c>
      <c r="R21" s="385">
        <v>63.046217274108407</v>
      </c>
      <c r="S21" s="385">
        <v>63.03878555785478</v>
      </c>
      <c r="T21" s="222">
        <v>9.42</v>
      </c>
      <c r="U21" s="222">
        <v>9.17</v>
      </c>
      <c r="V21" s="222">
        <v>17.600000000000001</v>
      </c>
      <c r="W21" s="255">
        <v>17.2</v>
      </c>
    </row>
    <row r="22" spans="1:23" ht="23.25" customHeight="1">
      <c r="A22" s="73" t="s">
        <v>14</v>
      </c>
      <c r="B22" s="73" t="s">
        <v>231</v>
      </c>
      <c r="C22" s="382" t="s">
        <v>51</v>
      </c>
      <c r="D22" s="509" t="s">
        <v>56</v>
      </c>
      <c r="E22" s="510"/>
      <c r="F22" s="509" t="s">
        <v>150</v>
      </c>
      <c r="G22" s="510"/>
      <c r="H22" s="509" t="s">
        <v>156</v>
      </c>
      <c r="I22" s="510"/>
      <c r="J22" s="512" t="s">
        <v>157</v>
      </c>
      <c r="K22" s="512"/>
      <c r="L22" s="512" t="s">
        <v>158</v>
      </c>
      <c r="M22" s="512"/>
      <c r="N22" s="512" t="s">
        <v>159</v>
      </c>
      <c r="O22" s="512"/>
      <c r="P22" s="512" t="s">
        <v>154</v>
      </c>
      <c r="Q22" s="512"/>
      <c r="R22" s="512" t="s">
        <v>155</v>
      </c>
      <c r="S22" s="512"/>
      <c r="T22" s="512" t="s">
        <v>151</v>
      </c>
      <c r="U22" s="512"/>
      <c r="V22" s="512" t="s">
        <v>152</v>
      </c>
      <c r="W22" s="512"/>
    </row>
    <row r="23" spans="1:23" ht="24.75" customHeight="1">
      <c r="B23" s="253"/>
      <c r="C23" s="371" t="s">
        <v>145</v>
      </c>
      <c r="D23" s="371" t="s">
        <v>145</v>
      </c>
      <c r="E23" s="371" t="s">
        <v>270</v>
      </c>
      <c r="F23" s="371" t="s">
        <v>145</v>
      </c>
      <c r="G23" s="371" t="s">
        <v>146</v>
      </c>
      <c r="H23" s="371" t="s">
        <v>145</v>
      </c>
      <c r="I23" s="371" t="s">
        <v>137</v>
      </c>
      <c r="J23" s="371" t="s">
        <v>145</v>
      </c>
      <c r="K23" s="371" t="s">
        <v>137</v>
      </c>
      <c r="L23" s="371" t="s">
        <v>145</v>
      </c>
      <c r="M23" s="371" t="s">
        <v>137</v>
      </c>
      <c r="N23" s="371" t="s">
        <v>145</v>
      </c>
      <c r="O23" s="371" t="s">
        <v>137</v>
      </c>
      <c r="P23" s="371" t="s">
        <v>145</v>
      </c>
      <c r="Q23" s="371" t="s">
        <v>137</v>
      </c>
      <c r="R23" s="371" t="s">
        <v>145</v>
      </c>
      <c r="S23" s="371" t="s">
        <v>137</v>
      </c>
      <c r="T23" s="371" t="s">
        <v>145</v>
      </c>
      <c r="U23" s="371" t="s">
        <v>137</v>
      </c>
      <c r="V23" s="371" t="s">
        <v>145</v>
      </c>
      <c r="W23" s="371" t="s">
        <v>137</v>
      </c>
    </row>
    <row r="24" spans="1:23">
      <c r="A24" s="386" t="s">
        <v>250</v>
      </c>
      <c r="B24" s="251" t="s">
        <v>241</v>
      </c>
      <c r="C24" s="384">
        <v>177.7</v>
      </c>
      <c r="D24" s="220">
        <v>82.6</v>
      </c>
      <c r="E24" s="146">
        <v>81.099999999999994</v>
      </c>
      <c r="F24" s="384">
        <v>26.16</v>
      </c>
      <c r="G24" s="185">
        <v>25.68</v>
      </c>
      <c r="H24" s="220">
        <v>27357.7</v>
      </c>
      <c r="I24" s="220">
        <v>26811.8</v>
      </c>
      <c r="J24" s="330">
        <f>H24/1000</f>
        <v>27.357700000000001</v>
      </c>
      <c r="K24" s="330">
        <f>I24/1000</f>
        <v>26.811799999999998</v>
      </c>
      <c r="L24" s="220">
        <v>51487.6</v>
      </c>
      <c r="M24" s="183">
        <v>50771</v>
      </c>
      <c r="N24" s="330">
        <f>L24/1000</f>
        <v>51.4876</v>
      </c>
      <c r="O24" s="330">
        <f>M24/1000</f>
        <v>50.771000000000001</v>
      </c>
      <c r="P24" s="220">
        <v>33.6</v>
      </c>
      <c r="Q24" s="220">
        <v>33.5</v>
      </c>
      <c r="R24" s="384">
        <v>63.308499768222781</v>
      </c>
      <c r="S24" s="384">
        <v>62.9</v>
      </c>
      <c r="T24" s="183">
        <v>8.66</v>
      </c>
      <c r="U24" s="183">
        <v>8.49</v>
      </c>
      <c r="V24" s="220">
        <v>16.3</v>
      </c>
      <c r="W24" s="228">
        <v>16.100000000000001</v>
      </c>
    </row>
    <row r="25" spans="1:23">
      <c r="A25" s="387" t="s">
        <v>250</v>
      </c>
      <c r="B25" s="166" t="s">
        <v>242</v>
      </c>
      <c r="C25" s="258">
        <v>183.1</v>
      </c>
      <c r="D25" s="151">
        <v>88.1</v>
      </c>
      <c r="E25" s="131">
        <v>82.8</v>
      </c>
      <c r="F25" s="258">
        <v>26.28</v>
      </c>
      <c r="G25" s="159">
        <v>24.7</v>
      </c>
      <c r="H25" s="151">
        <v>26777.5</v>
      </c>
      <c r="I25" s="151">
        <v>25382.9</v>
      </c>
      <c r="J25" s="328">
        <f t="shared" ref="J25:J31" si="4">H25/1000</f>
        <v>26.7775</v>
      </c>
      <c r="K25" s="328">
        <f t="shared" ref="K25:K31" si="5">I25/1000</f>
        <v>25.382900000000003</v>
      </c>
      <c r="L25" s="151">
        <v>57003.8</v>
      </c>
      <c r="M25" s="151">
        <v>51610.6</v>
      </c>
      <c r="N25" s="328">
        <f t="shared" ref="N25:N31" si="6">L25/1000</f>
        <v>57.003800000000005</v>
      </c>
      <c r="O25" s="328">
        <f t="shared" ref="O25:O31" si="7">M25/1000</f>
        <v>51.610599999999998</v>
      </c>
      <c r="P25" s="151">
        <v>31</v>
      </c>
      <c r="Q25" s="151">
        <v>32</v>
      </c>
      <c r="R25" s="258">
        <v>64.981507596519705</v>
      </c>
      <c r="S25" s="258">
        <v>65.002720485253946</v>
      </c>
      <c r="T25" s="158">
        <v>7.99</v>
      </c>
      <c r="U25" s="158">
        <v>7.57</v>
      </c>
      <c r="V25" s="151">
        <v>17</v>
      </c>
      <c r="W25" s="229">
        <v>15.4</v>
      </c>
    </row>
    <row r="26" spans="1:23">
      <c r="A26" s="387" t="s">
        <v>250</v>
      </c>
      <c r="B26" s="166" t="s">
        <v>243</v>
      </c>
      <c r="C26" s="258">
        <v>174.4</v>
      </c>
      <c r="D26" s="151">
        <v>78.7</v>
      </c>
      <c r="E26" s="131">
        <v>79.400000000000006</v>
      </c>
      <c r="F26" s="258">
        <v>25.88</v>
      </c>
      <c r="G26" s="159">
        <v>26.11</v>
      </c>
      <c r="H26" s="151">
        <v>22584.400000000001</v>
      </c>
      <c r="I26" s="151">
        <v>22821.4</v>
      </c>
      <c r="J26" s="328">
        <f t="shared" si="4"/>
        <v>22.584400000000002</v>
      </c>
      <c r="K26" s="328">
        <f t="shared" si="5"/>
        <v>22.821400000000001</v>
      </c>
      <c r="L26" s="151">
        <v>52753</v>
      </c>
      <c r="M26" s="151">
        <v>49851.5</v>
      </c>
      <c r="N26" s="328">
        <f t="shared" si="6"/>
        <v>52.753</v>
      </c>
      <c r="O26" s="328">
        <f t="shared" si="7"/>
        <v>49.851500000000001</v>
      </c>
      <c r="P26" s="151">
        <v>28.9</v>
      </c>
      <c r="Q26" s="151">
        <v>30.3</v>
      </c>
      <c r="R26" s="258">
        <v>65.938919182782072</v>
      </c>
      <c r="S26" s="258">
        <v>66.107893853941093</v>
      </c>
      <c r="T26" s="158">
        <v>7.43</v>
      </c>
      <c r="U26" s="158">
        <v>7.5</v>
      </c>
      <c r="V26" s="151">
        <v>17.3</v>
      </c>
      <c r="W26" s="229">
        <v>16.399999999999999</v>
      </c>
    </row>
    <row r="27" spans="1:23">
      <c r="A27" s="387" t="s">
        <v>250</v>
      </c>
      <c r="B27" s="166" t="s">
        <v>244</v>
      </c>
      <c r="C27" s="258">
        <v>176</v>
      </c>
      <c r="D27" s="151">
        <v>89.9</v>
      </c>
      <c r="E27" s="131">
        <v>89.5</v>
      </c>
      <c r="F27" s="258">
        <v>29.02</v>
      </c>
      <c r="G27" s="159">
        <v>28.89</v>
      </c>
      <c r="H27" s="151">
        <v>30878.5</v>
      </c>
      <c r="I27" s="151">
        <v>29505.4</v>
      </c>
      <c r="J27" s="328">
        <f t="shared" si="4"/>
        <v>30.878499999999999</v>
      </c>
      <c r="K27" s="328">
        <f t="shared" si="5"/>
        <v>29.505400000000002</v>
      </c>
      <c r="L27" s="151">
        <v>54717.1</v>
      </c>
      <c r="M27" s="151">
        <v>53424.5</v>
      </c>
      <c r="N27" s="328">
        <f t="shared" si="6"/>
        <v>54.717100000000002</v>
      </c>
      <c r="O27" s="328">
        <f t="shared" si="7"/>
        <v>53.424500000000002</v>
      </c>
      <c r="P27" s="151">
        <v>35</v>
      </c>
      <c r="Q27" s="151">
        <v>34.5</v>
      </c>
      <c r="R27" s="258">
        <v>67.601630548304541</v>
      </c>
      <c r="S27" s="258">
        <v>62.509140987074495</v>
      </c>
      <c r="T27" s="158">
        <v>9.9700000000000006</v>
      </c>
      <c r="U27" s="158">
        <v>9.5299999999999994</v>
      </c>
      <c r="V27" s="151">
        <v>17.7</v>
      </c>
      <c r="W27" s="229">
        <v>17.2</v>
      </c>
    </row>
    <row r="28" spans="1:23">
      <c r="A28" s="387" t="s">
        <v>250</v>
      </c>
      <c r="B28" s="166" t="s">
        <v>245</v>
      </c>
      <c r="C28" s="258">
        <v>174.2</v>
      </c>
      <c r="D28" s="158">
        <v>83</v>
      </c>
      <c r="E28" s="131">
        <v>84</v>
      </c>
      <c r="F28" s="258">
        <v>27.35</v>
      </c>
      <c r="G28" s="159">
        <v>27.68</v>
      </c>
      <c r="H28" s="151">
        <v>26553.8</v>
      </c>
      <c r="I28" s="151">
        <v>26601.200000000001</v>
      </c>
      <c r="J28" s="328">
        <f t="shared" si="4"/>
        <v>26.553799999999999</v>
      </c>
      <c r="K28" s="328">
        <f t="shared" si="5"/>
        <v>26.601200000000002</v>
      </c>
      <c r="L28" s="151">
        <v>52584</v>
      </c>
      <c r="M28" s="151">
        <v>52206.3</v>
      </c>
      <c r="N28" s="328">
        <f t="shared" si="6"/>
        <v>52.584000000000003</v>
      </c>
      <c r="O28" s="328">
        <f t="shared" si="7"/>
        <v>52.206300000000006</v>
      </c>
      <c r="P28" s="151">
        <v>32.6</v>
      </c>
      <c r="Q28" s="151">
        <v>32.799999999999997</v>
      </c>
      <c r="R28" s="258">
        <v>62.098500341605259</v>
      </c>
      <c r="S28" s="258">
        <v>64.365765490304383</v>
      </c>
      <c r="T28" s="158">
        <v>8.75</v>
      </c>
      <c r="U28" s="158">
        <v>8.77</v>
      </c>
      <c r="V28" s="151">
        <v>17.3</v>
      </c>
      <c r="W28" s="229">
        <v>17.2</v>
      </c>
    </row>
    <row r="29" spans="1:23">
      <c r="A29" s="387" t="s">
        <v>250</v>
      </c>
      <c r="B29" s="166" t="s">
        <v>246</v>
      </c>
      <c r="C29" s="258">
        <v>169.5</v>
      </c>
      <c r="D29" s="151">
        <v>76.2</v>
      </c>
      <c r="E29" s="131">
        <v>74.3</v>
      </c>
      <c r="F29" s="258">
        <v>26.52</v>
      </c>
      <c r="G29" s="159">
        <v>25.86</v>
      </c>
      <c r="H29" s="151">
        <v>21359.200000000001</v>
      </c>
      <c r="I29" s="151">
        <v>21667.1</v>
      </c>
      <c r="J29" s="328">
        <f t="shared" si="4"/>
        <v>21.359200000000001</v>
      </c>
      <c r="K29" s="328">
        <f t="shared" si="5"/>
        <v>21.667099999999998</v>
      </c>
      <c r="L29" s="151">
        <v>50809.7</v>
      </c>
      <c r="M29" s="151">
        <v>47903.5</v>
      </c>
      <c r="N29" s="328">
        <f t="shared" si="6"/>
        <v>50.809699999999999</v>
      </c>
      <c r="O29" s="328">
        <f t="shared" si="7"/>
        <v>47.903500000000001</v>
      </c>
      <c r="P29" s="151">
        <v>28.5</v>
      </c>
      <c r="Q29" s="151">
        <v>29.9</v>
      </c>
      <c r="R29" s="258">
        <v>64.559852670349898</v>
      </c>
      <c r="S29" s="258">
        <v>66.204467023877484</v>
      </c>
      <c r="T29" s="158">
        <v>7.43</v>
      </c>
      <c r="U29" s="158">
        <v>7.54</v>
      </c>
      <c r="V29" s="151">
        <v>17.7</v>
      </c>
      <c r="W29" s="229">
        <v>16.7</v>
      </c>
    </row>
    <row r="30" spans="1:23">
      <c r="A30" s="387" t="s">
        <v>250</v>
      </c>
      <c r="B30" s="166" t="s">
        <v>247</v>
      </c>
      <c r="C30" s="258">
        <v>170</v>
      </c>
      <c r="D30" s="151">
        <v>77.2</v>
      </c>
      <c r="E30" s="131">
        <v>75.2</v>
      </c>
      <c r="F30" s="258">
        <v>26.71</v>
      </c>
      <c r="G30" s="159">
        <v>26.02</v>
      </c>
      <c r="H30" s="151">
        <v>23217.7</v>
      </c>
      <c r="I30" s="151">
        <v>23179.4</v>
      </c>
      <c r="J30" s="328">
        <f t="shared" si="4"/>
        <v>23.217700000000001</v>
      </c>
      <c r="K30" s="328">
        <f t="shared" si="5"/>
        <v>23.179400000000001</v>
      </c>
      <c r="L30" s="151">
        <v>51010.7</v>
      </c>
      <c r="M30" s="158">
        <v>48490</v>
      </c>
      <c r="N30" s="328">
        <f t="shared" si="6"/>
        <v>51.0107</v>
      </c>
      <c r="O30" s="328">
        <f t="shared" si="7"/>
        <v>48.49</v>
      </c>
      <c r="P30" s="151">
        <v>30.5</v>
      </c>
      <c r="Q30" s="151">
        <v>31.5</v>
      </c>
      <c r="R30" s="258">
        <v>67.781784321651202</v>
      </c>
      <c r="S30" s="258">
        <v>65.852194484658028</v>
      </c>
      <c r="T30" s="158">
        <v>8.0299999999999994</v>
      </c>
      <c r="U30" s="158">
        <v>8.02</v>
      </c>
      <c r="V30" s="151">
        <v>17.7</v>
      </c>
      <c r="W30" s="229">
        <v>16.8</v>
      </c>
    </row>
    <row r="31" spans="1:23">
      <c r="A31" s="388" t="s">
        <v>250</v>
      </c>
      <c r="B31" s="252" t="s">
        <v>248</v>
      </c>
      <c r="C31" s="385">
        <v>179.3</v>
      </c>
      <c r="D31" s="222">
        <v>88.2</v>
      </c>
      <c r="E31" s="147">
        <v>82</v>
      </c>
      <c r="F31" s="385">
        <v>27.44</v>
      </c>
      <c r="G31" s="189">
        <v>25.51</v>
      </c>
      <c r="H31" s="222">
        <v>27124.400000000001</v>
      </c>
      <c r="I31" s="222">
        <v>24111.3</v>
      </c>
      <c r="J31" s="334">
        <f t="shared" si="4"/>
        <v>27.124400000000001</v>
      </c>
      <c r="K31" s="334">
        <f t="shared" si="5"/>
        <v>24.1113</v>
      </c>
      <c r="L31" s="222">
        <v>56170.6</v>
      </c>
      <c r="M31" s="222">
        <v>53394.7</v>
      </c>
      <c r="N31" s="334">
        <f t="shared" si="6"/>
        <v>56.1706</v>
      </c>
      <c r="O31" s="334">
        <f t="shared" si="7"/>
        <v>53.3947</v>
      </c>
      <c r="P31" s="222">
        <v>31.4</v>
      </c>
      <c r="Q31" s="222">
        <v>29.9</v>
      </c>
      <c r="R31" s="385">
        <v>66.958729258633568</v>
      </c>
      <c r="S31" s="333">
        <v>66.2</v>
      </c>
      <c r="T31" s="188">
        <v>8.44</v>
      </c>
      <c r="U31" s="334">
        <v>7.5</v>
      </c>
      <c r="V31" s="222">
        <v>17.5</v>
      </c>
      <c r="W31" s="335">
        <v>16.600000000000001</v>
      </c>
    </row>
    <row r="32" spans="1:23">
      <c r="B32" s="74"/>
      <c r="C32" s="74"/>
      <c r="D32" s="96"/>
      <c r="E32" s="85"/>
      <c r="F32" s="116"/>
      <c r="G32" s="106"/>
      <c r="H32" s="96"/>
      <c r="I32" s="96"/>
      <c r="J32" s="116"/>
      <c r="K32" s="116"/>
      <c r="L32" s="96"/>
      <c r="M32" s="96"/>
      <c r="N32" s="116"/>
      <c r="O32" s="116"/>
      <c r="P32" s="96"/>
      <c r="Q32" s="96"/>
      <c r="R32" s="96"/>
      <c r="S32" s="96"/>
      <c r="T32" s="96"/>
      <c r="U32" s="96"/>
      <c r="V32" s="96"/>
      <c r="W32" s="96"/>
    </row>
    <row r="33" spans="1:18" ht="30.75" customHeight="1">
      <c r="A33" s="73" t="s">
        <v>14</v>
      </c>
      <c r="B33" s="73" t="s">
        <v>231</v>
      </c>
      <c r="C33" s="503" t="s">
        <v>161</v>
      </c>
      <c r="D33" s="503"/>
      <c r="E33" s="504" t="s">
        <v>162</v>
      </c>
      <c r="F33" s="504"/>
      <c r="G33" s="505" t="s">
        <v>153</v>
      </c>
      <c r="H33" s="506"/>
      <c r="J33" s="95"/>
      <c r="K33" s="95"/>
      <c r="L33" s="74"/>
      <c r="M33" s="74"/>
      <c r="N33" s="74"/>
      <c r="O33" s="74"/>
    </row>
    <row r="34" spans="1:18" ht="24" customHeight="1">
      <c r="A34" s="84"/>
      <c r="B34" s="73"/>
      <c r="C34" s="371" t="s">
        <v>145</v>
      </c>
      <c r="D34" s="371" t="s">
        <v>137</v>
      </c>
      <c r="E34" s="371" t="s">
        <v>145</v>
      </c>
      <c r="F34" s="371" t="s">
        <v>137</v>
      </c>
      <c r="G34" s="371" t="s">
        <v>145</v>
      </c>
      <c r="H34" s="371" t="s">
        <v>137</v>
      </c>
      <c r="I34" s="74"/>
      <c r="J34" s="74"/>
      <c r="K34" s="85"/>
      <c r="L34" s="74"/>
      <c r="M34" s="74"/>
      <c r="N34" s="107"/>
      <c r="O34" s="107"/>
    </row>
    <row r="35" spans="1:18">
      <c r="A35" s="120" t="s">
        <v>210</v>
      </c>
      <c r="B35" s="381" t="s">
        <v>57</v>
      </c>
      <c r="C35" s="389">
        <v>115</v>
      </c>
      <c r="D35" s="329">
        <v>104</v>
      </c>
      <c r="E35" s="329">
        <v>553</v>
      </c>
      <c r="F35" s="329">
        <v>504</v>
      </c>
      <c r="G35" s="329">
        <v>598</v>
      </c>
      <c r="H35" s="331">
        <v>545</v>
      </c>
      <c r="I35" s="96"/>
      <c r="J35" s="96"/>
      <c r="K35" s="85"/>
      <c r="L35" s="74"/>
      <c r="M35" s="74"/>
      <c r="N35" s="107"/>
      <c r="O35" s="107"/>
    </row>
    <row r="36" spans="1:18">
      <c r="A36" s="120" t="s">
        <v>210</v>
      </c>
      <c r="B36" s="381" t="s">
        <v>58</v>
      </c>
      <c r="C36" s="390">
        <v>82.3</v>
      </c>
      <c r="D36" s="327">
        <v>82.3</v>
      </c>
      <c r="E36" s="327">
        <v>397</v>
      </c>
      <c r="F36" s="327">
        <v>397</v>
      </c>
      <c r="G36" s="327">
        <v>429</v>
      </c>
      <c r="H36" s="332">
        <v>429</v>
      </c>
      <c r="I36" s="96"/>
      <c r="J36" s="96"/>
      <c r="K36" s="74"/>
      <c r="L36" s="74"/>
      <c r="M36" s="74"/>
      <c r="N36" s="107"/>
      <c r="O36" s="107"/>
      <c r="R36" s="391"/>
    </row>
    <row r="37" spans="1:18">
      <c r="A37" s="120" t="s">
        <v>213</v>
      </c>
      <c r="B37" s="381" t="s">
        <v>59</v>
      </c>
      <c r="C37" s="390">
        <v>92.4</v>
      </c>
      <c r="D37" s="327">
        <v>91.1</v>
      </c>
      <c r="E37" s="327">
        <v>446</v>
      </c>
      <c r="F37" s="327">
        <v>439</v>
      </c>
      <c r="G37" s="327">
        <v>482</v>
      </c>
      <c r="H37" s="332">
        <v>475</v>
      </c>
      <c r="I37" s="96"/>
      <c r="J37" s="96"/>
      <c r="K37" s="74"/>
      <c r="L37" s="74"/>
      <c r="M37" s="74"/>
      <c r="N37" s="107"/>
      <c r="O37" s="107"/>
      <c r="R37" s="391"/>
    </row>
    <row r="38" spans="1:18">
      <c r="A38" s="120" t="s">
        <v>213</v>
      </c>
      <c r="B38" s="381" t="s">
        <v>60</v>
      </c>
      <c r="C38" s="390">
        <v>144</v>
      </c>
      <c r="D38" s="327">
        <v>132</v>
      </c>
      <c r="E38" s="327">
        <v>694</v>
      </c>
      <c r="F38" s="327">
        <v>634</v>
      </c>
      <c r="G38" s="327">
        <v>750</v>
      </c>
      <c r="H38" s="332">
        <v>686</v>
      </c>
      <c r="I38" s="96"/>
      <c r="J38" s="96"/>
      <c r="K38" s="74"/>
      <c r="L38" s="74"/>
      <c r="M38" s="74"/>
      <c r="N38" s="107"/>
      <c r="O38" s="107"/>
      <c r="R38" s="391"/>
    </row>
    <row r="39" spans="1:18">
      <c r="A39" s="120" t="s">
        <v>213</v>
      </c>
      <c r="B39" s="381" t="s">
        <v>61</v>
      </c>
      <c r="C39" s="390">
        <v>68.8</v>
      </c>
      <c r="D39" s="327">
        <v>59.1</v>
      </c>
      <c r="E39" s="327">
        <v>332</v>
      </c>
      <c r="F39" s="327">
        <v>285</v>
      </c>
      <c r="G39" s="327">
        <v>359</v>
      </c>
      <c r="H39" s="332">
        <v>308</v>
      </c>
      <c r="I39" s="96"/>
      <c r="J39" s="96"/>
      <c r="K39" s="74"/>
      <c r="L39" s="74"/>
      <c r="M39" s="74"/>
      <c r="N39" s="107"/>
      <c r="O39" s="107"/>
      <c r="R39" s="391"/>
    </row>
    <row r="40" spans="1:18">
      <c r="A40" s="120" t="s">
        <v>213</v>
      </c>
      <c r="B40" s="381" t="s">
        <v>62</v>
      </c>
      <c r="C40" s="390">
        <v>97.4</v>
      </c>
      <c r="D40" s="327">
        <v>98.4</v>
      </c>
      <c r="E40" s="327">
        <v>469</v>
      </c>
      <c r="F40" s="327">
        <v>474</v>
      </c>
      <c r="G40" s="327">
        <v>508</v>
      </c>
      <c r="H40" s="332">
        <v>513</v>
      </c>
      <c r="I40" s="96"/>
      <c r="J40" s="96"/>
      <c r="K40" s="74"/>
      <c r="L40" s="74"/>
      <c r="M40" s="74"/>
      <c r="N40" s="107"/>
      <c r="O40" s="107"/>
      <c r="R40" s="391"/>
    </row>
    <row r="41" spans="1:18">
      <c r="A41" s="120" t="s">
        <v>213</v>
      </c>
      <c r="B41" s="381" t="s">
        <v>63</v>
      </c>
      <c r="C41" s="390">
        <v>87.7</v>
      </c>
      <c r="D41" s="327">
        <v>76.099999999999994</v>
      </c>
      <c r="E41" s="327">
        <v>423</v>
      </c>
      <c r="F41" s="327">
        <v>367</v>
      </c>
      <c r="G41" s="327">
        <v>457</v>
      </c>
      <c r="H41" s="332">
        <v>396</v>
      </c>
      <c r="I41" s="96"/>
      <c r="J41" s="96"/>
      <c r="K41" s="74"/>
      <c r="L41" s="85"/>
      <c r="M41" s="74"/>
      <c r="N41" s="107"/>
      <c r="O41" s="109"/>
      <c r="R41" s="391"/>
    </row>
    <row r="42" spans="1:18">
      <c r="A42" s="120" t="s">
        <v>222</v>
      </c>
      <c r="B42" s="381" t="s">
        <v>188</v>
      </c>
      <c r="C42" s="164">
        <v>166</v>
      </c>
      <c r="D42" s="151">
        <v>166</v>
      </c>
      <c r="E42" s="151">
        <v>800</v>
      </c>
      <c r="F42" s="151">
        <v>802</v>
      </c>
      <c r="G42" s="151">
        <v>865</v>
      </c>
      <c r="H42" s="229">
        <v>867</v>
      </c>
      <c r="I42" s="96"/>
      <c r="J42" s="96"/>
      <c r="K42" s="74"/>
      <c r="L42" s="85"/>
      <c r="M42" s="74"/>
      <c r="N42" s="109"/>
      <c r="O42" s="109"/>
      <c r="R42" s="391"/>
    </row>
    <row r="43" spans="1:18">
      <c r="A43" s="120" t="s">
        <v>222</v>
      </c>
      <c r="B43" s="381" t="s">
        <v>189</v>
      </c>
      <c r="C43" s="164">
        <v>93.8</v>
      </c>
      <c r="D43" s="151">
        <v>77.400000000000006</v>
      </c>
      <c r="E43" s="151">
        <v>452</v>
      </c>
      <c r="F43" s="151">
        <v>373</v>
      </c>
      <c r="G43" s="151">
        <v>489</v>
      </c>
      <c r="H43" s="229">
        <v>403</v>
      </c>
      <c r="I43" s="96"/>
      <c r="J43" s="96"/>
      <c r="K43" s="74"/>
      <c r="L43" s="85"/>
      <c r="M43" s="74"/>
      <c r="N43" s="109"/>
      <c r="O43" s="109"/>
      <c r="Q43" s="391"/>
      <c r="R43" s="391"/>
    </row>
    <row r="44" spans="1:18">
      <c r="A44" s="120" t="s">
        <v>212</v>
      </c>
      <c r="B44" s="381" t="s">
        <v>190</v>
      </c>
      <c r="C44" s="164">
        <v>99.4</v>
      </c>
      <c r="D44" s="151">
        <v>97.7</v>
      </c>
      <c r="E44" s="151">
        <v>479</v>
      </c>
      <c r="F44" s="151">
        <v>471</v>
      </c>
      <c r="G44" s="151">
        <v>518</v>
      </c>
      <c r="H44" s="229">
        <v>509</v>
      </c>
      <c r="I44" s="96"/>
      <c r="J44" s="96"/>
      <c r="K44" s="74"/>
      <c r="L44" s="85"/>
      <c r="M44" s="74"/>
      <c r="N44" s="109"/>
      <c r="O44" s="109"/>
      <c r="Q44" s="391"/>
      <c r="R44" s="391"/>
    </row>
    <row r="45" spans="1:18">
      <c r="A45" s="120" t="s">
        <v>212</v>
      </c>
      <c r="B45" s="381" t="s">
        <v>191</v>
      </c>
      <c r="C45" s="164">
        <v>137</v>
      </c>
      <c r="D45" s="151">
        <v>140</v>
      </c>
      <c r="E45" s="151">
        <v>661</v>
      </c>
      <c r="F45" s="151">
        <v>673</v>
      </c>
      <c r="G45" s="151">
        <v>714</v>
      </c>
      <c r="H45" s="229">
        <v>728</v>
      </c>
      <c r="I45" s="96"/>
      <c r="J45" s="96"/>
      <c r="K45" s="74"/>
      <c r="L45" s="85"/>
      <c r="M45" s="74"/>
      <c r="N45" s="109"/>
      <c r="O45" s="109"/>
      <c r="Q45" s="391"/>
      <c r="R45" s="391"/>
    </row>
    <row r="46" spans="1:18">
      <c r="A46" s="120" t="s">
        <v>212</v>
      </c>
      <c r="B46" s="381" t="s">
        <v>192</v>
      </c>
      <c r="C46" s="164">
        <v>145</v>
      </c>
      <c r="D46" s="151">
        <v>134</v>
      </c>
      <c r="E46" s="151">
        <v>698</v>
      </c>
      <c r="F46" s="151">
        <v>645</v>
      </c>
      <c r="G46" s="151">
        <v>754</v>
      </c>
      <c r="H46" s="229">
        <v>697</v>
      </c>
      <c r="I46" s="96"/>
      <c r="J46" s="96"/>
      <c r="K46" s="74"/>
      <c r="L46" s="74"/>
      <c r="M46" s="74"/>
      <c r="N46" s="109"/>
      <c r="O46" s="109"/>
      <c r="Q46" s="391"/>
      <c r="R46" s="391"/>
    </row>
    <row r="47" spans="1:18">
      <c r="A47" s="120" t="s">
        <v>212</v>
      </c>
      <c r="B47" s="381" t="s">
        <v>193</v>
      </c>
      <c r="C47" s="164">
        <v>160</v>
      </c>
      <c r="D47" s="151">
        <v>151</v>
      </c>
      <c r="E47" s="151">
        <v>772</v>
      </c>
      <c r="F47" s="151">
        <v>728</v>
      </c>
      <c r="G47" s="151">
        <v>835</v>
      </c>
      <c r="H47" s="229">
        <v>787</v>
      </c>
      <c r="I47" s="96"/>
      <c r="J47" s="96"/>
      <c r="K47" s="74"/>
      <c r="L47" s="74"/>
      <c r="M47" s="74"/>
      <c r="N47" s="109"/>
      <c r="O47" s="107"/>
      <c r="Q47" s="391"/>
      <c r="R47" s="391"/>
    </row>
    <row r="48" spans="1:18">
      <c r="A48" s="120" t="s">
        <v>212</v>
      </c>
      <c r="B48" s="381" t="s">
        <v>194</v>
      </c>
      <c r="C48" s="164">
        <v>114</v>
      </c>
      <c r="D48" s="151">
        <v>131</v>
      </c>
      <c r="E48" s="151">
        <v>548</v>
      </c>
      <c r="F48" s="151">
        <v>629</v>
      </c>
      <c r="G48" s="151">
        <v>593</v>
      </c>
      <c r="H48" s="229">
        <v>680</v>
      </c>
      <c r="I48" s="96"/>
      <c r="J48" s="96"/>
      <c r="K48" s="74"/>
      <c r="L48" s="74"/>
      <c r="M48" s="74"/>
      <c r="N48" s="109"/>
      <c r="O48" s="109"/>
      <c r="Q48" s="391"/>
      <c r="R48" s="391"/>
    </row>
    <row r="49" spans="1:18">
      <c r="A49" s="120" t="s">
        <v>212</v>
      </c>
      <c r="B49" s="381" t="s">
        <v>195</v>
      </c>
      <c r="C49" s="164">
        <v>96.9</v>
      </c>
      <c r="D49" s="151">
        <v>102</v>
      </c>
      <c r="E49" s="151">
        <v>467</v>
      </c>
      <c r="F49" s="151">
        <v>494</v>
      </c>
      <c r="G49" s="151">
        <v>505</v>
      </c>
      <c r="H49" s="229">
        <v>534</v>
      </c>
      <c r="I49" s="96"/>
      <c r="J49" s="96"/>
      <c r="K49" s="96"/>
      <c r="L49" s="96"/>
      <c r="Q49" s="391"/>
      <c r="R49" s="391"/>
    </row>
    <row r="50" spans="1:18">
      <c r="A50" s="120" t="s">
        <v>250</v>
      </c>
      <c r="B50" s="336" t="s">
        <v>241</v>
      </c>
      <c r="C50" s="164">
        <v>112</v>
      </c>
      <c r="D50" s="327">
        <v>102</v>
      </c>
      <c r="E50" s="151">
        <v>542</v>
      </c>
      <c r="F50" s="327">
        <v>493</v>
      </c>
      <c r="G50" s="151">
        <v>586</v>
      </c>
      <c r="H50" s="332">
        <v>533</v>
      </c>
      <c r="I50" s="96"/>
      <c r="J50" s="96"/>
      <c r="Q50" s="391"/>
      <c r="R50" s="391"/>
    </row>
    <row r="51" spans="1:18">
      <c r="A51" s="120" t="s">
        <v>250</v>
      </c>
      <c r="B51" s="381" t="s">
        <v>242</v>
      </c>
      <c r="C51" s="164">
        <v>118</v>
      </c>
      <c r="D51" s="327">
        <v>100</v>
      </c>
      <c r="E51" s="151">
        <v>569</v>
      </c>
      <c r="F51" s="327">
        <v>482</v>
      </c>
      <c r="G51" s="151">
        <v>616</v>
      </c>
      <c r="H51" s="332">
        <v>522</v>
      </c>
      <c r="I51" s="96"/>
      <c r="J51" s="96"/>
      <c r="Q51" s="391"/>
      <c r="R51" s="391"/>
    </row>
    <row r="52" spans="1:18">
      <c r="A52" s="120" t="s">
        <v>250</v>
      </c>
      <c r="B52" s="381" t="s">
        <v>243</v>
      </c>
      <c r="C52" s="164">
        <v>94.2</v>
      </c>
      <c r="D52" s="327">
        <v>96.7</v>
      </c>
      <c r="E52" s="151">
        <v>454</v>
      </c>
      <c r="F52" s="327">
        <v>466</v>
      </c>
      <c r="G52" s="151">
        <v>491</v>
      </c>
      <c r="H52" s="332">
        <v>504</v>
      </c>
      <c r="I52" s="96"/>
      <c r="J52" s="96"/>
      <c r="Q52" s="391"/>
      <c r="R52" s="391"/>
    </row>
    <row r="53" spans="1:18">
      <c r="A53" s="120" t="s">
        <v>250</v>
      </c>
      <c r="B53" s="381" t="s">
        <v>244</v>
      </c>
      <c r="C53" s="164">
        <v>175</v>
      </c>
      <c r="D53" s="327">
        <v>164</v>
      </c>
      <c r="E53" s="151">
        <v>843</v>
      </c>
      <c r="F53" s="327">
        <v>789</v>
      </c>
      <c r="G53" s="151">
        <v>911</v>
      </c>
      <c r="H53" s="332">
        <v>853</v>
      </c>
      <c r="I53" s="96"/>
      <c r="J53" s="96"/>
      <c r="Q53" s="391"/>
      <c r="R53" s="391"/>
    </row>
    <row r="54" spans="1:18">
      <c r="A54" s="120" t="s">
        <v>250</v>
      </c>
      <c r="B54" s="381" t="s">
        <v>245</v>
      </c>
      <c r="C54" s="164">
        <v>144</v>
      </c>
      <c r="D54" s="327">
        <v>146</v>
      </c>
      <c r="E54" s="151">
        <v>694</v>
      </c>
      <c r="F54" s="327">
        <v>704</v>
      </c>
      <c r="G54" s="151">
        <v>750</v>
      </c>
      <c r="H54" s="332">
        <v>761</v>
      </c>
      <c r="I54" s="96"/>
      <c r="J54" s="96"/>
      <c r="Q54" s="391"/>
      <c r="R54" s="391"/>
    </row>
    <row r="55" spans="1:18">
      <c r="A55" s="120" t="s">
        <v>250</v>
      </c>
      <c r="B55" s="381" t="s">
        <v>246</v>
      </c>
      <c r="C55" s="164">
        <v>111</v>
      </c>
      <c r="D55" s="327">
        <v>103</v>
      </c>
      <c r="E55" s="151">
        <v>536</v>
      </c>
      <c r="F55" s="327">
        <v>495</v>
      </c>
      <c r="G55" s="151">
        <v>580</v>
      </c>
      <c r="H55" s="332">
        <v>536</v>
      </c>
      <c r="I55" s="96"/>
      <c r="J55" s="96"/>
      <c r="Q55" s="391"/>
      <c r="R55" s="391"/>
    </row>
    <row r="56" spans="1:18">
      <c r="A56" s="120" t="s">
        <v>250</v>
      </c>
      <c r="B56" s="381" t="s">
        <v>247</v>
      </c>
      <c r="C56" s="164">
        <v>160</v>
      </c>
      <c r="D56" s="327">
        <v>166</v>
      </c>
      <c r="E56" s="151">
        <v>773</v>
      </c>
      <c r="F56" s="327">
        <v>801</v>
      </c>
      <c r="G56" s="151">
        <v>835</v>
      </c>
      <c r="H56" s="332">
        <v>866</v>
      </c>
      <c r="I56" s="96"/>
      <c r="J56" s="96"/>
      <c r="Q56" s="391"/>
      <c r="R56" s="391"/>
    </row>
    <row r="57" spans="1:18">
      <c r="A57" s="120" t="s">
        <v>250</v>
      </c>
      <c r="B57" s="381" t="s">
        <v>248</v>
      </c>
      <c r="C57" s="337">
        <v>143</v>
      </c>
      <c r="D57" s="333">
        <v>125</v>
      </c>
      <c r="E57" s="222">
        <v>691</v>
      </c>
      <c r="F57" s="333">
        <v>604</v>
      </c>
      <c r="G57" s="222">
        <v>747</v>
      </c>
      <c r="H57" s="335">
        <v>653</v>
      </c>
      <c r="I57" s="96"/>
      <c r="J57" s="96"/>
      <c r="Q57" s="391"/>
      <c r="R57" s="391"/>
    </row>
    <row r="58" spans="1:18">
      <c r="B58" s="74"/>
      <c r="C58" s="96"/>
      <c r="D58" s="96"/>
      <c r="E58" s="96"/>
      <c r="F58" s="96"/>
      <c r="G58" s="96"/>
      <c r="H58" s="96"/>
      <c r="I58" s="96"/>
      <c r="J58" s="96"/>
      <c r="Q58" s="391"/>
      <c r="R58" s="391"/>
    </row>
    <row r="59" spans="1:18">
      <c r="A59" s="494" t="s">
        <v>14</v>
      </c>
      <c r="B59" s="498" t="s">
        <v>595</v>
      </c>
      <c r="C59" s="497" t="s">
        <v>583</v>
      </c>
      <c r="D59" s="495"/>
      <c r="E59" s="495"/>
      <c r="F59" s="496"/>
      <c r="G59" s="497" t="s">
        <v>584</v>
      </c>
      <c r="H59" s="495"/>
      <c r="I59" s="495"/>
      <c r="J59" s="496"/>
      <c r="K59" s="497" t="s">
        <v>585</v>
      </c>
      <c r="L59" s="495"/>
      <c r="M59" s="495"/>
      <c r="N59" s="496"/>
      <c r="Q59" s="391"/>
      <c r="R59" s="391"/>
    </row>
    <row r="60" spans="1:18">
      <c r="A60" s="494"/>
      <c r="B60" s="499"/>
      <c r="C60" s="497" t="s">
        <v>586</v>
      </c>
      <c r="D60" s="496"/>
      <c r="E60" s="497" t="s">
        <v>587</v>
      </c>
      <c r="F60" s="496"/>
      <c r="G60" s="497" t="s">
        <v>588</v>
      </c>
      <c r="H60" s="496"/>
      <c r="I60" s="497" t="s">
        <v>587</v>
      </c>
      <c r="J60" s="496"/>
      <c r="K60" s="497" t="s">
        <v>589</v>
      </c>
      <c r="L60" s="496"/>
      <c r="M60" s="497" t="s">
        <v>587</v>
      </c>
      <c r="N60" s="496"/>
      <c r="Q60" s="391"/>
      <c r="R60" s="391"/>
    </row>
    <row r="61" spans="1:18">
      <c r="A61" s="494"/>
      <c r="B61" s="500"/>
      <c r="C61" s="395" t="s">
        <v>590</v>
      </c>
      <c r="D61" s="395" t="s">
        <v>591</v>
      </c>
      <c r="E61" s="395" t="s">
        <v>592</v>
      </c>
      <c r="F61" s="395" t="s">
        <v>95</v>
      </c>
      <c r="G61" s="395" t="s">
        <v>590</v>
      </c>
      <c r="H61" s="395" t="s">
        <v>591</v>
      </c>
      <c r="I61" s="395" t="s">
        <v>592</v>
      </c>
      <c r="J61" s="395" t="s">
        <v>95</v>
      </c>
      <c r="K61" s="395" t="s">
        <v>590</v>
      </c>
      <c r="L61" s="395" t="s">
        <v>591</v>
      </c>
      <c r="M61" s="395" t="s">
        <v>593</v>
      </c>
      <c r="N61" s="395" t="s">
        <v>95</v>
      </c>
    </row>
    <row r="62" spans="1:18">
      <c r="A62" s="120" t="s">
        <v>220</v>
      </c>
      <c r="B62" s="381" t="s">
        <v>57</v>
      </c>
      <c r="C62" s="396">
        <v>25.2</v>
      </c>
      <c r="D62" s="396">
        <v>24.6</v>
      </c>
      <c r="E62" s="396">
        <v>-0.6</v>
      </c>
      <c r="F62" s="401">
        <f>(D62-C62)/C62</f>
        <v>-2.3809523809523725E-2</v>
      </c>
      <c r="G62" s="396">
        <v>44</v>
      </c>
      <c r="H62" s="396">
        <v>42.8</v>
      </c>
      <c r="I62" s="396">
        <v>-1.2</v>
      </c>
      <c r="J62" s="401">
        <f t="shared" ref="J62:J68" si="8">(H62-G62)/G62</f>
        <v>-2.7272727272727337E-2</v>
      </c>
      <c r="K62" s="396">
        <v>553</v>
      </c>
      <c r="L62" s="396">
        <v>504</v>
      </c>
      <c r="M62" s="396">
        <v>-49</v>
      </c>
      <c r="N62" s="401">
        <f>(L62-K62)/K62</f>
        <v>-8.8607594936708861E-2</v>
      </c>
    </row>
    <row r="63" spans="1:18">
      <c r="A63" s="120" t="s">
        <v>220</v>
      </c>
      <c r="B63" s="381" t="s">
        <v>58</v>
      </c>
      <c r="C63" s="397">
        <v>29.3</v>
      </c>
      <c r="D63" s="397">
        <v>29</v>
      </c>
      <c r="E63" s="397">
        <v>-0.3</v>
      </c>
      <c r="F63" s="403">
        <f>(D63-C63)/C63</f>
        <v>-1.0238907849829375E-2</v>
      </c>
      <c r="G63" s="397">
        <v>47.1</v>
      </c>
      <c r="H63" s="397">
        <v>47.3</v>
      </c>
      <c r="I63" s="397">
        <v>0.2</v>
      </c>
      <c r="J63" s="403">
        <f t="shared" si="8"/>
        <v>4.2462845010614808E-3</v>
      </c>
      <c r="K63" s="396">
        <v>397</v>
      </c>
      <c r="L63" s="396">
        <v>397</v>
      </c>
      <c r="M63" s="396">
        <v>0</v>
      </c>
      <c r="N63" s="401">
        <f t="shared" ref="N63:N68" si="9">(L63-K63)/K63</f>
        <v>0</v>
      </c>
    </row>
    <row r="64" spans="1:18">
      <c r="A64" s="120" t="s">
        <v>213</v>
      </c>
      <c r="B64" s="381" t="s">
        <v>59</v>
      </c>
      <c r="C64" s="396">
        <v>23.4</v>
      </c>
      <c r="D64" s="396">
        <v>24</v>
      </c>
      <c r="E64" s="396">
        <v>0.6</v>
      </c>
      <c r="F64" s="401">
        <f>(D64-C64)/C64</f>
        <v>2.5641025641025703E-2</v>
      </c>
      <c r="G64" s="396">
        <v>42.3</v>
      </c>
      <c r="H64" s="396">
        <v>41.2</v>
      </c>
      <c r="I64" s="396">
        <v>-1.1000000000000001</v>
      </c>
      <c r="J64" s="401">
        <f t="shared" si="8"/>
        <v>-2.6004728132387574E-2</v>
      </c>
      <c r="K64" s="396">
        <v>446</v>
      </c>
      <c r="L64" s="396">
        <v>439</v>
      </c>
      <c r="M64" s="396">
        <v>-7</v>
      </c>
      <c r="N64" s="401">
        <f t="shared" si="9"/>
        <v>-1.5695067264573991E-2</v>
      </c>
    </row>
    <row r="65" spans="1:14">
      <c r="A65" s="120" t="s">
        <v>213</v>
      </c>
      <c r="B65" s="381" t="s">
        <v>60</v>
      </c>
      <c r="C65" s="397">
        <v>24.1</v>
      </c>
      <c r="D65" s="397">
        <v>22.6</v>
      </c>
      <c r="E65" s="397">
        <v>-1.5</v>
      </c>
      <c r="F65" s="404">
        <f t="shared" ref="F65:F68" si="10">(D65-C65)/C65</f>
        <v>-6.2240663900414932E-2</v>
      </c>
      <c r="G65" s="397">
        <v>43.7</v>
      </c>
      <c r="H65" s="397">
        <v>42.1</v>
      </c>
      <c r="I65" s="397">
        <v>-1.6</v>
      </c>
      <c r="J65" s="404">
        <f t="shared" si="8"/>
        <v>-3.6613272311212842E-2</v>
      </c>
      <c r="K65" s="396">
        <v>694</v>
      </c>
      <c r="L65" s="396">
        <v>634</v>
      </c>
      <c r="M65" s="396">
        <v>-60</v>
      </c>
      <c r="N65" s="402">
        <f t="shared" si="9"/>
        <v>-8.645533141210375E-2</v>
      </c>
    </row>
    <row r="66" spans="1:14">
      <c r="A66" s="120" t="s">
        <v>213</v>
      </c>
      <c r="B66" s="381" t="s">
        <v>61</v>
      </c>
      <c r="C66" s="396">
        <v>18.5</v>
      </c>
      <c r="D66" s="396">
        <v>17.8</v>
      </c>
      <c r="E66" s="396">
        <v>-0.7</v>
      </c>
      <c r="F66" s="401">
        <f t="shared" si="10"/>
        <v>-3.7837837837837798E-2</v>
      </c>
      <c r="G66" s="396">
        <v>53.5</v>
      </c>
      <c r="H66" s="396">
        <v>50.9</v>
      </c>
      <c r="I66" s="396">
        <v>-2.6</v>
      </c>
      <c r="J66" s="401">
        <f t="shared" si="8"/>
        <v>-4.8598130841121523E-2</v>
      </c>
      <c r="K66" s="396">
        <v>332</v>
      </c>
      <c r="L66" s="396">
        <v>285</v>
      </c>
      <c r="M66" s="396">
        <v>-47</v>
      </c>
      <c r="N66" s="402">
        <f t="shared" si="9"/>
        <v>-0.14156626506024098</v>
      </c>
    </row>
    <row r="67" spans="1:14">
      <c r="A67" s="120" t="s">
        <v>213</v>
      </c>
      <c r="B67" s="381" t="s">
        <v>62</v>
      </c>
      <c r="C67" s="397">
        <v>33</v>
      </c>
      <c r="D67" s="397">
        <v>31.9</v>
      </c>
      <c r="E67" s="397">
        <v>-1.1000000000000001</v>
      </c>
      <c r="F67" s="403">
        <f t="shared" si="10"/>
        <v>-3.3333333333333375E-2</v>
      </c>
      <c r="G67" s="397">
        <v>38.4</v>
      </c>
      <c r="H67" s="397">
        <v>38.5</v>
      </c>
      <c r="I67" s="397">
        <v>0.1</v>
      </c>
      <c r="J67" s="403">
        <f t="shared" si="8"/>
        <v>2.6041666666667038E-3</v>
      </c>
      <c r="K67" s="396">
        <v>469</v>
      </c>
      <c r="L67" s="396">
        <v>474</v>
      </c>
      <c r="M67" s="396">
        <v>5</v>
      </c>
      <c r="N67" s="401">
        <f t="shared" si="9"/>
        <v>1.0660980810234541E-2</v>
      </c>
    </row>
    <row r="68" spans="1:14">
      <c r="A68" s="120" t="s">
        <v>213</v>
      </c>
      <c r="B68" s="381" t="s">
        <v>63</v>
      </c>
      <c r="C68" s="397">
        <v>20.5</v>
      </c>
      <c r="D68" s="397">
        <v>19.600000000000001</v>
      </c>
      <c r="E68" s="397">
        <v>-0.9</v>
      </c>
      <c r="F68" s="404">
        <f t="shared" si="10"/>
        <v>-4.3902439024390172E-2</v>
      </c>
      <c r="G68" s="397">
        <v>56.5</v>
      </c>
      <c r="H68" s="397">
        <v>55.1</v>
      </c>
      <c r="I68" s="397">
        <v>-1.4</v>
      </c>
      <c r="J68" s="404">
        <f t="shared" si="8"/>
        <v>-2.4778761061946878E-2</v>
      </c>
      <c r="K68" s="396">
        <v>423</v>
      </c>
      <c r="L68" s="396">
        <v>367</v>
      </c>
      <c r="M68" s="396">
        <v>-56</v>
      </c>
      <c r="N68" s="402">
        <f t="shared" si="9"/>
        <v>-0.13238770685579196</v>
      </c>
    </row>
    <row r="69" spans="1:14">
      <c r="A69" s="120" t="s">
        <v>213</v>
      </c>
      <c r="B69" s="381" t="s">
        <v>594</v>
      </c>
      <c r="C69" s="396" t="s">
        <v>101</v>
      </c>
      <c r="D69" s="396" t="s">
        <v>101</v>
      </c>
      <c r="E69" s="396" t="s">
        <v>101</v>
      </c>
      <c r="F69" s="396" t="s">
        <v>101</v>
      </c>
      <c r="G69" s="396" t="s">
        <v>101</v>
      </c>
      <c r="H69" s="396" t="s">
        <v>101</v>
      </c>
      <c r="I69" s="396" t="s">
        <v>101</v>
      </c>
      <c r="J69" s="396" t="s">
        <v>101</v>
      </c>
      <c r="K69" s="396" t="s">
        <v>101</v>
      </c>
      <c r="L69" s="396" t="s">
        <v>101</v>
      </c>
      <c r="M69" s="396" t="s">
        <v>101</v>
      </c>
      <c r="N69" s="401" t="s">
        <v>101</v>
      </c>
    </row>
    <row r="71" spans="1:14">
      <c r="A71" s="494" t="s">
        <v>14</v>
      </c>
      <c r="B71" s="494" t="s">
        <v>15</v>
      </c>
      <c r="C71" s="495" t="s">
        <v>583</v>
      </c>
      <c r="D71" s="495"/>
      <c r="E71" s="495"/>
      <c r="F71" s="496"/>
      <c r="G71" s="497" t="s">
        <v>584</v>
      </c>
      <c r="H71" s="495"/>
      <c r="I71" s="495"/>
      <c r="J71" s="496"/>
      <c r="K71" s="497" t="s">
        <v>585</v>
      </c>
      <c r="L71" s="495"/>
      <c r="M71" s="495"/>
      <c r="N71" s="496"/>
    </row>
    <row r="72" spans="1:14">
      <c r="A72" s="494"/>
      <c r="B72" s="494"/>
      <c r="C72" s="495" t="s">
        <v>586</v>
      </c>
      <c r="D72" s="496"/>
      <c r="E72" s="497" t="s">
        <v>587</v>
      </c>
      <c r="F72" s="496"/>
      <c r="G72" s="497" t="s">
        <v>588</v>
      </c>
      <c r="H72" s="496"/>
      <c r="I72" s="497" t="s">
        <v>587</v>
      </c>
      <c r="J72" s="496"/>
      <c r="K72" s="497" t="s">
        <v>589</v>
      </c>
      <c r="L72" s="496"/>
      <c r="M72" s="497" t="s">
        <v>587</v>
      </c>
      <c r="N72" s="496"/>
    </row>
    <row r="73" spans="1:14">
      <c r="A73" s="494"/>
      <c r="B73" s="494"/>
      <c r="C73" s="398" t="s">
        <v>590</v>
      </c>
      <c r="D73" s="395" t="s">
        <v>591</v>
      </c>
      <c r="E73" s="395" t="s">
        <v>592</v>
      </c>
      <c r="F73" s="395" t="s">
        <v>95</v>
      </c>
      <c r="G73" s="395" t="s">
        <v>590</v>
      </c>
      <c r="H73" s="395" t="s">
        <v>591</v>
      </c>
      <c r="I73" s="395" t="s">
        <v>592</v>
      </c>
      <c r="J73" s="395" t="s">
        <v>95</v>
      </c>
      <c r="K73" s="395" t="s">
        <v>590</v>
      </c>
      <c r="L73" s="395" t="s">
        <v>591</v>
      </c>
      <c r="M73" s="395" t="s">
        <v>593</v>
      </c>
      <c r="N73" s="395" t="s">
        <v>95</v>
      </c>
    </row>
    <row r="74" spans="1:14">
      <c r="A74" s="120" t="s">
        <v>222</v>
      </c>
      <c r="B74" s="381" t="s">
        <v>188</v>
      </c>
      <c r="C74" s="396">
        <v>25.9</v>
      </c>
      <c r="D74" s="396">
        <v>27.6</v>
      </c>
      <c r="E74" s="396">
        <v>1.7</v>
      </c>
      <c r="F74" s="401">
        <f>(D74-C74)/C74</f>
        <v>6.5637065637065756E-2</v>
      </c>
      <c r="G74" s="396">
        <v>47.7</v>
      </c>
      <c r="H74" s="396">
        <v>47.1</v>
      </c>
      <c r="I74" s="396">
        <v>-0.6</v>
      </c>
      <c r="J74" s="401">
        <f>(H74-G74)/G74</f>
        <v>-1.2578616352201286E-2</v>
      </c>
      <c r="K74" s="396">
        <v>800</v>
      </c>
      <c r="L74" s="396">
        <v>802</v>
      </c>
      <c r="M74" s="396">
        <v>2</v>
      </c>
      <c r="N74" s="401">
        <f>(L74-K74)/K74</f>
        <v>2.5000000000000001E-3</v>
      </c>
    </row>
    <row r="75" spans="1:14">
      <c r="A75" s="120" t="s">
        <v>222</v>
      </c>
      <c r="B75" s="381" t="s">
        <v>189</v>
      </c>
      <c r="C75" s="397">
        <v>21.9</v>
      </c>
      <c r="D75" s="397">
        <v>20</v>
      </c>
      <c r="E75" s="397">
        <v>-1.9</v>
      </c>
      <c r="F75" s="404">
        <f t="shared" ref="F75:F81" si="11">(D75-C75)/C75</f>
        <v>-8.6757990867579848E-2</v>
      </c>
      <c r="G75" s="397">
        <v>49.4</v>
      </c>
      <c r="H75" s="397">
        <v>47.9</v>
      </c>
      <c r="I75" s="397">
        <v>-1.5</v>
      </c>
      <c r="J75" s="404">
        <f t="shared" ref="J75:J81" si="12">(H75-G75)/G75</f>
        <v>-3.036437246963563E-2</v>
      </c>
      <c r="K75" s="396">
        <v>452</v>
      </c>
      <c r="L75" s="396">
        <v>373</v>
      </c>
      <c r="M75" s="397">
        <v>-79</v>
      </c>
      <c r="N75" s="401">
        <f t="shared" ref="N75:N81" si="13">(L75-K75)/K75</f>
        <v>-0.1747787610619469</v>
      </c>
    </row>
    <row r="76" spans="1:14">
      <c r="A76" s="120" t="s">
        <v>212</v>
      </c>
      <c r="B76" s="381" t="s">
        <v>190</v>
      </c>
      <c r="C76" s="396">
        <v>22.2</v>
      </c>
      <c r="D76" s="396">
        <v>22.8</v>
      </c>
      <c r="E76" s="396">
        <v>0.6</v>
      </c>
      <c r="F76" s="401">
        <f t="shared" si="11"/>
        <v>2.7027027027027091E-2</v>
      </c>
      <c r="G76" s="396">
        <v>57.7</v>
      </c>
      <c r="H76" s="396">
        <v>53.4</v>
      </c>
      <c r="I76" s="396">
        <v>-4.3</v>
      </c>
      <c r="J76" s="401">
        <f t="shared" si="12"/>
        <v>-7.452339688041601E-2</v>
      </c>
      <c r="K76" s="396">
        <v>479</v>
      </c>
      <c r="L76" s="396">
        <v>471</v>
      </c>
      <c r="M76" s="396">
        <v>-8</v>
      </c>
      <c r="N76" s="401">
        <f t="shared" si="13"/>
        <v>-1.6701461377870562E-2</v>
      </c>
    </row>
    <row r="77" spans="1:14">
      <c r="A77" s="120" t="s">
        <v>212</v>
      </c>
      <c r="B77" s="381" t="s">
        <v>191</v>
      </c>
      <c r="C77" s="396">
        <v>30.2</v>
      </c>
      <c r="D77" s="396">
        <v>35.4</v>
      </c>
      <c r="E77" s="396">
        <v>5.2</v>
      </c>
      <c r="F77" s="401">
        <f t="shared" si="11"/>
        <v>0.17218543046357615</v>
      </c>
      <c r="G77" s="396">
        <v>59.4</v>
      </c>
      <c r="H77" s="396">
        <v>58.3</v>
      </c>
      <c r="I77" s="396">
        <v>-1.1000000000000001</v>
      </c>
      <c r="J77" s="401">
        <f t="shared" si="12"/>
        <v>-1.8518518518518542E-2</v>
      </c>
      <c r="K77" s="396">
        <v>661</v>
      </c>
      <c r="L77" s="396">
        <v>673</v>
      </c>
      <c r="M77" s="396">
        <v>12</v>
      </c>
      <c r="N77" s="401">
        <f t="shared" si="13"/>
        <v>1.8154311649016642E-2</v>
      </c>
    </row>
    <row r="78" spans="1:14">
      <c r="A78" s="120" t="s">
        <v>212</v>
      </c>
      <c r="B78" s="381" t="s">
        <v>192</v>
      </c>
      <c r="C78" s="396">
        <v>30.2</v>
      </c>
      <c r="D78" s="396">
        <v>29.8</v>
      </c>
      <c r="E78" s="396">
        <v>-0.4</v>
      </c>
      <c r="F78" s="401">
        <f t="shared" si="11"/>
        <v>-1.3245033112582735E-2</v>
      </c>
      <c r="G78" s="396">
        <v>54.5</v>
      </c>
      <c r="H78" s="396">
        <v>52.4</v>
      </c>
      <c r="I78" s="396">
        <v>-2.1</v>
      </c>
      <c r="J78" s="401">
        <f t="shared" si="12"/>
        <v>-3.8532110091743142E-2</v>
      </c>
      <c r="K78" s="396">
        <v>698</v>
      </c>
      <c r="L78" s="396">
        <v>645</v>
      </c>
      <c r="M78" s="396">
        <v>-53</v>
      </c>
      <c r="N78" s="401">
        <f t="shared" si="13"/>
        <v>-7.5931232091690545E-2</v>
      </c>
    </row>
    <row r="79" spans="1:14">
      <c r="A79" s="120" t="s">
        <v>212</v>
      </c>
      <c r="B79" s="381" t="s">
        <v>193</v>
      </c>
      <c r="C79" s="397">
        <v>32.200000000000003</v>
      </c>
      <c r="D79" s="397">
        <v>30.9</v>
      </c>
      <c r="E79" s="397">
        <v>-1.3</v>
      </c>
      <c r="F79" s="404">
        <f t="shared" si="11"/>
        <v>-4.0372670807453548E-2</v>
      </c>
      <c r="G79" s="397">
        <v>56.4</v>
      </c>
      <c r="H79" s="397">
        <v>54.7</v>
      </c>
      <c r="I79" s="397">
        <v>-1.7</v>
      </c>
      <c r="J79" s="404">
        <f t="shared" si="12"/>
        <v>-3.0141843971631131E-2</v>
      </c>
      <c r="K79" s="396">
        <v>772</v>
      </c>
      <c r="L79" s="396">
        <v>728</v>
      </c>
      <c r="M79" s="397">
        <v>-44</v>
      </c>
      <c r="N79" s="401">
        <f t="shared" si="13"/>
        <v>-5.6994818652849742E-2</v>
      </c>
    </row>
    <row r="80" spans="1:14">
      <c r="A80" s="120" t="s">
        <v>212</v>
      </c>
      <c r="B80" s="381" t="s">
        <v>194</v>
      </c>
      <c r="C80" s="396">
        <v>25.8</v>
      </c>
      <c r="D80" s="396">
        <v>26.5</v>
      </c>
      <c r="E80" s="396">
        <v>0.7</v>
      </c>
      <c r="F80" s="401">
        <f t="shared" si="11"/>
        <v>2.7131782945736406E-2</v>
      </c>
      <c r="G80" s="396">
        <v>37.4</v>
      </c>
      <c r="H80" s="396">
        <v>34.700000000000003</v>
      </c>
      <c r="I80" s="396">
        <v>-2.7</v>
      </c>
      <c r="J80" s="401">
        <f t="shared" si="12"/>
        <v>-7.2192513368983843E-2</v>
      </c>
      <c r="K80" s="396">
        <v>548</v>
      </c>
      <c r="L80" s="396">
        <v>629</v>
      </c>
      <c r="M80" s="396">
        <v>81</v>
      </c>
      <c r="N80" s="401">
        <f t="shared" si="13"/>
        <v>0.1478102189781022</v>
      </c>
    </row>
    <row r="81" spans="1:14">
      <c r="A81" s="120" t="s">
        <v>212</v>
      </c>
      <c r="B81" s="381" t="s">
        <v>195</v>
      </c>
      <c r="C81" s="396">
        <v>28.6</v>
      </c>
      <c r="D81" s="396">
        <v>27.9</v>
      </c>
      <c r="E81" s="396">
        <v>-0.7</v>
      </c>
      <c r="F81" s="401">
        <f t="shared" si="11"/>
        <v>-2.4475524475524573E-2</v>
      </c>
      <c r="G81" s="396">
        <v>53.5</v>
      </c>
      <c r="H81" s="396">
        <v>52.2</v>
      </c>
      <c r="I81" s="396">
        <v>-1.3</v>
      </c>
      <c r="J81" s="401">
        <f t="shared" si="12"/>
        <v>-2.4299065420560696E-2</v>
      </c>
      <c r="K81" s="396">
        <v>467</v>
      </c>
      <c r="L81" s="396">
        <v>494</v>
      </c>
      <c r="M81" s="396">
        <v>27</v>
      </c>
      <c r="N81" s="401">
        <f t="shared" si="13"/>
        <v>5.7815845824411134E-2</v>
      </c>
    </row>
    <row r="83" spans="1:14">
      <c r="A83" s="494" t="s">
        <v>14</v>
      </c>
      <c r="B83" s="494" t="s">
        <v>15</v>
      </c>
      <c r="C83" s="493" t="s">
        <v>583</v>
      </c>
      <c r="D83" s="493"/>
      <c r="E83" s="493"/>
      <c r="F83" s="493"/>
      <c r="G83" s="493" t="s">
        <v>584</v>
      </c>
      <c r="H83" s="493"/>
      <c r="I83" s="493"/>
      <c r="J83" s="493"/>
      <c r="K83" s="493" t="s">
        <v>585</v>
      </c>
      <c r="L83" s="493"/>
      <c r="M83" s="493"/>
      <c r="N83" s="493"/>
    </row>
    <row r="84" spans="1:14">
      <c r="A84" s="494"/>
      <c r="B84" s="494"/>
      <c r="C84" s="493" t="s">
        <v>586</v>
      </c>
      <c r="D84" s="493"/>
      <c r="E84" s="493" t="s">
        <v>587</v>
      </c>
      <c r="F84" s="493"/>
      <c r="G84" s="493" t="s">
        <v>588</v>
      </c>
      <c r="H84" s="493"/>
      <c r="I84" s="493" t="s">
        <v>587</v>
      </c>
      <c r="J84" s="493"/>
      <c r="K84" s="493" t="s">
        <v>589</v>
      </c>
      <c r="L84" s="493"/>
      <c r="M84" s="493" t="s">
        <v>587</v>
      </c>
      <c r="N84" s="493"/>
    </row>
    <row r="85" spans="1:14">
      <c r="A85" s="494"/>
      <c r="B85" s="494"/>
      <c r="C85" s="399" t="s">
        <v>590</v>
      </c>
      <c r="D85" s="399" t="s">
        <v>591</v>
      </c>
      <c r="E85" s="399" t="s">
        <v>592</v>
      </c>
      <c r="F85" s="399" t="s">
        <v>95</v>
      </c>
      <c r="G85" s="399" t="s">
        <v>590</v>
      </c>
      <c r="H85" s="399" t="s">
        <v>591</v>
      </c>
      <c r="I85" s="399" t="s">
        <v>592</v>
      </c>
      <c r="J85" s="399" t="s">
        <v>95</v>
      </c>
      <c r="K85" s="399" t="s">
        <v>590</v>
      </c>
      <c r="L85" s="399" t="s">
        <v>591</v>
      </c>
      <c r="M85" s="399" t="s">
        <v>593</v>
      </c>
      <c r="N85" s="399" t="s">
        <v>95</v>
      </c>
    </row>
    <row r="86" spans="1:14">
      <c r="A86" s="120" t="s">
        <v>250</v>
      </c>
      <c r="B86" s="376" t="s">
        <v>241</v>
      </c>
      <c r="C86" s="392">
        <v>27.4</v>
      </c>
      <c r="D86" s="77">
        <v>26.811799999999998</v>
      </c>
      <c r="E86" s="400">
        <f>D86-C86</f>
        <v>-0.5882000000000005</v>
      </c>
      <c r="F86" s="405">
        <f>(D86-C86)/C86</f>
        <v>-2.1467153284671553E-2</v>
      </c>
      <c r="G86" s="77">
        <v>51.4876</v>
      </c>
      <c r="H86" s="77">
        <v>50.771000000000001</v>
      </c>
      <c r="I86" s="400">
        <f>H86-G86</f>
        <v>-0.71659999999999968</v>
      </c>
      <c r="J86" s="405">
        <f>(H86-G86)/G86</f>
        <v>-1.3917914216238466E-2</v>
      </c>
      <c r="K86" s="393">
        <v>542</v>
      </c>
      <c r="L86" s="94">
        <v>493</v>
      </c>
      <c r="M86" s="393">
        <f>L86-K86</f>
        <v>-49</v>
      </c>
      <c r="N86" s="405">
        <f>(L86-K86)/K86</f>
        <v>-9.0405904059040587E-2</v>
      </c>
    </row>
    <row r="87" spans="1:14">
      <c r="A87" s="120" t="s">
        <v>250</v>
      </c>
      <c r="B87" s="120" t="s">
        <v>242</v>
      </c>
      <c r="C87" s="406">
        <v>26.8</v>
      </c>
      <c r="D87" s="407">
        <v>25.382900000000003</v>
      </c>
      <c r="E87" s="408">
        <f t="shared" ref="E87:E93" si="14">D87-C87</f>
        <v>-1.4170999999999978</v>
      </c>
      <c r="F87" s="409">
        <f t="shared" ref="F87:F93" si="15">(D87-C87)/C87</f>
        <v>-5.287686567164171E-2</v>
      </c>
      <c r="G87" s="407">
        <v>57.003800000000005</v>
      </c>
      <c r="H87" s="407">
        <v>51.610599999999998</v>
      </c>
      <c r="I87" s="408">
        <f t="shared" ref="I87:I93" si="16">H87-G87</f>
        <v>-5.3932000000000073</v>
      </c>
      <c r="J87" s="409">
        <f t="shared" ref="J87:J93" si="17">(H87-G87)/G87</f>
        <v>-9.4611236443886318E-2</v>
      </c>
      <c r="K87" s="393">
        <v>569</v>
      </c>
      <c r="L87" s="94">
        <v>482</v>
      </c>
      <c r="M87" s="393">
        <f t="shared" ref="M87:M93" si="18">L87-K87</f>
        <v>-87</v>
      </c>
      <c r="N87" s="405">
        <f t="shared" ref="N87:N93" si="19">(L87-K87)/K87</f>
        <v>-0.15289982425307558</v>
      </c>
    </row>
    <row r="88" spans="1:14">
      <c r="A88" s="120" t="s">
        <v>250</v>
      </c>
      <c r="B88" s="120" t="s">
        <v>243</v>
      </c>
      <c r="C88" s="392">
        <v>22.6</v>
      </c>
      <c r="D88" s="77">
        <v>22.821400000000001</v>
      </c>
      <c r="E88" s="400">
        <f t="shared" si="14"/>
        <v>0.22139999999999915</v>
      </c>
      <c r="F88" s="405">
        <f t="shared" si="15"/>
        <v>9.7964601769911126E-3</v>
      </c>
      <c r="G88" s="77">
        <v>52.753</v>
      </c>
      <c r="H88" s="77">
        <v>49.851500000000001</v>
      </c>
      <c r="I88" s="400">
        <f t="shared" si="16"/>
        <v>-2.9014999999999986</v>
      </c>
      <c r="J88" s="405">
        <f t="shared" si="17"/>
        <v>-5.5001611282770625E-2</v>
      </c>
      <c r="K88" s="393">
        <v>454</v>
      </c>
      <c r="L88" s="94">
        <v>466</v>
      </c>
      <c r="M88" s="393">
        <f t="shared" si="18"/>
        <v>12</v>
      </c>
      <c r="N88" s="405">
        <f t="shared" si="19"/>
        <v>2.643171806167401E-2</v>
      </c>
    </row>
    <row r="89" spans="1:14">
      <c r="A89" s="120" t="s">
        <v>250</v>
      </c>
      <c r="B89" s="120" t="s">
        <v>244</v>
      </c>
      <c r="C89" s="406">
        <v>30.9</v>
      </c>
      <c r="D89" s="407">
        <v>29.505400000000002</v>
      </c>
      <c r="E89" s="408">
        <f t="shared" si="14"/>
        <v>-1.394599999999997</v>
      </c>
      <c r="F89" s="409">
        <f t="shared" si="15"/>
        <v>-4.5132686084142296E-2</v>
      </c>
      <c r="G89" s="407">
        <v>54.717100000000002</v>
      </c>
      <c r="H89" s="407">
        <v>53.424500000000002</v>
      </c>
      <c r="I89" s="408">
        <f t="shared" si="16"/>
        <v>-1.2926000000000002</v>
      </c>
      <c r="J89" s="409">
        <f t="shared" si="17"/>
        <v>-2.3623327990701264E-2</v>
      </c>
      <c r="K89" s="393">
        <v>843</v>
      </c>
      <c r="L89" s="94">
        <v>789</v>
      </c>
      <c r="M89" s="393">
        <f t="shared" si="18"/>
        <v>-54</v>
      </c>
      <c r="N89" s="405">
        <f t="shared" si="19"/>
        <v>-6.4056939501779361E-2</v>
      </c>
    </row>
    <row r="90" spans="1:14">
      <c r="A90" s="120" t="s">
        <v>250</v>
      </c>
      <c r="B90" s="120" t="s">
        <v>245</v>
      </c>
      <c r="C90" s="392">
        <v>26.6</v>
      </c>
      <c r="D90" s="77">
        <v>26.601200000000002</v>
      </c>
      <c r="E90" s="400">
        <f t="shared" si="14"/>
        <v>1.200000000000756E-3</v>
      </c>
      <c r="F90" s="405">
        <f t="shared" si="15"/>
        <v>4.5112781954915638E-5</v>
      </c>
      <c r="G90" s="77">
        <v>52.584000000000003</v>
      </c>
      <c r="H90" s="77">
        <v>52.206300000000006</v>
      </c>
      <c r="I90" s="400">
        <f t="shared" si="16"/>
        <v>-0.37769999999999726</v>
      </c>
      <c r="J90" s="405">
        <f t="shared" si="17"/>
        <v>-7.1827932450935121E-3</v>
      </c>
      <c r="K90" s="393">
        <v>694</v>
      </c>
      <c r="L90" s="94">
        <v>704</v>
      </c>
      <c r="M90" s="393">
        <f t="shared" si="18"/>
        <v>10</v>
      </c>
      <c r="N90" s="405">
        <f t="shared" si="19"/>
        <v>1.4409221902017291E-2</v>
      </c>
    </row>
    <row r="91" spans="1:14">
      <c r="A91" s="120" t="s">
        <v>250</v>
      </c>
      <c r="B91" s="120" t="s">
        <v>246</v>
      </c>
      <c r="C91" s="392">
        <v>21.4</v>
      </c>
      <c r="D91" s="77">
        <v>21.667099999999998</v>
      </c>
      <c r="E91" s="400">
        <f t="shared" si="14"/>
        <v>0.26709999999999923</v>
      </c>
      <c r="F91" s="405">
        <f t="shared" si="15"/>
        <v>1.2481308411214918E-2</v>
      </c>
      <c r="G91" s="77">
        <v>50.809699999999999</v>
      </c>
      <c r="H91" s="77">
        <v>47.903500000000001</v>
      </c>
      <c r="I91" s="400">
        <f t="shared" si="16"/>
        <v>-2.9061999999999983</v>
      </c>
      <c r="J91" s="405">
        <f t="shared" si="17"/>
        <v>-5.7197739801652013E-2</v>
      </c>
      <c r="K91" s="393">
        <v>536</v>
      </c>
      <c r="L91" s="94">
        <v>495</v>
      </c>
      <c r="M91" s="393">
        <f t="shared" si="18"/>
        <v>-41</v>
      </c>
      <c r="N91" s="405">
        <f t="shared" si="19"/>
        <v>-7.6492537313432835E-2</v>
      </c>
    </row>
    <row r="92" spans="1:14">
      <c r="A92" s="120" t="s">
        <v>250</v>
      </c>
      <c r="B92" s="120" t="s">
        <v>247</v>
      </c>
      <c r="C92" s="392">
        <v>23.2</v>
      </c>
      <c r="D92" s="77">
        <v>23.179400000000001</v>
      </c>
      <c r="E92" s="400">
        <f t="shared" si="14"/>
        <v>-2.0599999999998175E-2</v>
      </c>
      <c r="F92" s="405">
        <f t="shared" si="15"/>
        <v>-8.8793103448267996E-4</v>
      </c>
      <c r="G92" s="77">
        <v>51.0107</v>
      </c>
      <c r="H92" s="77">
        <v>48.49</v>
      </c>
      <c r="I92" s="400">
        <f t="shared" si="16"/>
        <v>-2.5206999999999979</v>
      </c>
      <c r="J92" s="405">
        <f t="shared" si="17"/>
        <v>-4.9415122709549134E-2</v>
      </c>
      <c r="K92" s="393">
        <v>773</v>
      </c>
      <c r="L92" s="94">
        <v>801</v>
      </c>
      <c r="M92" s="393">
        <f t="shared" si="18"/>
        <v>28</v>
      </c>
      <c r="N92" s="405">
        <f t="shared" si="19"/>
        <v>3.6222509702457953E-2</v>
      </c>
    </row>
    <row r="93" spans="1:14">
      <c r="A93" s="120" t="s">
        <v>250</v>
      </c>
      <c r="B93" s="120" t="s">
        <v>248</v>
      </c>
      <c r="C93" s="406">
        <v>27.1</v>
      </c>
      <c r="D93" s="407">
        <v>24.1113</v>
      </c>
      <c r="E93" s="408">
        <f t="shared" si="14"/>
        <v>-2.9887000000000015</v>
      </c>
      <c r="F93" s="409">
        <f t="shared" si="15"/>
        <v>-0.11028413284132846</v>
      </c>
      <c r="G93" s="407">
        <v>56.1706</v>
      </c>
      <c r="H93" s="407">
        <v>53.3947</v>
      </c>
      <c r="I93" s="408">
        <f t="shared" si="16"/>
        <v>-2.7759</v>
      </c>
      <c r="J93" s="409">
        <f t="shared" si="17"/>
        <v>-4.941909112596269E-2</v>
      </c>
      <c r="K93" s="393">
        <v>691</v>
      </c>
      <c r="L93" s="94">
        <v>604</v>
      </c>
      <c r="M93" s="393">
        <f t="shared" si="18"/>
        <v>-87</v>
      </c>
      <c r="N93" s="405">
        <f t="shared" si="19"/>
        <v>-0.12590448625180897</v>
      </c>
    </row>
    <row r="95" spans="1:14">
      <c r="C95" s="118"/>
      <c r="D95" s="118"/>
      <c r="F95" s="394"/>
      <c r="G95" s="394"/>
    </row>
    <row r="96" spans="1:14">
      <c r="C96" s="118"/>
      <c r="D96" s="118"/>
      <c r="F96" s="394"/>
      <c r="G96" s="394"/>
    </row>
    <row r="97" spans="3:8">
      <c r="C97" s="118"/>
      <c r="D97" s="118"/>
      <c r="F97" s="394"/>
      <c r="G97" s="394"/>
      <c r="H97" s="118"/>
    </row>
    <row r="98" spans="3:8">
      <c r="C98" s="118"/>
      <c r="D98" s="118"/>
      <c r="F98" s="394"/>
      <c r="G98" s="394"/>
      <c r="H98" s="118"/>
    </row>
    <row r="99" spans="3:8">
      <c r="C99" s="118"/>
      <c r="D99" s="118"/>
      <c r="F99" s="394"/>
      <c r="G99" s="394"/>
      <c r="H99" s="118"/>
    </row>
    <row r="100" spans="3:8">
      <c r="C100" s="118"/>
      <c r="D100" s="118"/>
      <c r="F100" s="394"/>
      <c r="G100" s="394"/>
      <c r="H100" s="118"/>
    </row>
    <row r="101" spans="3:8">
      <c r="C101" s="118"/>
      <c r="D101" s="118"/>
      <c r="F101" s="394"/>
      <c r="G101" s="394"/>
      <c r="H101" s="118"/>
    </row>
    <row r="102" spans="3:8">
      <c r="C102" s="118"/>
      <c r="D102" s="118"/>
      <c r="F102" s="394"/>
      <c r="G102" s="394"/>
      <c r="H102" s="118"/>
    </row>
    <row r="103" spans="3:8">
      <c r="F103" s="394"/>
      <c r="G103" s="118"/>
      <c r="H103" s="118"/>
    </row>
    <row r="104" spans="3:8">
      <c r="G104" s="118"/>
      <c r="H104" s="118"/>
    </row>
  </sheetData>
  <mergeCells count="66">
    <mergeCell ref="J22:K22"/>
    <mergeCell ref="T12:U12"/>
    <mergeCell ref="V22:W22"/>
    <mergeCell ref="L22:M22"/>
    <mergeCell ref="N22:O22"/>
    <mergeCell ref="P22:Q22"/>
    <mergeCell ref="R22:S22"/>
    <mergeCell ref="T22:U22"/>
    <mergeCell ref="V12:W12"/>
    <mergeCell ref="J12:K12"/>
    <mergeCell ref="L12:M12"/>
    <mergeCell ref="N12:O12"/>
    <mergeCell ref="P12:Q12"/>
    <mergeCell ref="R12:S12"/>
    <mergeCell ref="P3:Q3"/>
    <mergeCell ref="R3:S3"/>
    <mergeCell ref="T3:U3"/>
    <mergeCell ref="V3:W3"/>
    <mergeCell ref="J3:K3"/>
    <mergeCell ref="L3:M3"/>
    <mergeCell ref="N3:O3"/>
    <mergeCell ref="H3:I3"/>
    <mergeCell ref="D3:E3"/>
    <mergeCell ref="F3:G3"/>
    <mergeCell ref="C33:D33"/>
    <mergeCell ref="E33:F33"/>
    <mergeCell ref="G33:H33"/>
    <mergeCell ref="D12:E12"/>
    <mergeCell ref="F12:G12"/>
    <mergeCell ref="H12:I12"/>
    <mergeCell ref="D22:E22"/>
    <mergeCell ref="F22:G22"/>
    <mergeCell ref="H22:I22"/>
    <mergeCell ref="A59:A61"/>
    <mergeCell ref="B59:B61"/>
    <mergeCell ref="C59:F59"/>
    <mergeCell ref="G59:J59"/>
    <mergeCell ref="K59:N59"/>
    <mergeCell ref="C60:D60"/>
    <mergeCell ref="E60:F60"/>
    <mergeCell ref="G60:H60"/>
    <mergeCell ref="I60:J60"/>
    <mergeCell ref="K60:L60"/>
    <mergeCell ref="M60:N60"/>
    <mergeCell ref="A71:A73"/>
    <mergeCell ref="B71:B73"/>
    <mergeCell ref="C83:F83"/>
    <mergeCell ref="G83:J83"/>
    <mergeCell ref="K83:N83"/>
    <mergeCell ref="C71:F71"/>
    <mergeCell ref="G71:J71"/>
    <mergeCell ref="K71:N71"/>
    <mergeCell ref="C72:D72"/>
    <mergeCell ref="E72:F72"/>
    <mergeCell ref="G72:H72"/>
    <mergeCell ref="I72:J72"/>
    <mergeCell ref="K72:L72"/>
    <mergeCell ref="M72:N72"/>
    <mergeCell ref="M84:N84"/>
    <mergeCell ref="A83:A85"/>
    <mergeCell ref="B83:B85"/>
    <mergeCell ref="C84:D84"/>
    <mergeCell ref="E84:F84"/>
    <mergeCell ref="G84:H84"/>
    <mergeCell ref="I84:J84"/>
    <mergeCell ref="K84:L8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대상자 정보</vt:lpstr>
      <vt:lpstr>체중, BMI</vt:lpstr>
      <vt:lpstr>허리엉덩이</vt:lpstr>
      <vt:lpstr>BP, EG</vt:lpstr>
      <vt:lpstr>HbA1C, hs-CRP</vt:lpstr>
      <vt:lpstr>FPG</vt:lpstr>
      <vt:lpstr>자가혈당(FBG)</vt:lpstr>
      <vt:lpstr>OGTT</vt:lpstr>
      <vt:lpstr>DEXA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Park</dc:creator>
  <cp:lastModifiedBy>Kyunghwa Son</cp:lastModifiedBy>
  <cp:lastPrinted>2024-04-11T01:57:48Z</cp:lastPrinted>
  <dcterms:created xsi:type="dcterms:W3CDTF">2024-02-27T10:37:37Z</dcterms:created>
  <dcterms:modified xsi:type="dcterms:W3CDTF">2024-10-03T00:10:51Z</dcterms:modified>
  <cp:contentStatus/>
</cp:coreProperties>
</file>