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rinterSettings/printerSettings1.bin" ContentType="application/vnd.openxmlformats-officedocument.spreadsheetml.printerSettings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5\Google 드라이브\00_통합프로젠_PG-102 자료 정리 폴더\PG-102 자료분석_추후정리 필요\240901_BW 비교자료\"/>
    </mc:Choice>
  </mc:AlternateContent>
  <xr:revisionPtr revIDLastSave="0" documentId="8_{A1A85C3D-B447-4CDA-93B4-2E5A3FA14AC3}" xr6:coauthVersionLast="47" xr6:coauthVersionMax="47" xr10:uidLastSave="{00000000-0000-0000-0000-000000000000}"/>
  <bookViews>
    <workbookView xWindow="28680" yWindow="-90" windowWidth="29040" windowHeight="15840" activeTab="3" xr2:uid="{00000000-000D-0000-FFFF-FFFF00000000}"/>
  </bookViews>
  <sheets>
    <sheet name="PG-102 HbA1c_분석 Data_결과" sheetId="9" r:id="rId1"/>
    <sheet name="PG-102 FPG_Insuline_분석 GI ratio" sheetId="11" r:id="rId2"/>
    <sheet name="PG-102 FPG_Insuline_분석 data_결과" sheetId="10" r:id="rId3"/>
    <sheet name="PG-102 FPG_Insuline_data" sheetId="8" r:id="rId4"/>
    <sheet name="경쟁약물, PG-102 OGTT data" sheetId="5" r:id="rId5"/>
    <sheet name="PG-102 (SAD) raw data" sheetId="2" r:id="rId6"/>
    <sheet name="PG-102 (MAD) raw data" sheetId="3" r:id="rId7"/>
    <sheet name="CSPC raw data (계산값)" sheetId="4" r:id="rId8"/>
    <sheet name="GX-G6 raw data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1" l="1"/>
  <c r="S4" i="10"/>
  <c r="Q5" i="10"/>
  <c r="Q4" i="10"/>
  <c r="Q6" i="10"/>
  <c r="Q7" i="10"/>
  <c r="Q8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S7" i="10"/>
  <c r="O7" i="10"/>
  <c r="S5" i="10"/>
  <c r="S6" i="10"/>
  <c r="S8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O5" i="10"/>
  <c r="O6" i="10"/>
  <c r="O8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4" i="10"/>
  <c r="S11" i="11"/>
  <c r="AE11" i="11" s="1"/>
  <c r="AD11" i="11"/>
  <c r="W5" i="11"/>
  <c r="X5" i="11"/>
  <c r="Y5" i="11"/>
  <c r="W6" i="11"/>
  <c r="X6" i="11"/>
  <c r="Y6" i="11"/>
  <c r="W7" i="11"/>
  <c r="X7" i="11"/>
  <c r="Y7" i="11"/>
  <c r="W8" i="11"/>
  <c r="X8" i="11"/>
  <c r="Y8" i="11"/>
  <c r="Y9" i="11"/>
  <c r="W10" i="11"/>
  <c r="X10" i="11"/>
  <c r="Y10" i="11"/>
  <c r="W11" i="11"/>
  <c r="X11" i="11"/>
  <c r="Y11" i="11"/>
  <c r="W12" i="11"/>
  <c r="X12" i="11"/>
  <c r="Y12" i="11"/>
  <c r="W13" i="11"/>
  <c r="X13" i="11"/>
  <c r="Y13" i="11"/>
  <c r="W14" i="11"/>
  <c r="X14" i="11"/>
  <c r="Y14" i="11"/>
  <c r="W15" i="11"/>
  <c r="X15" i="11"/>
  <c r="Y15" i="11"/>
  <c r="W16" i="11"/>
  <c r="X16" i="11"/>
  <c r="Y16" i="11"/>
  <c r="W17" i="11"/>
  <c r="X17" i="11"/>
  <c r="Y17" i="11"/>
  <c r="W18" i="11"/>
  <c r="X18" i="11"/>
  <c r="Y18" i="11"/>
  <c r="W19" i="11"/>
  <c r="X19" i="11"/>
  <c r="Y19" i="11"/>
  <c r="W20" i="11"/>
  <c r="X20" i="11"/>
  <c r="Y20" i="11"/>
  <c r="W21" i="11"/>
  <c r="X21" i="11"/>
  <c r="Y21" i="11"/>
  <c r="W22" i="11"/>
  <c r="X22" i="11"/>
  <c r="Y22" i="11"/>
  <c r="W23" i="11"/>
  <c r="X23" i="11"/>
  <c r="Y23" i="11"/>
  <c r="W24" i="11"/>
  <c r="X24" i="11"/>
  <c r="Y24" i="11"/>
  <c r="W25" i="11"/>
  <c r="X25" i="11"/>
  <c r="Y25" i="11"/>
  <c r="W26" i="11"/>
  <c r="X26" i="11"/>
  <c r="Y26" i="11"/>
  <c r="W27" i="11"/>
  <c r="X27" i="11"/>
  <c r="Y27" i="11"/>
  <c r="X4" i="11"/>
  <c r="Y4" i="11"/>
  <c r="W4" i="11"/>
  <c r="V5" i="11"/>
  <c r="V6" i="11"/>
  <c r="V7" i="11"/>
  <c r="V8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4" i="11"/>
  <c r="T4" i="11"/>
  <c r="S10" i="11"/>
  <c r="S5" i="11"/>
  <c r="S6" i="11"/>
  <c r="S7" i="11"/>
  <c r="S8" i="11"/>
  <c r="S9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AB4" i="11"/>
  <c r="AI4" i="10"/>
  <c r="AI27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G5" i="10"/>
  <c r="AG4" i="10"/>
  <c r="AG27" i="10"/>
  <c r="AG26" i="10"/>
  <c r="AG25" i="10"/>
  <c r="AG24" i="10"/>
  <c r="AG23" i="10"/>
  <c r="AG22" i="10"/>
  <c r="AG21" i="10"/>
  <c r="AG20" i="10"/>
  <c r="AG19" i="10"/>
  <c r="AG18" i="10"/>
  <c r="AG17" i="10"/>
  <c r="AG16" i="10"/>
  <c r="AG15" i="10"/>
  <c r="AG14" i="10"/>
  <c r="AG13" i="10"/>
  <c r="AG12" i="10"/>
  <c r="AG11" i="10"/>
  <c r="AG10" i="10"/>
  <c r="AG9" i="10"/>
  <c r="AG8" i="10"/>
  <c r="AG7" i="10"/>
  <c r="AG6" i="10"/>
  <c r="M27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4" i="10"/>
  <c r="AS27" i="10"/>
  <c r="AR27" i="10"/>
  <c r="AQ27" i="10"/>
  <c r="AP27" i="10"/>
  <c r="AO27" i="10"/>
  <c r="AN27" i="10"/>
  <c r="AM27" i="10"/>
  <c r="AU27" i="10" s="1"/>
  <c r="AS26" i="10"/>
  <c r="AR26" i="10"/>
  <c r="AQ26" i="10"/>
  <c r="AP26" i="10"/>
  <c r="AO26" i="10"/>
  <c r="AN26" i="10"/>
  <c r="AM26" i="10"/>
  <c r="AU26" i="10" s="1"/>
  <c r="AS25" i="10"/>
  <c r="AR25" i="10"/>
  <c r="AQ25" i="10"/>
  <c r="AP25" i="10"/>
  <c r="AO25" i="10"/>
  <c r="AN25" i="10"/>
  <c r="AM25" i="10"/>
  <c r="AS24" i="10"/>
  <c r="AR24" i="10"/>
  <c r="AQ24" i="10"/>
  <c r="AP24" i="10"/>
  <c r="AO24" i="10"/>
  <c r="AN24" i="10"/>
  <c r="AM24" i="10"/>
  <c r="AU24" i="10" s="1"/>
  <c r="AS23" i="10"/>
  <c r="AR23" i="10"/>
  <c r="AQ23" i="10"/>
  <c r="AP23" i="10"/>
  <c r="AO23" i="10"/>
  <c r="AN23" i="10"/>
  <c r="AM23" i="10"/>
  <c r="AU23" i="10" s="1"/>
  <c r="AS22" i="10"/>
  <c r="AR22" i="10"/>
  <c r="AQ22" i="10"/>
  <c r="AP22" i="10"/>
  <c r="AO22" i="10"/>
  <c r="AN22" i="10"/>
  <c r="AM22" i="10"/>
  <c r="AU22" i="10" s="1"/>
  <c r="AS21" i="10"/>
  <c r="AR21" i="10"/>
  <c r="AQ21" i="10"/>
  <c r="AP21" i="10"/>
  <c r="AO21" i="10"/>
  <c r="AN21" i="10"/>
  <c r="AM21" i="10"/>
  <c r="AS20" i="10"/>
  <c r="AR20" i="10"/>
  <c r="AQ20" i="10"/>
  <c r="AP20" i="10"/>
  <c r="AO20" i="10"/>
  <c r="AN20" i="10"/>
  <c r="AM20" i="10"/>
  <c r="AS19" i="10"/>
  <c r="AR19" i="10"/>
  <c r="AQ19" i="10"/>
  <c r="AP19" i="10"/>
  <c r="AO19" i="10"/>
  <c r="AN19" i="10"/>
  <c r="AM19" i="10"/>
  <c r="AU19" i="10" s="1"/>
  <c r="AS18" i="10"/>
  <c r="AR18" i="10"/>
  <c r="AQ18" i="10"/>
  <c r="AP18" i="10"/>
  <c r="AO18" i="10"/>
  <c r="AN18" i="10"/>
  <c r="AM18" i="10"/>
  <c r="AU18" i="10" s="1"/>
  <c r="AS17" i="10"/>
  <c r="AR17" i="10"/>
  <c r="AQ17" i="10"/>
  <c r="AP17" i="10"/>
  <c r="AO17" i="10"/>
  <c r="AN17" i="10"/>
  <c r="AM17" i="10"/>
  <c r="AU17" i="10" s="1"/>
  <c r="AS16" i="10"/>
  <c r="AR16" i="10"/>
  <c r="AQ16" i="10"/>
  <c r="AP16" i="10"/>
  <c r="AO16" i="10"/>
  <c r="AN16" i="10"/>
  <c r="AM16" i="10"/>
  <c r="AS15" i="10"/>
  <c r="AR15" i="10"/>
  <c r="AQ15" i="10"/>
  <c r="AP15" i="10"/>
  <c r="AO15" i="10"/>
  <c r="AN15" i="10"/>
  <c r="AM15" i="10"/>
  <c r="AS14" i="10"/>
  <c r="AR14" i="10"/>
  <c r="AQ14" i="10"/>
  <c r="AP14" i="10"/>
  <c r="AO14" i="10"/>
  <c r="AN14" i="10"/>
  <c r="AM14" i="10"/>
  <c r="AS13" i="10"/>
  <c r="AR13" i="10"/>
  <c r="AQ13" i="10"/>
  <c r="AP13" i="10"/>
  <c r="AO13" i="10"/>
  <c r="AN13" i="10"/>
  <c r="AM13" i="10"/>
  <c r="AU13" i="10" s="1"/>
  <c r="AS12" i="10"/>
  <c r="AR12" i="10"/>
  <c r="AQ12" i="10"/>
  <c r="AP12" i="10"/>
  <c r="AO12" i="10"/>
  <c r="AN12" i="10"/>
  <c r="AM12" i="10"/>
  <c r="AU12" i="10" s="1"/>
  <c r="AS11" i="10"/>
  <c r="AR11" i="10"/>
  <c r="AQ11" i="10"/>
  <c r="AP11" i="10"/>
  <c r="AO11" i="10"/>
  <c r="AN11" i="10"/>
  <c r="AM11" i="10"/>
  <c r="AU11" i="10" s="1"/>
  <c r="AS10" i="10"/>
  <c r="AR10" i="10"/>
  <c r="AQ10" i="10"/>
  <c r="AP10" i="10"/>
  <c r="AO10" i="10"/>
  <c r="AN10" i="10"/>
  <c r="AM10" i="10"/>
  <c r="AU10" i="10" s="1"/>
  <c r="AS9" i="10"/>
  <c r="AO9" i="10"/>
  <c r="AN9" i="10"/>
  <c r="AM9" i="10"/>
  <c r="AU9" i="10" s="1"/>
  <c r="AS8" i="10"/>
  <c r="AR8" i="10"/>
  <c r="AQ8" i="10"/>
  <c r="AP8" i="10"/>
  <c r="AO8" i="10"/>
  <c r="AN8" i="10"/>
  <c r="AM8" i="10"/>
  <c r="AS7" i="10"/>
  <c r="AR7" i="10"/>
  <c r="AQ7" i="10"/>
  <c r="AP7" i="10"/>
  <c r="AO7" i="10"/>
  <c r="AN7" i="10"/>
  <c r="AM7" i="10"/>
  <c r="AS6" i="10"/>
  <c r="AR6" i="10"/>
  <c r="AQ6" i="10"/>
  <c r="AP6" i="10"/>
  <c r="AO6" i="10"/>
  <c r="AN6" i="10"/>
  <c r="AM6" i="10"/>
  <c r="AS5" i="10"/>
  <c r="AR5" i="10"/>
  <c r="AQ5" i="10"/>
  <c r="AP5" i="10"/>
  <c r="AO5" i="10"/>
  <c r="AN5" i="10"/>
  <c r="AM5" i="10"/>
  <c r="AU5" i="10" s="1"/>
  <c r="AS4" i="10"/>
  <c r="AR4" i="10"/>
  <c r="AQ4" i="10"/>
  <c r="AP4" i="10"/>
  <c r="AO4" i="10"/>
  <c r="AN4" i="10"/>
  <c r="AM4" i="10"/>
  <c r="AX4" i="8"/>
  <c r="AE23" i="11" l="1"/>
  <c r="AA25" i="11"/>
  <c r="AA4" i="11"/>
  <c r="AB27" i="11"/>
  <c r="AA15" i="11"/>
  <c r="AD25" i="11"/>
  <c r="AD17" i="11"/>
  <c r="AD13" i="11"/>
  <c r="AB25" i="11"/>
  <c r="AB13" i="11"/>
  <c r="AD27" i="11"/>
  <c r="AF26" i="11"/>
  <c r="AF14" i="11"/>
  <c r="AB20" i="11"/>
  <c r="AE17" i="11"/>
  <c r="AE8" i="11"/>
  <c r="AD8" i="11"/>
  <c r="AA16" i="11"/>
  <c r="AE20" i="11"/>
  <c r="AF7" i="11"/>
  <c r="AA6" i="11"/>
  <c r="AD21" i="11"/>
  <c r="AB6" i="11"/>
  <c r="AD20" i="11"/>
  <c r="AE7" i="11"/>
  <c r="AB7" i="11"/>
  <c r="AB15" i="11"/>
  <c r="AA26" i="11"/>
  <c r="AD7" i="11"/>
  <c r="AB19" i="11"/>
  <c r="AF20" i="11"/>
  <c r="AB26" i="11"/>
  <c r="AB14" i="11"/>
  <c r="AB18" i="11"/>
  <c r="AD23" i="11"/>
  <c r="AD19" i="11"/>
  <c r="AD15" i="11"/>
  <c r="AE6" i="11"/>
  <c r="AF22" i="11"/>
  <c r="AD6" i="11"/>
  <c r="AA13" i="11"/>
  <c r="AC25" i="11"/>
  <c r="AC13" i="11"/>
  <c r="AE27" i="11"/>
  <c r="AE19" i="11"/>
  <c r="AE15" i="11"/>
  <c r="AF6" i="11"/>
  <c r="AA24" i="11"/>
  <c r="AB24" i="11"/>
  <c r="AB12" i="11"/>
  <c r="AA23" i="11"/>
  <c r="AA11" i="11"/>
  <c r="AC23" i="11"/>
  <c r="AC11" i="11"/>
  <c r="AF18" i="11"/>
  <c r="AF10" i="11"/>
  <c r="AC12" i="11"/>
  <c r="AB23" i="11"/>
  <c r="AB11" i="11"/>
  <c r="AA22" i="11"/>
  <c r="AA10" i="11"/>
  <c r="AC22" i="11"/>
  <c r="AC10" i="11"/>
  <c r="AE26" i="11"/>
  <c r="AE22" i="11"/>
  <c r="AE18" i="11"/>
  <c r="AE14" i="11"/>
  <c r="AE10" i="11"/>
  <c r="AF5" i="11"/>
  <c r="AC24" i="11"/>
  <c r="AB22" i="11"/>
  <c r="AB10" i="11"/>
  <c r="AA21" i="11"/>
  <c r="AA9" i="11"/>
  <c r="AC21" i="11"/>
  <c r="AC8" i="11"/>
  <c r="AD26" i="11"/>
  <c r="AD22" i="11"/>
  <c r="AD18" i="11"/>
  <c r="AD14" i="11"/>
  <c r="AD10" i="11"/>
  <c r="AE5" i="11"/>
  <c r="AA12" i="11"/>
  <c r="AB21" i="11"/>
  <c r="AB9" i="11"/>
  <c r="AA20" i="11"/>
  <c r="AA8" i="11"/>
  <c r="AC20" i="11"/>
  <c r="AC7" i="11"/>
  <c r="AF25" i="11"/>
  <c r="AF21" i="11"/>
  <c r="AF17" i="11"/>
  <c r="AF13" i="11"/>
  <c r="AF9" i="11"/>
  <c r="AD5" i="11"/>
  <c r="AB8" i="11"/>
  <c r="AA19" i="11"/>
  <c r="AA7" i="11"/>
  <c r="AC19" i="11"/>
  <c r="AC6" i="11"/>
  <c r="AE25" i="11"/>
  <c r="AE21" i="11"/>
  <c r="AE13" i="11"/>
  <c r="AF8" i="11"/>
  <c r="AA18" i="11"/>
  <c r="AC18" i="11"/>
  <c r="AC5" i="11"/>
  <c r="AA17" i="11"/>
  <c r="AA5" i="11"/>
  <c r="AC17" i="11"/>
  <c r="AD4" i="11"/>
  <c r="AF24" i="11"/>
  <c r="AF16" i="11"/>
  <c r="AF12" i="11"/>
  <c r="AB17" i="11"/>
  <c r="AB5" i="11"/>
  <c r="AC4" i="11"/>
  <c r="AC16" i="11"/>
  <c r="AF4" i="11"/>
  <c r="AE24" i="11"/>
  <c r="AE16" i="11"/>
  <c r="AE12" i="11"/>
  <c r="AB16" i="11"/>
  <c r="AA27" i="11"/>
  <c r="AC27" i="11"/>
  <c r="AC15" i="11"/>
  <c r="AE4" i="11"/>
  <c r="AD24" i="11"/>
  <c r="AD16" i="11"/>
  <c r="AD12" i="11"/>
  <c r="AA14" i="11"/>
  <c r="AC26" i="11"/>
  <c r="AC14" i="11"/>
  <c r="AF27" i="11"/>
  <c r="AF23" i="11"/>
  <c r="AF19" i="11"/>
  <c r="AF15" i="11"/>
  <c r="AF11" i="11"/>
  <c r="AW4" i="10"/>
  <c r="AZ27" i="10"/>
  <c r="BA27" i="10"/>
  <c r="BG27" i="10" s="1"/>
  <c r="AV10" i="10"/>
  <c r="AV22" i="10"/>
  <c r="AW27" i="10"/>
  <c r="BE27" i="10" s="1"/>
  <c r="AW10" i="10"/>
  <c r="BE10" i="10" s="1"/>
  <c r="AY27" i="10"/>
  <c r="AY7" i="10"/>
  <c r="AW11" i="10"/>
  <c r="BE11" i="10" s="1"/>
  <c r="AV18" i="10"/>
  <c r="AV9" i="10"/>
  <c r="AV23" i="10"/>
  <c r="AW23" i="10"/>
  <c r="BE23" i="10" s="1"/>
  <c r="BA9" i="10"/>
  <c r="BG9" i="10" s="1"/>
  <c r="AY11" i="10"/>
  <c r="AW18" i="10"/>
  <c r="BE18" i="10" s="1"/>
  <c r="AW9" i="10"/>
  <c r="BE9" i="10" s="1"/>
  <c r="BA23" i="10"/>
  <c r="BG23" i="10" s="1"/>
  <c r="AY25" i="10"/>
  <c r="AX11" i="10"/>
  <c r="BA25" i="10"/>
  <c r="AZ20" i="10"/>
  <c r="BA15" i="10"/>
  <c r="AZ8" i="10"/>
  <c r="AV27" i="10"/>
  <c r="AX27" i="10"/>
  <c r="AW17" i="10"/>
  <c r="BE17" i="10" s="1"/>
  <c r="AW12" i="10"/>
  <c r="BE12" i="10" s="1"/>
  <c r="AY21" i="10"/>
  <c r="AV8" i="10"/>
  <c r="AX10" i="10"/>
  <c r="AY15" i="10"/>
  <c r="AY26" i="10"/>
  <c r="AX15" i="10"/>
  <c r="AV7" i="10"/>
  <c r="AX23" i="10"/>
  <c r="AV14" i="10"/>
  <c r="AX7" i="10"/>
  <c r="AV11" i="10"/>
  <c r="AW14" i="10"/>
  <c r="AX16" i="10"/>
  <c r="AX21" i="10"/>
  <c r="AX8" i="10"/>
  <c r="AZ7" i="10"/>
  <c r="BA7" i="10"/>
  <c r="AY18" i="10"/>
  <c r="AZ11" i="10"/>
  <c r="AY13" i="10"/>
  <c r="BA5" i="10"/>
  <c r="BG5" i="10" s="1"/>
  <c r="BA19" i="10"/>
  <c r="BG19" i="10" s="1"/>
  <c r="AW6" i="10"/>
  <c r="AV13" i="10"/>
  <c r="AZ21" i="10"/>
  <c r="AW22" i="10"/>
  <c r="BE22" i="10" s="1"/>
  <c r="AV25" i="10"/>
  <c r="BA26" i="10"/>
  <c r="BG26" i="10" s="1"/>
  <c r="AY10" i="10"/>
  <c r="AW13" i="10"/>
  <c r="BE13" i="10" s="1"/>
  <c r="AW15" i="10"/>
  <c r="AX22" i="10"/>
  <c r="AX4" i="10"/>
  <c r="AY6" i="10"/>
  <c r="AV17" i="10"/>
  <c r="AX20" i="10"/>
  <c r="AX25" i="10"/>
  <c r="AV5" i="10"/>
  <c r="BA6" i="10"/>
  <c r="AV12" i="10"/>
  <c r="AZ13" i="10"/>
  <c r="AX17" i="10"/>
  <c r="AW5" i="10"/>
  <c r="BE5" i="10" s="1"/>
  <c r="BA13" i="10"/>
  <c r="BG13" i="10" s="1"/>
  <c r="AY17" i="10"/>
  <c r="AW19" i="10"/>
  <c r="BE19" i="10" s="1"/>
  <c r="AX5" i="10"/>
  <c r="AZ16" i="10"/>
  <c r="AY19" i="10"/>
  <c r="AV4" i="10"/>
  <c r="AV21" i="10"/>
  <c r="AV6" i="10"/>
  <c r="AU8" i="10"/>
  <c r="AZ26" i="10"/>
  <c r="AX6" i="10"/>
  <c r="AX14" i="10"/>
  <c r="AX18" i="10"/>
  <c r="AZ19" i="10"/>
  <c r="AW21" i="10"/>
  <c r="AW25" i="10"/>
  <c r="AX26" i="10"/>
  <c r="AZ17" i="10"/>
  <c r="BA18" i="10"/>
  <c r="BG18" i="10" s="1"/>
  <c r="AV24" i="10"/>
  <c r="BA10" i="10"/>
  <c r="BG10" i="10" s="1"/>
  <c r="AW24" i="10"/>
  <c r="BE24" i="10" s="1"/>
  <c r="AW7" i="10"/>
  <c r="AW8" i="10"/>
  <c r="AZ10" i="10"/>
  <c r="AV15" i="10"/>
  <c r="AU16" i="10"/>
  <c r="AY4" i="10"/>
  <c r="AX12" i="10"/>
  <c r="AV16" i="10"/>
  <c r="AW20" i="10"/>
  <c r="AZ22" i="10"/>
  <c r="AY24" i="10"/>
  <c r="AV26" i="10"/>
  <c r="AY8" i="10"/>
  <c r="AW16" i="10"/>
  <c r="AZ24" i="10"/>
  <c r="AW26" i="10"/>
  <c r="BE26" i="10" s="1"/>
  <c r="AY16" i="10"/>
  <c r="AV19" i="10"/>
  <c r="BA24" i="10"/>
  <c r="BG24" i="10" s="1"/>
  <c r="AU4" i="10"/>
  <c r="AZ6" i="10"/>
  <c r="BA8" i="10"/>
  <c r="BA12" i="10"/>
  <c r="BG12" i="10" s="1"/>
  <c r="AZ14" i="10"/>
  <c r="AZ15" i="10"/>
  <c r="BA16" i="10"/>
  <c r="BA21" i="10"/>
  <c r="AZ25" i="10"/>
  <c r="BA4" i="10"/>
  <c r="AU6" i="10"/>
  <c r="BA22" i="10"/>
  <c r="BG22" i="10" s="1"/>
  <c r="AY5" i="10"/>
  <c r="BA11" i="10"/>
  <c r="BG11" i="10" s="1"/>
  <c r="AU14" i="10"/>
  <c r="AZ5" i="10"/>
  <c r="AZ12" i="10"/>
  <c r="AX13" i="10"/>
  <c r="AZ18" i="10"/>
  <c r="AX19" i="10"/>
  <c r="AV20" i="10"/>
  <c r="AZ23" i="10"/>
  <c r="AX24" i="10"/>
  <c r="AY12" i="10"/>
  <c r="AU7" i="10"/>
  <c r="AU15" i="10"/>
  <c r="AU21" i="10"/>
  <c r="AZ4" i="10"/>
  <c r="BA17" i="10"/>
  <c r="BG17" i="10" s="1"/>
  <c r="AU20" i="10"/>
  <c r="AY23" i="10"/>
  <c r="AU25" i="10"/>
  <c r="AY14" i="10"/>
  <c r="AY20" i="10"/>
  <c r="BA14" i="10"/>
  <c r="BA20" i="10"/>
  <c r="AY22" i="10"/>
  <c r="F33" i="9"/>
  <c r="F34" i="9"/>
  <c r="F35" i="9"/>
  <c r="F36" i="9"/>
  <c r="F37" i="9"/>
  <c r="F32" i="9"/>
  <c r="F23" i="9"/>
  <c r="F24" i="9"/>
  <c r="F25" i="9"/>
  <c r="F26" i="9"/>
  <c r="F27" i="9"/>
  <c r="F22" i="9"/>
  <c r="F14" i="9"/>
  <c r="F15" i="9"/>
  <c r="F16" i="9"/>
  <c r="F17" i="9"/>
  <c r="F18" i="9"/>
  <c r="F13" i="9"/>
  <c r="F5" i="9"/>
  <c r="F6" i="9"/>
  <c r="F7" i="9"/>
  <c r="F8" i="9"/>
  <c r="F9" i="9"/>
  <c r="F4" i="9"/>
  <c r="G4" i="9"/>
  <c r="G9" i="9"/>
  <c r="C39" i="9"/>
  <c r="C38" i="9"/>
  <c r="C29" i="9"/>
  <c r="C28" i="9"/>
  <c r="C20" i="9"/>
  <c r="C19" i="9"/>
  <c r="C11" i="9"/>
  <c r="C10" i="9"/>
  <c r="G37" i="9"/>
  <c r="G36" i="9"/>
  <c r="G35" i="9"/>
  <c r="G34" i="9"/>
  <c r="G33" i="9"/>
  <c r="G32" i="9"/>
  <c r="G27" i="9"/>
  <c r="G26" i="9"/>
  <c r="G25" i="9"/>
  <c r="G24" i="9"/>
  <c r="G23" i="9"/>
  <c r="G22" i="9"/>
  <c r="G18" i="9"/>
  <c r="G17" i="9"/>
  <c r="G16" i="9"/>
  <c r="G15" i="9"/>
  <c r="G14" i="9"/>
  <c r="G13" i="9"/>
  <c r="G8" i="9"/>
  <c r="G7" i="9"/>
  <c r="G6" i="9"/>
  <c r="G5" i="9"/>
  <c r="BE7" i="10" l="1"/>
  <c r="BE15" i="10"/>
  <c r="BG15" i="10"/>
  <c r="BE4" i="10"/>
  <c r="BG25" i="10"/>
  <c r="BE25" i="10"/>
  <c r="BG7" i="10"/>
  <c r="BE14" i="10"/>
  <c r="BG4" i="10"/>
  <c r="BE21" i="10"/>
  <c r="BG14" i="10"/>
  <c r="BE6" i="10"/>
  <c r="BE20" i="10"/>
  <c r="BG6" i="10"/>
  <c r="BG8" i="10"/>
  <c r="BG20" i="10"/>
  <c r="BG21" i="10"/>
  <c r="BG16" i="10"/>
  <c r="BE16" i="10"/>
  <c r="BE8" i="10"/>
  <c r="G20" i="9"/>
  <c r="G39" i="9"/>
  <c r="G29" i="9"/>
  <c r="G10" i="9"/>
  <c r="G28" i="9"/>
  <c r="G11" i="9"/>
  <c r="G38" i="9"/>
  <c r="G19" i="9"/>
  <c r="AR39" i="8" l="1"/>
  <c r="AL39" i="8"/>
  <c r="AK39" i="8"/>
  <c r="AE39" i="8"/>
  <c r="AR38" i="8"/>
  <c r="AL38" i="8"/>
  <c r="AK38" i="8"/>
  <c r="AE38" i="8"/>
  <c r="BD37" i="8"/>
  <c r="BC37" i="8"/>
  <c r="BB37" i="8"/>
  <c r="BA37" i="8"/>
  <c r="AZ37" i="8"/>
  <c r="AY37" i="8"/>
  <c r="AX37" i="8"/>
  <c r="BD36" i="8"/>
  <c r="BC36" i="8"/>
  <c r="BB36" i="8"/>
  <c r="BA36" i="8"/>
  <c r="AZ36" i="8"/>
  <c r="AY36" i="8"/>
  <c r="AX36" i="8"/>
  <c r="BD35" i="8"/>
  <c r="BC35" i="8"/>
  <c r="BB35" i="8"/>
  <c r="BA35" i="8"/>
  <c r="AZ35" i="8"/>
  <c r="AY35" i="8"/>
  <c r="AX35" i="8"/>
  <c r="BF35" i="8" s="1"/>
  <c r="BD34" i="8"/>
  <c r="BC34" i="8"/>
  <c r="BB34" i="8"/>
  <c r="BA34" i="8"/>
  <c r="AZ34" i="8"/>
  <c r="AY34" i="8"/>
  <c r="AX34" i="8"/>
  <c r="BF34" i="8" s="1"/>
  <c r="BD33" i="8"/>
  <c r="BC33" i="8"/>
  <c r="BB33" i="8"/>
  <c r="BA33" i="8"/>
  <c r="AZ33" i="8"/>
  <c r="AY33" i="8"/>
  <c r="AX33" i="8"/>
  <c r="K33" i="8"/>
  <c r="BD32" i="8"/>
  <c r="BC32" i="8"/>
  <c r="BB32" i="8"/>
  <c r="BA32" i="8"/>
  <c r="AZ32" i="8"/>
  <c r="AY32" i="8"/>
  <c r="AX32" i="8"/>
  <c r="K32" i="8"/>
  <c r="AR29" i="8"/>
  <c r="AL29" i="8"/>
  <c r="AK29" i="8"/>
  <c r="AE29" i="8"/>
  <c r="AR28" i="8"/>
  <c r="AL28" i="8"/>
  <c r="AK28" i="8"/>
  <c r="AE28" i="8"/>
  <c r="BD27" i="8"/>
  <c r="BC27" i="8"/>
  <c r="BB27" i="8"/>
  <c r="BA27" i="8"/>
  <c r="AZ27" i="8"/>
  <c r="AY27" i="8"/>
  <c r="AX27" i="8"/>
  <c r="BD26" i="8"/>
  <c r="BC26" i="8"/>
  <c r="BB26" i="8"/>
  <c r="BA26" i="8"/>
  <c r="AZ26" i="8"/>
  <c r="AY26" i="8"/>
  <c r="AX26" i="8"/>
  <c r="BD25" i="8"/>
  <c r="BC25" i="8"/>
  <c r="BB25" i="8"/>
  <c r="BA25" i="8"/>
  <c r="AZ25" i="8"/>
  <c r="AY25" i="8"/>
  <c r="AX25" i="8"/>
  <c r="BF25" i="8" s="1"/>
  <c r="BD24" i="8"/>
  <c r="BC24" i="8"/>
  <c r="BB24" i="8"/>
  <c r="BA24" i="8"/>
  <c r="AZ24" i="8"/>
  <c r="AY24" i="8"/>
  <c r="AX24" i="8"/>
  <c r="BD23" i="8"/>
  <c r="BC23" i="8"/>
  <c r="BB23" i="8"/>
  <c r="BA23" i="8"/>
  <c r="AZ23" i="8"/>
  <c r="AY23" i="8"/>
  <c r="AX23" i="8"/>
  <c r="BF23" i="8" s="1"/>
  <c r="BD22" i="8"/>
  <c r="BC22" i="8"/>
  <c r="BB22" i="8"/>
  <c r="BA22" i="8"/>
  <c r="AZ22" i="8"/>
  <c r="AY22" i="8"/>
  <c r="AX22" i="8"/>
  <c r="AR20" i="8"/>
  <c r="AL20" i="8"/>
  <c r="AK20" i="8"/>
  <c r="AE20" i="8"/>
  <c r="AR19" i="8"/>
  <c r="AL19" i="8"/>
  <c r="AK19" i="8"/>
  <c r="AE19" i="8"/>
  <c r="BD18" i="8"/>
  <c r="BC18" i="8"/>
  <c r="BB18" i="8"/>
  <c r="BA18" i="8"/>
  <c r="AZ18" i="8"/>
  <c r="AY18" i="8"/>
  <c r="AX18" i="8"/>
  <c r="BD17" i="8"/>
  <c r="BC17" i="8"/>
  <c r="BB17" i="8"/>
  <c r="BA17" i="8"/>
  <c r="AZ17" i="8"/>
  <c r="AY17" i="8"/>
  <c r="AX17" i="8"/>
  <c r="BF17" i="8" s="1"/>
  <c r="BD16" i="8"/>
  <c r="BC16" i="8"/>
  <c r="BB16" i="8"/>
  <c r="BA16" i="8"/>
  <c r="AZ16" i="8"/>
  <c r="AY16" i="8"/>
  <c r="AX16" i="8"/>
  <c r="BF16" i="8" s="1"/>
  <c r="BD15" i="8"/>
  <c r="BC15" i="8"/>
  <c r="BB15" i="8"/>
  <c r="BA15" i="8"/>
  <c r="AZ15" i="8"/>
  <c r="AY15" i="8"/>
  <c r="AX15" i="8"/>
  <c r="BD14" i="8"/>
  <c r="BC14" i="8"/>
  <c r="BB14" i="8"/>
  <c r="BA14" i="8"/>
  <c r="AZ14" i="8"/>
  <c r="AY14" i="8"/>
  <c r="AX14" i="8"/>
  <c r="BF14" i="8" s="1"/>
  <c r="BD13" i="8"/>
  <c r="BC13" i="8"/>
  <c r="BB13" i="8"/>
  <c r="BA13" i="8"/>
  <c r="AZ13" i="8"/>
  <c r="AY13" i="8"/>
  <c r="AX13" i="8"/>
  <c r="AR11" i="8"/>
  <c r="AL11" i="8"/>
  <c r="AK11" i="8"/>
  <c r="AE11" i="8"/>
  <c r="AR10" i="8"/>
  <c r="AL10" i="8"/>
  <c r="AK10" i="8"/>
  <c r="AE10" i="8"/>
  <c r="BD9" i="8"/>
  <c r="AZ9" i="8"/>
  <c r="AY9" i="8"/>
  <c r="AX9" i="8"/>
  <c r="BF9" i="8" s="1"/>
  <c r="K9" i="8"/>
  <c r="BD8" i="8"/>
  <c r="BC8" i="8"/>
  <c r="BB8" i="8"/>
  <c r="BA8" i="8"/>
  <c r="AZ8" i="8"/>
  <c r="AY8" i="8"/>
  <c r="AX8" i="8"/>
  <c r="BF8" i="8" s="1"/>
  <c r="K8" i="8"/>
  <c r="BD7" i="8"/>
  <c r="BC7" i="8"/>
  <c r="BB7" i="8"/>
  <c r="BA7" i="8"/>
  <c r="AZ7" i="8"/>
  <c r="AY7" i="8"/>
  <c r="AX7" i="8"/>
  <c r="K7" i="8"/>
  <c r="BD6" i="8"/>
  <c r="BC6" i="8"/>
  <c r="BB6" i="8"/>
  <c r="BA6" i="8"/>
  <c r="AZ6" i="8"/>
  <c r="AY6" i="8"/>
  <c r="AX6" i="8"/>
  <c r="K6" i="8"/>
  <c r="BD5" i="8"/>
  <c r="BC5" i="8"/>
  <c r="BB5" i="8"/>
  <c r="BA5" i="8"/>
  <c r="AZ5" i="8"/>
  <c r="AY5" i="8"/>
  <c r="AX5" i="8"/>
  <c r="BF5" i="8" s="1"/>
  <c r="K5" i="8"/>
  <c r="BD4" i="8"/>
  <c r="BC4" i="8"/>
  <c r="BB4" i="8"/>
  <c r="BA4" i="8"/>
  <c r="AZ4" i="8"/>
  <c r="AY4" i="8"/>
  <c r="BF4" i="8"/>
  <c r="K4" i="8"/>
  <c r="BJ24" i="8" l="1"/>
  <c r="BG4" i="8"/>
  <c r="BI4" i="8"/>
  <c r="BH37" i="8"/>
  <c r="BH35" i="8"/>
  <c r="BI8" i="8"/>
  <c r="BI35" i="8"/>
  <c r="BJ35" i="8"/>
  <c r="BG35" i="8"/>
  <c r="BI32" i="8"/>
  <c r="BL35" i="8"/>
  <c r="AX10" i="8"/>
  <c r="BH34" i="8"/>
  <c r="BJ37" i="8"/>
  <c r="BL6" i="8"/>
  <c r="BK14" i="8"/>
  <c r="BG18" i="8"/>
  <c r="BI23" i="8"/>
  <c r="BL32" i="8"/>
  <c r="BL36" i="8"/>
  <c r="BL26" i="8"/>
  <c r="BG15" i="8"/>
  <c r="BH33" i="8"/>
  <c r="BH23" i="8"/>
  <c r="BG34" i="8"/>
  <c r="BG6" i="8"/>
  <c r="BJ23" i="8"/>
  <c r="BL23" i="8"/>
  <c r="BK34" i="8"/>
  <c r="BK23" i="8"/>
  <c r="BG24" i="8"/>
  <c r="BL7" i="8"/>
  <c r="BG37" i="8"/>
  <c r="BG13" i="8"/>
  <c r="BL14" i="8"/>
  <c r="BG22" i="8"/>
  <c r="BH5" i="8"/>
  <c r="BG8" i="8"/>
  <c r="BK18" i="8"/>
  <c r="AZ28" i="8"/>
  <c r="BI5" i="8"/>
  <c r="BG17" i="8"/>
  <c r="BJ5" i="8"/>
  <c r="BJ15" i="8"/>
  <c r="BJ8" i="8"/>
  <c r="BK8" i="8"/>
  <c r="BL8" i="8"/>
  <c r="BH14" i="8"/>
  <c r="BL17" i="8"/>
  <c r="BD19" i="8"/>
  <c r="BH17" i="8"/>
  <c r="BA38" i="8"/>
  <c r="BI6" i="8"/>
  <c r="BG9" i="8"/>
  <c r="BF15" i="8"/>
  <c r="BI17" i="8"/>
  <c r="BH25" i="8"/>
  <c r="BG36" i="8"/>
  <c r="BJ17" i="8"/>
  <c r="BI25" i="8"/>
  <c r="BH36" i="8"/>
  <c r="BK17" i="8"/>
  <c r="BL34" i="8"/>
  <c r="BH9" i="8"/>
  <c r="AZ19" i="8"/>
  <c r="BL9" i="8"/>
  <c r="BA20" i="8"/>
  <c r="BK32" i="8"/>
  <c r="BI16" i="8"/>
  <c r="BK26" i="8"/>
  <c r="BK27" i="8"/>
  <c r="BJ33" i="8"/>
  <c r="AY11" i="8"/>
  <c r="BC28" i="8"/>
  <c r="BL4" i="8"/>
  <c r="BL13" i="8"/>
  <c r="BD28" i="8"/>
  <c r="BI14" i="8"/>
  <c r="BF24" i="8"/>
  <c r="BA29" i="8"/>
  <c r="BJ4" i="8"/>
  <c r="BI7" i="8"/>
  <c r="BB28" i="8"/>
  <c r="BI26" i="8"/>
  <c r="BH32" i="8"/>
  <c r="BG16" i="8"/>
  <c r="BG5" i="8"/>
  <c r="BH6" i="8"/>
  <c r="BK7" i="8"/>
  <c r="BH13" i="8"/>
  <c r="BL22" i="8"/>
  <c r="BG25" i="8"/>
  <c r="BB39" i="8"/>
  <c r="BK37" i="8"/>
  <c r="BH7" i="8"/>
  <c r="BH26" i="8"/>
  <c r="BJ22" i="8"/>
  <c r="BF26" i="8"/>
  <c r="BD39" i="8"/>
  <c r="BC38" i="8"/>
  <c r="AZ11" i="8"/>
  <c r="BK6" i="8"/>
  <c r="BG14" i="8"/>
  <c r="BH15" i="8"/>
  <c r="BK16" i="8"/>
  <c r="BL18" i="8"/>
  <c r="BJ25" i="8"/>
  <c r="BF32" i="8"/>
  <c r="BD38" i="8"/>
  <c r="BK35" i="8"/>
  <c r="BB19" i="8"/>
  <c r="AY39" i="8"/>
  <c r="AY10" i="8"/>
  <c r="BL37" i="8"/>
  <c r="BA11" i="8"/>
  <c r="BL16" i="8"/>
  <c r="BH24" i="8"/>
  <c r="BF33" i="8"/>
  <c r="BJ16" i="8"/>
  <c r="BI15" i="8"/>
  <c r="AY29" i="8"/>
  <c r="BK25" i="8"/>
  <c r="BL27" i="8"/>
  <c r="BG32" i="8"/>
  <c r="BB10" i="8"/>
  <c r="BC10" i="8"/>
  <c r="BH8" i="8"/>
  <c r="BK13" i="8"/>
  <c r="BH16" i="8"/>
  <c r="BH18" i="8"/>
  <c r="AZ29" i="8"/>
  <c r="BI24" i="8"/>
  <c r="BL25" i="8"/>
  <c r="BG27" i="8"/>
  <c r="BK36" i="8"/>
  <c r="BJ13" i="8"/>
  <c r="BH22" i="8"/>
  <c r="BJ6" i="8"/>
  <c r="AZ20" i="8"/>
  <c r="BK4" i="8"/>
  <c r="BD10" i="8"/>
  <c r="BJ14" i="8"/>
  <c r="BC19" i="8"/>
  <c r="BI18" i="8"/>
  <c r="BK22" i="8"/>
  <c r="BH27" i="8"/>
  <c r="BJ32" i="8"/>
  <c r="BG26" i="8"/>
  <c r="BB38" i="8"/>
  <c r="BI37" i="8"/>
  <c r="BJ26" i="8"/>
  <c r="AY20" i="8"/>
  <c r="BF6" i="8"/>
  <c r="BB11" i="8"/>
  <c r="BB20" i="8"/>
  <c r="BB29" i="8"/>
  <c r="BI33" i="8"/>
  <c r="AZ39" i="8"/>
  <c r="BK15" i="8"/>
  <c r="AX19" i="8"/>
  <c r="BD20" i="8"/>
  <c r="BK24" i="8"/>
  <c r="AX28" i="8"/>
  <c r="BD29" i="8"/>
  <c r="BK33" i="8"/>
  <c r="BI34" i="8"/>
  <c r="BA39" i="8"/>
  <c r="BK5" i="8"/>
  <c r="BL15" i="8"/>
  <c r="BL24" i="8"/>
  <c r="BF27" i="8"/>
  <c r="BL33" i="8"/>
  <c r="BJ34" i="8"/>
  <c r="BF36" i="8"/>
  <c r="BC39" i="8"/>
  <c r="BC20" i="8"/>
  <c r="AY19" i="8"/>
  <c r="AY28" i="8"/>
  <c r="BG7" i="8"/>
  <c r="AZ10" i="8"/>
  <c r="AX38" i="8"/>
  <c r="BC29" i="8"/>
  <c r="BD11" i="8"/>
  <c r="BF7" i="8"/>
  <c r="BA10" i="8"/>
  <c r="BF13" i="8"/>
  <c r="BA19" i="8"/>
  <c r="BF22" i="8"/>
  <c r="BA28" i="8"/>
  <c r="BF37" i="8"/>
  <c r="AY38" i="8"/>
  <c r="BC11" i="8"/>
  <c r="BL5" i="8"/>
  <c r="BF18" i="8"/>
  <c r="BI27" i="8"/>
  <c r="BI36" i="8"/>
  <c r="AZ38" i="8"/>
  <c r="BJ7" i="8"/>
  <c r="BJ18" i="8"/>
  <c r="BJ27" i="8"/>
  <c r="BJ36" i="8"/>
  <c r="AX11" i="8"/>
  <c r="BI13" i="8"/>
  <c r="AX20" i="8"/>
  <c r="BI22" i="8"/>
  <c r="BG23" i="8"/>
  <c r="AX29" i="8"/>
  <c r="BH4" i="8"/>
  <c r="BG33" i="8"/>
  <c r="AX39" i="8"/>
  <c r="BG20" i="8" l="1"/>
  <c r="BL10" i="8"/>
  <c r="BH39" i="8"/>
  <c r="BI10" i="8"/>
  <c r="BG38" i="8"/>
  <c r="BJ38" i="8"/>
  <c r="BJ11" i="8"/>
  <c r="BH19" i="8"/>
  <c r="BI11" i="8"/>
  <c r="BH29" i="8"/>
  <c r="BL11" i="8"/>
  <c r="BJ19" i="8"/>
  <c r="BH20" i="8"/>
  <c r="BF39" i="8"/>
  <c r="BG29" i="8"/>
  <c r="BF10" i="8"/>
  <c r="BH38" i="8"/>
  <c r="BI39" i="8"/>
  <c r="BK10" i="8"/>
  <c r="BK20" i="8"/>
  <c r="BF38" i="8"/>
  <c r="BG19" i="8"/>
  <c r="BL28" i="8"/>
  <c r="BJ10" i="8"/>
  <c r="BJ20" i="8"/>
  <c r="BK39" i="8"/>
  <c r="BK29" i="8"/>
  <c r="BK38" i="8"/>
  <c r="BF11" i="8"/>
  <c r="BG39" i="8"/>
  <c r="BL39" i="8"/>
  <c r="BL29" i="8"/>
  <c r="BL20" i="8"/>
  <c r="BH28" i="8"/>
  <c r="BK11" i="8"/>
  <c r="BK19" i="8"/>
  <c r="BJ29" i="8"/>
  <c r="BG11" i="8"/>
  <c r="BI38" i="8"/>
  <c r="BG28" i="8"/>
  <c r="BL38" i="8"/>
  <c r="BG10" i="8"/>
  <c r="BL19" i="8"/>
  <c r="BK28" i="8"/>
  <c r="BJ39" i="8"/>
  <c r="BF28" i="8"/>
  <c r="BF29" i="8"/>
  <c r="BI20" i="8"/>
  <c r="BI19" i="8"/>
  <c r="BH10" i="8"/>
  <c r="BH11" i="8"/>
  <c r="BJ28" i="8"/>
  <c r="BF19" i="8"/>
  <c r="BF20" i="8"/>
  <c r="BI29" i="8"/>
  <c r="BI28" i="8"/>
  <c r="T18" i="3" l="1"/>
  <c r="S18" i="3"/>
  <c r="S8" i="3"/>
  <c r="T8" i="3"/>
  <c r="D82" i="6" l="1"/>
  <c r="D83" i="6"/>
  <c r="D84" i="6"/>
  <c r="D85" i="6"/>
  <c r="D86" i="6"/>
  <c r="D87" i="6"/>
  <c r="D81" i="6"/>
  <c r="R78" i="6"/>
  <c r="Q78" i="6"/>
  <c r="R67" i="6"/>
  <c r="Q67" i="6"/>
  <c r="R56" i="6"/>
  <c r="Q56" i="6"/>
  <c r="R45" i="6"/>
  <c r="Q45" i="6"/>
  <c r="R34" i="6"/>
  <c r="Q34" i="6"/>
  <c r="R23" i="6"/>
  <c r="Q23" i="6"/>
  <c r="AC12" i="6"/>
  <c r="V54" i="6"/>
  <c r="Q49" i="6"/>
  <c r="V76" i="6"/>
  <c r="U76" i="6"/>
  <c r="T76" i="6"/>
  <c r="S76" i="6"/>
  <c r="R76" i="6"/>
  <c r="Q76" i="6"/>
  <c r="V65" i="6"/>
  <c r="U65" i="6"/>
  <c r="T65" i="6"/>
  <c r="S65" i="6"/>
  <c r="R65" i="6"/>
  <c r="Q65" i="6"/>
  <c r="U54" i="6"/>
  <c r="T54" i="6"/>
  <c r="S54" i="6"/>
  <c r="R54" i="6"/>
  <c r="Q54" i="6"/>
  <c r="V75" i="6"/>
  <c r="U75" i="6"/>
  <c r="T75" i="6"/>
  <c r="S75" i="6"/>
  <c r="R75" i="6"/>
  <c r="Q75" i="6"/>
  <c r="V64" i="6"/>
  <c r="U64" i="6"/>
  <c r="T64" i="6"/>
  <c r="S64" i="6"/>
  <c r="R64" i="6"/>
  <c r="Q64" i="6"/>
  <c r="V53" i="6"/>
  <c r="U53" i="6"/>
  <c r="T53" i="6"/>
  <c r="S53" i="6"/>
  <c r="R53" i="6"/>
  <c r="Q53" i="6"/>
  <c r="V74" i="6"/>
  <c r="U74" i="6"/>
  <c r="T74" i="6"/>
  <c r="S74" i="6"/>
  <c r="R74" i="6"/>
  <c r="Q74" i="6"/>
  <c r="V63" i="6"/>
  <c r="U63" i="6"/>
  <c r="T63" i="6"/>
  <c r="S63" i="6"/>
  <c r="R63" i="6"/>
  <c r="Q63" i="6"/>
  <c r="V52" i="6"/>
  <c r="U52" i="6"/>
  <c r="T52" i="6"/>
  <c r="S52" i="6"/>
  <c r="R52" i="6"/>
  <c r="Q52" i="6"/>
  <c r="V73" i="6"/>
  <c r="U73" i="6"/>
  <c r="T73" i="6"/>
  <c r="S73" i="6"/>
  <c r="R73" i="6"/>
  <c r="Q73" i="6"/>
  <c r="V62" i="6"/>
  <c r="U62" i="6"/>
  <c r="T62" i="6"/>
  <c r="S62" i="6"/>
  <c r="R62" i="6"/>
  <c r="Q62" i="6"/>
  <c r="V51" i="6"/>
  <c r="U51" i="6"/>
  <c r="T51" i="6"/>
  <c r="S51" i="6"/>
  <c r="R51" i="6"/>
  <c r="Q51" i="6"/>
  <c r="V72" i="6"/>
  <c r="U72" i="6"/>
  <c r="T72" i="6"/>
  <c r="S72" i="6"/>
  <c r="R72" i="6"/>
  <c r="Q72" i="6"/>
  <c r="V61" i="6"/>
  <c r="U61" i="6"/>
  <c r="T61" i="6"/>
  <c r="S61" i="6"/>
  <c r="R61" i="6"/>
  <c r="Q61" i="6"/>
  <c r="V50" i="6"/>
  <c r="U50" i="6"/>
  <c r="T50" i="6"/>
  <c r="S50" i="6"/>
  <c r="R50" i="6"/>
  <c r="Q50" i="6"/>
  <c r="V71" i="6"/>
  <c r="U71" i="6"/>
  <c r="T71" i="6"/>
  <c r="S71" i="6"/>
  <c r="R71" i="6"/>
  <c r="Q71" i="6"/>
  <c r="V60" i="6"/>
  <c r="U60" i="6"/>
  <c r="T60" i="6"/>
  <c r="S60" i="6"/>
  <c r="R60" i="6"/>
  <c r="Q60" i="6"/>
  <c r="V49" i="6"/>
  <c r="U49" i="6"/>
  <c r="T49" i="6"/>
  <c r="S49" i="6"/>
  <c r="R49" i="6"/>
  <c r="V43" i="6"/>
  <c r="U43" i="6"/>
  <c r="T43" i="6"/>
  <c r="S43" i="6"/>
  <c r="R43" i="6"/>
  <c r="Q43" i="6"/>
  <c r="V42" i="6"/>
  <c r="U42" i="6"/>
  <c r="T42" i="6"/>
  <c r="S42" i="6"/>
  <c r="R42" i="6"/>
  <c r="Q42" i="6"/>
  <c r="V41" i="6"/>
  <c r="U41" i="6"/>
  <c r="T41" i="6"/>
  <c r="S41" i="6"/>
  <c r="R41" i="6"/>
  <c r="Q41" i="6"/>
  <c r="V40" i="6"/>
  <c r="U40" i="6"/>
  <c r="T40" i="6"/>
  <c r="S40" i="6"/>
  <c r="R40" i="6"/>
  <c r="Q40" i="6"/>
  <c r="V39" i="6"/>
  <c r="U39" i="6"/>
  <c r="T39" i="6"/>
  <c r="S39" i="6"/>
  <c r="R39" i="6"/>
  <c r="Q39" i="6"/>
  <c r="V38" i="6"/>
  <c r="U38" i="6"/>
  <c r="T38" i="6"/>
  <c r="S38" i="6"/>
  <c r="R38" i="6"/>
  <c r="Q38" i="6"/>
  <c r="V32" i="6"/>
  <c r="U32" i="6"/>
  <c r="T32" i="6"/>
  <c r="S32" i="6"/>
  <c r="R32" i="6"/>
  <c r="Q32" i="6"/>
  <c r="V31" i="6"/>
  <c r="U31" i="6"/>
  <c r="T31" i="6"/>
  <c r="S31" i="6"/>
  <c r="R31" i="6"/>
  <c r="Q31" i="6"/>
  <c r="V30" i="6"/>
  <c r="U30" i="6"/>
  <c r="T30" i="6"/>
  <c r="S30" i="6"/>
  <c r="R30" i="6"/>
  <c r="Q30" i="6"/>
  <c r="V29" i="6"/>
  <c r="U29" i="6"/>
  <c r="T29" i="6"/>
  <c r="S29" i="6"/>
  <c r="R29" i="6"/>
  <c r="Q29" i="6"/>
  <c r="V28" i="6"/>
  <c r="U28" i="6"/>
  <c r="T28" i="6"/>
  <c r="S28" i="6"/>
  <c r="R28" i="6"/>
  <c r="Q28" i="6"/>
  <c r="V27" i="6"/>
  <c r="U27" i="6"/>
  <c r="T27" i="6"/>
  <c r="S27" i="6"/>
  <c r="R27" i="6"/>
  <c r="Q27" i="6"/>
  <c r="R16" i="6"/>
  <c r="S16" i="6"/>
  <c r="T16" i="6"/>
  <c r="U16" i="6"/>
  <c r="V16" i="6"/>
  <c r="R17" i="6"/>
  <c r="S17" i="6"/>
  <c r="T17" i="6"/>
  <c r="U17" i="6"/>
  <c r="V17" i="6"/>
  <c r="R18" i="6"/>
  <c r="S18" i="6"/>
  <c r="T18" i="6"/>
  <c r="U18" i="6"/>
  <c r="V18" i="6"/>
  <c r="R19" i="6"/>
  <c r="S19" i="6"/>
  <c r="T19" i="6"/>
  <c r="U19" i="6"/>
  <c r="V19" i="6"/>
  <c r="R20" i="6"/>
  <c r="S20" i="6"/>
  <c r="T20" i="6"/>
  <c r="U20" i="6"/>
  <c r="V20" i="6"/>
  <c r="R21" i="6"/>
  <c r="S21" i="6"/>
  <c r="T21" i="6"/>
  <c r="U21" i="6"/>
  <c r="V21" i="6"/>
  <c r="Q17" i="6"/>
  <c r="Q18" i="6"/>
  <c r="Q19" i="6"/>
  <c r="Q20" i="6"/>
  <c r="Q21" i="6"/>
  <c r="Q16" i="6"/>
  <c r="R6" i="6"/>
  <c r="S6" i="6"/>
  <c r="T6" i="6"/>
  <c r="U6" i="6"/>
  <c r="V6" i="6"/>
  <c r="W6" i="6"/>
  <c r="X6" i="6"/>
  <c r="Y6" i="6"/>
  <c r="Z6" i="6"/>
  <c r="AA6" i="6"/>
  <c r="AB6" i="6"/>
  <c r="R7" i="6"/>
  <c r="S7" i="6"/>
  <c r="T7" i="6"/>
  <c r="U7" i="6"/>
  <c r="V7" i="6"/>
  <c r="W7" i="6"/>
  <c r="X7" i="6"/>
  <c r="Y7" i="6"/>
  <c r="Z7" i="6"/>
  <c r="AA7" i="6"/>
  <c r="AB7" i="6"/>
  <c r="R8" i="6"/>
  <c r="S8" i="6"/>
  <c r="T8" i="6"/>
  <c r="U8" i="6"/>
  <c r="V8" i="6"/>
  <c r="W8" i="6"/>
  <c r="X8" i="6"/>
  <c r="Y8" i="6"/>
  <c r="Z8" i="6"/>
  <c r="AA8" i="6"/>
  <c r="AB8" i="6"/>
  <c r="R9" i="6"/>
  <c r="S9" i="6"/>
  <c r="T9" i="6"/>
  <c r="U9" i="6"/>
  <c r="V9" i="6"/>
  <c r="W9" i="6"/>
  <c r="X9" i="6"/>
  <c r="Y9" i="6"/>
  <c r="Z9" i="6"/>
  <c r="AA9" i="6"/>
  <c r="AB9" i="6"/>
  <c r="R10" i="6"/>
  <c r="S10" i="6"/>
  <c r="T10" i="6"/>
  <c r="U10" i="6"/>
  <c r="V10" i="6"/>
  <c r="W10" i="6"/>
  <c r="X10" i="6"/>
  <c r="Y10" i="6"/>
  <c r="Z10" i="6"/>
  <c r="AA10" i="6"/>
  <c r="AB10" i="6"/>
  <c r="R11" i="6"/>
  <c r="S11" i="6"/>
  <c r="T11" i="6"/>
  <c r="U11" i="6"/>
  <c r="V11" i="6"/>
  <c r="W11" i="6"/>
  <c r="X11" i="6"/>
  <c r="Y11" i="6"/>
  <c r="Z11" i="6"/>
  <c r="AA11" i="6"/>
  <c r="AB11" i="6"/>
  <c r="Q7" i="6"/>
  <c r="Q8" i="6"/>
  <c r="Q9" i="6"/>
  <c r="Q10" i="6"/>
  <c r="Q11" i="6"/>
  <c r="Q6" i="6"/>
  <c r="U67" i="6" l="1"/>
  <c r="AC11" i="6"/>
  <c r="U56" i="6"/>
  <c r="V23" i="6"/>
  <c r="V45" i="6"/>
  <c r="V34" i="6"/>
  <c r="U45" i="6"/>
  <c r="V56" i="6"/>
  <c r="V78" i="6"/>
  <c r="U34" i="6"/>
  <c r="V67" i="6"/>
  <c r="U23" i="6"/>
  <c r="U78" i="6"/>
  <c r="K23" i="4"/>
  <c r="K24" i="4"/>
  <c r="O24" i="4"/>
  <c r="K25" i="4"/>
  <c r="K26" i="4"/>
  <c r="O26" i="4"/>
  <c r="K27" i="4"/>
  <c r="M27" i="4"/>
  <c r="J24" i="4"/>
  <c r="J25" i="4"/>
  <c r="J26" i="4"/>
  <c r="J27" i="4"/>
  <c r="J23" i="4"/>
  <c r="M15" i="4"/>
  <c r="M24" i="4" s="1"/>
  <c r="N15" i="4"/>
  <c r="N24" i="4" s="1"/>
  <c r="O15" i="4"/>
  <c r="P15" i="4"/>
  <c r="P24" i="4" s="1"/>
  <c r="M16" i="4"/>
  <c r="M25" i="4" s="1"/>
  <c r="N16" i="4"/>
  <c r="N25" i="4" s="1"/>
  <c r="O16" i="4"/>
  <c r="O25" i="4" s="1"/>
  <c r="P16" i="4"/>
  <c r="P25" i="4" s="1"/>
  <c r="M17" i="4"/>
  <c r="M26" i="4" s="1"/>
  <c r="N17" i="4"/>
  <c r="N26" i="4" s="1"/>
  <c r="O17" i="4"/>
  <c r="P17" i="4"/>
  <c r="P26" i="4" s="1"/>
  <c r="M18" i="4"/>
  <c r="N18" i="4"/>
  <c r="N27" i="4" s="1"/>
  <c r="O18" i="4"/>
  <c r="O27" i="4" s="1"/>
  <c r="P18" i="4"/>
  <c r="P27" i="4" s="1"/>
  <c r="L18" i="4"/>
  <c r="L27" i="4" s="1"/>
  <c r="L17" i="4"/>
  <c r="L26" i="4" s="1"/>
  <c r="L16" i="4"/>
  <c r="L25" i="4" s="1"/>
  <c r="L15" i="4"/>
  <c r="L24" i="4" s="1"/>
  <c r="M14" i="4"/>
  <c r="M23" i="4" s="1"/>
  <c r="N14" i="4"/>
  <c r="N23" i="4" s="1"/>
  <c r="O14" i="4"/>
  <c r="O23" i="4" s="1"/>
  <c r="P14" i="4"/>
  <c r="P23" i="4" s="1"/>
  <c r="L14" i="4"/>
  <c r="L23" i="4" s="1"/>
  <c r="T17" i="3" l="1"/>
  <c r="S17" i="3"/>
  <c r="T16" i="3"/>
  <c r="S16" i="3"/>
  <c r="T15" i="3"/>
  <c r="S15" i="3"/>
  <c r="T6" i="3"/>
  <c r="T7" i="3"/>
  <c r="T5" i="3"/>
  <c r="S6" i="3"/>
  <c r="S7" i="3"/>
  <c r="S5" i="3"/>
  <c r="K31" i="2" l="1"/>
  <c r="J31" i="2"/>
  <c r="K30" i="2"/>
  <c r="J30" i="2"/>
  <c r="K29" i="2"/>
  <c r="J29" i="2"/>
  <c r="K28" i="2"/>
  <c r="J28" i="2"/>
  <c r="K25" i="2"/>
  <c r="J25" i="2"/>
  <c r="K24" i="2"/>
  <c r="J24" i="2"/>
  <c r="K23" i="2"/>
  <c r="J23" i="2"/>
  <c r="K22" i="2"/>
  <c r="J22" i="2"/>
  <c r="K19" i="2"/>
  <c r="J19" i="2"/>
  <c r="K18" i="2"/>
  <c r="J18" i="2"/>
  <c r="K17" i="2"/>
  <c r="J17" i="2"/>
  <c r="K16" i="2"/>
  <c r="J16" i="2"/>
  <c r="K13" i="2"/>
  <c r="J13" i="2"/>
  <c r="K12" i="2"/>
  <c r="J12" i="2"/>
  <c r="K11" i="2"/>
  <c r="J11" i="2"/>
  <c r="K10" i="2"/>
  <c r="J10" i="2"/>
  <c r="K7" i="2"/>
  <c r="J7" i="2"/>
  <c r="K6" i="2"/>
  <c r="J6" i="2"/>
  <c r="K5" i="2"/>
  <c r="J5" i="2"/>
  <c r="K4" i="2"/>
  <c r="J4" i="2"/>
</calcChain>
</file>

<file path=xl/sharedStrings.xml><?xml version="1.0" encoding="utf-8"?>
<sst xmlns="http://schemas.openxmlformats.org/spreadsheetml/2006/main" count="1700" uniqueCount="388">
  <si>
    <t>n</t>
    <phoneticPr fontId="2" type="noConversion"/>
  </si>
  <si>
    <t>3 mg</t>
  </si>
  <si>
    <t>Refernece</t>
    <phoneticPr fontId="2" type="noConversion"/>
  </si>
  <si>
    <t>Diabetes Obes Metab. 2011 May;13(5):434-8.</t>
    <phoneticPr fontId="2" type="noConversion"/>
  </si>
  <si>
    <t>Drug</t>
    <phoneticPr fontId="2" type="noConversion"/>
  </si>
  <si>
    <t>15 mg</t>
  </si>
  <si>
    <t>A1</t>
  </si>
  <si>
    <t>A2</t>
  </si>
  <si>
    <t>A3</t>
  </si>
  <si>
    <t>A4</t>
  </si>
  <si>
    <t>mean</t>
    <phoneticPr fontId="2" type="noConversion"/>
  </si>
  <si>
    <t>SD</t>
    <phoneticPr fontId="2" type="noConversion"/>
  </si>
  <si>
    <t>A1-010</t>
  </si>
  <si>
    <t>A1-020</t>
  </si>
  <si>
    <t>A2-030</t>
  </si>
  <si>
    <t>A2-080</t>
  </si>
  <si>
    <t>A3-010</t>
  </si>
  <si>
    <t>A3-020</t>
  </si>
  <si>
    <t>A4-010</t>
  </si>
  <si>
    <t>A4-080</t>
  </si>
  <si>
    <t>D1GTT(2h)</t>
  </si>
  <si>
    <t>D2GTT(2h)</t>
  </si>
  <si>
    <t>SD</t>
    <phoneticPr fontId="2" type="noConversion"/>
  </si>
  <si>
    <t>A1-030</t>
  </si>
  <si>
    <t>A1-040</t>
  </si>
  <si>
    <t>A1-050</t>
  </si>
  <si>
    <t>A1-060</t>
  </si>
  <si>
    <t>A1-070</t>
  </si>
  <si>
    <t>A1-080</t>
  </si>
  <si>
    <t>A1-090</t>
  </si>
  <si>
    <t>A1-100</t>
  </si>
  <si>
    <t>mean</t>
    <phoneticPr fontId="2" type="noConversion"/>
  </si>
  <si>
    <t>A2-010</t>
  </si>
  <si>
    <t>A2-020</t>
  </si>
  <si>
    <t>A2-040</t>
  </si>
  <si>
    <t>A2-050</t>
  </si>
  <si>
    <t>A2-060</t>
  </si>
  <si>
    <t>A2-070</t>
  </si>
  <si>
    <t>A2-090</t>
  </si>
  <si>
    <t>A2-100</t>
  </si>
  <si>
    <t>A3-030</t>
  </si>
  <si>
    <t>A3-040</t>
  </si>
  <si>
    <t>A3-050</t>
  </si>
  <si>
    <t>A3-060</t>
  </si>
  <si>
    <t>A3-070</t>
  </si>
  <si>
    <t>A3-080</t>
  </si>
  <si>
    <t>A3-090</t>
  </si>
  <si>
    <t>A3-100</t>
  </si>
  <si>
    <t>SD</t>
    <phoneticPr fontId="2" type="noConversion"/>
  </si>
  <si>
    <t>A4-020</t>
  </si>
  <si>
    <t>A4-030</t>
  </si>
  <si>
    <t>A4-040</t>
  </si>
  <si>
    <t>A4-050</t>
  </si>
  <si>
    <t>A4-070</t>
  </si>
  <si>
    <t>A4-090</t>
  </si>
  <si>
    <t>A4-100</t>
  </si>
  <si>
    <r>
      <rPr>
        <sz val="10"/>
        <color theme="1"/>
        <rFont val="맑은 고딕"/>
        <family val="3"/>
        <charset val="129"/>
      </rPr>
      <t>대상자번호</t>
    </r>
  </si>
  <si>
    <r>
      <t xml:space="preserve">D1 </t>
    </r>
    <r>
      <rPr>
        <sz val="10"/>
        <color theme="1"/>
        <rFont val="맑은 고딕"/>
        <family val="3"/>
        <charset val="129"/>
      </rPr>
      <t>공복</t>
    </r>
  </si>
  <si>
    <r>
      <t>D2</t>
    </r>
    <r>
      <rPr>
        <sz val="10"/>
        <color theme="1"/>
        <rFont val="맑은 고딕"/>
        <family val="3"/>
        <charset val="129"/>
      </rPr>
      <t>공복</t>
    </r>
  </si>
  <si>
    <t>-</t>
    <phoneticPr fontId="2" type="noConversion"/>
  </si>
  <si>
    <t>HbA1c(%), SV</t>
    <phoneticPr fontId="2" type="noConversion"/>
  </si>
  <si>
    <t>대상자</t>
    <phoneticPr fontId="2" type="noConversion"/>
  </si>
  <si>
    <t>대상자번호</t>
    <phoneticPr fontId="2" type="noConversion"/>
  </si>
  <si>
    <t>Fasting</t>
    <phoneticPr fontId="2" type="noConversion"/>
  </si>
  <si>
    <t>After 30 min</t>
    <phoneticPr fontId="2" type="noConversion"/>
  </si>
  <si>
    <t>After 60 min</t>
    <phoneticPr fontId="2" type="noConversion"/>
  </si>
  <si>
    <t>After 90 min</t>
    <phoneticPr fontId="2" type="noConversion"/>
  </si>
  <si>
    <t>After 120 min</t>
    <phoneticPr fontId="2" type="noConversion"/>
  </si>
  <si>
    <t>S-097</t>
    <phoneticPr fontId="2" type="noConversion"/>
  </si>
  <si>
    <t>B1-010</t>
  </si>
  <si>
    <t>S-098</t>
  </si>
  <si>
    <t>B1-020</t>
  </si>
  <si>
    <t>S-102</t>
  </si>
  <si>
    <t>B1-030</t>
  </si>
  <si>
    <t>S-103</t>
  </si>
  <si>
    <t>B1-040</t>
  </si>
  <si>
    <t>S-104</t>
  </si>
  <si>
    <t>B1-050</t>
  </si>
  <si>
    <t>S-106</t>
  </si>
  <si>
    <t>B1-060</t>
  </si>
  <si>
    <t>S-107</t>
  </si>
  <si>
    <t>B1-070</t>
  </si>
  <si>
    <t>S-112</t>
  </si>
  <si>
    <t>B1-080</t>
  </si>
  <si>
    <t>HbA1c(%), SV</t>
    <phoneticPr fontId="2" type="noConversion"/>
  </si>
  <si>
    <t>대상자</t>
    <phoneticPr fontId="2" type="noConversion"/>
  </si>
  <si>
    <t>After 60 min</t>
    <phoneticPr fontId="2" type="noConversion"/>
  </si>
  <si>
    <t>After 120 min</t>
    <phoneticPr fontId="2" type="noConversion"/>
  </si>
  <si>
    <t>임상중단</t>
    <phoneticPr fontId="2" type="noConversion"/>
  </si>
  <si>
    <t>대상자</t>
    <phoneticPr fontId="2" type="noConversion"/>
  </si>
  <si>
    <t>대상자번호</t>
    <phoneticPr fontId="2" type="noConversion"/>
  </si>
  <si>
    <t>After 90 min</t>
    <phoneticPr fontId="2" type="noConversion"/>
  </si>
  <si>
    <t>After 120 min</t>
    <phoneticPr fontId="2" type="noConversion"/>
  </si>
  <si>
    <t>S-114</t>
    <phoneticPr fontId="2" type="noConversion"/>
  </si>
  <si>
    <t>B2-010</t>
    <phoneticPr fontId="2" type="noConversion"/>
  </si>
  <si>
    <t>S-115</t>
    <phoneticPr fontId="2" type="noConversion"/>
  </si>
  <si>
    <t>B2-020</t>
    <phoneticPr fontId="2" type="noConversion"/>
  </si>
  <si>
    <t>S-118</t>
    <phoneticPr fontId="2" type="noConversion"/>
  </si>
  <si>
    <t>B2-030</t>
  </si>
  <si>
    <t>S-120</t>
    <phoneticPr fontId="2" type="noConversion"/>
  </si>
  <si>
    <t>B2-040</t>
  </si>
  <si>
    <t>S-122</t>
    <phoneticPr fontId="2" type="noConversion"/>
  </si>
  <si>
    <t>B2-050</t>
  </si>
  <si>
    <t>S-123</t>
    <phoneticPr fontId="2" type="noConversion"/>
  </si>
  <si>
    <t>B2-060</t>
  </si>
  <si>
    <t>S-125</t>
    <phoneticPr fontId="2" type="noConversion"/>
  </si>
  <si>
    <t>B2-070</t>
  </si>
  <si>
    <t>S-127</t>
    <phoneticPr fontId="2" type="noConversion"/>
  </si>
  <si>
    <t>B2-080</t>
  </si>
  <si>
    <t>Fasting</t>
    <phoneticPr fontId="2" type="noConversion"/>
  </si>
  <si>
    <t>S-114</t>
    <phoneticPr fontId="2" type="noConversion"/>
  </si>
  <si>
    <t>B2-010</t>
    <phoneticPr fontId="2" type="noConversion"/>
  </si>
  <si>
    <t>S-118</t>
    <phoneticPr fontId="2" type="noConversion"/>
  </si>
  <si>
    <t>S-125</t>
    <phoneticPr fontId="2" type="noConversion"/>
  </si>
  <si>
    <t>B1</t>
    <phoneticPr fontId="2" type="noConversion"/>
  </si>
  <si>
    <t>mean</t>
    <phoneticPr fontId="2" type="noConversion"/>
  </si>
  <si>
    <t>B2</t>
    <phoneticPr fontId="2" type="noConversion"/>
  </si>
  <si>
    <t>placebo</t>
    <phoneticPr fontId="2" type="noConversion"/>
  </si>
  <si>
    <t>D30, Glucose 2h (mg/dL)</t>
    <phoneticPr fontId="2" type="noConversion"/>
  </si>
  <si>
    <t>D30, Glucose AUC (h*mg/dL)</t>
    <phoneticPr fontId="2" type="noConversion"/>
  </si>
  <si>
    <t>SAD</t>
    <phoneticPr fontId="2" type="noConversion"/>
  </si>
  <si>
    <t>MAD</t>
    <phoneticPr fontId="2" type="noConversion"/>
  </si>
  <si>
    <t>Dulaglutide</t>
    <phoneticPr fontId="2" type="noConversion"/>
  </si>
  <si>
    <t>7.5 mg</t>
  </si>
  <si>
    <t>22.5 mg</t>
  </si>
  <si>
    <t>Mol Metab. 2018 Dec:18:3-14.)</t>
    <phoneticPr fontId="2" type="noConversion"/>
  </si>
  <si>
    <t>Eur J Pharm Sci. 2023 Jun 1:185:106448.</t>
    <phoneticPr fontId="2" type="noConversion"/>
  </si>
  <si>
    <t>Time (h)</t>
    <phoneticPr fontId="2" type="noConversion"/>
  </si>
  <si>
    <t xml:space="preserve">Placebo </t>
  </si>
  <si>
    <t>baseline
(mmol/L)</t>
    <phoneticPr fontId="2" type="noConversion"/>
  </si>
  <si>
    <t>Glucose (mg/dL 환산)</t>
    <phoneticPr fontId="2" type="noConversion"/>
  </si>
  <si>
    <t>Change of glucose (mmol/L)</t>
    <phoneticPr fontId="2" type="noConversion"/>
  </si>
  <si>
    <t>Glucose (mmol/L)</t>
    <phoneticPr fontId="2" type="noConversion"/>
  </si>
  <si>
    <t>Glucose
AUC</t>
    <phoneticPr fontId="2" type="noConversion"/>
  </si>
  <si>
    <t>PG-102</t>
    <phoneticPr fontId="2" type="noConversion"/>
  </si>
  <si>
    <t>Dose (mg)</t>
    <phoneticPr fontId="2" type="noConversion"/>
  </si>
  <si>
    <t>5/5/8/10</t>
    <phoneticPr fontId="2" type="noConversion"/>
  </si>
  <si>
    <t>Glucose AUC (mg*h/dL)</t>
    <phoneticPr fontId="2" type="noConversion"/>
  </si>
  <si>
    <t>mean</t>
    <phoneticPr fontId="2" type="noConversion"/>
  </si>
  <si>
    <t>Glucose (2h) (mg/dL)</t>
    <phoneticPr fontId="2" type="noConversion"/>
  </si>
  <si>
    <t>분석시점</t>
    <phoneticPr fontId="2" type="noConversion"/>
  </si>
  <si>
    <t>Dulaglutide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</si>
  <si>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</si>
  <si>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</si>
  <si>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</si>
  <si>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Tirzepatide</t>
    <phoneticPr fontId="2" type="noConversion"/>
  </si>
  <si>
    <t>SAD</t>
    <phoneticPr fontId="2" type="noConversion"/>
  </si>
  <si>
    <t>SAD</t>
    <phoneticPr fontId="2" type="noConversion"/>
  </si>
  <si>
    <t>MAD</t>
    <phoneticPr fontId="2" type="noConversion"/>
  </si>
  <si>
    <t>PG-102</t>
    <phoneticPr fontId="2" type="noConversion"/>
  </si>
  <si>
    <t>PG-102</t>
    <phoneticPr fontId="2" type="noConversion"/>
  </si>
  <si>
    <t>* SAD, OGTT 결과</t>
    <phoneticPr fontId="2" type="noConversion"/>
  </si>
  <si>
    <t>* MAD, OGTT 결과</t>
    <phoneticPr fontId="2" type="noConversion"/>
  </si>
  <si>
    <t>Day 3</t>
    <phoneticPr fontId="2" type="noConversion"/>
  </si>
  <si>
    <t>AUC</t>
    <phoneticPr fontId="2" type="noConversion"/>
  </si>
  <si>
    <t>placebo (mmol/L)</t>
    <phoneticPr fontId="2" type="noConversion"/>
  </si>
  <si>
    <t>Day 3</t>
    <phoneticPr fontId="2" type="noConversion"/>
  </si>
  <si>
    <t>AUC</t>
    <phoneticPr fontId="2" type="noConversion"/>
  </si>
  <si>
    <t>Day 3</t>
    <phoneticPr fontId="2" type="noConversion"/>
  </si>
  <si>
    <t>AUC</t>
    <phoneticPr fontId="2" type="noConversion"/>
  </si>
  <si>
    <t>AUC</t>
    <phoneticPr fontId="2" type="noConversion"/>
  </si>
  <si>
    <t>Day 3</t>
    <phoneticPr fontId="2" type="noConversion"/>
  </si>
  <si>
    <t>AUC</t>
    <phoneticPr fontId="2" type="noConversion"/>
  </si>
  <si>
    <t>placebo (Glucose, mg/dL)</t>
    <phoneticPr fontId="2" type="noConversion"/>
  </si>
  <si>
    <t>0.01 mg (Glucose, mg/dL)</t>
    <phoneticPr fontId="2" type="noConversion"/>
  </si>
  <si>
    <t>0.02 mg (Glucose, mg/dL)</t>
    <phoneticPr fontId="2" type="noConversion"/>
  </si>
  <si>
    <t>0.04 mg (Glucose, mg/dL)</t>
    <phoneticPr fontId="2" type="noConversion"/>
  </si>
  <si>
    <t>0.08 mg (Glucose, mg/dL)</t>
    <phoneticPr fontId="2" type="noConversion"/>
  </si>
  <si>
    <t>0.16 mg (Glucose, mg/dL)</t>
    <phoneticPr fontId="2" type="noConversion"/>
  </si>
  <si>
    <t>0.24 mg (Glucose, mg/dL)</t>
    <phoneticPr fontId="2" type="noConversion"/>
  </si>
  <si>
    <t>mean</t>
    <phoneticPr fontId="2" type="noConversion"/>
  </si>
  <si>
    <t>SD</t>
    <phoneticPr fontId="2" type="noConversion"/>
  </si>
  <si>
    <t>GX-G6</t>
    <phoneticPr fontId="2" type="noConversion"/>
  </si>
  <si>
    <t>SAD</t>
    <phoneticPr fontId="2" type="noConversion"/>
  </si>
  <si>
    <t>dose
(mg/kg)</t>
    <phoneticPr fontId="2" type="noConversion"/>
  </si>
  <si>
    <t>kg</t>
    <phoneticPr fontId="2" type="noConversion"/>
  </si>
  <si>
    <t>dose
(mg)</t>
    <phoneticPr fontId="2" type="noConversion"/>
  </si>
  <si>
    <t>0.01 mg (mmol/L)</t>
    <phoneticPr fontId="2" type="noConversion"/>
  </si>
  <si>
    <t>0.02 mg (mmol/L)</t>
    <phoneticPr fontId="2" type="noConversion"/>
  </si>
  <si>
    <t>0.04 mg (mmol/L)</t>
    <phoneticPr fontId="2" type="noConversion"/>
  </si>
  <si>
    <t>0.08 mg (mmol/L)</t>
    <phoneticPr fontId="2" type="noConversion"/>
  </si>
  <si>
    <t>0.16 mg (mmol/L)</t>
    <phoneticPr fontId="2" type="noConversion"/>
  </si>
  <si>
    <t>0.24 mg (mmol/L)</t>
    <phoneticPr fontId="2" type="noConversion"/>
  </si>
  <si>
    <t>Glucose AUC</t>
    <phoneticPr fontId="2" type="noConversion"/>
  </si>
  <si>
    <t>2h Glucose (mg/dL)</t>
    <phoneticPr fontId="2" type="noConversion"/>
  </si>
  <si>
    <t>day 5
(단회 투여 후 4일 뒤)</t>
    <phoneticPr fontId="2" type="noConversion"/>
  </si>
  <si>
    <t>day 3
(단회 투여 후 2일 뒤)</t>
    <phoneticPr fontId="2" type="noConversion"/>
  </si>
  <si>
    <t>day 3
(단회 투여 후 2일 뒤)</t>
    <phoneticPr fontId="2" type="noConversion"/>
  </si>
  <si>
    <t>day 2
(단회 투여 후 1일 뒤)</t>
    <phoneticPr fontId="2" type="noConversion"/>
  </si>
  <si>
    <t>day 23
(4회 투여 후 1일 뒤)</t>
    <phoneticPr fontId="2" type="noConversion"/>
  </si>
  <si>
    <t>day 30
(5회 투여 후 1일 뒤)</t>
    <phoneticPr fontId="2" type="noConversion"/>
  </si>
  <si>
    <t>Diabetes Obes Metab. 2020 Aug;22(8):1455-1468.</t>
    <phoneticPr fontId="2" type="noConversion"/>
  </si>
  <si>
    <t>TG103</t>
    <phoneticPr fontId="2" type="noConversion"/>
  </si>
  <si>
    <t>TG103</t>
    <phoneticPr fontId="2" type="noConversion"/>
  </si>
  <si>
    <t>day 5
(단회 투여 후 4일 뒤)</t>
    <phoneticPr fontId="2" type="noConversion"/>
  </si>
  <si>
    <t>PG-102 Part A (SAD)</t>
    <phoneticPr fontId="2" type="noConversion"/>
  </si>
  <si>
    <t>D-1</t>
    <phoneticPr fontId="2" type="noConversion"/>
  </si>
  <si>
    <t>D30</t>
    <phoneticPr fontId="2" type="noConversion"/>
  </si>
  <si>
    <t>D-1</t>
    <phoneticPr fontId="2" type="noConversion"/>
  </si>
  <si>
    <t>D30</t>
    <phoneticPr fontId="2" type="noConversion"/>
  </si>
  <si>
    <t xml:space="preserve">시점 </t>
    <phoneticPr fontId="2" type="noConversion"/>
  </si>
  <si>
    <t>Cohort</t>
    <phoneticPr fontId="2" type="noConversion"/>
  </si>
  <si>
    <t>B1</t>
    <phoneticPr fontId="2" type="noConversion"/>
  </si>
  <si>
    <t xml:space="preserve"> B1</t>
    <phoneticPr fontId="2" type="noConversion"/>
  </si>
  <si>
    <t xml:space="preserve"> B2</t>
    <phoneticPr fontId="2" type="noConversion"/>
  </si>
  <si>
    <t xml:space="preserve">경쟁 약물 OGTT 결과 </t>
    <phoneticPr fontId="2" type="noConversion"/>
  </si>
  <si>
    <t>GX-G6</t>
    <phoneticPr fontId="2" type="noConversion"/>
  </si>
  <si>
    <t xml:space="preserve">Placebo </t>
    <phoneticPr fontId="2" type="noConversion"/>
  </si>
  <si>
    <t xml:space="preserve"> PG-102  5 mg</t>
    <phoneticPr fontId="2" type="noConversion"/>
  </si>
  <si>
    <t xml:space="preserve"> PG-102  15 mg</t>
    <phoneticPr fontId="2" type="noConversion"/>
  </si>
  <si>
    <t>PG-102  30 mg</t>
    <phoneticPr fontId="2" type="noConversion"/>
  </si>
  <si>
    <t>PG-102  60 mg</t>
    <phoneticPr fontId="2" type="noConversion"/>
  </si>
  <si>
    <t xml:space="preserve">경쟁약물 PK 데이터 (SAD) : 간접비교를 위해 경쟁 약물 PK Data와 OGTT 평가 시점 </t>
    <phoneticPr fontId="2" type="noConversion"/>
  </si>
  <si>
    <t xml:space="preserve">경쟁약물 PK 데이터 (MAD) : 간접비교를 위해 경쟁 약물 PK Data와 OGTT 평가 시점 </t>
    <phoneticPr fontId="2" type="noConversion"/>
  </si>
  <si>
    <t>S-134</t>
  </si>
  <si>
    <t>B3-010</t>
  </si>
  <si>
    <t>S-144</t>
  </si>
  <si>
    <t>B3-020</t>
  </si>
  <si>
    <t>S-145</t>
  </si>
  <si>
    <t>B3-030</t>
  </si>
  <si>
    <t>S-149</t>
  </si>
  <si>
    <t>B3-040</t>
  </si>
  <si>
    <t>S-152</t>
  </si>
  <si>
    <t>B3-050</t>
  </si>
  <si>
    <t>S-160</t>
  </si>
  <si>
    <t>B3-060</t>
  </si>
  <si>
    <t>S-161</t>
  </si>
  <si>
    <t>B3-070</t>
  </si>
  <si>
    <t>S-142</t>
  </si>
  <si>
    <t>B3-080</t>
  </si>
  <si>
    <t>30/60</t>
  </si>
  <si>
    <t>30/60</t>
    <phoneticPr fontId="2" type="noConversion"/>
  </si>
  <si>
    <t>B3</t>
    <phoneticPr fontId="2" type="noConversion"/>
  </si>
  <si>
    <t>AUC</t>
    <phoneticPr fontId="2" type="noConversion"/>
  </si>
  <si>
    <t>D-1</t>
    <phoneticPr fontId="2" type="noConversion"/>
  </si>
  <si>
    <t>D30</t>
    <phoneticPr fontId="2" type="noConversion"/>
  </si>
  <si>
    <t>B2-010</t>
  </si>
  <si>
    <t>B2-020</t>
  </si>
  <si>
    <t xml:space="preserve">D29 </t>
    <phoneticPr fontId="2" type="noConversion"/>
  </si>
  <si>
    <t>PD-102 (30 mg)</t>
    <phoneticPr fontId="2" type="noConversion"/>
  </si>
  <si>
    <t>대상자번호</t>
  </si>
  <si>
    <t>성별</t>
  </si>
  <si>
    <t>나이</t>
  </si>
  <si>
    <t>신장(cm)</t>
  </si>
  <si>
    <t>체중(kg)</t>
  </si>
  <si>
    <t>BMI(kg/m²)</t>
  </si>
  <si>
    <t>glucose,SV</t>
  </si>
  <si>
    <t>허리둘레</t>
  </si>
  <si>
    <t>엉덩이둘레</t>
  </si>
  <si>
    <t>WHR</t>
  </si>
  <si>
    <t>HbA1c(%): SV</t>
    <phoneticPr fontId="2" type="noConversion"/>
  </si>
  <si>
    <t>HbA1c(%): D28</t>
    <phoneticPr fontId="2" type="noConversion"/>
  </si>
  <si>
    <t>HbA1c(%): D57</t>
    <phoneticPr fontId="2" type="noConversion"/>
  </si>
  <si>
    <t>Weight : D-1</t>
    <phoneticPr fontId="2" type="noConversion"/>
  </si>
  <si>
    <t>Weight : D7</t>
    <phoneticPr fontId="2" type="noConversion"/>
  </si>
  <si>
    <t>Weight : D14</t>
    <phoneticPr fontId="2" type="noConversion"/>
  </si>
  <si>
    <t>Weight : D21</t>
    <phoneticPr fontId="2" type="noConversion"/>
  </si>
  <si>
    <t>Weight : D28</t>
    <phoneticPr fontId="2" type="noConversion"/>
  </si>
  <si>
    <t>Weight : D36</t>
    <phoneticPr fontId="2" type="noConversion"/>
  </si>
  <si>
    <t>Weight : D43</t>
    <phoneticPr fontId="2" type="noConversion"/>
  </si>
  <si>
    <t>Weight : D57</t>
    <phoneticPr fontId="2" type="noConversion"/>
  </si>
  <si>
    <t>BMI : D-1</t>
    <phoneticPr fontId="2" type="noConversion"/>
  </si>
  <si>
    <t>BMI :  D7</t>
    <phoneticPr fontId="2" type="noConversion"/>
  </si>
  <si>
    <t>BMI : D14</t>
    <phoneticPr fontId="2" type="noConversion"/>
  </si>
  <si>
    <t>BMI : D21</t>
    <phoneticPr fontId="2" type="noConversion"/>
  </si>
  <si>
    <t>BMI : D28</t>
    <phoneticPr fontId="2" type="noConversion"/>
  </si>
  <si>
    <t>BMI :  D36</t>
    <phoneticPr fontId="2" type="noConversion"/>
  </si>
  <si>
    <t>BMI : D43</t>
    <phoneticPr fontId="2" type="noConversion"/>
  </si>
  <si>
    <t>BMI : D57</t>
    <phoneticPr fontId="2" type="noConversion"/>
  </si>
  <si>
    <t>FPG : SV</t>
    <phoneticPr fontId="2" type="noConversion"/>
  </si>
  <si>
    <t>FPG : D14</t>
    <phoneticPr fontId="2" type="noConversion"/>
  </si>
  <si>
    <t>FPG : D28</t>
    <phoneticPr fontId="2" type="noConversion"/>
  </si>
  <si>
    <t>FPG : D31</t>
    <phoneticPr fontId="2" type="noConversion"/>
  </si>
  <si>
    <t>FPG : D36</t>
    <phoneticPr fontId="2" type="noConversion"/>
  </si>
  <si>
    <r>
      <t>FPG : D</t>
    </r>
    <r>
      <rPr>
        <b/>
        <sz val="10"/>
        <color theme="0"/>
        <rFont val="새굴림"/>
        <family val="2"/>
        <charset val="129"/>
      </rPr>
      <t>43</t>
    </r>
    <phoneticPr fontId="2" type="noConversion"/>
  </si>
  <si>
    <t>FPG : D57</t>
    <phoneticPr fontId="2" type="noConversion"/>
  </si>
  <si>
    <t>insulin : SV</t>
    <phoneticPr fontId="2" type="noConversion"/>
  </si>
  <si>
    <t>insulin: D14</t>
    <phoneticPr fontId="2" type="noConversion"/>
  </si>
  <si>
    <t>insulin : D28</t>
    <phoneticPr fontId="2" type="noConversion"/>
  </si>
  <si>
    <t>insulin: D31</t>
    <phoneticPr fontId="2" type="noConversion"/>
  </si>
  <si>
    <t>insulin: D36</t>
    <phoneticPr fontId="2" type="noConversion"/>
  </si>
  <si>
    <t>insulin : D43</t>
    <phoneticPr fontId="2" type="noConversion"/>
  </si>
  <si>
    <t>insulin: D57</t>
    <phoneticPr fontId="2" type="noConversion"/>
  </si>
  <si>
    <t>cohort B1</t>
    <phoneticPr fontId="2" type="noConversion"/>
  </si>
  <si>
    <t>B1-010</t>
    <phoneticPr fontId="2" type="noConversion"/>
  </si>
  <si>
    <t>남</t>
  </si>
  <si>
    <t>B1-020</t>
    <phoneticPr fontId="2" type="noConversion"/>
  </si>
  <si>
    <t>B1-030</t>
    <phoneticPr fontId="2" type="noConversion"/>
  </si>
  <si>
    <t>B1-040</t>
    <phoneticPr fontId="2" type="noConversion"/>
  </si>
  <si>
    <t>B1-050</t>
    <phoneticPr fontId="2" type="noConversion"/>
  </si>
  <si>
    <t>B1-060</t>
    <phoneticPr fontId="2" type="noConversion"/>
  </si>
  <si>
    <t>여</t>
  </si>
  <si>
    <t>B1-070</t>
    <phoneticPr fontId="2" type="noConversion"/>
  </si>
  <si>
    <t>B1-080</t>
    <phoneticPr fontId="2" type="noConversion"/>
  </si>
  <si>
    <t>-</t>
  </si>
  <si>
    <t>cohort B2</t>
    <phoneticPr fontId="2" type="noConversion"/>
  </si>
  <si>
    <t>남</t>
    <phoneticPr fontId="2" type="noConversion"/>
  </si>
  <si>
    <t>B2-030</t>
    <phoneticPr fontId="2" type="noConversion"/>
  </si>
  <si>
    <t>B2-040</t>
    <phoneticPr fontId="2" type="noConversion"/>
  </si>
  <si>
    <t>B2-050</t>
    <phoneticPr fontId="2" type="noConversion"/>
  </si>
  <si>
    <t>B2-060</t>
    <phoneticPr fontId="2" type="noConversion"/>
  </si>
  <si>
    <t>B2-070</t>
    <phoneticPr fontId="2" type="noConversion"/>
  </si>
  <si>
    <t>여</t>
    <phoneticPr fontId="2" type="noConversion"/>
  </si>
  <si>
    <t>B2-080</t>
    <phoneticPr fontId="2" type="noConversion"/>
  </si>
  <si>
    <t>cohort B3</t>
    <phoneticPr fontId="2" type="noConversion"/>
  </si>
  <si>
    <t>B3-010</t>
    <phoneticPr fontId="2" type="noConversion"/>
  </si>
  <si>
    <r>
      <rPr>
        <sz val="10"/>
        <rFont val="맑은 고딕"/>
        <family val="3"/>
        <charset val="129"/>
      </rPr>
      <t>남</t>
    </r>
    <phoneticPr fontId="2" type="noConversion"/>
  </si>
  <si>
    <t>B3-020</t>
    <phoneticPr fontId="2" type="noConversion"/>
  </si>
  <si>
    <r>
      <rPr>
        <sz val="10"/>
        <color theme="1"/>
        <rFont val="맑은 고딕"/>
        <family val="3"/>
        <charset val="129"/>
      </rPr>
      <t>남</t>
    </r>
    <phoneticPr fontId="2" type="noConversion"/>
  </si>
  <si>
    <t>B3-030</t>
    <phoneticPr fontId="2" type="noConversion"/>
  </si>
  <si>
    <r>
      <rPr>
        <sz val="10"/>
        <color theme="1"/>
        <rFont val="맑은 고딕"/>
        <family val="2"/>
        <charset val="129"/>
      </rPr>
      <t>남</t>
    </r>
    <phoneticPr fontId="2" type="noConversion"/>
  </si>
  <si>
    <t>B3-040</t>
    <phoneticPr fontId="2" type="noConversion"/>
  </si>
  <si>
    <r>
      <rPr>
        <sz val="10"/>
        <color rgb="FFFF0000"/>
        <rFont val="맑은 고딕"/>
        <family val="2"/>
        <charset val="129"/>
      </rPr>
      <t>남</t>
    </r>
    <phoneticPr fontId="2" type="noConversion"/>
  </si>
  <si>
    <t xml:space="preserve"> Mean </t>
    <phoneticPr fontId="2" type="noConversion"/>
  </si>
  <si>
    <t xml:space="preserve"> SD (+/-)</t>
    <phoneticPr fontId="2" type="noConversion"/>
  </si>
  <si>
    <t>Potential Placebo</t>
    <phoneticPr fontId="2" type="noConversion"/>
  </si>
  <si>
    <t xml:space="preserve"> </t>
    <phoneticPr fontId="2" type="noConversion"/>
  </si>
  <si>
    <t xml:space="preserve">cohort B1_15 mg </t>
    <phoneticPr fontId="2" type="noConversion"/>
  </si>
  <si>
    <t>cohort B2_30 mg</t>
    <phoneticPr fontId="2" type="noConversion"/>
  </si>
  <si>
    <t xml:space="preserve">Fasting glucose(mg/dl) </t>
    <phoneticPr fontId="2" type="noConversion"/>
  </si>
  <si>
    <t xml:space="preserve">Insuline(uU/mL) </t>
    <phoneticPr fontId="2" type="noConversion"/>
  </si>
  <si>
    <t>pmole/L</t>
    <phoneticPr fontId="2" type="noConversion"/>
  </si>
  <si>
    <t>cohort B3_30-60 mg</t>
    <phoneticPr fontId="2" type="noConversion"/>
  </si>
  <si>
    <t xml:space="preserve">Insuline(pmol/mL) </t>
    <phoneticPr fontId="2" type="noConversion"/>
  </si>
  <si>
    <t>Change of insulin from baseline</t>
    <phoneticPr fontId="2" type="noConversion"/>
  </si>
  <si>
    <t>SV</t>
    <phoneticPr fontId="2" type="noConversion"/>
  </si>
  <si>
    <t>B1</t>
  </si>
  <si>
    <t>B2</t>
  </si>
  <si>
    <t>B3</t>
  </si>
  <si>
    <t>P</t>
  </si>
  <si>
    <t>P</t>
    <phoneticPr fontId="2" type="noConversion"/>
  </si>
  <si>
    <t>D28</t>
    <phoneticPr fontId="2" type="noConversion"/>
  </si>
  <si>
    <t>D57</t>
    <phoneticPr fontId="2" type="noConversion"/>
  </si>
  <si>
    <t>D57-SV</t>
    <phoneticPr fontId="2" type="noConversion"/>
  </si>
  <si>
    <t>D28-SV</t>
    <phoneticPr fontId="2" type="noConversion"/>
  </si>
  <si>
    <t>contrast</t>
  </si>
  <si>
    <t>df</t>
  </si>
  <si>
    <t>t.ratio</t>
  </si>
  <si>
    <t>p.value</t>
  </si>
  <si>
    <t>P vs B1</t>
  </si>
  <si>
    <t>P vs B2</t>
  </si>
  <si>
    <t>P vs B3</t>
  </si>
  <si>
    <t>group</t>
  </si>
  <si>
    <t>value.mean</t>
  </si>
  <si>
    <t>SE</t>
  </si>
  <si>
    <t>estimate</t>
  </si>
  <si>
    <t>D28-SV</t>
    <phoneticPr fontId="2" type="noConversion"/>
  </si>
  <si>
    <t>cohort B1_P</t>
    <phoneticPr fontId="2" type="noConversion"/>
  </si>
  <si>
    <t>cohort B2_P</t>
    <phoneticPr fontId="2" type="noConversion"/>
  </si>
  <si>
    <t>cohort B3_P</t>
    <phoneticPr fontId="2" type="noConversion"/>
  </si>
  <si>
    <t xml:space="preserve">1) FPG  baseline mean +/- SD 결과 및 통계 분석 결과 </t>
    <phoneticPr fontId="2" type="noConversion"/>
  </si>
  <si>
    <t xml:space="preserve">2) Change from baseline FGP presented as LSM at Day 28  결과 및 통계 분석 결과 </t>
    <phoneticPr fontId="2" type="noConversion"/>
  </si>
  <si>
    <t>value.sd</t>
  </si>
  <si>
    <t>emmean</t>
  </si>
  <si>
    <t>group</t>
    <phoneticPr fontId="2" type="noConversion"/>
  </si>
  <si>
    <t xml:space="preserve"> emmean   </t>
    <phoneticPr fontId="2" type="noConversion"/>
  </si>
  <si>
    <t>SE</t>
    <phoneticPr fontId="2" type="noConversion"/>
  </si>
  <si>
    <t xml:space="preserve"> df </t>
    <phoneticPr fontId="2" type="noConversion"/>
  </si>
  <si>
    <t>lower.CL</t>
  </si>
  <si>
    <t>lower.CL</t>
    <phoneticPr fontId="2" type="noConversion"/>
  </si>
  <si>
    <t xml:space="preserve"> upper.CL</t>
    <phoneticPr fontId="2" type="noConversion"/>
  </si>
  <si>
    <t>upper.CL</t>
  </si>
  <si>
    <t xml:space="preserve">3) Change from baseline FGP presented as LSM at Day 57  결과 및 통계 분석 결과 </t>
    <phoneticPr fontId="2" type="noConversion"/>
  </si>
  <si>
    <t>SV</t>
    <phoneticPr fontId="2" type="noConversion"/>
  </si>
  <si>
    <t>D57-SV</t>
    <phoneticPr fontId="2" type="noConversion"/>
  </si>
  <si>
    <t xml:space="preserve">2) Change from baseline Insulin presented as LSM at Day 28  결과 및 통계 분석 결과 </t>
    <phoneticPr fontId="2" type="noConversion"/>
  </si>
  <si>
    <t xml:space="preserve">3) Change from baseline Insuline presented as LSM at Day 57  결과 및 통계 분석 결과 </t>
    <phoneticPr fontId="2" type="noConversion"/>
  </si>
  <si>
    <t xml:space="preserve">Insulin (uU/mL) </t>
    <phoneticPr fontId="2" type="noConversion"/>
  </si>
  <si>
    <t xml:space="preserve">Insulin(pmol/mL) </t>
    <phoneticPr fontId="2" type="noConversion"/>
  </si>
  <si>
    <t xml:space="preserve">1) Insulin  baseline mean +/- SD 결과 및 통계 분석 결과 </t>
    <phoneticPr fontId="2" type="noConversion"/>
  </si>
  <si>
    <t xml:space="preserve">3) Change from baseline Insulin presented as LSM at Day 57  결과 및 통계 분석 결과 </t>
    <phoneticPr fontId="2" type="noConversion"/>
  </si>
  <si>
    <t xml:space="preserve">1) HbA1c  baseline mean +/- SD 결과 및 통계 분석 결과 </t>
    <phoneticPr fontId="2" type="noConversion"/>
  </si>
  <si>
    <t xml:space="preserve">2) Change from baseline HbA1c presented as LSM at Day 28  결과 및 통계 분석 결과 </t>
    <phoneticPr fontId="2" type="noConversion"/>
  </si>
  <si>
    <t xml:space="preserve">3) Change from baseline HbA1c presented as LSM at Day 57  결과 및 통계 분석 결과 </t>
    <phoneticPr fontId="2" type="noConversion"/>
  </si>
  <si>
    <t>분석 Data</t>
    <phoneticPr fontId="2" type="noConversion"/>
  </si>
  <si>
    <t>D14</t>
    <phoneticPr fontId="2" type="noConversion"/>
  </si>
  <si>
    <t>D31</t>
    <phoneticPr fontId="2" type="noConversion"/>
  </si>
  <si>
    <t>D36</t>
    <phoneticPr fontId="2" type="noConversion"/>
  </si>
  <si>
    <t>D43</t>
    <phoneticPr fontId="2" type="noConversion"/>
  </si>
  <si>
    <t>D31-SV</t>
    <phoneticPr fontId="2" type="noConversion"/>
  </si>
  <si>
    <t>D43-SV</t>
    <phoneticPr fontId="2" type="noConversion"/>
  </si>
  <si>
    <t>D36-SV</t>
    <phoneticPr fontId="2" type="noConversion"/>
  </si>
  <si>
    <t>G/I ratio</t>
    <phoneticPr fontId="2" type="noConversion"/>
  </si>
  <si>
    <t>Change of GI ratio</t>
    <phoneticPr fontId="2" type="noConversion"/>
  </si>
  <si>
    <t xml:space="preserve">Day 31 분석 결과 </t>
    <phoneticPr fontId="2" type="noConversion"/>
  </si>
  <si>
    <t>value.mean</t>
    <phoneticPr fontId="2" type="noConversion"/>
  </si>
  <si>
    <t xml:space="preserve">Day 43 분석 결과 </t>
    <phoneticPr fontId="2" type="noConversion"/>
  </si>
  <si>
    <t xml:space="preserve">Day 47 분석 결과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</si>
</sst>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.0"/>
    <numFmt numFmtId="177" formatCode="0.0_);[Red]\(0.0\)"/>
    <numFmt numFmtId="178" formatCode="0.0_ "/>
    <numFmt numFmtId="179" formatCode="0_);[Red]\(0\)"/>
    <numFmt numFmtId="180" formatCode="0.00_);[Red]\(0.00\)"/>
    <numFmt numFmtId="181" formatCode="0.00_ "/>
  </numFmts>
  <fonts count="5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color theme="1"/>
      <name val="Arial"/>
      <family val="2"/>
    </font>
    <font>
      <sz val="11"/>
      <color theme="1"/>
      <name val="맑은 고딕"/>
      <family val="3"/>
      <charset val="129"/>
      <scheme val="major"/>
    </font>
    <font>
      <sz val="9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8"/>
      <color rgb="FF0070C0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20"/>
      <color rgb="FF0070C0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name val="Arial"/>
      <family val="2"/>
    </font>
    <font>
      <b/>
      <sz val="10"/>
      <color theme="0"/>
      <name val="Calibri"/>
      <family val="2"/>
    </font>
    <font>
      <b/>
      <sz val="10"/>
      <color theme="0"/>
      <name val="새굴림"/>
      <family val="2"/>
      <charset val="129"/>
    </font>
    <font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0"/>
      <color rgb="FFFF0000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1"/>
      <name val="Calibri"/>
      <family val="2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rgb="FFFF0000"/>
      <name val="맑은 고딕"/>
      <family val="2"/>
      <charset val="129"/>
    </font>
    <font>
      <sz val="9"/>
      <name val="Calibri"/>
      <family val="2"/>
    </font>
    <font>
      <sz val="9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0"/>
      <name val="Calibri"/>
      <family val="2"/>
    </font>
    <font>
      <sz val="10"/>
      <name val="맑은 고딕"/>
      <family val="2"/>
      <charset val="129"/>
      <scheme val="minor"/>
    </font>
    <font>
      <b/>
      <sz val="10"/>
      <name val="맑은 고딕"/>
      <family val="2"/>
      <charset val="129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C5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77" fontId="4" fillId="0" borderId="4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9" fillId="10" borderId="22" xfId="1" applyNumberFormat="1" applyFont="1" applyFill="1" applyBorder="1" applyAlignment="1">
      <alignment horizontal="center" vertical="center"/>
    </xf>
    <xf numFmtId="177" fontId="9" fillId="10" borderId="21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35" xfId="0" quotePrefix="1" applyBorder="1" applyAlignment="1">
      <alignment horizontal="center" vertical="center"/>
    </xf>
    <xf numFmtId="176" fontId="0" fillId="0" borderId="35" xfId="0" applyNumberFormat="1" applyBorder="1" applyAlignment="1">
      <alignment horizontal="center" vertical="center"/>
    </xf>
    <xf numFmtId="0" fontId="0" fillId="0" borderId="12" xfId="0" applyBorder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8" xfId="0" applyBorder="1">
      <alignment vertical="center"/>
    </xf>
    <xf numFmtId="0" fontId="0" fillId="0" borderId="36" xfId="0" applyBorder="1">
      <alignment vertical="center"/>
    </xf>
    <xf numFmtId="1" fontId="0" fillId="0" borderId="0" xfId="0" applyNumberFormat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36" xfId="0" applyNumberFormat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2" fontId="0" fillId="3" borderId="2" xfId="0" applyNumberFormat="1" applyFill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11" fillId="0" borderId="0" xfId="0" applyFont="1" applyAlignment="1"/>
    <xf numFmtId="1" fontId="12" fillId="0" borderId="6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178" fontId="0" fillId="0" borderId="36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3" borderId="5" xfId="0" applyNumberFormat="1" applyFont="1" applyFill="1" applyBorder="1" applyAlignment="1">
      <alignment horizontal="center" vertical="center"/>
    </xf>
    <xf numFmtId="0" fontId="6" fillId="0" borderId="1" xfId="0" applyFont="1" applyBorder="1" applyAlignment="1"/>
    <xf numFmtId="1" fontId="6" fillId="0" borderId="0" xfId="0" applyNumberFormat="1" applyFont="1" applyAlignment="1">
      <alignment horizontal="center" vertical="center"/>
    </xf>
    <xf numFmtId="2" fontId="6" fillId="3" borderId="6" xfId="0" applyNumberFormat="1" applyFont="1" applyFill="1" applyBorder="1" applyAlignment="1">
      <alignment horizontal="center" vertical="center"/>
    </xf>
    <xf numFmtId="2" fontId="6" fillId="3" borderId="7" xfId="0" applyNumberFormat="1" applyFont="1" applyFill="1" applyBorder="1" applyAlignment="1">
      <alignment horizontal="center" vertical="center"/>
    </xf>
    <xf numFmtId="176" fontId="6" fillId="0" borderId="0" xfId="0" applyNumberFormat="1" applyFont="1">
      <alignment vertical="center"/>
    </xf>
    <xf numFmtId="0" fontId="8" fillId="5" borderId="1" xfId="0" applyFont="1" applyFill="1" applyBorder="1" applyAlignment="1"/>
    <xf numFmtId="176" fontId="6" fillId="0" borderId="1" xfId="0" applyNumberFormat="1" applyFont="1" applyBorder="1" applyAlignment="1"/>
    <xf numFmtId="2" fontId="6" fillId="3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>
      <alignment vertical="center"/>
    </xf>
    <xf numFmtId="176" fontId="6" fillId="0" borderId="1" xfId="0" applyNumberFormat="1" applyFont="1" applyBorder="1" applyAlignment="1">
      <alignment horizontal="center"/>
    </xf>
    <xf numFmtId="0" fontId="8" fillId="0" borderId="0" xfId="0" applyFont="1" applyAlignment="1"/>
    <xf numFmtId="176" fontId="6" fillId="0" borderId="6" xfId="0" applyNumberFormat="1" applyFont="1" applyBorder="1" applyAlignment="1">
      <alignment horizontal="center"/>
    </xf>
    <xf numFmtId="1" fontId="6" fillId="0" borderId="35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 vertical="center"/>
    </xf>
    <xf numFmtId="1" fontId="7" fillId="8" borderId="1" xfId="0" applyNumberFormat="1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176" fontId="13" fillId="3" borderId="0" xfId="0" applyNumberFormat="1" applyFont="1" applyFill="1" applyAlignment="1">
      <alignment horizontal="center" vertical="center"/>
    </xf>
    <xf numFmtId="176" fontId="13" fillId="3" borderId="11" xfId="0" applyNumberFormat="1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readingOrder="1"/>
    </xf>
    <xf numFmtId="0" fontId="14" fillId="0" borderId="0" xfId="0" applyFont="1">
      <alignment vertical="center"/>
    </xf>
    <xf numFmtId="0" fontId="0" fillId="13" borderId="0" xfId="0" applyFill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 wrapText="1"/>
    </xf>
    <xf numFmtId="0" fontId="22" fillId="12" borderId="27" xfId="0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0" fontId="23" fillId="0" borderId="0" xfId="0" applyFont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176" fontId="20" fillId="0" borderId="1" xfId="0" applyNumberFormat="1" applyFont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22" fillId="8" borderId="27" xfId="0" applyFont="1" applyFill="1" applyBorder="1" applyAlignment="1">
      <alignment horizontal="center" vertical="center" wrapText="1"/>
    </xf>
    <xf numFmtId="0" fontId="23" fillId="0" borderId="1" xfId="0" applyFont="1" applyBorder="1">
      <alignment vertical="center"/>
    </xf>
    <xf numFmtId="176" fontId="23" fillId="0" borderId="1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2" fillId="9" borderId="28" xfId="0" applyFont="1" applyFill="1" applyBorder="1" applyAlignment="1">
      <alignment horizontal="center" vertical="center" wrapText="1"/>
    </xf>
    <xf numFmtId="0" fontId="22" fillId="9" borderId="27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 wrapText="1"/>
    </xf>
    <xf numFmtId="176" fontId="25" fillId="0" borderId="32" xfId="0" applyNumberFormat="1" applyFont="1" applyBorder="1" applyAlignment="1">
      <alignment horizontal="center" vertical="center" wrapText="1" readingOrder="1"/>
    </xf>
    <xf numFmtId="176" fontId="25" fillId="0" borderId="32" xfId="0" applyNumberFormat="1" applyFont="1" applyBorder="1" applyAlignment="1">
      <alignment horizontal="center" wrapText="1" readingOrder="1"/>
    </xf>
    <xf numFmtId="176" fontId="25" fillId="0" borderId="33" xfId="0" applyNumberFormat="1" applyFont="1" applyBorder="1" applyAlignment="1">
      <alignment horizontal="center" wrapText="1" readingOrder="1"/>
    </xf>
    <xf numFmtId="176" fontId="23" fillId="0" borderId="1" xfId="0" applyNumberFormat="1" applyFont="1" applyBorder="1">
      <alignment vertical="center"/>
    </xf>
    <xf numFmtId="176" fontId="25" fillId="0" borderId="33" xfId="0" applyNumberFormat="1" applyFont="1" applyBorder="1" applyAlignment="1">
      <alignment horizontal="center" vertical="center" wrapText="1" readingOrder="1"/>
    </xf>
    <xf numFmtId="176" fontId="25" fillId="0" borderId="1" xfId="0" applyNumberFormat="1" applyFont="1" applyBorder="1" applyAlignment="1">
      <alignment horizontal="center" vertical="center" wrapText="1" readingOrder="1"/>
    </xf>
    <xf numFmtId="176" fontId="25" fillId="0" borderId="34" xfId="0" applyNumberFormat="1" applyFont="1" applyBorder="1" applyAlignment="1">
      <alignment horizontal="center" wrapText="1" readingOrder="1"/>
    </xf>
    <xf numFmtId="0" fontId="20" fillId="8" borderId="5" xfId="0" applyFont="1" applyFill="1" applyBorder="1" applyAlignment="1">
      <alignment horizontal="center" vertical="center"/>
    </xf>
    <xf numFmtId="0" fontId="21" fillId="8" borderId="5" xfId="0" applyFont="1" applyFill="1" applyBorder="1" applyAlignment="1">
      <alignment horizontal="center" vertical="center" wrapText="1"/>
    </xf>
    <xf numFmtId="0" fontId="22" fillId="8" borderId="3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1" fontId="27" fillId="0" borderId="0" xfId="0" applyNumberFormat="1" applyFont="1" applyAlignment="1">
      <alignment horizontal="center" vertical="center"/>
    </xf>
    <xf numFmtId="1" fontId="27" fillId="0" borderId="6" xfId="0" applyNumberFormat="1" applyFont="1" applyBorder="1" applyAlignment="1">
      <alignment horizontal="center" vertical="center"/>
    </xf>
    <xf numFmtId="1" fontId="27" fillId="0" borderId="8" xfId="0" applyNumberFormat="1" applyFont="1" applyBorder="1" applyAlignment="1">
      <alignment horizontal="center" vertical="center"/>
    </xf>
    <xf numFmtId="0" fontId="28" fillId="3" borderId="7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" fontId="29" fillId="0" borderId="11" xfId="0" applyNumberFormat="1" applyFont="1" applyBorder="1" applyAlignment="1">
      <alignment horizontal="center" vertical="center"/>
    </xf>
    <xf numFmtId="1" fontId="29" fillId="0" borderId="7" xfId="0" applyNumberFormat="1" applyFont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176" fontId="22" fillId="0" borderId="1" xfId="0" applyNumberFormat="1" applyFont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/>
    </xf>
    <xf numFmtId="0" fontId="22" fillId="6" borderId="28" xfId="0" applyFont="1" applyFill="1" applyBorder="1" applyAlignment="1">
      <alignment horizontal="center" vertical="center" wrapText="1"/>
    </xf>
    <xf numFmtId="0" fontId="22" fillId="6" borderId="27" xfId="0" applyFont="1" applyFill="1" applyBorder="1" applyAlignment="1">
      <alignment horizontal="center" vertical="center" wrapText="1"/>
    </xf>
    <xf numFmtId="176" fontId="20" fillId="6" borderId="1" xfId="0" applyNumberFormat="1" applyFont="1" applyFill="1" applyBorder="1" applyAlignment="1">
      <alignment horizontal="center" vertical="center"/>
    </xf>
    <xf numFmtId="0" fontId="30" fillId="6" borderId="27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30" fillId="6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/>
    </xf>
    <xf numFmtId="176" fontId="22" fillId="6" borderId="1" xfId="0" applyNumberFormat="1" applyFont="1" applyFill="1" applyBorder="1" applyAlignment="1">
      <alignment horizontal="center" vertical="center" wrapText="1"/>
    </xf>
    <xf numFmtId="0" fontId="31" fillId="8" borderId="1" xfId="0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/>
    </xf>
    <xf numFmtId="176" fontId="32" fillId="0" borderId="1" xfId="0" applyNumberFormat="1" applyFont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176" fontId="32" fillId="6" borderId="1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5" fillId="8" borderId="1" xfId="0" applyFont="1" applyFill="1" applyBorder="1" applyAlignment="1">
      <alignment horizontal="center" vertical="center" wrapText="1"/>
    </xf>
    <xf numFmtId="176" fontId="36" fillId="0" borderId="1" xfId="0" applyNumberFormat="1" applyFont="1" applyBorder="1" applyAlignment="1">
      <alignment horizontal="center" vertical="center" wrapText="1"/>
    </xf>
    <xf numFmtId="1" fontId="36" fillId="0" borderId="1" xfId="0" applyNumberFormat="1" applyFont="1" applyBorder="1" applyAlignment="1">
      <alignment horizontal="center" vertical="center" wrapText="1"/>
    </xf>
    <xf numFmtId="176" fontId="36" fillId="0" borderId="1" xfId="0" applyNumberFormat="1" applyFont="1" applyBorder="1" applyAlignment="1">
      <alignment horizontal="center" vertical="center"/>
    </xf>
    <xf numFmtId="176" fontId="35" fillId="0" borderId="1" xfId="0" applyNumberFormat="1" applyFont="1" applyBorder="1" applyAlignment="1">
      <alignment horizontal="center" vertical="center" wrapText="1"/>
    </xf>
    <xf numFmtId="1" fontId="35" fillId="0" borderId="1" xfId="0" applyNumberFormat="1" applyFont="1" applyBorder="1" applyAlignment="1">
      <alignment horizontal="center" vertical="center" wrapText="1"/>
    </xf>
    <xf numFmtId="0" fontId="37" fillId="8" borderId="1" xfId="0" applyFont="1" applyFill="1" applyBorder="1" applyAlignment="1">
      <alignment horizontal="center" vertical="center" wrapText="1"/>
    </xf>
    <xf numFmtId="0" fontId="37" fillId="8" borderId="27" xfId="0" applyFont="1" applyFill="1" applyBorder="1" applyAlignment="1">
      <alignment horizontal="center" vertical="center" wrapText="1"/>
    </xf>
    <xf numFmtId="0" fontId="37" fillId="0" borderId="27" xfId="0" applyFont="1" applyBorder="1" applyAlignment="1">
      <alignment horizontal="center" vertical="center" wrapText="1"/>
    </xf>
    <xf numFmtId="177" fontId="37" fillId="0" borderId="27" xfId="0" applyNumberFormat="1" applyFont="1" applyBorder="1" applyAlignment="1">
      <alignment horizontal="center" vertical="center" wrapText="1"/>
    </xf>
    <xf numFmtId="179" fontId="37" fillId="0" borderId="27" xfId="0" applyNumberFormat="1" applyFont="1" applyBorder="1" applyAlignment="1">
      <alignment horizontal="center" vertical="center" wrapText="1"/>
    </xf>
    <xf numFmtId="180" fontId="37" fillId="0" borderId="38" xfId="0" applyNumberFormat="1" applyFont="1" applyBorder="1" applyAlignment="1">
      <alignment horizontal="center" vertical="center" wrapText="1"/>
    </xf>
    <xf numFmtId="176" fontId="38" fillId="0" borderId="1" xfId="0" applyNumberFormat="1" applyFont="1" applyBorder="1" applyAlignment="1">
      <alignment horizontal="center" vertical="center"/>
    </xf>
    <xf numFmtId="176" fontId="38" fillId="0" borderId="38" xfId="0" applyNumberFormat="1" applyFont="1" applyBorder="1" applyAlignment="1">
      <alignment horizontal="center" vertical="center" wrapText="1"/>
    </xf>
    <xf numFmtId="176" fontId="26" fillId="0" borderId="27" xfId="0" applyNumberFormat="1" applyFont="1" applyBorder="1" applyAlignment="1">
      <alignment horizontal="center" vertical="center" wrapText="1"/>
    </xf>
    <xf numFmtId="176" fontId="37" fillId="0" borderId="1" xfId="0" applyNumberFormat="1" applyFont="1" applyBorder="1" applyAlignment="1">
      <alignment horizontal="center" vertical="center" wrapText="1"/>
    </xf>
    <xf numFmtId="1" fontId="37" fillId="0" borderId="1" xfId="0" applyNumberFormat="1" applyFont="1" applyBorder="1" applyAlignment="1">
      <alignment horizontal="center" vertical="center" wrapText="1"/>
    </xf>
    <xf numFmtId="176" fontId="37" fillId="0" borderId="1" xfId="0" applyNumberFormat="1" applyFont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 wrapText="1"/>
    </xf>
    <xf numFmtId="176" fontId="39" fillId="0" borderId="1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 wrapText="1"/>
    </xf>
    <xf numFmtId="0" fontId="37" fillId="5" borderId="27" xfId="0" applyFont="1" applyFill="1" applyBorder="1" applyAlignment="1">
      <alignment horizontal="center" vertical="center" wrapText="1"/>
    </xf>
    <xf numFmtId="176" fontId="41" fillId="0" borderId="1" xfId="0" applyNumberFormat="1" applyFont="1" applyBorder="1" applyAlignment="1">
      <alignment horizontal="center" vertical="center"/>
    </xf>
    <xf numFmtId="176" fontId="37" fillId="0" borderId="27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180" fontId="35" fillId="0" borderId="1" xfId="0" applyNumberFormat="1" applyFont="1" applyBorder="1" applyAlignment="1">
      <alignment horizontal="center" vertical="center" wrapText="1"/>
    </xf>
    <xf numFmtId="0" fontId="35" fillId="5" borderId="5" xfId="0" applyFont="1" applyFill="1" applyBorder="1" applyAlignment="1">
      <alignment horizontal="center" vertical="center" wrapText="1"/>
    </xf>
    <xf numFmtId="180" fontId="35" fillId="0" borderId="5" xfId="0" applyNumberFormat="1" applyFont="1" applyBorder="1" applyAlignment="1">
      <alignment horizontal="center" vertical="center" wrapText="1"/>
    </xf>
    <xf numFmtId="176" fontId="39" fillId="0" borderId="5" xfId="0" applyNumberFormat="1" applyFont="1" applyBorder="1" applyAlignment="1">
      <alignment horizontal="center" vertical="center"/>
    </xf>
    <xf numFmtId="176" fontId="35" fillId="0" borderId="5" xfId="0" applyNumberFormat="1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1" fontId="35" fillId="0" borderId="5" xfId="0" applyNumberFormat="1" applyFont="1" applyBorder="1" applyAlignment="1">
      <alignment horizontal="center" vertical="center" wrapText="1"/>
    </xf>
    <xf numFmtId="176" fontId="36" fillId="0" borderId="5" xfId="0" applyNumberFormat="1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177" fontId="36" fillId="0" borderId="1" xfId="0" applyNumberFormat="1" applyFont="1" applyBorder="1">
      <alignment vertical="center"/>
    </xf>
    <xf numFmtId="0" fontId="37" fillId="4" borderId="1" xfId="0" applyFont="1" applyFill="1" applyBorder="1" applyAlignment="1">
      <alignment horizontal="center" vertical="center"/>
    </xf>
    <xf numFmtId="1" fontId="37" fillId="0" borderId="1" xfId="0" applyNumberFormat="1" applyFont="1" applyBorder="1" applyAlignment="1">
      <alignment horizontal="center" vertical="center"/>
    </xf>
    <xf numFmtId="177" fontId="37" fillId="0" borderId="1" xfId="0" applyNumberFormat="1" applyFont="1" applyBorder="1">
      <alignment vertical="center"/>
    </xf>
    <xf numFmtId="1" fontId="36" fillId="0" borderId="1" xfId="0" applyNumberFormat="1" applyFont="1" applyBorder="1" applyAlignment="1">
      <alignment horizontal="center" vertical="center"/>
    </xf>
    <xf numFmtId="0" fontId="33" fillId="14" borderId="5" xfId="0" applyFont="1" applyFill="1" applyBorder="1" applyAlignment="1">
      <alignment horizontal="center" vertical="top" wrapText="1"/>
    </xf>
    <xf numFmtId="177" fontId="33" fillId="14" borderId="5" xfId="0" applyNumberFormat="1" applyFont="1" applyFill="1" applyBorder="1" applyAlignment="1">
      <alignment horizontal="center" vertical="top" wrapText="1"/>
    </xf>
    <xf numFmtId="179" fontId="33" fillId="14" borderId="5" xfId="0" applyNumberFormat="1" applyFont="1" applyFill="1" applyBorder="1" applyAlignment="1">
      <alignment horizontal="center" vertical="top" wrapText="1"/>
    </xf>
    <xf numFmtId="180" fontId="33" fillId="14" borderId="37" xfId="0" applyNumberFormat="1" applyFont="1" applyFill="1" applyBorder="1" applyAlignment="1">
      <alignment horizontal="center" vertical="top" wrapText="1"/>
    </xf>
    <xf numFmtId="177" fontId="33" fillId="15" borderId="31" xfId="0" applyNumberFormat="1" applyFont="1" applyFill="1" applyBorder="1" applyAlignment="1">
      <alignment horizontal="center" vertical="top" wrapText="1"/>
    </xf>
    <xf numFmtId="0" fontId="33" fillId="16" borderId="5" xfId="0" applyFont="1" applyFill="1" applyBorder="1" applyAlignment="1">
      <alignment horizontal="center" vertical="top" wrapText="1"/>
    </xf>
    <xf numFmtId="177" fontId="35" fillId="0" borderId="1" xfId="0" applyNumberFormat="1" applyFont="1" applyBorder="1" applyAlignment="1">
      <alignment horizontal="center" vertical="center" wrapText="1"/>
    </xf>
    <xf numFmtId="179" fontId="35" fillId="0" borderId="1" xfId="0" applyNumberFormat="1" applyFont="1" applyBorder="1" applyAlignment="1">
      <alignment horizontal="center" vertical="center" wrapText="1"/>
    </xf>
    <xf numFmtId="176" fontId="24" fillId="0" borderId="1" xfId="0" applyNumberFormat="1" applyFont="1" applyBorder="1" applyAlignment="1">
      <alignment horizontal="center" vertical="center" wrapText="1"/>
    </xf>
    <xf numFmtId="0" fontId="35" fillId="13" borderId="0" xfId="0" applyFont="1" applyFill="1" applyAlignment="1">
      <alignment horizontal="center" vertical="center" wrapText="1"/>
    </xf>
    <xf numFmtId="177" fontId="35" fillId="13" borderId="0" xfId="0" applyNumberFormat="1" applyFont="1" applyFill="1" applyAlignment="1">
      <alignment horizontal="center" vertical="center" wrapText="1"/>
    </xf>
    <xf numFmtId="179" fontId="35" fillId="13" borderId="0" xfId="0" applyNumberFormat="1" applyFont="1" applyFill="1" applyAlignment="1">
      <alignment horizontal="center" vertical="center" wrapText="1"/>
    </xf>
    <xf numFmtId="176" fontId="22" fillId="13" borderId="0" xfId="0" applyNumberFormat="1" applyFont="1" applyFill="1" applyAlignment="1">
      <alignment horizontal="center" vertical="center" wrapText="1"/>
    </xf>
    <xf numFmtId="176" fontId="35" fillId="13" borderId="0" xfId="0" applyNumberFormat="1" applyFont="1" applyFill="1" applyAlignment="1">
      <alignment horizontal="center" vertical="center" wrapText="1"/>
    </xf>
    <xf numFmtId="0" fontId="35" fillId="13" borderId="9" xfId="0" applyFont="1" applyFill="1" applyBorder="1" applyAlignment="1">
      <alignment horizontal="center" vertical="center" wrapText="1"/>
    </xf>
    <xf numFmtId="180" fontId="35" fillId="13" borderId="0" xfId="0" applyNumberFormat="1" applyFont="1" applyFill="1" applyAlignment="1">
      <alignment horizontal="center" vertical="center" wrapText="1"/>
    </xf>
    <xf numFmtId="176" fontId="39" fillId="13" borderId="0" xfId="0" applyNumberFormat="1" applyFont="1" applyFill="1" applyAlignment="1">
      <alignment horizontal="center" vertical="center"/>
    </xf>
    <xf numFmtId="1" fontId="35" fillId="13" borderId="0" xfId="0" applyNumberFormat="1" applyFont="1" applyFill="1" applyAlignment="1">
      <alignment horizontal="center" vertical="center" wrapText="1"/>
    </xf>
    <xf numFmtId="176" fontId="36" fillId="13" borderId="0" xfId="0" applyNumberFormat="1" applyFont="1" applyFill="1" applyAlignment="1">
      <alignment horizontal="center" vertical="center"/>
    </xf>
    <xf numFmtId="0" fontId="33" fillId="16" borderId="37" xfId="0" applyFont="1" applyFill="1" applyBorder="1" applyAlignment="1">
      <alignment horizontal="center" vertical="top" wrapText="1"/>
    </xf>
    <xf numFmtId="176" fontId="36" fillId="0" borderId="2" xfId="0" applyNumberFormat="1" applyFont="1" applyBorder="1" applyAlignment="1">
      <alignment horizontal="center" vertical="center" wrapText="1"/>
    </xf>
    <xf numFmtId="176" fontId="35" fillId="0" borderId="2" xfId="0" applyNumberFormat="1" applyFont="1" applyBorder="1" applyAlignment="1">
      <alignment horizontal="center" vertical="center" wrapText="1"/>
    </xf>
    <xf numFmtId="0" fontId="36" fillId="0" borderId="2" xfId="0" applyFont="1" applyBorder="1">
      <alignment vertical="center"/>
    </xf>
    <xf numFmtId="176" fontId="37" fillId="0" borderId="2" xfId="0" applyNumberFormat="1" applyFont="1" applyBorder="1" applyAlignment="1">
      <alignment horizontal="center" vertical="center" wrapText="1"/>
    </xf>
    <xf numFmtId="0" fontId="37" fillId="0" borderId="2" xfId="0" applyFont="1" applyBorder="1">
      <alignment vertical="center"/>
    </xf>
    <xf numFmtId="0" fontId="33" fillId="14" borderId="39" xfId="0" applyFont="1" applyFill="1" applyBorder="1" applyAlignment="1">
      <alignment horizontal="center" vertical="top" wrapText="1"/>
    </xf>
    <xf numFmtId="0" fontId="33" fillId="14" borderId="40" xfId="0" applyFont="1" applyFill="1" applyBorder="1" applyAlignment="1">
      <alignment horizontal="center" vertical="top" wrapText="1"/>
    </xf>
    <xf numFmtId="0" fontId="33" fillId="14" borderId="41" xfId="0" applyFont="1" applyFill="1" applyBorder="1" applyAlignment="1">
      <alignment horizontal="center" vertical="top" wrapText="1"/>
    </xf>
    <xf numFmtId="1" fontId="36" fillId="0" borderId="17" xfId="0" applyNumberFormat="1" applyFont="1" applyBorder="1" applyAlignment="1">
      <alignment horizontal="center" vertical="center" wrapText="1"/>
    </xf>
    <xf numFmtId="1" fontId="36" fillId="0" borderId="18" xfId="0" applyNumberFormat="1" applyFont="1" applyBorder="1" applyAlignment="1">
      <alignment horizontal="center" vertical="center" wrapText="1"/>
    </xf>
    <xf numFmtId="1" fontId="35" fillId="0" borderId="17" xfId="0" applyNumberFormat="1" applyFont="1" applyBorder="1" applyAlignment="1">
      <alignment horizontal="center" vertical="center" wrapText="1"/>
    </xf>
    <xf numFmtId="1" fontId="35" fillId="0" borderId="18" xfId="0" applyNumberFormat="1" applyFont="1" applyBorder="1" applyAlignment="1">
      <alignment horizontal="center" vertical="center" wrapText="1"/>
    </xf>
    <xf numFmtId="0" fontId="35" fillId="0" borderId="17" xfId="0" applyFont="1" applyBorder="1" applyAlignment="1">
      <alignment horizontal="center" vertical="center" wrapText="1"/>
    </xf>
    <xf numFmtId="0" fontId="39" fillId="0" borderId="18" xfId="0" applyFont="1" applyBorder="1" applyAlignment="1">
      <alignment horizontal="center" vertical="center"/>
    </xf>
    <xf numFmtId="176" fontId="35" fillId="13" borderId="43" xfId="0" applyNumberFormat="1" applyFont="1" applyFill="1" applyBorder="1" applyAlignment="1">
      <alignment horizontal="center" vertical="center" wrapText="1"/>
    </xf>
    <xf numFmtId="0" fontId="36" fillId="0" borderId="17" xfId="0" applyFont="1" applyBorder="1" applyAlignment="1">
      <alignment horizontal="center" vertical="center"/>
    </xf>
    <xf numFmtId="0" fontId="36" fillId="0" borderId="18" xfId="0" applyFont="1" applyBorder="1" applyAlignment="1">
      <alignment horizontal="center" vertical="center"/>
    </xf>
    <xf numFmtId="1" fontId="37" fillId="0" borderId="17" xfId="0" applyNumberFormat="1" applyFont="1" applyBorder="1" applyAlignment="1">
      <alignment horizontal="center" vertical="center" wrapText="1"/>
    </xf>
    <xf numFmtId="1" fontId="37" fillId="0" borderId="18" xfId="0" applyNumberFormat="1" applyFont="1" applyBorder="1" applyAlignment="1">
      <alignment horizontal="center" vertical="center" wrapText="1"/>
    </xf>
    <xf numFmtId="0" fontId="37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3" fillId="15" borderId="39" xfId="0" applyFont="1" applyFill="1" applyBorder="1" applyAlignment="1">
      <alignment horizontal="center" vertical="top" wrapText="1"/>
    </xf>
    <xf numFmtId="0" fontId="33" fillId="15" borderId="40" xfId="0" applyFont="1" applyFill="1" applyBorder="1" applyAlignment="1">
      <alignment horizontal="center" vertical="top" wrapText="1"/>
    </xf>
    <xf numFmtId="0" fontId="33" fillId="15" borderId="41" xfId="0" applyFont="1" applyFill="1" applyBorder="1" applyAlignment="1">
      <alignment horizontal="center" vertical="top" wrapText="1"/>
    </xf>
    <xf numFmtId="176" fontId="36" fillId="0" borderId="17" xfId="0" applyNumberFormat="1" applyFont="1" applyBorder="1" applyAlignment="1">
      <alignment horizontal="center" vertical="center"/>
    </xf>
    <xf numFmtId="176" fontId="36" fillId="0" borderId="18" xfId="0" applyNumberFormat="1" applyFont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 wrapText="1"/>
    </xf>
    <xf numFmtId="177" fontId="35" fillId="0" borderId="5" xfId="0" applyNumberFormat="1" applyFont="1" applyBorder="1" applyAlignment="1">
      <alignment horizontal="center" vertical="center" wrapText="1"/>
    </xf>
    <xf numFmtId="179" fontId="35" fillId="0" borderId="5" xfId="0" applyNumberFormat="1" applyFont="1" applyBorder="1" applyAlignment="1">
      <alignment horizontal="center" vertical="center" wrapText="1"/>
    </xf>
    <xf numFmtId="176" fontId="20" fillId="3" borderId="5" xfId="0" applyNumberFormat="1" applyFont="1" applyFill="1" applyBorder="1" applyAlignment="1">
      <alignment horizontal="center" vertical="center"/>
    </xf>
    <xf numFmtId="176" fontId="39" fillId="3" borderId="5" xfId="0" applyNumberFormat="1" applyFont="1" applyFill="1" applyBorder="1" applyAlignment="1">
      <alignment horizontal="center" vertical="center"/>
    </xf>
    <xf numFmtId="176" fontId="39" fillId="3" borderId="5" xfId="0" applyNumberFormat="1" applyFont="1" applyFill="1" applyBorder="1">
      <alignment vertical="center"/>
    </xf>
    <xf numFmtId="176" fontId="35" fillId="3" borderId="5" xfId="0" applyNumberFormat="1" applyFont="1" applyFill="1" applyBorder="1" applyAlignment="1">
      <alignment horizontal="center" vertical="center" wrapText="1"/>
    </xf>
    <xf numFmtId="176" fontId="40" fillId="3" borderId="5" xfId="0" applyNumberFormat="1" applyFont="1" applyFill="1" applyBorder="1" applyAlignment="1">
      <alignment horizontal="center" vertical="center" wrapText="1"/>
    </xf>
    <xf numFmtId="176" fontId="36" fillId="3" borderId="37" xfId="0" applyNumberFormat="1" applyFont="1" applyFill="1" applyBorder="1" applyAlignment="1">
      <alignment horizontal="center" vertical="center" wrapText="1"/>
    </xf>
    <xf numFmtId="1" fontId="35" fillId="3" borderId="25" xfId="0" applyNumberFormat="1" applyFont="1" applyFill="1" applyBorder="1" applyAlignment="1">
      <alignment horizontal="center" vertical="center" wrapText="1"/>
    </xf>
    <xf numFmtId="1" fontId="35" fillId="3" borderId="5" xfId="0" applyNumberFormat="1" applyFont="1" applyFill="1" applyBorder="1" applyAlignment="1">
      <alignment horizontal="center" vertical="center" wrapText="1"/>
    </xf>
    <xf numFmtId="1" fontId="40" fillId="3" borderId="5" xfId="0" applyNumberFormat="1" applyFont="1" applyFill="1" applyBorder="1" applyAlignment="1">
      <alignment horizontal="center" vertical="center" wrapText="1"/>
    </xf>
    <xf numFmtId="1" fontId="35" fillId="3" borderId="26" xfId="0" applyNumberFormat="1" applyFont="1" applyFill="1" applyBorder="1" applyAlignment="1">
      <alignment horizontal="center" vertical="center" wrapText="1"/>
    </xf>
    <xf numFmtId="176" fontId="35" fillId="3" borderId="25" xfId="0" applyNumberFormat="1" applyFont="1" applyFill="1" applyBorder="1" applyAlignment="1">
      <alignment horizontal="center" vertical="center" wrapText="1"/>
    </xf>
    <xf numFmtId="176" fontId="35" fillId="3" borderId="26" xfId="0" applyNumberFormat="1" applyFont="1" applyFill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13" borderId="47" xfId="0" applyFont="1" applyFill="1" applyBorder="1" applyAlignment="1">
      <alignment horizontal="center" vertical="center" wrapText="1"/>
    </xf>
    <xf numFmtId="0" fontId="35" fillId="13" borderId="48" xfId="0" applyFont="1" applyFill="1" applyBorder="1" applyAlignment="1">
      <alignment horizontal="center" vertical="center" wrapText="1"/>
    </xf>
    <xf numFmtId="177" fontId="35" fillId="13" borderId="48" xfId="0" applyNumberFormat="1" applyFont="1" applyFill="1" applyBorder="1" applyAlignment="1">
      <alignment horizontal="center" vertical="center" wrapText="1"/>
    </xf>
    <xf numFmtId="179" fontId="35" fillId="13" borderId="48" xfId="0" applyNumberFormat="1" applyFont="1" applyFill="1" applyBorder="1" applyAlignment="1">
      <alignment horizontal="center" vertical="center" wrapText="1"/>
    </xf>
    <xf numFmtId="180" fontId="35" fillId="13" borderId="48" xfId="0" applyNumberFormat="1" applyFont="1" applyFill="1" applyBorder="1" applyAlignment="1">
      <alignment horizontal="center" vertical="center" wrapText="1"/>
    </xf>
    <xf numFmtId="176" fontId="20" fillId="13" borderId="48" xfId="0" applyNumberFormat="1" applyFont="1" applyFill="1" applyBorder="1" applyAlignment="1">
      <alignment horizontal="center" vertical="center"/>
    </xf>
    <xf numFmtId="176" fontId="39" fillId="13" borderId="48" xfId="0" applyNumberFormat="1" applyFont="1" applyFill="1" applyBorder="1" applyAlignment="1">
      <alignment horizontal="center" vertical="center"/>
    </xf>
    <xf numFmtId="176" fontId="39" fillId="13" borderId="48" xfId="0" applyNumberFormat="1" applyFont="1" applyFill="1" applyBorder="1">
      <alignment vertical="center"/>
    </xf>
    <xf numFmtId="176" fontId="35" fillId="13" borderId="48" xfId="0" applyNumberFormat="1" applyFont="1" applyFill="1" applyBorder="1" applyAlignment="1">
      <alignment horizontal="center" vertical="center" wrapText="1"/>
    </xf>
    <xf numFmtId="176" fontId="40" fillId="13" borderId="48" xfId="0" applyNumberFormat="1" applyFont="1" applyFill="1" applyBorder="1" applyAlignment="1">
      <alignment horizontal="center" vertical="center" wrapText="1"/>
    </xf>
    <xf numFmtId="176" fontId="36" fillId="13" borderId="48" xfId="0" applyNumberFormat="1" applyFont="1" applyFill="1" applyBorder="1" applyAlignment="1">
      <alignment horizontal="center" vertical="center" wrapText="1"/>
    </xf>
    <xf numFmtId="1" fontId="35" fillId="13" borderId="47" xfId="0" applyNumberFormat="1" applyFont="1" applyFill="1" applyBorder="1" applyAlignment="1">
      <alignment horizontal="center" vertical="center" wrapText="1"/>
    </xf>
    <xf numFmtId="1" fontId="35" fillId="13" borderId="48" xfId="0" applyNumberFormat="1" applyFont="1" applyFill="1" applyBorder="1" applyAlignment="1">
      <alignment horizontal="center" vertical="center" wrapText="1"/>
    </xf>
    <xf numFmtId="1" fontId="40" fillId="13" borderId="48" xfId="0" applyNumberFormat="1" applyFont="1" applyFill="1" applyBorder="1" applyAlignment="1">
      <alignment horizontal="center" vertical="center" wrapText="1"/>
    </xf>
    <xf numFmtId="1" fontId="35" fillId="13" borderId="49" xfId="0" applyNumberFormat="1" applyFont="1" applyFill="1" applyBorder="1" applyAlignment="1">
      <alignment horizontal="center" vertical="center" wrapText="1"/>
    </xf>
    <xf numFmtId="0" fontId="35" fillId="13" borderId="50" xfId="0" applyFont="1" applyFill="1" applyBorder="1" applyAlignment="1">
      <alignment horizontal="center" vertical="center" wrapText="1"/>
    </xf>
    <xf numFmtId="0" fontId="35" fillId="13" borderId="51" xfId="0" applyFont="1" applyFill="1" applyBorder="1" applyAlignment="1">
      <alignment horizontal="center" vertical="center" wrapText="1"/>
    </xf>
    <xf numFmtId="177" fontId="35" fillId="13" borderId="51" xfId="0" applyNumberFormat="1" applyFont="1" applyFill="1" applyBorder="1" applyAlignment="1">
      <alignment horizontal="center" vertical="center" wrapText="1"/>
    </xf>
    <xf numFmtId="179" fontId="35" fillId="13" borderId="51" xfId="0" applyNumberFormat="1" applyFont="1" applyFill="1" applyBorder="1" applyAlignment="1">
      <alignment horizontal="center" vertical="center" wrapText="1"/>
    </xf>
    <xf numFmtId="180" fontId="35" fillId="13" borderId="51" xfId="0" applyNumberFormat="1" applyFont="1" applyFill="1" applyBorder="1" applyAlignment="1">
      <alignment horizontal="center" vertical="center" wrapText="1"/>
    </xf>
    <xf numFmtId="176" fontId="20" fillId="13" borderId="51" xfId="0" applyNumberFormat="1" applyFont="1" applyFill="1" applyBorder="1" applyAlignment="1">
      <alignment horizontal="center" vertical="center"/>
    </xf>
    <xf numFmtId="176" fontId="39" fillId="13" borderId="51" xfId="0" applyNumberFormat="1" applyFont="1" applyFill="1" applyBorder="1" applyAlignment="1">
      <alignment horizontal="center" vertical="center"/>
    </xf>
    <xf numFmtId="176" fontId="39" fillId="13" borderId="51" xfId="0" applyNumberFormat="1" applyFont="1" applyFill="1" applyBorder="1">
      <alignment vertical="center"/>
    </xf>
    <xf numFmtId="176" fontId="35" fillId="13" borderId="51" xfId="0" applyNumberFormat="1" applyFont="1" applyFill="1" applyBorder="1" applyAlignment="1">
      <alignment horizontal="center" vertical="center" wrapText="1"/>
    </xf>
    <xf numFmtId="176" fontId="40" fillId="13" borderId="51" xfId="0" applyNumberFormat="1" applyFont="1" applyFill="1" applyBorder="1" applyAlignment="1">
      <alignment horizontal="center" vertical="center" wrapText="1"/>
    </xf>
    <xf numFmtId="176" fontId="36" fillId="13" borderId="51" xfId="0" applyNumberFormat="1" applyFont="1" applyFill="1" applyBorder="1" applyAlignment="1">
      <alignment horizontal="center" vertical="center" wrapText="1"/>
    </xf>
    <xf numFmtId="1" fontId="35" fillId="13" borderId="50" xfId="0" applyNumberFormat="1" applyFont="1" applyFill="1" applyBorder="1" applyAlignment="1">
      <alignment horizontal="center" vertical="center" wrapText="1"/>
    </xf>
    <xf numFmtId="1" fontId="35" fillId="13" borderId="51" xfId="0" applyNumberFormat="1" applyFont="1" applyFill="1" applyBorder="1" applyAlignment="1">
      <alignment horizontal="center" vertical="center" wrapText="1"/>
    </xf>
    <xf numFmtId="1" fontId="40" fillId="13" borderId="51" xfId="0" applyNumberFormat="1" applyFont="1" applyFill="1" applyBorder="1" applyAlignment="1">
      <alignment horizontal="center" vertical="center" wrapText="1"/>
    </xf>
    <xf numFmtId="1" fontId="35" fillId="13" borderId="52" xfId="0" applyNumberFormat="1" applyFont="1" applyFill="1" applyBorder="1" applyAlignment="1">
      <alignment horizontal="center" vertical="center" wrapText="1"/>
    </xf>
    <xf numFmtId="176" fontId="22" fillId="0" borderId="5" xfId="0" applyNumberFormat="1" applyFont="1" applyBorder="1" applyAlignment="1">
      <alignment horizontal="center" vertical="center" wrapText="1"/>
    </xf>
    <xf numFmtId="176" fontId="35" fillId="0" borderId="37" xfId="0" applyNumberFormat="1" applyFont="1" applyBorder="1" applyAlignment="1">
      <alignment horizontal="center" vertical="center" wrapText="1"/>
    </xf>
    <xf numFmtId="0" fontId="35" fillId="0" borderId="25" xfId="0" applyFont="1" applyBorder="1" applyAlignment="1">
      <alignment horizontal="center" vertical="center" wrapText="1"/>
    </xf>
    <xf numFmtId="0" fontId="39" fillId="0" borderId="26" xfId="0" applyFont="1" applyBorder="1" applyAlignment="1">
      <alignment horizontal="center" vertical="center"/>
    </xf>
    <xf numFmtId="176" fontId="22" fillId="13" borderId="48" xfId="0" applyNumberFormat="1" applyFont="1" applyFill="1" applyBorder="1" applyAlignment="1">
      <alignment horizontal="center" vertical="center" wrapText="1"/>
    </xf>
    <xf numFmtId="176" fontId="35" fillId="13" borderId="49" xfId="0" applyNumberFormat="1" applyFont="1" applyFill="1" applyBorder="1" applyAlignment="1">
      <alignment horizontal="center" vertical="center" wrapText="1"/>
    </xf>
    <xf numFmtId="176" fontId="36" fillId="13" borderId="48" xfId="0" applyNumberFormat="1" applyFont="1" applyFill="1" applyBorder="1" applyAlignment="1">
      <alignment horizontal="center" vertical="center"/>
    </xf>
    <xf numFmtId="176" fontId="22" fillId="13" borderId="51" xfId="0" applyNumberFormat="1" applyFont="1" applyFill="1" applyBorder="1" applyAlignment="1">
      <alignment horizontal="center" vertical="center" wrapText="1"/>
    </xf>
    <xf numFmtId="176" fontId="35" fillId="13" borderId="52" xfId="0" applyNumberFormat="1" applyFont="1" applyFill="1" applyBorder="1" applyAlignment="1">
      <alignment horizontal="center" vertical="center" wrapText="1"/>
    </xf>
    <xf numFmtId="176" fontId="36" fillId="13" borderId="51" xfId="0" applyNumberFormat="1" applyFont="1" applyFill="1" applyBorder="1" applyAlignment="1">
      <alignment horizontal="center" vertical="center"/>
    </xf>
    <xf numFmtId="0" fontId="36" fillId="4" borderId="5" xfId="0" applyFont="1" applyFill="1" applyBorder="1" applyAlignment="1">
      <alignment horizontal="center" vertical="center"/>
    </xf>
    <xf numFmtId="1" fontId="36" fillId="0" borderId="5" xfId="0" applyNumberFormat="1" applyFont="1" applyBorder="1" applyAlignment="1">
      <alignment horizontal="center" vertical="center"/>
    </xf>
    <xf numFmtId="177" fontId="36" fillId="0" borderId="5" xfId="0" applyNumberFormat="1" applyFont="1" applyBorder="1">
      <alignment vertical="center"/>
    </xf>
    <xf numFmtId="0" fontId="36" fillId="0" borderId="37" xfId="0" applyFont="1" applyBorder="1">
      <alignment vertical="center"/>
    </xf>
    <xf numFmtId="0" fontId="36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1" fontId="35" fillId="13" borderId="42" xfId="0" applyNumberFormat="1" applyFont="1" applyFill="1" applyBorder="1" applyAlignment="1">
      <alignment horizontal="center" vertical="center" wrapText="1"/>
    </xf>
    <xf numFmtId="1" fontId="35" fillId="13" borderId="43" xfId="0" applyNumberFormat="1" applyFont="1" applyFill="1" applyBorder="1" applyAlignment="1">
      <alignment horizontal="center" vertical="center" wrapText="1"/>
    </xf>
    <xf numFmtId="176" fontId="20" fillId="13" borderId="0" xfId="0" applyNumberFormat="1" applyFont="1" applyFill="1" applyAlignment="1">
      <alignment horizontal="center" vertical="center"/>
    </xf>
    <xf numFmtId="176" fontId="39" fillId="13" borderId="0" xfId="0" applyNumberFormat="1" applyFont="1" applyFill="1">
      <alignment vertical="center"/>
    </xf>
    <xf numFmtId="176" fontId="40" fillId="13" borderId="0" xfId="0" applyNumberFormat="1" applyFont="1" applyFill="1" applyAlignment="1">
      <alignment horizontal="center" vertical="center" wrapText="1"/>
    </xf>
    <xf numFmtId="176" fontId="36" fillId="13" borderId="0" xfId="0" applyNumberFormat="1" applyFont="1" applyFill="1" applyAlignment="1">
      <alignment horizontal="center" vertical="center" wrapText="1"/>
    </xf>
    <xf numFmtId="1" fontId="40" fillId="13" borderId="0" xfId="0" applyNumberFormat="1" applyFont="1" applyFill="1" applyAlignment="1">
      <alignment horizontal="center" vertical="center" wrapText="1"/>
    </xf>
    <xf numFmtId="176" fontId="35" fillId="13" borderId="42" xfId="0" applyNumberFormat="1" applyFont="1" applyFill="1" applyBorder="1" applyAlignment="1">
      <alignment horizontal="center" vertical="center" wrapText="1"/>
    </xf>
    <xf numFmtId="0" fontId="0" fillId="13" borderId="45" xfId="0" applyFill="1" applyBorder="1">
      <alignment vertical="center"/>
    </xf>
    <xf numFmtId="0" fontId="39" fillId="13" borderId="45" xfId="0" applyFont="1" applyFill="1" applyBorder="1">
      <alignment vertical="center"/>
    </xf>
    <xf numFmtId="0" fontId="39" fillId="13" borderId="46" xfId="0" applyFont="1" applyFill="1" applyBorder="1">
      <alignment vertical="center"/>
    </xf>
    <xf numFmtId="0" fontId="39" fillId="13" borderId="0" xfId="0" applyFont="1" applyFill="1">
      <alignment vertical="center"/>
    </xf>
    <xf numFmtId="0" fontId="39" fillId="13" borderId="43" xfId="0" applyFont="1" applyFill="1" applyBorder="1">
      <alignment vertical="center"/>
    </xf>
    <xf numFmtId="0" fontId="36" fillId="13" borderId="44" xfId="0" applyFont="1" applyFill="1" applyBorder="1" applyAlignment="1">
      <alignment horizontal="left" vertical="center"/>
    </xf>
    <xf numFmtId="0" fontId="39" fillId="13" borderId="44" xfId="0" applyFont="1" applyFill="1" applyBorder="1">
      <alignment vertical="center"/>
    </xf>
    <xf numFmtId="0" fontId="39" fillId="0" borderId="48" xfId="0" applyFont="1" applyBorder="1">
      <alignment vertical="center"/>
    </xf>
    <xf numFmtId="0" fontId="39" fillId="0" borderId="51" xfId="0" applyFont="1" applyBorder="1">
      <alignment vertical="center"/>
    </xf>
    <xf numFmtId="0" fontId="0" fillId="13" borderId="48" xfId="0" applyFill="1" applyBorder="1">
      <alignment vertical="center"/>
    </xf>
    <xf numFmtId="0" fontId="39" fillId="13" borderId="48" xfId="0" applyFont="1" applyFill="1" applyBorder="1">
      <alignment vertical="center"/>
    </xf>
    <xf numFmtId="0" fontId="0" fillId="0" borderId="48" xfId="0" applyBorder="1">
      <alignment vertical="center"/>
    </xf>
    <xf numFmtId="0" fontId="0" fillId="13" borderId="51" xfId="0" applyFill="1" applyBorder="1">
      <alignment vertical="center"/>
    </xf>
    <xf numFmtId="0" fontId="39" fillId="13" borderId="51" xfId="0" applyFont="1" applyFill="1" applyBorder="1">
      <alignment vertical="center"/>
    </xf>
    <xf numFmtId="0" fontId="0" fillId="0" borderId="51" xfId="0" applyBorder="1">
      <alignment vertical="center"/>
    </xf>
    <xf numFmtId="0" fontId="37" fillId="4" borderId="5" xfId="0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176" fontId="37" fillId="0" borderId="5" xfId="0" applyNumberFormat="1" applyFont="1" applyBorder="1" applyAlignment="1">
      <alignment horizontal="center" vertical="center"/>
    </xf>
    <xf numFmtId="176" fontId="37" fillId="0" borderId="5" xfId="0" applyNumberFormat="1" applyFont="1" applyBorder="1" applyAlignment="1">
      <alignment horizontal="center" vertical="center" wrapText="1"/>
    </xf>
    <xf numFmtId="1" fontId="37" fillId="0" borderId="5" xfId="0" applyNumberFormat="1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 wrapText="1"/>
    </xf>
    <xf numFmtId="177" fontId="37" fillId="0" borderId="5" xfId="0" applyNumberFormat="1" applyFont="1" applyBorder="1">
      <alignment vertical="center"/>
    </xf>
    <xf numFmtId="0" fontId="37" fillId="0" borderId="37" xfId="0" applyFont="1" applyBorder="1">
      <alignment vertical="center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1" fontId="45" fillId="13" borderId="47" xfId="0" applyNumberFormat="1" applyFont="1" applyFill="1" applyBorder="1" applyAlignment="1">
      <alignment horizontal="center" vertical="center" wrapText="1"/>
    </xf>
    <xf numFmtId="0" fontId="46" fillId="13" borderId="48" xfId="0" applyFont="1" applyFill="1" applyBorder="1">
      <alignment vertical="center"/>
    </xf>
    <xf numFmtId="1" fontId="45" fillId="13" borderId="48" xfId="0" applyNumberFormat="1" applyFont="1" applyFill="1" applyBorder="1" applyAlignment="1">
      <alignment horizontal="center" vertical="center" wrapText="1"/>
    </xf>
    <xf numFmtId="176" fontId="45" fillId="13" borderId="48" xfId="0" applyNumberFormat="1" applyFont="1" applyFill="1" applyBorder="1" applyAlignment="1">
      <alignment horizontal="center" vertical="center" wrapText="1"/>
    </xf>
    <xf numFmtId="0" fontId="46" fillId="0" borderId="48" xfId="0" applyFont="1" applyBorder="1">
      <alignment vertical="center"/>
    </xf>
    <xf numFmtId="176" fontId="45" fillId="13" borderId="49" xfId="0" applyNumberFormat="1" applyFont="1" applyFill="1" applyBorder="1" applyAlignment="1">
      <alignment horizontal="center" vertical="center" wrapText="1"/>
    </xf>
    <xf numFmtId="1" fontId="45" fillId="13" borderId="50" xfId="0" applyNumberFormat="1" applyFont="1" applyFill="1" applyBorder="1" applyAlignment="1">
      <alignment horizontal="center" vertical="center" wrapText="1"/>
    </xf>
    <xf numFmtId="0" fontId="46" fillId="13" borderId="51" xfId="0" applyFont="1" applyFill="1" applyBorder="1">
      <alignment vertical="center"/>
    </xf>
    <xf numFmtId="1" fontId="45" fillId="13" borderId="51" xfId="0" applyNumberFormat="1" applyFont="1" applyFill="1" applyBorder="1" applyAlignment="1">
      <alignment horizontal="center" vertical="center" wrapText="1"/>
    </xf>
    <xf numFmtId="176" fontId="45" fillId="13" borderId="51" xfId="0" applyNumberFormat="1" applyFont="1" applyFill="1" applyBorder="1" applyAlignment="1">
      <alignment horizontal="center" vertical="center" wrapText="1"/>
    </xf>
    <xf numFmtId="0" fontId="46" fillId="0" borderId="51" xfId="0" applyFont="1" applyBorder="1">
      <alignment vertical="center"/>
    </xf>
    <xf numFmtId="176" fontId="45" fillId="13" borderId="52" xfId="0" applyNumberFormat="1" applyFont="1" applyFill="1" applyBorder="1" applyAlignment="1">
      <alignment horizontal="center" vertical="center" wrapText="1"/>
    </xf>
    <xf numFmtId="1" fontId="45" fillId="0" borderId="47" xfId="0" applyNumberFormat="1" applyFont="1" applyBorder="1" applyAlignment="1">
      <alignment horizontal="center" vertical="center" wrapText="1"/>
    </xf>
    <xf numFmtId="1" fontId="45" fillId="0" borderId="49" xfId="0" applyNumberFormat="1" applyFont="1" applyBorder="1" applyAlignment="1">
      <alignment horizontal="center" vertical="center" wrapText="1"/>
    </xf>
    <xf numFmtId="1" fontId="45" fillId="0" borderId="50" xfId="0" applyNumberFormat="1" applyFont="1" applyBorder="1" applyAlignment="1">
      <alignment horizontal="center" vertical="center" wrapText="1"/>
    </xf>
    <xf numFmtId="1" fontId="45" fillId="0" borderId="52" xfId="0" applyNumberFormat="1" applyFont="1" applyBorder="1" applyAlignment="1">
      <alignment horizontal="center" vertical="center" wrapText="1"/>
    </xf>
    <xf numFmtId="0" fontId="17" fillId="13" borderId="0" xfId="0" applyFont="1" applyFill="1">
      <alignment vertical="center"/>
    </xf>
    <xf numFmtId="0" fontId="19" fillId="13" borderId="0" xfId="0" applyFont="1" applyFill="1">
      <alignment vertical="center"/>
    </xf>
    <xf numFmtId="0" fontId="14" fillId="13" borderId="0" xfId="0" applyFont="1" applyFill="1">
      <alignment vertical="center"/>
    </xf>
    <xf numFmtId="0" fontId="13" fillId="13" borderId="0" xfId="0" applyFont="1" applyFill="1" applyAlignment="1">
      <alignment horizontal="center" vertical="center"/>
    </xf>
    <xf numFmtId="0" fontId="13" fillId="13" borderId="0" xfId="0" applyFont="1" applyFill="1" applyAlignment="1">
      <alignment horizontal="left" vertical="center"/>
    </xf>
    <xf numFmtId="176" fontId="36" fillId="0" borderId="19" xfId="0" applyNumberFormat="1" applyFont="1" applyBorder="1" applyAlignment="1">
      <alignment horizontal="center" vertical="center"/>
    </xf>
    <xf numFmtId="176" fontId="36" fillId="0" borderId="20" xfId="0" applyNumberFormat="1" applyFont="1" applyBorder="1" applyAlignment="1">
      <alignment horizontal="center" vertical="center"/>
    </xf>
    <xf numFmtId="176" fontId="36" fillId="0" borderId="21" xfId="0" applyNumberFormat="1" applyFont="1" applyBorder="1" applyAlignment="1">
      <alignment horizontal="center" vertical="center"/>
    </xf>
    <xf numFmtId="176" fontId="35" fillId="0" borderId="25" xfId="0" applyNumberFormat="1" applyFont="1" applyBorder="1" applyAlignment="1">
      <alignment horizontal="center" vertical="center" wrapText="1"/>
    </xf>
    <xf numFmtId="176" fontId="35" fillId="0" borderId="26" xfId="0" applyNumberFormat="1" applyFont="1" applyBorder="1" applyAlignment="1">
      <alignment horizontal="center" vertical="center" wrapText="1"/>
    </xf>
    <xf numFmtId="176" fontId="36" fillId="0" borderId="13" xfId="0" applyNumberFormat="1" applyFont="1" applyBorder="1" applyAlignment="1">
      <alignment horizontal="center" vertical="center"/>
    </xf>
    <xf numFmtId="176" fontId="36" fillId="0" borderId="14" xfId="0" applyNumberFormat="1" applyFont="1" applyBorder="1" applyAlignment="1">
      <alignment horizontal="center" vertical="center"/>
    </xf>
    <xf numFmtId="176" fontId="36" fillId="0" borderId="15" xfId="0" applyNumberFormat="1" applyFont="1" applyBorder="1" applyAlignment="1">
      <alignment horizontal="center" vertical="center"/>
    </xf>
    <xf numFmtId="1" fontId="35" fillId="13" borderId="53" xfId="0" applyNumberFormat="1" applyFont="1" applyFill="1" applyBorder="1" applyAlignment="1">
      <alignment horizontal="center" vertical="center" wrapText="1"/>
    </xf>
    <xf numFmtId="0" fontId="47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7" fillId="6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7" fillId="5" borderId="1" xfId="0" applyFont="1" applyFill="1" applyBorder="1" applyAlignment="1">
      <alignment horizontal="center" vertical="center"/>
    </xf>
    <xf numFmtId="2" fontId="20" fillId="13" borderId="1" xfId="0" applyNumberFormat="1" applyFont="1" applyFill="1" applyBorder="1" applyAlignment="1">
      <alignment horizontal="center" vertical="center"/>
    </xf>
    <xf numFmtId="2" fontId="0" fillId="0" borderId="0" xfId="0" applyNumberFormat="1">
      <alignment vertical="center"/>
    </xf>
    <xf numFmtId="2" fontId="36" fillId="0" borderId="17" xfId="0" applyNumberFormat="1" applyFont="1" applyBorder="1" applyAlignment="1">
      <alignment horizontal="center" vertical="center"/>
    </xf>
    <xf numFmtId="2" fontId="36" fillId="0" borderId="18" xfId="0" applyNumberFormat="1" applyFont="1" applyBorder="1" applyAlignment="1">
      <alignment horizontal="center" vertical="center"/>
    </xf>
    <xf numFmtId="2" fontId="35" fillId="3" borderId="25" xfId="0" applyNumberFormat="1" applyFont="1" applyFill="1" applyBorder="1" applyAlignment="1">
      <alignment horizontal="center" vertical="center" wrapText="1"/>
    </xf>
    <xf numFmtId="2" fontId="35" fillId="3" borderId="26" xfId="0" applyNumberFormat="1" applyFont="1" applyFill="1" applyBorder="1" applyAlignment="1">
      <alignment horizontal="center" vertical="center" wrapText="1"/>
    </xf>
    <xf numFmtId="2" fontId="22" fillId="0" borderId="18" xfId="0" applyNumberFormat="1" applyFont="1" applyBorder="1" applyAlignment="1">
      <alignment horizontal="center" vertical="center" wrapText="1"/>
    </xf>
    <xf numFmtId="2" fontId="36" fillId="0" borderId="25" xfId="0" applyNumberFormat="1" applyFont="1" applyBorder="1" applyAlignment="1">
      <alignment horizontal="center" vertical="center"/>
    </xf>
    <xf numFmtId="2" fontId="22" fillId="0" borderId="26" xfId="0" applyNumberFormat="1" applyFont="1" applyBorder="1" applyAlignment="1">
      <alignment horizontal="center" vertical="center" wrapText="1"/>
    </xf>
    <xf numFmtId="2" fontId="36" fillId="0" borderId="26" xfId="0" applyNumberFormat="1" applyFont="1" applyBorder="1" applyAlignment="1">
      <alignment horizontal="center" vertical="center"/>
    </xf>
    <xf numFmtId="2" fontId="37" fillId="0" borderId="17" xfId="0" applyNumberFormat="1" applyFont="1" applyBorder="1" applyAlignment="1">
      <alignment horizontal="center" vertical="center"/>
    </xf>
    <xf numFmtId="2" fontId="37" fillId="0" borderId="18" xfId="0" applyNumberFormat="1" applyFont="1" applyBorder="1" applyAlignment="1">
      <alignment horizontal="center" vertical="center"/>
    </xf>
    <xf numFmtId="2" fontId="26" fillId="0" borderId="18" xfId="0" applyNumberFormat="1" applyFont="1" applyBorder="1" applyAlignment="1">
      <alignment horizontal="center" vertical="center" wrapText="1"/>
    </xf>
    <xf numFmtId="2" fontId="37" fillId="0" borderId="25" xfId="0" applyNumberFormat="1" applyFont="1" applyBorder="1" applyAlignment="1">
      <alignment horizontal="center" vertical="center"/>
    </xf>
    <xf numFmtId="2" fontId="37" fillId="0" borderId="26" xfId="0" applyNumberFormat="1" applyFont="1" applyBorder="1" applyAlignment="1">
      <alignment horizontal="center" vertical="center"/>
    </xf>
    <xf numFmtId="2" fontId="35" fillId="3" borderId="5" xfId="0" applyNumberFormat="1" applyFont="1" applyFill="1" applyBorder="1" applyAlignment="1">
      <alignment horizontal="center" vertical="center" wrapText="1"/>
    </xf>
    <xf numFmtId="2" fontId="36" fillId="0" borderId="5" xfId="0" applyNumberFormat="1" applyFont="1" applyBorder="1" applyAlignment="1">
      <alignment horizontal="center" vertical="center"/>
    </xf>
    <xf numFmtId="2" fontId="37" fillId="0" borderId="1" xfId="0" applyNumberFormat="1" applyFont="1" applyBorder="1" applyAlignment="1">
      <alignment horizontal="center" vertical="center"/>
    </xf>
    <xf numFmtId="2" fontId="37" fillId="0" borderId="5" xfId="0" applyNumberFormat="1" applyFont="1" applyBorder="1" applyAlignment="1">
      <alignment horizontal="center" vertical="center"/>
    </xf>
    <xf numFmtId="2" fontId="35" fillId="13" borderId="47" xfId="0" applyNumberFormat="1" applyFont="1" applyFill="1" applyBorder="1" applyAlignment="1">
      <alignment horizontal="center" vertical="center" wrapText="1"/>
    </xf>
    <xf numFmtId="2" fontId="35" fillId="13" borderId="50" xfId="0" applyNumberFormat="1" applyFont="1" applyFill="1" applyBorder="1" applyAlignment="1">
      <alignment horizontal="center" vertical="center" wrapText="1"/>
    </xf>
    <xf numFmtId="2" fontId="35" fillId="13" borderId="48" xfId="0" applyNumberFormat="1" applyFont="1" applyFill="1" applyBorder="1" applyAlignment="1">
      <alignment horizontal="center" vertical="center" wrapText="1"/>
    </xf>
    <xf numFmtId="2" fontId="35" fillId="13" borderId="51" xfId="0" applyNumberFormat="1" applyFont="1" applyFill="1" applyBorder="1" applyAlignment="1">
      <alignment horizontal="center" vertical="center" wrapText="1"/>
    </xf>
    <xf numFmtId="2" fontId="35" fillId="13" borderId="49" xfId="0" applyNumberFormat="1" applyFont="1" applyFill="1" applyBorder="1" applyAlignment="1">
      <alignment horizontal="center" vertical="center" wrapText="1"/>
    </xf>
    <xf numFmtId="2" fontId="35" fillId="13" borderId="52" xfId="0" applyNumberFormat="1" applyFont="1" applyFill="1" applyBorder="1" applyAlignment="1">
      <alignment horizontal="center" vertical="center" wrapText="1"/>
    </xf>
    <xf numFmtId="2" fontId="36" fillId="13" borderId="48" xfId="0" applyNumberFormat="1" applyFont="1" applyFill="1" applyBorder="1" applyAlignment="1">
      <alignment horizontal="center" vertical="center"/>
    </xf>
    <xf numFmtId="2" fontId="36" fillId="13" borderId="51" xfId="0" applyNumberFormat="1" applyFont="1" applyFill="1" applyBorder="1" applyAlignment="1">
      <alignment horizontal="center" vertical="center"/>
    </xf>
    <xf numFmtId="2" fontId="45" fillId="13" borderId="47" xfId="0" applyNumberFormat="1" applyFont="1" applyFill="1" applyBorder="1" applyAlignment="1">
      <alignment horizontal="center" vertical="center" wrapText="1"/>
    </xf>
    <xf numFmtId="2" fontId="39" fillId="13" borderId="48" xfId="0" applyNumberFormat="1" applyFont="1" applyFill="1" applyBorder="1">
      <alignment vertical="center"/>
    </xf>
    <xf numFmtId="2" fontId="45" fillId="13" borderId="50" xfId="0" applyNumberFormat="1" applyFont="1" applyFill="1" applyBorder="1" applyAlignment="1">
      <alignment horizontal="center" vertical="center" wrapText="1"/>
    </xf>
    <xf numFmtId="2" fontId="39" fillId="13" borderId="51" xfId="0" applyNumberFormat="1" applyFont="1" applyFill="1" applyBorder="1">
      <alignment vertical="center"/>
    </xf>
    <xf numFmtId="2" fontId="45" fillId="0" borderId="47" xfId="0" applyNumberFormat="1" applyFont="1" applyBorder="1" applyAlignment="1">
      <alignment horizontal="center" vertical="center" wrapText="1"/>
    </xf>
    <xf numFmtId="2" fontId="46" fillId="0" borderId="48" xfId="0" applyNumberFormat="1" applyFont="1" applyBorder="1">
      <alignment vertical="center"/>
    </xf>
    <xf numFmtId="2" fontId="45" fillId="0" borderId="50" xfId="0" applyNumberFormat="1" applyFont="1" applyBorder="1" applyAlignment="1">
      <alignment horizontal="center" vertical="center" wrapText="1"/>
    </xf>
    <xf numFmtId="2" fontId="46" fillId="0" borderId="51" xfId="0" applyNumberFormat="1" applyFont="1" applyBorder="1">
      <alignment vertical="center"/>
    </xf>
    <xf numFmtId="2" fontId="45" fillId="0" borderId="49" xfId="0" applyNumberFormat="1" applyFont="1" applyBorder="1" applyAlignment="1">
      <alignment horizontal="center" vertical="center" wrapText="1"/>
    </xf>
    <xf numFmtId="2" fontId="45" fillId="0" borderId="52" xfId="0" applyNumberFormat="1" applyFont="1" applyBorder="1" applyAlignment="1">
      <alignment horizontal="center" vertical="center" wrapText="1"/>
    </xf>
    <xf numFmtId="1" fontId="35" fillId="0" borderId="25" xfId="0" applyNumberFormat="1" applyFont="1" applyBorder="1" applyAlignment="1">
      <alignment horizontal="center" vertical="center" wrapText="1"/>
    </xf>
    <xf numFmtId="1" fontId="40" fillId="0" borderId="5" xfId="0" applyNumberFormat="1" applyFont="1" applyBorder="1" applyAlignment="1">
      <alignment horizontal="center" vertical="center" wrapText="1"/>
    </xf>
    <xf numFmtId="2" fontId="35" fillId="0" borderId="25" xfId="0" applyNumberFormat="1" applyFont="1" applyBorder="1" applyAlignment="1">
      <alignment horizontal="center" vertical="center" wrapText="1"/>
    </xf>
    <xf numFmtId="2" fontId="35" fillId="0" borderId="5" xfId="0" applyNumberFormat="1" applyFont="1" applyBorder="1" applyAlignment="1">
      <alignment horizontal="center" vertical="center" wrapText="1"/>
    </xf>
    <xf numFmtId="2" fontId="35" fillId="0" borderId="26" xfId="0" applyNumberFormat="1" applyFont="1" applyBorder="1" applyAlignment="1">
      <alignment horizontal="center" vertical="center" wrapText="1"/>
    </xf>
    <xf numFmtId="0" fontId="51" fillId="0" borderId="8" xfId="0" applyFont="1" applyBorder="1" applyAlignment="1">
      <alignment horizontal="center" vertical="top" wrapText="1"/>
    </xf>
    <xf numFmtId="1" fontId="49" fillId="0" borderId="4" xfId="0" applyNumberFormat="1" applyFont="1" applyBorder="1" applyAlignment="1">
      <alignment horizontal="center" vertical="center" wrapText="1"/>
    </xf>
    <xf numFmtId="1" fontId="40" fillId="0" borderId="4" xfId="0" applyNumberFormat="1" applyFont="1" applyBorder="1" applyAlignment="1">
      <alignment horizontal="center" vertical="center" wrapText="1"/>
    </xf>
    <xf numFmtId="1" fontId="40" fillId="0" borderId="12" xfId="0" applyNumberFormat="1" applyFont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/>
    </xf>
    <xf numFmtId="0" fontId="49" fillId="0" borderId="12" xfId="0" applyFont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" fontId="50" fillId="0" borderId="4" xfId="0" applyNumberFormat="1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51" fillId="2" borderId="1" xfId="0" applyFont="1" applyFill="1" applyBorder="1" applyAlignment="1">
      <alignment horizontal="center" vertical="top" wrapText="1"/>
    </xf>
    <xf numFmtId="1" fontId="40" fillId="2" borderId="1" xfId="0" applyNumberFormat="1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2" fontId="40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51" fillId="2" borderId="4" xfId="0" applyFont="1" applyFill="1" applyBorder="1" applyAlignment="1">
      <alignment horizontal="center" vertical="top" wrapText="1"/>
    </xf>
    <xf numFmtId="0" fontId="48" fillId="2" borderId="4" xfId="0" applyFont="1" applyFill="1" applyBorder="1" applyAlignment="1">
      <alignment horizontal="center" vertical="center"/>
    </xf>
    <xf numFmtId="1" fontId="35" fillId="0" borderId="26" xfId="0" applyNumberFormat="1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 wrapText="1"/>
    </xf>
    <xf numFmtId="0" fontId="37" fillId="0" borderId="21" xfId="0" applyFont="1" applyBorder="1" applyAlignment="1">
      <alignment horizontal="center" vertical="center"/>
    </xf>
    <xf numFmtId="2" fontId="35" fillId="2" borderId="1" xfId="0" applyNumberFormat="1" applyFont="1" applyFill="1" applyBorder="1" applyAlignment="1">
      <alignment horizontal="center" vertical="center" wrapText="1"/>
    </xf>
    <xf numFmtId="2" fontId="35" fillId="0" borderId="17" xfId="0" applyNumberFormat="1" applyFont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18" xfId="0" applyNumberFormat="1" applyFont="1" applyBorder="1" applyAlignment="1">
      <alignment horizontal="center" vertical="center"/>
    </xf>
    <xf numFmtId="2" fontId="35" fillId="2" borderId="1" xfId="0" applyNumberFormat="1" applyFont="1" applyFill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0" borderId="5" xfId="0" applyNumberFormat="1" applyFont="1" applyBorder="1" applyAlignment="1">
      <alignment horizontal="center" vertical="center"/>
    </xf>
    <xf numFmtId="2" fontId="35" fillId="0" borderId="26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Alignment="1">
      <alignment horizontal="center" vertical="center"/>
    </xf>
    <xf numFmtId="176" fontId="35" fillId="0" borderId="19" xfId="0" applyNumberFormat="1" applyFont="1" applyBorder="1" applyAlignment="1">
      <alignment horizontal="center" vertical="center" wrapText="1"/>
    </xf>
    <xf numFmtId="176" fontId="35" fillId="0" borderId="20" xfId="0" applyNumberFormat="1" applyFont="1" applyBorder="1" applyAlignment="1">
      <alignment horizontal="center" vertical="center" wrapText="1"/>
    </xf>
    <xf numFmtId="176" fontId="35" fillId="0" borderId="21" xfId="0" applyNumberFormat="1" applyFont="1" applyBorder="1" applyAlignment="1">
      <alignment horizontal="center" vertical="center" wrapText="1"/>
    </xf>
    <xf numFmtId="0" fontId="33" fillId="14" borderId="26" xfId="0" applyFont="1" applyFill="1" applyBorder="1" applyAlignment="1">
      <alignment horizontal="center" vertical="top" wrapText="1"/>
    </xf>
    <xf numFmtId="0" fontId="35" fillId="8" borderId="18" xfId="0" applyFont="1" applyFill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35" fillId="5" borderId="18" xfId="0" applyFont="1" applyFill="1" applyBorder="1" applyAlignment="1">
      <alignment horizontal="center" vertical="center" wrapText="1"/>
    </xf>
    <xf numFmtId="0" fontId="35" fillId="5" borderId="26" xfId="0" applyFont="1" applyFill="1" applyBorder="1" applyAlignment="1">
      <alignment horizontal="center" vertical="center" wrapText="1"/>
    </xf>
    <xf numFmtId="0" fontId="35" fillId="4" borderId="18" xfId="0" applyFont="1" applyFill="1" applyBorder="1" applyAlignment="1">
      <alignment horizontal="center" vertical="center"/>
    </xf>
    <xf numFmtId="0" fontId="36" fillId="4" borderId="18" xfId="0" applyFont="1" applyFill="1" applyBorder="1" applyAlignment="1">
      <alignment horizontal="center" vertical="center"/>
    </xf>
    <xf numFmtId="0" fontId="36" fillId="4" borderId="26" xfId="0" applyFont="1" applyFill="1" applyBorder="1" applyAlignment="1">
      <alignment horizontal="center" vertical="center"/>
    </xf>
    <xf numFmtId="0" fontId="37" fillId="8" borderId="54" xfId="0" applyFont="1" applyFill="1" applyBorder="1" applyAlignment="1">
      <alignment horizontal="center" vertical="center" wrapText="1"/>
    </xf>
    <xf numFmtId="0" fontId="37" fillId="5" borderId="54" xfId="0" applyFont="1" applyFill="1" applyBorder="1" applyAlignment="1">
      <alignment horizontal="center" vertical="center" wrapText="1"/>
    </xf>
    <xf numFmtId="0" fontId="37" fillId="4" borderId="18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>
      <alignment vertical="center"/>
    </xf>
    <xf numFmtId="0" fontId="39" fillId="2" borderId="1" xfId="0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/>
    </xf>
    <xf numFmtId="2" fontId="22" fillId="2" borderId="1" xfId="0" applyNumberFormat="1" applyFont="1" applyFill="1" applyBorder="1" applyAlignment="1">
      <alignment horizontal="center" vertical="center" wrapText="1"/>
    </xf>
    <xf numFmtId="2" fontId="39" fillId="2" borderId="1" xfId="0" applyNumberFormat="1" applyFont="1" applyFill="1" applyBorder="1" applyAlignment="1">
      <alignment horizontal="center" vertical="center"/>
    </xf>
    <xf numFmtId="2" fontId="52" fillId="2" borderId="1" xfId="0" applyNumberFormat="1" applyFont="1" applyFill="1" applyBorder="1" applyAlignment="1">
      <alignment horizontal="center" vertical="center"/>
    </xf>
    <xf numFmtId="0" fontId="33" fillId="14" borderId="37" xfId="0" applyFont="1" applyFill="1" applyBorder="1" applyAlignment="1">
      <alignment horizontal="center" vertical="top" wrapText="1"/>
    </xf>
    <xf numFmtId="0" fontId="35" fillId="8" borderId="2" xfId="0" applyFont="1" applyFill="1" applyBorder="1" applyAlignment="1">
      <alignment horizontal="center" vertical="center" wrapText="1"/>
    </xf>
    <xf numFmtId="0" fontId="35" fillId="8" borderId="37" xfId="0" applyFont="1" applyFill="1" applyBorder="1" applyAlignment="1">
      <alignment horizontal="center" vertical="center" wrapText="1"/>
    </xf>
    <xf numFmtId="0" fontId="35" fillId="5" borderId="2" xfId="0" applyFont="1" applyFill="1" applyBorder="1" applyAlignment="1">
      <alignment horizontal="center" vertical="center" wrapText="1"/>
    </xf>
    <xf numFmtId="0" fontId="35" fillId="5" borderId="37" xfId="0" applyFont="1" applyFill="1" applyBorder="1" applyAlignment="1">
      <alignment horizontal="center" vertical="center" wrapText="1"/>
    </xf>
    <xf numFmtId="0" fontId="35" fillId="4" borderId="2" xfId="0" applyFont="1" applyFill="1" applyBorder="1" applyAlignment="1">
      <alignment horizontal="center" vertical="center"/>
    </xf>
    <xf numFmtId="0" fontId="36" fillId="4" borderId="2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7" fillId="8" borderId="38" xfId="0" applyFont="1" applyFill="1" applyBorder="1" applyAlignment="1">
      <alignment horizontal="center" vertical="center" wrapText="1"/>
    </xf>
    <xf numFmtId="0" fontId="37" fillId="5" borderId="38" xfId="0" applyFont="1" applyFill="1" applyBorder="1" applyAlignment="1">
      <alignment horizontal="center" vertical="center" wrapText="1"/>
    </xf>
    <xf numFmtId="0" fontId="37" fillId="4" borderId="2" xfId="0" applyFont="1" applyFill="1" applyBorder="1" applyAlignment="1">
      <alignment horizontal="center" vertical="center"/>
    </xf>
    <xf numFmtId="0" fontId="37" fillId="4" borderId="37" xfId="0" applyFont="1" applyFill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2" fontId="22" fillId="0" borderId="5" xfId="0" applyNumberFormat="1" applyFont="1" applyBorder="1" applyAlignment="1">
      <alignment horizontal="center" vertical="center" wrapText="1"/>
    </xf>
    <xf numFmtId="2" fontId="20" fillId="13" borderId="5" xfId="0" applyNumberFormat="1" applyFont="1" applyFill="1" applyBorder="1" applyAlignment="1">
      <alignment horizontal="center" vertical="center"/>
    </xf>
    <xf numFmtId="0" fontId="47" fillId="8" borderId="7" xfId="0" applyFont="1" applyFill="1" applyBorder="1" applyAlignment="1">
      <alignment horizontal="center" vertical="center"/>
    </xf>
    <xf numFmtId="2" fontId="20" fillId="10" borderId="14" xfId="0" applyNumberFormat="1" applyFont="1" applyFill="1" applyBorder="1" applyAlignment="1">
      <alignment horizontal="center" vertical="center"/>
    </xf>
    <xf numFmtId="0" fontId="20" fillId="13" borderId="14" xfId="0" applyFont="1" applyFill="1" applyBorder="1">
      <alignment vertical="center"/>
    </xf>
    <xf numFmtId="2" fontId="20" fillId="10" borderId="15" xfId="0" applyNumberFormat="1" applyFont="1" applyFill="1" applyBorder="1" applyAlignment="1">
      <alignment horizontal="center" vertical="center"/>
    </xf>
    <xf numFmtId="2" fontId="20" fillId="0" borderId="20" xfId="0" applyNumberFormat="1" applyFont="1" applyBorder="1" applyAlignment="1">
      <alignment horizontal="center" vertical="center"/>
    </xf>
    <xf numFmtId="0" fontId="0" fillId="0" borderId="20" xfId="0" applyBorder="1">
      <alignment vertical="center"/>
    </xf>
    <xf numFmtId="2" fontId="20" fillId="0" borderId="21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0" fillId="13" borderId="5" xfId="0" applyFont="1" applyFill="1" applyBorder="1" applyAlignment="1">
      <alignment horizontal="center" vertical="center"/>
    </xf>
    <xf numFmtId="176" fontId="26" fillId="10" borderId="15" xfId="0" applyNumberFormat="1" applyFont="1" applyFill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0" fillId="0" borderId="7" xfId="0" applyBorder="1">
      <alignment vertical="center"/>
    </xf>
    <xf numFmtId="176" fontId="20" fillId="0" borderId="5" xfId="0" applyNumberFormat="1" applyFont="1" applyBorder="1" applyAlignment="1">
      <alignment horizontal="center" vertical="center"/>
    </xf>
    <xf numFmtId="2" fontId="26" fillId="10" borderId="15" xfId="0" applyNumberFormat="1" applyFont="1" applyFill="1" applyBorder="1" applyAlignment="1">
      <alignment horizontal="center" vertical="center"/>
    </xf>
    <xf numFmtId="2" fontId="20" fillId="0" borderId="0" xfId="0" applyNumberFormat="1" applyFont="1">
      <alignment vertical="center"/>
    </xf>
    <xf numFmtId="0" fontId="33" fillId="15" borderId="0" xfId="0" applyFont="1" applyFill="1" applyAlignment="1">
      <alignment horizontal="center" vertical="top" wrapText="1"/>
    </xf>
    <xf numFmtId="181" fontId="0" fillId="0" borderId="0" xfId="0" applyNumberFormat="1">
      <alignment vertical="center"/>
    </xf>
    <xf numFmtId="0" fontId="53" fillId="2" borderId="1" xfId="0" applyFont="1" applyFill="1" applyBorder="1" applyAlignment="1">
      <alignment horizontal="center"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10" borderId="2" xfId="0" applyFont="1" applyFill="1" applyBorder="1" applyAlignment="1">
      <alignment horizontal="left" vertical="center"/>
    </xf>
    <xf numFmtId="0" fontId="13" fillId="10" borderId="3" xfId="0" applyFont="1" applyFill="1" applyBorder="1" applyAlignment="1">
      <alignment horizontal="left" vertical="center"/>
    </xf>
    <xf numFmtId="0" fontId="13" fillId="10" borderId="4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3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2" fillId="9" borderId="29" xfId="0" applyFont="1" applyFill="1" applyBorder="1" applyAlignment="1">
      <alignment horizontal="center" vertical="center" wrapText="1"/>
    </xf>
    <xf numFmtId="0" fontId="22" fillId="9" borderId="30" xfId="0" applyFont="1" applyFill="1" applyBorder="1" applyAlignment="1">
      <alignment horizontal="center" vertical="center" wrapText="1"/>
    </xf>
    <xf numFmtId="0" fontId="22" fillId="9" borderId="28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47407388408697"/>
          <c:y val="4.4400332373766366E-2"/>
          <c:w val="0.79414381834192538"/>
          <c:h val="0.73974996699559559"/>
        </c:manualLayout>
      </c:layout>
      <c:scatterChart>
        <c:scatterStyle val="lineMarker"/>
        <c:varyColors val="0"/>
        <c:ser>
          <c:idx val="0"/>
          <c:order val="0"/>
          <c:tx>
            <c:v>B1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'PG-102 FPG_Insuline_data'!$BF$2:$BL$2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28</c:v>
                </c:pt>
                <c:pt idx="3">
                  <c:v>31</c:v>
                </c:pt>
                <c:pt idx="4">
                  <c:v>36</c:v>
                </c:pt>
                <c:pt idx="5">
                  <c:v>43</c:v>
                </c:pt>
                <c:pt idx="6">
                  <c:v>57</c:v>
                </c:pt>
              </c:numCache>
            </c:numRef>
          </c:xVal>
          <c:yVal>
            <c:numRef>
              <c:f>'PG-102 FPG_Insuline_data'!$BF$10:$BL$10</c:f>
              <c:numCache>
                <c:formatCode>0.0</c:formatCode>
                <c:ptCount val="7"/>
                <c:pt idx="0">
                  <c:v>0</c:v>
                </c:pt>
                <c:pt idx="1">
                  <c:v>61.905899999999995</c:v>
                </c:pt>
                <c:pt idx="2">
                  <c:v>5.7399999999996253E-2</c:v>
                </c:pt>
                <c:pt idx="3">
                  <c:v>31.813949999999998</c:v>
                </c:pt>
                <c:pt idx="4">
                  <c:v>31.311699999999995</c:v>
                </c:pt>
                <c:pt idx="5">
                  <c:v>26.360949999999992</c:v>
                </c:pt>
                <c:pt idx="6">
                  <c:v>4.3480499999999989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7-477E-A837-D7BEE64CDAF2}"/>
            </c:ext>
          </c:extLst>
        </c:ser>
        <c:ser>
          <c:idx val="1"/>
          <c:order val="1"/>
          <c:tx>
            <c:v>B2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'PG-102 FPG_Insuline_data'!$BF$2:$BL$2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28</c:v>
                </c:pt>
                <c:pt idx="3">
                  <c:v>31</c:v>
                </c:pt>
                <c:pt idx="4">
                  <c:v>36</c:v>
                </c:pt>
                <c:pt idx="5">
                  <c:v>43</c:v>
                </c:pt>
                <c:pt idx="6">
                  <c:v>57</c:v>
                </c:pt>
              </c:numCache>
            </c:numRef>
          </c:xVal>
          <c:yVal>
            <c:numRef>
              <c:f>'PG-102 FPG_Insuline_data'!$BF$19:$BL$19</c:f>
              <c:numCache>
                <c:formatCode>0.0</c:formatCode>
                <c:ptCount val="7"/>
                <c:pt idx="0">
                  <c:v>0</c:v>
                </c:pt>
                <c:pt idx="1">
                  <c:v>49.55533333333333</c:v>
                </c:pt>
                <c:pt idx="2">
                  <c:v>21.560874999999999</c:v>
                </c:pt>
                <c:pt idx="3">
                  <c:v>2.9297916666666701</c:v>
                </c:pt>
                <c:pt idx="4">
                  <c:v>24.383041666666667</c:v>
                </c:pt>
                <c:pt idx="5">
                  <c:v>19.86279166666667</c:v>
                </c:pt>
                <c:pt idx="6">
                  <c:v>18.643041666666665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7-477E-A837-D7BEE64CDAF2}"/>
            </c:ext>
          </c:extLst>
        </c:ser>
        <c:ser>
          <c:idx val="2"/>
          <c:order val="2"/>
          <c:tx>
            <c:v>B3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'PG-102 FPG_Insuline_data'!$BF$2:$BL$2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28</c:v>
                </c:pt>
                <c:pt idx="3">
                  <c:v>31</c:v>
                </c:pt>
                <c:pt idx="4">
                  <c:v>36</c:v>
                </c:pt>
                <c:pt idx="5">
                  <c:v>43</c:v>
                </c:pt>
                <c:pt idx="6">
                  <c:v>57</c:v>
                </c:pt>
              </c:numCache>
            </c:numRef>
          </c:xVal>
          <c:yVal>
            <c:numRef>
              <c:f>'PG-102 FPG_Insuline_data'!$BF$28:$BK$28</c:f>
              <c:numCache>
                <c:formatCode>0.0</c:formatCode>
                <c:ptCount val="6"/>
                <c:pt idx="0">
                  <c:v>0</c:v>
                </c:pt>
                <c:pt idx="1">
                  <c:v>46.374416666666662</c:v>
                </c:pt>
                <c:pt idx="2">
                  <c:v>46.505958333333332</c:v>
                </c:pt>
                <c:pt idx="3">
                  <c:v>4.0299583333333331</c:v>
                </c:pt>
                <c:pt idx="4">
                  <c:v>8.8730833333333283</c:v>
                </c:pt>
                <c:pt idx="5">
                  <c:v>24.490666666666669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B7-477E-A837-D7BEE64CDAF2}"/>
            </c:ext>
          </c:extLst>
        </c:ser>
        <c:ser>
          <c:idx val="3"/>
          <c:order val="3"/>
          <c:tx>
            <c:v>Placebo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'PG-102 FPG_Insuline_data'!$BF$2:$BL$2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28</c:v>
                </c:pt>
                <c:pt idx="3">
                  <c:v>31</c:v>
                </c:pt>
                <c:pt idx="4">
                  <c:v>36</c:v>
                </c:pt>
                <c:pt idx="5">
                  <c:v>43</c:v>
                </c:pt>
                <c:pt idx="6">
                  <c:v>57</c:v>
                </c:pt>
              </c:numCache>
            </c:numRef>
          </c:xVal>
          <c:yVal>
            <c:numRef>
              <c:f>'PG-102 FPG_Insuline_data'!$BF$38:$BL$38</c:f>
              <c:numCache>
                <c:formatCode>0.0</c:formatCode>
                <c:ptCount val="7"/>
                <c:pt idx="0">
                  <c:v>0</c:v>
                </c:pt>
                <c:pt idx="1">
                  <c:v>23.581833333333332</c:v>
                </c:pt>
                <c:pt idx="2">
                  <c:v>20.879250000000003</c:v>
                </c:pt>
                <c:pt idx="3">
                  <c:v>15.246874999999998</c:v>
                </c:pt>
                <c:pt idx="4">
                  <c:v>9.7819166666666693</c:v>
                </c:pt>
                <c:pt idx="5">
                  <c:v>50.093458333333331</c:v>
                </c:pt>
                <c:pt idx="6">
                  <c:v>39.1755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B7-477E-A837-D7BEE64CD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82191"/>
        <c:axId val="1155180751"/>
      </c:scatterChart>
      <c:valAx>
        <c:axId val="115518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Study day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155180751"/>
        <c:crosses val="autoZero"/>
        <c:crossBetween val="midCat"/>
      </c:valAx>
      <c:valAx>
        <c:axId val="11551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Fasting insulin (pmol/L)</a:t>
                </a:r>
              </a:p>
              <a:p>
                <a:pPr>
                  <a:defRPr/>
                </a:pPr>
                <a:r>
                  <a:rPr lang="en-US" altLang="ko-KR"/>
                  <a:t>Change from baseline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#,##0_ 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15518219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9507006249625967"/>
          <c:y val="5.788793317160678E-2"/>
          <c:w val="0.15932733164054819"/>
          <c:h val="0.22419578272409091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2E-4AE1-B4FC-E945F34349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72E-4AE1-B4FC-E945F343493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2E-4AE1-B4FC-E945F343493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72E-4AE1-B4FC-E945F343493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2E-4AE1-B4FC-E945F343493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2E-4AE1-B4FC-E945F343493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72E-4AE1-B4FC-E945F343493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72E-4AE1-B4FC-E945F343493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72E-4AE1-B4FC-E945F343493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72E-4AE1-B4FC-E945F343493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72E-4AE1-B4FC-E945F3434935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72E-4AE1-B4FC-E945F3434935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72E-4AE1-B4FC-E945F3434935}"/>
              </c:ext>
            </c:extLst>
          </c:dPt>
          <c:dPt>
            <c:idx val="16"/>
            <c:invertIfNegative val="0"/>
            <c:bubble3D val="0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72E-4AE1-B4FC-E945F3434935}"/>
              </c:ext>
            </c:extLst>
          </c:dPt>
          <c:dPt>
            <c:idx val="17"/>
            <c:invertIfNegative val="0"/>
            <c:bubble3D val="0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72E-4AE1-B4FC-E945F343493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F73-4771-A161-D6216BEE644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CF73-4771-A161-D6216BEE644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F73-4771-A161-D6216BEE644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CF73-4771-A161-D6216BEE644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F73-4771-A161-D6216BEE644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72E-4AE1-B4FC-E945F3434935}"/>
              </c:ext>
            </c:extLst>
          </c:dPt>
          <c:dPt>
            <c:idx val="31"/>
            <c:invertIfNegative val="0"/>
            <c:bubble3D val="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E1B-41D7-84AF-6EBD36022DD9}"/>
              </c:ext>
            </c:extLst>
          </c:dPt>
          <c:dPt>
            <c:idx val="32"/>
            <c:invertIfNegative val="0"/>
            <c:bubble3D val="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E1B-41D7-84AF-6EBD36022DD9}"/>
              </c:ext>
            </c:extLst>
          </c:dPt>
          <c:dPt>
            <c:idx val="33"/>
            <c:invertIfNegative val="0"/>
            <c:bubble3D val="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1DA-4057-A0ED-CEF904BCCB3D}"/>
              </c:ext>
            </c:extLst>
          </c:dPt>
          <c:errBars>
            <c:errBarType val="plus"/>
            <c:errValType val="cust"/>
            <c:noEndCap val="0"/>
            <c:plus>
              <c:numRef>
                <c:f>'경쟁약물, PG-102 OGTT data'!$G$4:$G$37</c:f>
                <c:numCache>
                  <c:formatCode>General</c:formatCode>
                  <c:ptCount val="34"/>
                  <c:pt idx="7">
                    <c:v>62.825384132956643</c:v>
                  </c:pt>
                  <c:pt idx="8">
                    <c:v>37.426330093027076</c:v>
                  </c:pt>
                  <c:pt idx="9">
                    <c:v>26.733092923590256</c:v>
                  </c:pt>
                  <c:pt idx="10">
                    <c:v>29.403786453432794</c:v>
                  </c:pt>
                  <c:pt idx="11">
                    <c:v>24.05716786871438</c:v>
                  </c:pt>
                  <c:pt idx="12">
                    <c:v>22.723128985053698</c:v>
                  </c:pt>
                  <c:pt idx="18">
                    <c:v>70.290537748474364</c:v>
                  </c:pt>
                  <c:pt idx="19">
                    <c:v>16.921426259824155</c:v>
                  </c:pt>
                  <c:pt idx="20">
                    <c:v>32.706049389473506</c:v>
                  </c:pt>
                  <c:pt idx="21">
                    <c:v>34.612276242204409</c:v>
                  </c:pt>
                  <c:pt idx="22">
                    <c:v>47.893799181104946</c:v>
                  </c:pt>
                  <c:pt idx="23">
                    <c:v>29.049865174672565</c:v>
                  </c:pt>
                  <c:pt idx="24">
                    <c:v>35.405277384404933</c:v>
                  </c:pt>
                  <c:pt idx="30">
                    <c:v>68.082920031385328</c:v>
                  </c:pt>
                  <c:pt idx="31">
                    <c:v>30.067806704181201</c:v>
                  </c:pt>
                  <c:pt idx="32">
                    <c:v>30.616123203306138</c:v>
                  </c:pt>
                  <c:pt idx="33">
                    <c:v>19.986261948315068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'경쟁약물, PG-102 OGTT data'!$A$4:$C$37</c:f>
              <c:multiLvlStrCache>
                <c:ptCount val="34"/>
                <c:lvl>
                  <c:pt idx="0">
                    <c:v>0</c:v>
                  </c:pt>
                  <c:pt idx="1">
                    <c:v>0.1</c:v>
                  </c:pt>
                  <c:pt idx="2">
                    <c:v>0.3</c:v>
                  </c:pt>
                  <c:pt idx="3">
                    <c:v>1</c:v>
                  </c:pt>
                  <c:pt idx="4">
                    <c:v>3</c:v>
                  </c:pt>
                  <c:pt idx="5">
                    <c:v>6</c:v>
                  </c:pt>
                  <c:pt idx="6">
                    <c:v>12</c:v>
                  </c:pt>
                  <c:pt idx="7">
                    <c:v>0</c:v>
                  </c:pt>
                  <c:pt idx="8">
                    <c:v>0.5</c:v>
                  </c:pt>
                  <c:pt idx="9">
                    <c:v>1.5</c:v>
                  </c:pt>
                  <c:pt idx="10">
                    <c:v>4.5</c:v>
                  </c:pt>
                  <c:pt idx="11">
                    <c:v>5/5/8/10</c:v>
                  </c:pt>
                  <c:pt idx="12">
                    <c:v>1.5</c:v>
                  </c:pt>
                  <c:pt idx="13">
                    <c:v>0</c:v>
                  </c:pt>
                  <c:pt idx="14">
                    <c:v>3</c:v>
                  </c:pt>
                  <c:pt idx="15">
                    <c:v>7.5</c:v>
                  </c:pt>
                  <c:pt idx="16">
                    <c:v>15</c:v>
                  </c:pt>
                  <c:pt idx="17">
                    <c:v>22.5</c:v>
                  </c:pt>
                  <c:pt idx="18">
                    <c:v>0</c:v>
                  </c:pt>
                  <c:pt idx="19">
                    <c:v>0.7</c:v>
                  </c:pt>
                  <c:pt idx="20">
                    <c:v>1.5</c:v>
                  </c:pt>
                  <c:pt idx="21">
                    <c:v>3.5</c:v>
                  </c:pt>
                  <c:pt idx="22">
                    <c:v>6.3</c:v>
                  </c:pt>
                  <c:pt idx="23">
                    <c:v>12.0</c:v>
                  </c:pt>
                  <c:pt idx="24">
                    <c:v>20.0</c:v>
                  </c:pt>
                  <c:pt idx="25">
                    <c:v>0</c:v>
                  </c:pt>
                  <c:pt idx="26">
                    <c:v>5</c:v>
                  </c:pt>
                  <c:pt idx="27">
                    <c:v>15</c:v>
                  </c:pt>
                  <c:pt idx="28">
                    <c:v>30</c:v>
                  </c:pt>
                  <c:pt idx="29">
                    <c:v>60</c:v>
                  </c:pt>
                  <c:pt idx="30">
                    <c:v>0</c:v>
                  </c:pt>
                  <c:pt idx="31">
                    <c:v>15</c:v>
                  </c:pt>
                  <c:pt idx="32">
                    <c:v>30</c:v>
                  </c:pt>
                  <c:pt idx="33">
                    <c:v>30/60</c:v>
                  </c:pt>
                </c:lvl>
                <c:lvl>
                  <c:pt idx="0">
                    <c:v>SAD</c:v>
                  </c:pt>
                  <c:pt idx="7">
                    <c:v>MAD</c:v>
                  </c:pt>
                  <c:pt idx="12">
                    <c:v>MAD</c:v>
                  </c:pt>
                  <c:pt idx="13">
                    <c:v>SAD</c:v>
                  </c:pt>
                  <c:pt idx="18">
                    <c:v>SAD</c:v>
                  </c:pt>
                  <c:pt idx="25">
                    <c:v>SAD</c:v>
                  </c:pt>
                  <c:pt idx="30">
                    <c:v>MAD</c:v>
                  </c:pt>
                </c:lvl>
                <c:lvl>
                  <c:pt idx="0">
                    <c:v>Dulaglutide</c:v>
                  </c:pt>
                  <c:pt idx="7">
                    <c:v>Tirzepatide</c:v>
                  </c:pt>
                  <c:pt idx="12">
                    <c:v>Dulaglutide</c:v>
                  </c:pt>
                  <c:pt idx="13">
                    <c:v>TG103</c:v>
                  </c:pt>
                  <c:pt idx="18">
                    <c:v>GX-G6</c:v>
                  </c:pt>
                  <c:pt idx="25">
                    <c:v>PG-102</c:v>
                  </c:pt>
                </c:lvl>
              </c:multiLvlStrCache>
            </c:multiLvlStrRef>
          </c:cat>
          <c:val>
            <c:numRef>
              <c:f>'경쟁약물, PG-102 OGTT data'!$F$4:$F$37</c:f>
              <c:numCache>
                <c:formatCode>General</c:formatCode>
                <c:ptCount val="34"/>
                <c:pt idx="0">
                  <c:v>287</c:v>
                </c:pt>
                <c:pt idx="1">
                  <c:v>284</c:v>
                </c:pt>
                <c:pt idx="2">
                  <c:v>250</c:v>
                </c:pt>
                <c:pt idx="3">
                  <c:v>284</c:v>
                </c:pt>
                <c:pt idx="4">
                  <c:v>218</c:v>
                </c:pt>
                <c:pt idx="5">
                  <c:v>240</c:v>
                </c:pt>
                <c:pt idx="6">
                  <c:v>213</c:v>
                </c:pt>
                <c:pt idx="7" formatCode="0">
                  <c:v>335.31497999999999</c:v>
                </c:pt>
                <c:pt idx="8" formatCode="0">
                  <c:v>256.21596</c:v>
                </c:pt>
                <c:pt idx="9" formatCode="0">
                  <c:v>238.19796000000002</c:v>
                </c:pt>
                <c:pt idx="10" formatCode="0">
                  <c:v>225.40518</c:v>
                </c:pt>
                <c:pt idx="11" formatCode="0">
                  <c:v>208.64844000000002</c:v>
                </c:pt>
                <c:pt idx="12" formatCode="0">
                  <c:v>238.01778000000002</c:v>
                </c:pt>
                <c:pt idx="13" formatCode="0">
                  <c:v>272.10000000000002</c:v>
                </c:pt>
                <c:pt idx="14" formatCode="0">
                  <c:v>292.7</c:v>
                </c:pt>
                <c:pt idx="15" formatCode="0">
                  <c:v>212.6</c:v>
                </c:pt>
                <c:pt idx="16" formatCode="0">
                  <c:v>225.5</c:v>
                </c:pt>
                <c:pt idx="17" formatCode="0">
                  <c:v>230.5</c:v>
                </c:pt>
                <c:pt idx="18" formatCode="0">
                  <c:v>248.88333333333333</c:v>
                </c:pt>
                <c:pt idx="19" formatCode="0">
                  <c:v>200.56666666666669</c:v>
                </c:pt>
                <c:pt idx="20" formatCode="0">
                  <c:v>208.68333333333331</c:v>
                </c:pt>
                <c:pt idx="21" formatCode="0">
                  <c:v>210.41666666666666</c:v>
                </c:pt>
                <c:pt idx="22" formatCode="0">
                  <c:v>199.1</c:v>
                </c:pt>
                <c:pt idx="23" formatCode="0">
                  <c:v>208.73333333333335</c:v>
                </c:pt>
                <c:pt idx="24" formatCode="0">
                  <c:v>195.81666666666669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">
                  <c:v>298.2</c:v>
                </c:pt>
                <c:pt idx="31" formatCode="0">
                  <c:v>238.94</c:v>
                </c:pt>
                <c:pt idx="32" formatCode="0">
                  <c:v>219.14999999999998</c:v>
                </c:pt>
                <c:pt idx="33" formatCode="0">
                  <c:v>224.03333333333333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E-4AE1-B4FC-E945F343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07635008"/>
        <c:axId val="1607633920"/>
      </c:barChart>
      <c:catAx>
        <c:axId val="16076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607633920"/>
        <c:crosses val="autoZero"/>
        <c:auto val="1"/>
        <c:lblAlgn val="ctr"/>
        <c:lblOffset val="100"/>
        <c:noMultiLvlLbl val="0"/>
      </c:catAx>
      <c:valAx>
        <c:axId val="16076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100">
                    <a:solidFill>
                      <a:sysClr val="windowText" lastClr="000000"/>
                    </a:solidFill>
                  </a:rPr>
                  <a:t>Glucose AUC (mg*h/dL)</a:t>
                </a:r>
                <a:endParaRPr lang="ko-KR" altLang="en-US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408052859589385E-3"/>
              <c:y val="0.15116158292699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607635008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39-4316-A48F-312147CB8D1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39-4316-A48F-312147CB8D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39-4316-A48F-312147CB8D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39-4316-A48F-312147CB8D1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39-4316-A48F-312147CB8D1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39-4316-A48F-312147CB8D16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D39-4316-A48F-312147CB8D16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D39-4316-A48F-312147CB8D16}"/>
              </c:ext>
            </c:extLst>
          </c:dPt>
          <c:dPt>
            <c:idx val="16"/>
            <c:invertIfNegative val="0"/>
            <c:bubble3D val="0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D39-4316-A48F-312147CB8D16}"/>
              </c:ext>
            </c:extLst>
          </c:dPt>
          <c:dPt>
            <c:idx val="17"/>
            <c:invertIfNegative val="0"/>
            <c:bubble3D val="0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D39-4316-A48F-312147CB8D1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D39-4316-A48F-312147CB8D1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CD39-4316-A48F-312147CB8D16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D39-4316-A48F-312147CB8D16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CD39-4316-A48F-312147CB8D16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55E9-4DCB-A57E-9031794DC116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D39-4316-A48F-312147CB8D16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F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BC5-4278-A6CC-400F43793DA7}"/>
              </c:ext>
            </c:extLst>
          </c:dPt>
          <c:dPt>
            <c:idx val="27"/>
            <c:invertIfNegative val="0"/>
            <c:bubble3D val="0"/>
            <c:spPr>
              <a:solidFill>
                <a:srgbClr val="00B0F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BC5-4278-A6CC-400F43793DA7}"/>
              </c:ext>
            </c:extLst>
          </c:dPt>
          <c:dPt>
            <c:idx val="28"/>
            <c:invertIfNegative val="0"/>
            <c:bubble3D val="0"/>
            <c:spPr>
              <a:solidFill>
                <a:srgbClr val="00B0F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BC5-4278-A6CC-400F43793DA7}"/>
              </c:ext>
            </c:extLst>
          </c:dPt>
          <c:dPt>
            <c:idx val="29"/>
            <c:invertIfNegative val="0"/>
            <c:bubble3D val="0"/>
            <c:spPr>
              <a:solidFill>
                <a:srgbClr val="00B0F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BC5-4278-A6CC-400F43793DA7}"/>
              </c:ext>
            </c:extLst>
          </c:dPt>
          <c:dPt>
            <c:idx val="31"/>
            <c:invertIfNegative val="0"/>
            <c:bubble3D val="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BC5-4278-A6CC-400F43793DA7}"/>
              </c:ext>
            </c:extLst>
          </c:dPt>
          <c:dPt>
            <c:idx val="32"/>
            <c:invertIfNegative val="0"/>
            <c:bubble3D val="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BC5-4278-A6CC-400F43793DA7}"/>
              </c:ext>
            </c:extLst>
          </c:dPt>
          <c:dPt>
            <c:idx val="33"/>
            <c:invertIfNegative val="0"/>
            <c:bubble3D val="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818-4EC8-9849-5710E6D94662}"/>
              </c:ext>
            </c:extLst>
          </c:dPt>
          <c:errBars>
            <c:errBarType val="plus"/>
            <c:errValType val="cust"/>
            <c:noEndCap val="0"/>
            <c:plus>
              <c:numRef>
                <c:f>'경쟁약물, PG-102 OGTT data'!$I$4:$I$37</c:f>
                <c:numCache>
                  <c:formatCode>General</c:formatCode>
                  <c:ptCount val="34"/>
                  <c:pt idx="18">
                    <c:v>20.150077108723472</c:v>
                  </c:pt>
                  <c:pt idx="19">
                    <c:v>15.029071470384279</c:v>
                  </c:pt>
                  <c:pt idx="20">
                    <c:v>15.872211547985353</c:v>
                  </c:pt>
                  <c:pt idx="21">
                    <c:v>9.2918856862705361</c:v>
                  </c:pt>
                  <c:pt idx="22">
                    <c:v>6.1109094698448931</c:v>
                  </c:pt>
                  <c:pt idx="23">
                    <c:v>3.5284930530468701</c:v>
                  </c:pt>
                  <c:pt idx="24">
                    <c:v>14.689882872294124</c:v>
                  </c:pt>
                  <c:pt idx="25">
                    <c:v>17.204650534085253</c:v>
                  </c:pt>
                  <c:pt idx="26">
                    <c:v>25.81769880195699</c:v>
                  </c:pt>
                  <c:pt idx="27">
                    <c:v>30.490045213853932</c:v>
                  </c:pt>
                  <c:pt idx="28">
                    <c:v>18.375060738480762</c:v>
                  </c:pt>
                  <c:pt idx="29">
                    <c:v>15.01586462632741</c:v>
                  </c:pt>
                  <c:pt idx="30">
                    <c:v>22.894686428659941</c:v>
                  </c:pt>
                  <c:pt idx="31">
                    <c:v>17.014699527173555</c:v>
                  </c:pt>
                  <c:pt idx="32">
                    <c:v>17.104580283265275</c:v>
                  </c:pt>
                  <c:pt idx="33">
                    <c:v>14.827901627225181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'경쟁약물, PG-102 OGTT data'!$A$4:$C$37</c:f>
              <c:multiLvlStrCache>
                <c:ptCount val="34"/>
                <c:lvl>
                  <c:pt idx="0">
                    <c:v>0</c:v>
                  </c:pt>
                  <c:pt idx="1">
                    <c:v>0.1</c:v>
                  </c:pt>
                  <c:pt idx="2">
                    <c:v>0.3</c:v>
                  </c:pt>
                  <c:pt idx="3">
                    <c:v>1</c:v>
                  </c:pt>
                  <c:pt idx="4">
                    <c:v>3</c:v>
                  </c:pt>
                  <c:pt idx="5">
                    <c:v>6</c:v>
                  </c:pt>
                  <c:pt idx="6">
                    <c:v>12</c:v>
                  </c:pt>
                  <c:pt idx="7">
                    <c:v>0</c:v>
                  </c:pt>
                  <c:pt idx="8">
                    <c:v>0.5</c:v>
                  </c:pt>
                  <c:pt idx="9">
                    <c:v>1.5</c:v>
                  </c:pt>
                  <c:pt idx="10">
                    <c:v>4.5</c:v>
                  </c:pt>
                  <c:pt idx="11">
                    <c:v>5/5/8/10</c:v>
                  </c:pt>
                  <c:pt idx="12">
                    <c:v>1.5</c:v>
                  </c:pt>
                  <c:pt idx="13">
                    <c:v>0</c:v>
                  </c:pt>
                  <c:pt idx="14">
                    <c:v>3</c:v>
                  </c:pt>
                  <c:pt idx="15">
                    <c:v>7.5</c:v>
                  </c:pt>
                  <c:pt idx="16">
                    <c:v>15</c:v>
                  </c:pt>
                  <c:pt idx="17">
                    <c:v>22.5</c:v>
                  </c:pt>
                  <c:pt idx="18">
                    <c:v>0</c:v>
                  </c:pt>
                  <c:pt idx="19">
                    <c:v>0.7</c:v>
                  </c:pt>
                  <c:pt idx="20">
                    <c:v>1.5</c:v>
                  </c:pt>
                  <c:pt idx="21">
                    <c:v>3.5</c:v>
                  </c:pt>
                  <c:pt idx="22">
                    <c:v>6.3</c:v>
                  </c:pt>
                  <c:pt idx="23">
                    <c:v>12.0</c:v>
                  </c:pt>
                  <c:pt idx="24">
                    <c:v>20.0</c:v>
                  </c:pt>
                  <c:pt idx="25">
                    <c:v>0</c:v>
                  </c:pt>
                  <c:pt idx="26">
                    <c:v>5</c:v>
                  </c:pt>
                  <c:pt idx="27">
                    <c:v>15</c:v>
                  </c:pt>
                  <c:pt idx="28">
                    <c:v>30</c:v>
                  </c:pt>
                  <c:pt idx="29">
                    <c:v>60</c:v>
                  </c:pt>
                  <c:pt idx="30">
                    <c:v>0</c:v>
                  </c:pt>
                  <c:pt idx="31">
                    <c:v>15</c:v>
                  </c:pt>
                  <c:pt idx="32">
                    <c:v>30</c:v>
                  </c:pt>
                  <c:pt idx="33">
                    <c:v>30/60</c:v>
                  </c:pt>
                </c:lvl>
                <c:lvl>
                  <c:pt idx="0">
                    <c:v>SAD</c:v>
                  </c:pt>
                  <c:pt idx="7">
                    <c:v>MAD</c:v>
                  </c:pt>
                  <c:pt idx="12">
                    <c:v>MAD</c:v>
                  </c:pt>
                  <c:pt idx="13">
                    <c:v>SAD</c:v>
                  </c:pt>
                  <c:pt idx="18">
                    <c:v>SAD</c:v>
                  </c:pt>
                  <c:pt idx="25">
                    <c:v>SAD</c:v>
                  </c:pt>
                  <c:pt idx="30">
                    <c:v>MAD</c:v>
                  </c:pt>
                </c:lvl>
                <c:lvl>
                  <c:pt idx="0">
                    <c:v>Dulaglutide</c:v>
                  </c:pt>
                  <c:pt idx="7">
                    <c:v>Tirzepatide</c:v>
                  </c:pt>
                  <c:pt idx="12">
                    <c:v>Dulaglutide</c:v>
                  </c:pt>
                  <c:pt idx="13">
                    <c:v>TG103</c:v>
                  </c:pt>
                  <c:pt idx="18">
                    <c:v>GX-G6</c:v>
                  </c:pt>
                  <c:pt idx="25">
                    <c:v>PG-102</c:v>
                  </c:pt>
                </c:lvl>
              </c:multiLvlStrCache>
            </c:multiLvlStrRef>
          </c:cat>
          <c:val>
            <c:numRef>
              <c:f>'경쟁약물, PG-102 OGTT data'!$H$4:$H$37</c:f>
              <c:numCache>
                <c:formatCode>General</c:formatCode>
                <c:ptCount val="34"/>
                <c:pt idx="0">
                  <c:v>121</c:v>
                </c:pt>
                <c:pt idx="1">
                  <c:v>117</c:v>
                </c:pt>
                <c:pt idx="2">
                  <c:v>100</c:v>
                </c:pt>
                <c:pt idx="3">
                  <c:v>93.4</c:v>
                </c:pt>
                <c:pt idx="4">
                  <c:v>103</c:v>
                </c:pt>
                <c:pt idx="5">
                  <c:v>88.3</c:v>
                </c:pt>
                <c:pt idx="6">
                  <c:v>85.8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">
                  <c:v>114.50439</c:v>
                </c:pt>
                <c:pt idx="14" formatCode="0">
                  <c:v>139.96382400000002</c:v>
                </c:pt>
                <c:pt idx="15" formatCode="0">
                  <c:v>89.311982760000006</c:v>
                </c:pt>
                <c:pt idx="16" formatCode="0">
                  <c:v>98.978279399999991</c:v>
                </c:pt>
                <c:pt idx="17" formatCode="0">
                  <c:v>102.65575320000001</c:v>
                </c:pt>
                <c:pt idx="18" formatCode="0">
                  <c:v>89.894805000000005</c:v>
                </c:pt>
                <c:pt idx="19" formatCode="0">
                  <c:v>81.02094000000001</c:v>
                </c:pt>
                <c:pt idx="20" formatCode="0">
                  <c:v>81.621539999999996</c:v>
                </c:pt>
                <c:pt idx="21" formatCode="0">
                  <c:v>79.759680000000003</c:v>
                </c:pt>
                <c:pt idx="22" formatCode="0">
                  <c:v>77.237160000000003</c:v>
                </c:pt>
                <c:pt idx="23" formatCode="0">
                  <c:v>98.108009999999993</c:v>
                </c:pt>
                <c:pt idx="24" formatCode="0">
                  <c:v>75.165090000000006</c:v>
                </c:pt>
                <c:pt idx="25" formatCode="0">
                  <c:v>126</c:v>
                </c:pt>
                <c:pt idx="26" formatCode="0">
                  <c:v>120.375</c:v>
                </c:pt>
                <c:pt idx="27" formatCode="0">
                  <c:v>91.25</c:v>
                </c:pt>
                <c:pt idx="28" formatCode="0">
                  <c:v>98.75</c:v>
                </c:pt>
                <c:pt idx="29" formatCode="0">
                  <c:v>93.142857142857139</c:v>
                </c:pt>
                <c:pt idx="30" formatCode="0">
                  <c:v>135.16666666666666</c:v>
                </c:pt>
                <c:pt idx="31" formatCode="0">
                  <c:v>99</c:v>
                </c:pt>
                <c:pt idx="32" formatCode="0">
                  <c:v>91.833333333333329</c:v>
                </c:pt>
                <c:pt idx="33" formatCode="0">
                  <c:v>78.666666666666671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D39-4316-A48F-312147CB8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07635552"/>
        <c:axId val="1607632832"/>
      </c:barChart>
      <c:catAx>
        <c:axId val="160763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607632832"/>
        <c:crosses val="autoZero"/>
        <c:auto val="1"/>
        <c:lblAlgn val="ctr"/>
        <c:lblOffset val="100"/>
        <c:noMultiLvlLbl val="0"/>
      </c:catAx>
      <c:valAx>
        <c:axId val="16076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100">
                    <a:solidFill>
                      <a:sysClr val="windowText" lastClr="000000"/>
                    </a:solidFill>
                  </a:rPr>
                  <a:t>2h Glucose (mg/dL)</a:t>
                </a:r>
                <a:endParaRPr lang="ko-KR" altLang="en-US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408052859589385E-3"/>
              <c:y val="0.15116158292699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60763555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57AD-4D11-BA98-F0A61F2A4814}"/>
              </c:ext>
            </c:extLst>
          </c:dPt>
          <c:dPt>
            <c:idx val="7"/>
            <c:invertIfNegative val="0"/>
            <c:bubble3D val="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7AD-4D11-BA98-F0A61F2A4814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7AD-4D11-BA98-F0A61F2A4814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7AD-4D11-BA98-F0A61F2A4814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7AD-4D11-BA98-F0A61F2A4814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7AD-4D11-BA98-F0A61F2A4814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E33-42F5-A8B7-65F90B75948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E33-42F5-A8B7-65F90B75948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E33-42F5-A8B7-65F90B75948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E33-42F5-A8B7-65F90B75948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E33-42F5-A8B7-65F90B75948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E33-42F5-A8B7-65F90B75948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0E33-42F5-A8B7-65F90B759487}"/>
              </c:ext>
            </c:extLst>
          </c:dPt>
          <c:errBars>
            <c:errBarType val="plus"/>
            <c:errValType val="cust"/>
            <c:noEndCap val="0"/>
            <c:plus>
              <c:numRef>
                <c:f>'경쟁약물, PG-102 OGTT data'!$F$45:$F$68</c:f>
                <c:numCache>
                  <c:formatCode>General</c:formatCode>
                  <c:ptCount val="24"/>
                  <c:pt idx="12">
                    <c:v>70.290537748474364</c:v>
                  </c:pt>
                  <c:pt idx="13">
                    <c:v>16.921426259824155</c:v>
                  </c:pt>
                  <c:pt idx="14">
                    <c:v>32.706049389473506</c:v>
                  </c:pt>
                  <c:pt idx="15">
                    <c:v>34.612276242204409</c:v>
                  </c:pt>
                  <c:pt idx="16">
                    <c:v>47.893799181104946</c:v>
                  </c:pt>
                  <c:pt idx="17">
                    <c:v>29.049865174672565</c:v>
                  </c:pt>
                  <c:pt idx="18">
                    <c:v>35.405277384404933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'경쟁약물, PG-102 OGTT data'!$A$45:$B$68</c:f>
              <c:multiLvlStrCache>
                <c:ptCount val="24"/>
                <c:lvl>
                  <c:pt idx="0">
                    <c:v>0</c:v>
                  </c:pt>
                  <c:pt idx="1">
                    <c:v>0.1</c:v>
                  </c:pt>
                  <c:pt idx="2">
                    <c:v>0.3</c:v>
                  </c:pt>
                  <c:pt idx="3">
                    <c:v>1</c:v>
                  </c:pt>
                  <c:pt idx="4">
                    <c:v>3</c:v>
                  </c:pt>
                  <c:pt idx="5">
                    <c:v>6</c:v>
                  </c:pt>
                  <c:pt idx="6">
                    <c:v>12</c:v>
                  </c:pt>
                  <c:pt idx="7">
                    <c:v>0</c:v>
                  </c:pt>
                  <c:pt idx="8">
                    <c:v>3</c:v>
                  </c:pt>
                  <c:pt idx="9">
                    <c:v>7.5</c:v>
                  </c:pt>
                  <c:pt idx="10">
                    <c:v>15</c:v>
                  </c:pt>
                  <c:pt idx="11">
                    <c:v>22.5</c:v>
                  </c:pt>
                  <c:pt idx="12">
                    <c:v>0</c:v>
                  </c:pt>
                  <c:pt idx="13">
                    <c:v>0.7</c:v>
                  </c:pt>
                  <c:pt idx="14">
                    <c:v>1.5</c:v>
                  </c:pt>
                  <c:pt idx="15">
                    <c:v>3.5</c:v>
                  </c:pt>
                  <c:pt idx="16">
                    <c:v>6.3</c:v>
                  </c:pt>
                  <c:pt idx="17">
                    <c:v>12.0</c:v>
                  </c:pt>
                  <c:pt idx="18">
                    <c:v>20.0</c:v>
                  </c:pt>
                  <c:pt idx="19">
                    <c:v>0</c:v>
                  </c:pt>
                  <c:pt idx="20">
                    <c:v>5</c:v>
                  </c:pt>
                  <c:pt idx="21">
                    <c:v>15</c:v>
                  </c:pt>
                  <c:pt idx="22">
                    <c:v>30</c:v>
                  </c:pt>
                  <c:pt idx="23">
                    <c:v>60</c:v>
                  </c:pt>
                </c:lvl>
                <c:lvl>
                  <c:pt idx="0">
                    <c:v>Dulaglutide</c:v>
                  </c:pt>
                  <c:pt idx="7">
                    <c:v>TG103</c:v>
                  </c:pt>
                  <c:pt idx="12">
                    <c:v>GX-G6</c:v>
                  </c:pt>
                  <c:pt idx="19">
                    <c:v>PG-102</c:v>
                  </c:pt>
                </c:lvl>
              </c:multiLvlStrCache>
            </c:multiLvlStrRef>
          </c:cat>
          <c:val>
            <c:numRef>
              <c:f>'경쟁약물, PG-102 OGTT data'!$E$45:$E$68</c:f>
              <c:numCache>
                <c:formatCode>General</c:formatCode>
                <c:ptCount val="24"/>
                <c:pt idx="0">
                  <c:v>287</c:v>
                </c:pt>
                <c:pt idx="1">
                  <c:v>284</c:v>
                </c:pt>
                <c:pt idx="2">
                  <c:v>250</c:v>
                </c:pt>
                <c:pt idx="3">
                  <c:v>284</c:v>
                </c:pt>
                <c:pt idx="4">
                  <c:v>218</c:v>
                </c:pt>
                <c:pt idx="5">
                  <c:v>240</c:v>
                </c:pt>
                <c:pt idx="6">
                  <c:v>213</c:v>
                </c:pt>
                <c:pt idx="7" formatCode="0">
                  <c:v>272.10000000000002</c:v>
                </c:pt>
                <c:pt idx="8" formatCode="0">
                  <c:v>292.7</c:v>
                </c:pt>
                <c:pt idx="9" formatCode="0">
                  <c:v>212.6</c:v>
                </c:pt>
                <c:pt idx="10" formatCode="0">
                  <c:v>225.5</c:v>
                </c:pt>
                <c:pt idx="11" formatCode="0">
                  <c:v>230.5</c:v>
                </c:pt>
                <c:pt idx="12" formatCode="0">
                  <c:v>248.88333333333333</c:v>
                </c:pt>
                <c:pt idx="13" formatCode="0">
                  <c:v>200.56666666666669</c:v>
                </c:pt>
                <c:pt idx="14" formatCode="0">
                  <c:v>208.68333333333331</c:v>
                </c:pt>
                <c:pt idx="15" formatCode="0">
                  <c:v>210.41666666666666</c:v>
                </c:pt>
                <c:pt idx="16" formatCode="0">
                  <c:v>199.1</c:v>
                </c:pt>
                <c:pt idx="17" formatCode="0">
                  <c:v>208.73333333333335</c:v>
                </c:pt>
                <c:pt idx="18" formatCode="0">
                  <c:v>195.81666666666669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7AD-4D11-BA98-F0A61F2A4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07636096"/>
        <c:axId val="1607633376"/>
      </c:barChart>
      <c:catAx>
        <c:axId val="16076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607633376"/>
        <c:crosses val="autoZero"/>
        <c:auto val="1"/>
        <c:lblAlgn val="ctr"/>
        <c:lblOffset val="100"/>
        <c:noMultiLvlLbl val="0"/>
      </c:catAx>
      <c:valAx>
        <c:axId val="16076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100">
                    <a:solidFill>
                      <a:sysClr val="windowText" lastClr="000000"/>
                    </a:solidFill>
                  </a:rPr>
                  <a:t>Glucose AUC (mg*h/dL)</a:t>
                </a:r>
                <a:endParaRPr lang="ko-KR" altLang="en-US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408052859589385E-3"/>
              <c:y val="0.15116158292699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60763609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E1-4491-859B-3535CAA223F0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E1-4491-859B-3535CAA223F0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E1-4491-859B-3535CAA223F0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E1-4491-859B-3535CAA223F0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E1-4491-859B-3535CAA223F0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E1-4491-859B-3535CAA223F0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E1-4491-859B-3535CAA223F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2E1-4491-859B-3535CAA223F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E1-4491-859B-3535CAA223F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2E1-4491-859B-3535CAA223F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E1-4491-859B-3535CAA223F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1578-47E0-B0F1-CC6367AADA6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578-47E0-B0F1-CC6367AADA6A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8BC-4D99-9AA9-0243E2886301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F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8BC-4D99-9AA9-0243E2886301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F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8BC-4D99-9AA9-0243E2886301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F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8BC-4D99-9AA9-0243E2886301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8BC-4D99-9AA9-0243E2886301}"/>
              </c:ext>
            </c:extLst>
          </c:dPt>
          <c:errBars>
            <c:errBarType val="plus"/>
            <c:errValType val="cust"/>
            <c:noEndCap val="0"/>
            <c:plus>
              <c:numRef>
                <c:f>'경쟁약물, PG-102 OGTT data'!$H$45:$H$68</c:f>
                <c:numCache>
                  <c:formatCode>General</c:formatCode>
                  <c:ptCount val="24"/>
                  <c:pt idx="12">
                    <c:v>20.150077108723472</c:v>
                  </c:pt>
                  <c:pt idx="13">
                    <c:v>15.029071470384279</c:v>
                  </c:pt>
                  <c:pt idx="14">
                    <c:v>15.872211547985353</c:v>
                  </c:pt>
                  <c:pt idx="15">
                    <c:v>9.2918856862705361</c:v>
                  </c:pt>
                  <c:pt idx="16">
                    <c:v>6.1109094698448931</c:v>
                  </c:pt>
                  <c:pt idx="17">
                    <c:v>3.5284930530468701</c:v>
                  </c:pt>
                  <c:pt idx="18">
                    <c:v>14.689882872294124</c:v>
                  </c:pt>
                  <c:pt idx="19">
                    <c:v>17.204650534085253</c:v>
                  </c:pt>
                  <c:pt idx="20">
                    <c:v>25.81769880195699</c:v>
                  </c:pt>
                  <c:pt idx="21">
                    <c:v>30.490045213853932</c:v>
                  </c:pt>
                  <c:pt idx="22">
                    <c:v>18.375060738480762</c:v>
                  </c:pt>
                  <c:pt idx="23">
                    <c:v>15.01586462632741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'경쟁약물, PG-102 OGTT data'!$A$45:$B$68</c:f>
              <c:multiLvlStrCache>
                <c:ptCount val="24"/>
                <c:lvl>
                  <c:pt idx="0">
                    <c:v>0</c:v>
                  </c:pt>
                  <c:pt idx="1">
                    <c:v>0.1</c:v>
                  </c:pt>
                  <c:pt idx="2">
                    <c:v>0.3</c:v>
                  </c:pt>
                  <c:pt idx="3">
                    <c:v>1</c:v>
                  </c:pt>
                  <c:pt idx="4">
                    <c:v>3</c:v>
                  </c:pt>
                  <c:pt idx="5">
                    <c:v>6</c:v>
                  </c:pt>
                  <c:pt idx="6">
                    <c:v>12</c:v>
                  </c:pt>
                  <c:pt idx="7">
                    <c:v>0</c:v>
                  </c:pt>
                  <c:pt idx="8">
                    <c:v>3</c:v>
                  </c:pt>
                  <c:pt idx="9">
                    <c:v>7.5</c:v>
                  </c:pt>
                  <c:pt idx="10">
                    <c:v>15</c:v>
                  </c:pt>
                  <c:pt idx="11">
                    <c:v>22.5</c:v>
                  </c:pt>
                  <c:pt idx="12">
                    <c:v>0</c:v>
                  </c:pt>
                  <c:pt idx="13">
                    <c:v>0.7</c:v>
                  </c:pt>
                  <c:pt idx="14">
                    <c:v>1.5</c:v>
                  </c:pt>
                  <c:pt idx="15">
                    <c:v>3.5</c:v>
                  </c:pt>
                  <c:pt idx="16">
                    <c:v>6.3</c:v>
                  </c:pt>
                  <c:pt idx="17">
                    <c:v>12.0</c:v>
                  </c:pt>
                  <c:pt idx="18">
                    <c:v>20.0</c:v>
                  </c:pt>
                  <c:pt idx="19">
                    <c:v>0</c:v>
                  </c:pt>
                  <c:pt idx="20">
                    <c:v>5</c:v>
                  </c:pt>
                  <c:pt idx="21">
                    <c:v>15</c:v>
                  </c:pt>
                  <c:pt idx="22">
                    <c:v>30</c:v>
                  </c:pt>
                  <c:pt idx="23">
                    <c:v>60</c:v>
                  </c:pt>
                </c:lvl>
                <c:lvl>
                  <c:pt idx="0">
                    <c:v>Dulaglutide</c:v>
                  </c:pt>
                  <c:pt idx="7">
                    <c:v>TG103</c:v>
                  </c:pt>
                  <c:pt idx="12">
                    <c:v>GX-G6</c:v>
                  </c:pt>
                  <c:pt idx="19">
                    <c:v>PG-102</c:v>
                  </c:pt>
                </c:lvl>
              </c:multiLvlStrCache>
            </c:multiLvlStrRef>
          </c:cat>
          <c:val>
            <c:numRef>
              <c:f>'경쟁약물, PG-102 OGTT data'!$G$45:$G$68</c:f>
              <c:numCache>
                <c:formatCode>General</c:formatCode>
                <c:ptCount val="24"/>
                <c:pt idx="0">
                  <c:v>121</c:v>
                </c:pt>
                <c:pt idx="1">
                  <c:v>117</c:v>
                </c:pt>
                <c:pt idx="2">
                  <c:v>100</c:v>
                </c:pt>
                <c:pt idx="3">
                  <c:v>93.4</c:v>
                </c:pt>
                <c:pt idx="4">
                  <c:v>103</c:v>
                </c:pt>
                <c:pt idx="5">
                  <c:v>88.3</c:v>
                </c:pt>
                <c:pt idx="6">
                  <c:v>85.8</c:v>
                </c:pt>
                <c:pt idx="7" formatCode="0">
                  <c:v>114.50439</c:v>
                </c:pt>
                <c:pt idx="8" formatCode="0">
                  <c:v>139.96382400000002</c:v>
                </c:pt>
                <c:pt idx="9" formatCode="0">
                  <c:v>89.311982760000006</c:v>
                </c:pt>
                <c:pt idx="10" formatCode="0">
                  <c:v>98.978279399999991</c:v>
                </c:pt>
                <c:pt idx="11" formatCode="0">
                  <c:v>102.65575320000001</c:v>
                </c:pt>
                <c:pt idx="12" formatCode="0">
                  <c:v>89.894805000000005</c:v>
                </c:pt>
                <c:pt idx="13" formatCode="0">
                  <c:v>81.02094000000001</c:v>
                </c:pt>
                <c:pt idx="14" formatCode="0">
                  <c:v>81.621539999999996</c:v>
                </c:pt>
                <c:pt idx="15" formatCode="0">
                  <c:v>79.759680000000003</c:v>
                </c:pt>
                <c:pt idx="16" formatCode="0">
                  <c:v>77.237160000000003</c:v>
                </c:pt>
                <c:pt idx="17" formatCode="0">
                  <c:v>98.108009999999993</c:v>
                </c:pt>
                <c:pt idx="18" formatCode="0">
                  <c:v>75.165090000000006</c:v>
                </c:pt>
                <c:pt idx="19" formatCode="0">
                  <c:v>126</c:v>
                </c:pt>
                <c:pt idx="20" formatCode="0">
                  <c:v>120.375</c:v>
                </c:pt>
                <c:pt idx="21" formatCode="0">
                  <c:v>91.25</c:v>
                </c:pt>
                <c:pt idx="22" formatCode="0">
                  <c:v>98.75</c:v>
                </c:pt>
                <c:pt idx="23" formatCode="0">
                  <c:v>93.142857142857139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E1-4491-859B-3535CAA22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07634464"/>
        <c:axId val="1617972080"/>
      </c:barChart>
      <c:catAx>
        <c:axId val="160763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617972080"/>
        <c:crosses val="autoZero"/>
        <c:auto val="1"/>
        <c:lblAlgn val="ctr"/>
        <c:lblOffset val="100"/>
        <c:noMultiLvlLbl val="0"/>
      </c:catAx>
      <c:valAx>
        <c:axId val="16179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100">
                    <a:solidFill>
                      <a:sysClr val="windowText" lastClr="000000"/>
                    </a:solidFill>
                  </a:rPr>
                  <a:t>2h Glucose (mg/dL)</a:t>
                </a:r>
                <a:endParaRPr lang="ko-KR" altLang="en-US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408052859589385E-3"/>
              <c:y val="0.15116158292699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60763446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19-41A9-8432-32493EC6A89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19-41A9-8432-32493EC6A89A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319-41A9-8432-32493EC6A89A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19-41A9-8432-32493EC6A89A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19-41A9-8432-32493EC6A89A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45-4FA4-8ABC-4707FEA73B8D}"/>
              </c:ext>
            </c:extLst>
          </c:dPt>
          <c:errBars>
            <c:errBarType val="plus"/>
            <c:errValType val="cust"/>
            <c:noEndCap val="0"/>
            <c:plus>
              <c:numRef>
                <c:f>'경쟁약물, PG-102 OGTT data'!$F$75:$F$84</c:f>
                <c:numCache>
                  <c:formatCode>General</c:formatCode>
                  <c:ptCount val="10"/>
                  <c:pt idx="0">
                    <c:v>62.825384132956643</c:v>
                  </c:pt>
                  <c:pt idx="1">
                    <c:v>37.426330093027076</c:v>
                  </c:pt>
                  <c:pt idx="2">
                    <c:v>26.733092923590256</c:v>
                  </c:pt>
                  <c:pt idx="3">
                    <c:v>29.403786453432794</c:v>
                  </c:pt>
                  <c:pt idx="4">
                    <c:v>24.05716786871438</c:v>
                  </c:pt>
                  <c:pt idx="5">
                    <c:v>22.723128985053698</c:v>
                  </c:pt>
                  <c:pt idx="6">
                    <c:v>68.082920031385328</c:v>
                  </c:pt>
                  <c:pt idx="7">
                    <c:v>30.067806704181201</c:v>
                  </c:pt>
                  <c:pt idx="8">
                    <c:v>30.616123203306138</c:v>
                  </c:pt>
                  <c:pt idx="9">
                    <c:v>19.986261948315068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multiLvlStrRef>
              <c:f>'경쟁약물, PG-102 OGTT data'!$A$75:$B$84</c:f>
              <c:multiLvlStrCache>
                <c:ptCount val="10"/>
                <c:lvl>
                  <c:pt idx="0">
                    <c:v>0</c:v>
                  </c:pt>
                  <c:pt idx="1">
                    <c:v>0.5</c:v>
                  </c:pt>
                  <c:pt idx="2">
                    <c:v>1.5</c:v>
                  </c:pt>
                  <c:pt idx="3">
                    <c:v>4.5</c:v>
                  </c:pt>
                  <c:pt idx="4">
                    <c:v>5/5/8/10</c:v>
                  </c:pt>
                  <c:pt idx="5">
                    <c:v>1.5</c:v>
                  </c:pt>
                  <c:pt idx="6">
                    <c:v>0</c:v>
                  </c:pt>
                  <c:pt idx="7">
                    <c:v>15</c:v>
                  </c:pt>
                  <c:pt idx="8">
                    <c:v>30</c:v>
                  </c:pt>
                  <c:pt idx="9">
                    <c:v>30/60</c:v>
                  </c:pt>
                </c:lvl>
                <c:lvl>
                  <c:pt idx="0">
                    <c:v>Tirzepatide</c:v>
                  </c:pt>
                  <c:pt idx="5">
                    <c:v>Dulaglutide</c:v>
                  </c:pt>
                  <c:pt idx="6">
                    <c:v>PG-102</c:v>
                  </c:pt>
                </c:lvl>
              </c:multiLvlStrCache>
            </c:multiLvlStrRef>
          </c:cat>
          <c:val>
            <c:numRef>
              <c:f>'경쟁약물, PG-102 OGTT data'!$E$75:$E$84</c:f>
              <c:numCache>
                <c:formatCode>0</c:formatCode>
                <c:ptCount val="10"/>
                <c:pt idx="0">
                  <c:v>335.31497999999999</c:v>
                </c:pt>
                <c:pt idx="1">
                  <c:v>256.21596</c:v>
                </c:pt>
                <c:pt idx="2">
                  <c:v>238.19796000000002</c:v>
                </c:pt>
                <c:pt idx="3">
                  <c:v>225.40518</c:v>
                </c:pt>
                <c:pt idx="4">
                  <c:v>208.64844000000002</c:v>
                </c:pt>
                <c:pt idx="5">
                  <c:v>238.01778000000002</c:v>
                </c:pt>
                <c:pt idx="6">
                  <c:v>298.2</c:v>
                </c:pt>
                <c:pt idx="7">
                  <c:v>238.94</c:v>
                </c:pt>
                <c:pt idx="8">
                  <c:v>219.14999999999998</c:v>
                </c:pt>
                <c:pt idx="9">
                  <c:v>224.03333333333333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19-41A9-8432-32493EC6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17972624"/>
        <c:axId val="1617965552"/>
      </c:barChart>
      <c:catAx>
        <c:axId val="16179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617965552"/>
        <c:crosses val="autoZero"/>
        <c:auto val="1"/>
        <c:lblAlgn val="ctr"/>
        <c:lblOffset val="100"/>
        <c:noMultiLvlLbl val="0"/>
      </c:catAx>
      <c:valAx>
        <c:axId val="16179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100">
                    <a:solidFill>
                      <a:sysClr val="windowText" lastClr="000000"/>
                    </a:solidFill>
                  </a:rPr>
                  <a:t>Glucose AUC (mg*h/dL)</a:t>
                </a:r>
                <a:endParaRPr lang="ko-KR" altLang="en-US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408052859589385E-3"/>
              <c:y val="0.15116158292699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61797262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4.xml"/><Relationship Id="rId7" Type="http://schemas.openxmlformats.org/officeDocument/2006/relationships/image" Target="../media/image5.emf"/><Relationship Id="rId12" Type="http://schemas.openxmlformats.org/officeDocument/2006/relationships/image" Target="../media/image10.emf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4.emf"/><Relationship Id="rId11" Type="http://schemas.openxmlformats.org/officeDocument/2006/relationships/image" Target="../media/image9.png"/><Relationship Id="rId5" Type="http://schemas.openxmlformats.org/officeDocument/2006/relationships/chart" Target="../charts/chart6.xml"/><Relationship Id="rId10" Type="http://schemas.openxmlformats.org/officeDocument/2006/relationships/image" Target="../media/image8.png"/><Relationship Id="rId4" Type="http://schemas.openxmlformats.org/officeDocument/2006/relationships/chart" Target="../charts/chart5.xml"/><Relationship Id="rId9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797719</xdr:colOff>
          <xdr:row>29</xdr:row>
          <xdr:rowOff>23813</xdr:rowOff>
        </xdr:from>
        <xdr:to>
          <xdr:col>32</xdr:col>
          <xdr:colOff>507206</xdr:colOff>
          <xdr:row>44</xdr:row>
          <xdr:rowOff>185737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29E05DFA-FF24-0462-A1B4-DDA5D3C7D0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345281</xdr:colOff>
          <xdr:row>28</xdr:row>
          <xdr:rowOff>166687</xdr:rowOff>
        </xdr:from>
        <xdr:to>
          <xdr:col>24</xdr:col>
          <xdr:colOff>247650</xdr:colOff>
          <xdr:row>44</xdr:row>
          <xdr:rowOff>133349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27EFA1B0-C92E-71F0-2973-F834D55FAD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247650</xdr:colOff>
      <xdr:row>0</xdr:row>
      <xdr:rowOff>0</xdr:rowOff>
    </xdr:from>
    <xdr:to>
      <xdr:col>72</xdr:col>
      <xdr:colOff>609600</xdr:colOff>
      <xdr:row>15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3C4954-A5C5-4924-8CBB-F56BCC8CE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421339</xdr:colOff>
      <xdr:row>1</xdr:row>
      <xdr:rowOff>54627</xdr:rowOff>
    </xdr:from>
    <xdr:to>
      <xdr:col>29</xdr:col>
      <xdr:colOff>527796</xdr:colOff>
      <xdr:row>16</xdr:row>
      <xdr:rowOff>40340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373716</xdr:colOff>
      <xdr:row>16</xdr:row>
      <xdr:rowOff>148478</xdr:rowOff>
    </xdr:from>
    <xdr:to>
      <xdr:col>29</xdr:col>
      <xdr:colOff>480173</xdr:colOff>
      <xdr:row>31</xdr:row>
      <xdr:rowOff>134190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126065</xdr:colOff>
      <xdr:row>39</xdr:row>
      <xdr:rowOff>89649</xdr:rowOff>
    </xdr:from>
    <xdr:to>
      <xdr:col>23</xdr:col>
      <xdr:colOff>112061</xdr:colOff>
      <xdr:row>54</xdr:row>
      <xdr:rowOff>75360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134471</xdr:colOff>
      <xdr:row>54</xdr:row>
      <xdr:rowOff>100854</xdr:rowOff>
    </xdr:from>
    <xdr:to>
      <xdr:col>23</xdr:col>
      <xdr:colOff>120467</xdr:colOff>
      <xdr:row>69</xdr:row>
      <xdr:rowOff>86567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383803</xdr:colOff>
      <xdr:row>71</xdr:row>
      <xdr:rowOff>67237</xdr:rowOff>
    </xdr:from>
    <xdr:to>
      <xdr:col>15</xdr:col>
      <xdr:colOff>504266</xdr:colOff>
      <xdr:row>86</xdr:row>
      <xdr:rowOff>52950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128979</xdr:colOff>
      <xdr:row>89</xdr:row>
      <xdr:rowOff>0</xdr:rowOff>
    </xdr:from>
    <xdr:to>
      <xdr:col>5</xdr:col>
      <xdr:colOff>365890</xdr:colOff>
      <xdr:row>103</xdr:row>
      <xdr:rowOff>79935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979" y="19285324"/>
          <a:ext cx="4764087" cy="3060700"/>
        </a:xfrm>
        <a:prstGeom prst="rect">
          <a:avLst/>
        </a:prstGeom>
      </xdr:spPr>
    </xdr:pic>
    <xdr:clientData/>
  </xdr:twoCellAnchor>
  <xdr:twoCellAnchor>
    <xdr:from>
      <xdr:col>1</xdr:col>
      <xdr:colOff>178211</xdr:colOff>
      <xdr:row>91</xdr:row>
      <xdr:rowOff>83282</xdr:rowOff>
    </xdr:from>
    <xdr:to>
      <xdr:col>1</xdr:col>
      <xdr:colOff>178211</xdr:colOff>
      <xdr:row>101</xdr:row>
      <xdr:rowOff>30083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1265182" y="19480664"/>
          <a:ext cx="0" cy="2075919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167402</xdr:colOff>
      <xdr:row>104</xdr:row>
      <xdr:rowOff>18308</xdr:rowOff>
    </xdr:from>
    <xdr:to>
      <xdr:col>1</xdr:col>
      <xdr:colOff>167402</xdr:colOff>
      <xdr:row>115</xdr:row>
      <xdr:rowOff>102860</xdr:rowOff>
    </xdr:to>
    <xdr:cxnSp macro="">
      <xdr:nvCxnSpPr>
        <xdr:cNvPr id="21" name="직선 연결선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1254373" y="22183543"/>
          <a:ext cx="0" cy="2426582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901785</xdr:colOff>
      <xdr:row>89</xdr:row>
      <xdr:rowOff>3216</xdr:rowOff>
    </xdr:from>
    <xdr:to>
      <xdr:col>9</xdr:col>
      <xdr:colOff>1494518</xdr:colOff>
      <xdr:row>103</xdr:row>
      <xdr:rowOff>82451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28961" y="18974775"/>
          <a:ext cx="4761322" cy="306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79935</xdr:rowOff>
    </xdr:from>
    <xdr:to>
      <xdr:col>5</xdr:col>
      <xdr:colOff>57820</xdr:colOff>
      <xdr:row>117</xdr:row>
      <xdr:rowOff>89745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2032259"/>
          <a:ext cx="4584996" cy="2990574"/>
        </a:xfrm>
        <a:prstGeom prst="rect">
          <a:avLst/>
        </a:prstGeom>
      </xdr:spPr>
    </xdr:pic>
    <xdr:clientData/>
  </xdr:twoCellAnchor>
  <xdr:twoCellAnchor>
    <xdr:from>
      <xdr:col>0</xdr:col>
      <xdr:colOff>1083733</xdr:colOff>
      <xdr:row>89</xdr:row>
      <xdr:rowOff>132079</xdr:rowOff>
    </xdr:from>
    <xdr:to>
      <xdr:col>1</xdr:col>
      <xdr:colOff>890060</xdr:colOff>
      <xdr:row>91</xdr:row>
      <xdr:rowOff>83282</xdr:rowOff>
    </xdr:to>
    <xdr:sp macro="" textlink="">
      <xdr:nvSpPr>
        <xdr:cNvPr id="24" name="TextBox 20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 bwMode="auto">
        <a:xfrm>
          <a:off x="1083733" y="19103638"/>
          <a:ext cx="893298" cy="377026"/>
        </a:xfrm>
        <a:prstGeom prst="rect">
          <a:avLst/>
        </a:prstGeom>
        <a:noFill/>
      </xdr:spPr>
      <xdr:txBody>
        <a:bodyPr wrap="square" lIns="0" tIns="0" rIns="0" bIns="0" rtlCol="0" anchor="t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spcAft>
              <a:spcPts val="300"/>
            </a:spcAft>
            <a:buClr>
              <a:schemeClr val="accent1"/>
            </a:buClr>
          </a:pPr>
          <a:r>
            <a:rPr lang="en-US" altLang="ko-KR" sz="1100" b="1">
              <a:solidFill>
                <a:srgbClr val="FF0000"/>
              </a:solidFill>
            </a:rPr>
            <a:t>OGTT</a:t>
          </a:r>
        </a:p>
        <a:p>
          <a:pPr algn="l">
            <a:spcAft>
              <a:spcPts val="300"/>
            </a:spcAft>
            <a:buClr>
              <a:schemeClr val="accent1"/>
            </a:buClr>
          </a:pPr>
          <a:r>
            <a:rPr lang="ko-KR" altLang="en-US" sz="1100" b="1">
              <a:solidFill>
                <a:srgbClr val="FF0000"/>
              </a:solidFill>
            </a:rPr>
            <a:t>분석시점 </a:t>
          </a:r>
        </a:p>
      </xdr:txBody>
    </xdr:sp>
    <xdr:clientData/>
  </xdr:twoCellAnchor>
  <xdr:twoCellAnchor>
    <xdr:from>
      <xdr:col>6</xdr:col>
      <xdr:colOff>725668</xdr:colOff>
      <xdr:row>91</xdr:row>
      <xdr:rowOff>83282</xdr:rowOff>
    </xdr:from>
    <xdr:to>
      <xdr:col>6</xdr:col>
      <xdr:colOff>725668</xdr:colOff>
      <xdr:row>101</xdr:row>
      <xdr:rowOff>30083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6294992" y="19480664"/>
          <a:ext cx="0" cy="2075919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544219</xdr:colOff>
      <xdr:row>89</xdr:row>
      <xdr:rowOff>132079</xdr:rowOff>
    </xdr:from>
    <xdr:to>
      <xdr:col>7</xdr:col>
      <xdr:colOff>395370</xdr:colOff>
      <xdr:row>91</xdr:row>
      <xdr:rowOff>83282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 bwMode="auto">
        <a:xfrm>
          <a:off x="6113543" y="19103638"/>
          <a:ext cx="893298" cy="377026"/>
        </a:xfrm>
        <a:prstGeom prst="rect">
          <a:avLst/>
        </a:prstGeom>
        <a:noFill/>
      </xdr:spPr>
      <xdr:txBody>
        <a:bodyPr wrap="square" lIns="0" tIns="0" rIns="0" bIns="0" rtlCol="0" anchor="t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spcAft>
              <a:spcPts val="300"/>
            </a:spcAft>
            <a:buClr>
              <a:schemeClr val="accent1"/>
            </a:buClr>
          </a:pPr>
          <a:r>
            <a:rPr lang="en-US" altLang="ko-KR" sz="1100" b="1">
              <a:solidFill>
                <a:srgbClr val="FF0000"/>
              </a:solidFill>
            </a:rPr>
            <a:t>OGTT</a:t>
          </a:r>
        </a:p>
        <a:p>
          <a:pPr algn="l">
            <a:spcAft>
              <a:spcPts val="300"/>
            </a:spcAft>
            <a:buClr>
              <a:schemeClr val="accent1"/>
            </a:buClr>
          </a:pPr>
          <a:r>
            <a:rPr lang="ko-KR" altLang="en-US" sz="1100" b="1">
              <a:solidFill>
                <a:srgbClr val="FF0000"/>
              </a:solidFill>
            </a:rPr>
            <a:t>분석시점 </a:t>
          </a:r>
        </a:p>
      </xdr:txBody>
    </xdr:sp>
    <xdr:clientData/>
  </xdr:twoCellAnchor>
  <xdr:twoCellAnchor>
    <xdr:from>
      <xdr:col>0</xdr:col>
      <xdr:colOff>975909</xdr:colOff>
      <xdr:row>104</xdr:row>
      <xdr:rowOff>187983</xdr:rowOff>
    </xdr:from>
    <xdr:to>
      <xdr:col>0</xdr:col>
      <xdr:colOff>975909</xdr:colOff>
      <xdr:row>114</xdr:row>
      <xdr:rowOff>134784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975909" y="22353218"/>
          <a:ext cx="0" cy="2075919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794460</xdr:colOff>
      <xdr:row>103</xdr:row>
      <xdr:rowOff>23868</xdr:rowOff>
    </xdr:from>
    <xdr:to>
      <xdr:col>1</xdr:col>
      <xdr:colOff>600787</xdr:colOff>
      <xdr:row>104</xdr:row>
      <xdr:rowOff>187983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 bwMode="auto">
        <a:xfrm>
          <a:off x="794460" y="21976192"/>
          <a:ext cx="893298" cy="377026"/>
        </a:xfrm>
        <a:prstGeom prst="rect">
          <a:avLst/>
        </a:prstGeom>
        <a:noFill/>
      </xdr:spPr>
      <xdr:txBody>
        <a:bodyPr wrap="square" lIns="0" tIns="0" rIns="0" bIns="0" rtlCol="0" anchor="t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spcAft>
              <a:spcPts val="300"/>
            </a:spcAft>
            <a:buClr>
              <a:schemeClr val="accent1"/>
            </a:buClr>
          </a:pPr>
          <a:r>
            <a:rPr lang="en-US" altLang="ko-KR" sz="1100" b="1">
              <a:solidFill>
                <a:srgbClr val="FF0000"/>
              </a:solidFill>
            </a:rPr>
            <a:t>OGTT</a:t>
          </a:r>
        </a:p>
        <a:p>
          <a:pPr algn="l">
            <a:spcAft>
              <a:spcPts val="300"/>
            </a:spcAft>
            <a:buClr>
              <a:schemeClr val="accent1"/>
            </a:buClr>
          </a:pPr>
          <a:r>
            <a:rPr lang="ko-KR" altLang="en-US" sz="1100" b="1">
              <a:solidFill>
                <a:srgbClr val="FF0000"/>
              </a:solidFill>
            </a:rPr>
            <a:t>분석시점 </a:t>
          </a:r>
        </a:p>
      </xdr:txBody>
    </xdr:sp>
    <xdr:clientData/>
  </xdr:twoCellAnchor>
  <xdr:twoCellAnchor editAs="oneCell">
    <xdr:from>
      <xdr:col>5</xdr:col>
      <xdr:colOff>901785</xdr:colOff>
      <xdr:row>102</xdr:row>
      <xdr:rowOff>194197</xdr:rowOff>
    </xdr:from>
    <xdr:to>
      <xdr:col>9</xdr:col>
      <xdr:colOff>1498436</xdr:colOff>
      <xdr:row>117</xdr:row>
      <xdr:rowOff>60791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28961" y="21933609"/>
          <a:ext cx="4765240" cy="3060270"/>
        </a:xfrm>
        <a:prstGeom prst="rect">
          <a:avLst/>
        </a:prstGeom>
      </xdr:spPr>
    </xdr:pic>
    <xdr:clientData/>
  </xdr:twoCellAnchor>
  <xdr:twoCellAnchor>
    <xdr:from>
      <xdr:col>6</xdr:col>
      <xdr:colOff>599047</xdr:colOff>
      <xdr:row>104</xdr:row>
      <xdr:rowOff>18308</xdr:rowOff>
    </xdr:from>
    <xdr:to>
      <xdr:col>6</xdr:col>
      <xdr:colOff>599047</xdr:colOff>
      <xdr:row>114</xdr:row>
      <xdr:rowOff>190851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6168371" y="22183543"/>
          <a:ext cx="0" cy="2301661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479747</xdr:colOff>
      <xdr:row>102</xdr:row>
      <xdr:rowOff>47200</xdr:rowOff>
    </xdr:from>
    <xdr:to>
      <xdr:col>7</xdr:col>
      <xdr:colOff>330898</xdr:colOff>
      <xdr:row>103</xdr:row>
      <xdr:rowOff>211314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 bwMode="auto">
        <a:xfrm>
          <a:off x="6049071" y="21786612"/>
          <a:ext cx="893298" cy="377026"/>
        </a:xfrm>
        <a:prstGeom prst="rect">
          <a:avLst/>
        </a:prstGeom>
        <a:noFill/>
      </xdr:spPr>
      <xdr:txBody>
        <a:bodyPr wrap="square" lIns="0" tIns="0" rIns="0" bIns="0" rtlCol="0" anchor="t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spcAft>
              <a:spcPts val="300"/>
            </a:spcAft>
            <a:buClr>
              <a:schemeClr val="accent1"/>
            </a:buClr>
          </a:pPr>
          <a:r>
            <a:rPr lang="en-US" altLang="ko-KR" sz="1100" b="1">
              <a:solidFill>
                <a:srgbClr val="FF0000"/>
              </a:solidFill>
            </a:rPr>
            <a:t>OGTT</a:t>
          </a:r>
        </a:p>
        <a:p>
          <a:pPr algn="l">
            <a:spcAft>
              <a:spcPts val="300"/>
            </a:spcAft>
            <a:buClr>
              <a:schemeClr val="accent1"/>
            </a:buClr>
          </a:pPr>
          <a:r>
            <a:rPr lang="ko-KR" altLang="en-US" sz="1100" b="1">
              <a:solidFill>
                <a:srgbClr val="FF0000"/>
              </a:solidFill>
            </a:rPr>
            <a:t>분석시점 </a:t>
          </a:r>
        </a:p>
      </xdr:txBody>
    </xdr:sp>
    <xdr:clientData/>
  </xdr:twoCellAnchor>
  <xdr:twoCellAnchor editAs="oneCell">
    <xdr:from>
      <xdr:col>0</xdr:col>
      <xdr:colOff>0</xdr:colOff>
      <xdr:row>123</xdr:row>
      <xdr:rowOff>1666</xdr:rowOff>
    </xdr:from>
    <xdr:to>
      <xdr:col>5</xdr:col>
      <xdr:colOff>733222</xdr:colOff>
      <xdr:row>136</xdr:row>
      <xdr:rowOff>101704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49930"/>
        <a:stretch/>
      </xdr:blipFill>
      <xdr:spPr>
        <a:xfrm>
          <a:off x="0" y="26335490"/>
          <a:ext cx="5260398" cy="2867891"/>
        </a:xfrm>
        <a:prstGeom prst="rect">
          <a:avLst/>
        </a:prstGeom>
      </xdr:spPr>
    </xdr:pic>
    <xdr:clientData/>
  </xdr:twoCellAnchor>
  <xdr:twoCellAnchor>
    <xdr:from>
      <xdr:col>4</xdr:col>
      <xdr:colOff>712129</xdr:colOff>
      <xdr:row>122</xdr:row>
      <xdr:rowOff>70665</xdr:rowOff>
    </xdr:from>
    <xdr:to>
      <xdr:col>6</xdr:col>
      <xdr:colOff>11085</xdr:colOff>
      <xdr:row>125</xdr:row>
      <xdr:rowOff>79995</xdr:rowOff>
    </xdr:to>
    <xdr:grpSp>
      <xdr:nvGrpSpPr>
        <xdr:cNvPr id="33" name="그룹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pSpPr/>
      </xdr:nvGrpSpPr>
      <xdr:grpSpPr>
        <a:xfrm>
          <a:off x="4320423" y="26931165"/>
          <a:ext cx="1259986" cy="648065"/>
          <a:chOff x="4999499" y="2894390"/>
          <a:chExt cx="1259986" cy="648065"/>
        </a:xfrm>
      </xdr:grpSpPr>
      <xdr:pic>
        <xdr:nvPicPr>
          <xdr:cNvPr id="45" name="그림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t="1" r="74724" b="8788"/>
          <a:stretch/>
        </xdr:blipFill>
        <xdr:spPr>
          <a:xfrm>
            <a:off x="4999499" y="2894390"/>
            <a:ext cx="1235047" cy="156383"/>
          </a:xfrm>
          <a:prstGeom prst="rect">
            <a:avLst/>
          </a:prstGeom>
        </xdr:spPr>
      </xdr:pic>
      <xdr:pic>
        <xdr:nvPicPr>
          <xdr:cNvPr id="46" name="그림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l="25616" t="8458" r="49035" b="-6326"/>
          <a:stretch/>
        </xdr:blipFill>
        <xdr:spPr>
          <a:xfrm>
            <a:off x="5020889" y="3065860"/>
            <a:ext cx="1238596" cy="167792"/>
          </a:xfrm>
          <a:prstGeom prst="rect">
            <a:avLst/>
          </a:prstGeom>
        </xdr:spPr>
      </xdr:pic>
      <xdr:pic>
        <xdr:nvPicPr>
          <xdr:cNvPr id="47" name="그림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l="50965" t="-9458" r="24688" b="-4350"/>
          <a:stretch/>
        </xdr:blipFill>
        <xdr:spPr>
          <a:xfrm>
            <a:off x="5036518" y="3188156"/>
            <a:ext cx="1189716" cy="195123"/>
          </a:xfrm>
          <a:prstGeom prst="rect">
            <a:avLst/>
          </a:prstGeom>
        </xdr:spPr>
      </xdr:pic>
      <xdr:pic>
        <xdr:nvPicPr>
          <xdr:cNvPr id="48" name="그림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l="75936" t="-8782" b="-1"/>
          <a:stretch/>
        </xdr:blipFill>
        <xdr:spPr>
          <a:xfrm>
            <a:off x="5037903" y="3355948"/>
            <a:ext cx="1175861" cy="18650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860540</xdr:colOff>
      <xdr:row>135</xdr:row>
      <xdr:rowOff>73548</xdr:rowOff>
    </xdr:from>
    <xdr:to>
      <xdr:col>0</xdr:col>
      <xdr:colOff>860540</xdr:colOff>
      <xdr:row>136</xdr:row>
      <xdr:rowOff>118331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flipV="1">
          <a:off x="860540" y="28962313"/>
          <a:ext cx="0" cy="25769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403340</xdr:colOff>
      <xdr:row>136</xdr:row>
      <xdr:rowOff>126644</xdr:rowOff>
    </xdr:from>
    <xdr:to>
      <xdr:col>1</xdr:col>
      <xdr:colOff>230769</xdr:colOff>
      <xdr:row>138</xdr:row>
      <xdr:rowOff>39374</xdr:rowOff>
    </xdr:to>
    <xdr:sp macro="" textlink="">
      <xdr:nvSpPr>
        <xdr:cNvPr id="35" name="TextBox 1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 bwMode="auto">
        <a:xfrm>
          <a:off x="403340" y="29228320"/>
          <a:ext cx="914400" cy="338554"/>
        </a:xfrm>
        <a:prstGeom prst="rect">
          <a:avLst/>
        </a:prstGeom>
        <a:noFill/>
      </xdr:spPr>
      <xdr:txBody>
        <a:bodyPr wrap="square" lIns="0" tIns="0" rIns="0" bIns="0" rtlCol="0" anchor="t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spcAft>
              <a:spcPts val="300"/>
            </a:spcAft>
            <a:buClr>
              <a:schemeClr val="accent1"/>
            </a:buClr>
          </a:pPr>
          <a:r>
            <a:rPr lang="en-US" altLang="ko-KR" sz="1100">
              <a:solidFill>
                <a:schemeClr val="tx1">
                  <a:lumMod val="85000"/>
                  <a:lumOff val="15000"/>
                </a:schemeClr>
              </a:solidFill>
            </a:rPr>
            <a:t>4</a:t>
          </a:r>
          <a:r>
            <a:rPr lang="ko-KR" altLang="en-US" sz="1100">
              <a:solidFill>
                <a:schemeClr val="tx1">
                  <a:lumMod val="85000"/>
                  <a:lumOff val="15000"/>
                </a:schemeClr>
              </a:solidFill>
            </a:rPr>
            <a:t>회 투여 시점 </a:t>
          </a:r>
          <a:r>
            <a:rPr lang="en-US" altLang="ko-KR" sz="1100">
              <a:solidFill>
                <a:schemeClr val="tx1">
                  <a:lumMod val="85000"/>
                  <a:lumOff val="15000"/>
                </a:schemeClr>
              </a:solidFill>
            </a:rPr>
            <a:t>(d22)</a:t>
          </a:r>
          <a:endParaRPr lang="ko-KR" altLang="en-US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973751</xdr:colOff>
      <xdr:row>125</xdr:row>
      <xdr:rowOff>49696</xdr:rowOff>
    </xdr:from>
    <xdr:to>
      <xdr:col>0</xdr:col>
      <xdr:colOff>973751</xdr:colOff>
      <xdr:row>134</xdr:row>
      <xdr:rowOff>89161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973751" y="26809343"/>
          <a:ext cx="0" cy="1955671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871091</xdr:colOff>
      <xdr:row>123</xdr:row>
      <xdr:rowOff>29223</xdr:rowOff>
    </xdr:from>
    <xdr:to>
      <xdr:col>1</xdr:col>
      <xdr:colOff>677418</xdr:colOff>
      <xdr:row>124</xdr:row>
      <xdr:rowOff>193338</xdr:rowOff>
    </xdr:to>
    <xdr:sp macro="" textlink="">
      <xdr:nvSpPr>
        <xdr:cNvPr id="37" name="TextBox 2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 bwMode="auto">
        <a:xfrm>
          <a:off x="871091" y="26363047"/>
          <a:ext cx="893298" cy="377026"/>
        </a:xfrm>
        <a:prstGeom prst="rect">
          <a:avLst/>
        </a:prstGeom>
        <a:noFill/>
      </xdr:spPr>
      <xdr:txBody>
        <a:bodyPr wrap="square" lIns="0" tIns="0" rIns="0" bIns="0" rtlCol="0" anchor="t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spcAft>
              <a:spcPts val="300"/>
            </a:spcAft>
            <a:buClr>
              <a:schemeClr val="accent1"/>
            </a:buClr>
          </a:pPr>
          <a:r>
            <a:rPr lang="en-US" altLang="ko-KR" sz="1100" b="1">
              <a:solidFill>
                <a:srgbClr val="FF0000"/>
              </a:solidFill>
            </a:rPr>
            <a:t>OGTT</a:t>
          </a:r>
        </a:p>
        <a:p>
          <a:pPr algn="l">
            <a:spcAft>
              <a:spcPts val="300"/>
            </a:spcAft>
            <a:buClr>
              <a:schemeClr val="accent1"/>
            </a:buClr>
          </a:pPr>
          <a:r>
            <a:rPr lang="ko-KR" altLang="en-US" sz="1100" b="1">
              <a:solidFill>
                <a:srgbClr val="FF0000"/>
              </a:solidFill>
            </a:rPr>
            <a:t>분석시점 </a:t>
          </a:r>
        </a:p>
      </xdr:txBody>
    </xdr:sp>
    <xdr:clientData/>
  </xdr:twoCellAnchor>
  <xdr:twoCellAnchor>
    <xdr:from>
      <xdr:col>4</xdr:col>
      <xdr:colOff>812518</xdr:colOff>
      <xdr:row>121</xdr:row>
      <xdr:rowOff>0</xdr:rowOff>
    </xdr:from>
    <xdr:to>
      <xdr:col>6</xdr:col>
      <xdr:colOff>530659</xdr:colOff>
      <xdr:row>122</xdr:row>
      <xdr:rowOff>2532</xdr:rowOff>
    </xdr:to>
    <xdr:sp macro="" textlink="">
      <xdr:nvSpPr>
        <xdr:cNvPr id="38" name="TextBox 23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 bwMode="auto">
        <a:xfrm>
          <a:off x="4420812" y="25908000"/>
          <a:ext cx="1679171" cy="215444"/>
        </a:xfrm>
        <a:prstGeom prst="rect">
          <a:avLst/>
        </a:prstGeom>
        <a:noFill/>
      </xdr:spPr>
      <xdr:txBody>
        <a:bodyPr wrap="square" lIns="0" tIns="0" rIns="0" bIns="0" rtlCol="0" anchor="t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spcAft>
              <a:spcPts val="300"/>
            </a:spcAft>
            <a:buClr>
              <a:schemeClr val="accent1"/>
            </a:buClr>
          </a:pPr>
          <a:r>
            <a:rPr lang="en-US" altLang="ko-KR" sz="1400" b="1">
              <a:solidFill>
                <a:schemeClr val="tx1">
                  <a:lumMod val="85000"/>
                  <a:lumOff val="15000"/>
                </a:schemeClr>
              </a:solidFill>
            </a:rPr>
            <a:t>Tirzepatide</a:t>
          </a:r>
          <a:endParaRPr lang="ko-KR" altLang="en-US" sz="14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oneCell">
    <xdr:from>
      <xdr:col>6</xdr:col>
      <xdr:colOff>231747</xdr:colOff>
      <xdr:row>121</xdr:row>
      <xdr:rowOff>58702</xdr:rowOff>
    </xdr:from>
    <xdr:to>
      <xdr:col>11</xdr:col>
      <xdr:colOff>334281</xdr:colOff>
      <xdr:row>136</xdr:row>
      <xdr:rowOff>157500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01071" y="26706290"/>
          <a:ext cx="5514975" cy="3292475"/>
        </a:xfrm>
        <a:prstGeom prst="rect">
          <a:avLst/>
        </a:prstGeom>
      </xdr:spPr>
    </xdr:pic>
    <xdr:clientData/>
  </xdr:twoCellAnchor>
  <xdr:twoCellAnchor>
    <xdr:from>
      <xdr:col>9</xdr:col>
      <xdr:colOff>503450</xdr:colOff>
      <xdr:row>121</xdr:row>
      <xdr:rowOff>146324</xdr:rowOff>
    </xdr:from>
    <xdr:to>
      <xdr:col>10</xdr:col>
      <xdr:colOff>580180</xdr:colOff>
      <xdr:row>122</xdr:row>
      <xdr:rowOff>148856</xdr:rowOff>
    </xdr:to>
    <xdr:sp macro="" textlink="">
      <xdr:nvSpPr>
        <xdr:cNvPr id="40" name="TextBox 25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 bwMode="auto">
        <a:xfrm>
          <a:off x="9199215" y="26054324"/>
          <a:ext cx="1679171" cy="215444"/>
        </a:xfrm>
        <a:prstGeom prst="rect">
          <a:avLst/>
        </a:prstGeom>
        <a:noFill/>
      </xdr:spPr>
      <xdr:txBody>
        <a:bodyPr wrap="square" lIns="0" tIns="0" rIns="0" bIns="0" rtlCol="0" anchor="t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spcAft>
              <a:spcPts val="300"/>
            </a:spcAft>
            <a:buClr>
              <a:schemeClr val="accent1"/>
            </a:buClr>
          </a:pPr>
          <a:r>
            <a:rPr lang="en-US" altLang="ko-KR" sz="1400" b="1">
              <a:solidFill>
                <a:schemeClr val="tx1">
                  <a:lumMod val="85000"/>
                  <a:lumOff val="15000"/>
                </a:schemeClr>
              </a:solidFill>
            </a:rPr>
            <a:t>PG-102 (15 mg)</a:t>
          </a:r>
          <a:endParaRPr lang="ko-KR" altLang="en-US" sz="14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1037715</xdr:colOff>
      <xdr:row>135</xdr:row>
      <xdr:rowOff>33402</xdr:rowOff>
    </xdr:from>
    <xdr:to>
      <xdr:col>6</xdr:col>
      <xdr:colOff>1037715</xdr:colOff>
      <xdr:row>136</xdr:row>
      <xdr:rowOff>78185</xdr:rowOff>
    </xdr:to>
    <xdr:cxnSp macro="">
      <xdr:nvCxnSpPr>
        <xdr:cNvPr id="41" name="직선 화살표 연결선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 flipV="1">
          <a:off x="6607039" y="29661755"/>
          <a:ext cx="0" cy="25769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580515</xdr:colOff>
      <xdr:row>136</xdr:row>
      <xdr:rowOff>86498</xdr:rowOff>
    </xdr:from>
    <xdr:to>
      <xdr:col>7</xdr:col>
      <xdr:colOff>452768</xdr:colOff>
      <xdr:row>137</xdr:row>
      <xdr:rowOff>212140</xdr:rowOff>
    </xdr:to>
    <xdr:sp macro="" textlink="">
      <xdr:nvSpPr>
        <xdr:cNvPr id="42" name="TextBox 27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 bwMode="auto">
        <a:xfrm>
          <a:off x="6149839" y="29927763"/>
          <a:ext cx="914400" cy="338553"/>
        </a:xfrm>
        <a:prstGeom prst="rect">
          <a:avLst/>
        </a:prstGeom>
        <a:noFill/>
      </xdr:spPr>
      <xdr:txBody>
        <a:bodyPr wrap="square" lIns="0" tIns="0" rIns="0" bIns="0" rtlCol="0" anchor="t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spcAft>
              <a:spcPts val="300"/>
            </a:spcAft>
            <a:buClr>
              <a:schemeClr val="accent1"/>
            </a:buClr>
          </a:pPr>
          <a:r>
            <a:rPr lang="en-US" altLang="ko-KR" sz="1100">
              <a:solidFill>
                <a:schemeClr val="tx1">
                  <a:lumMod val="85000"/>
                  <a:lumOff val="15000"/>
                </a:schemeClr>
              </a:solidFill>
            </a:rPr>
            <a:t>5</a:t>
          </a:r>
          <a:r>
            <a:rPr lang="ko-KR" altLang="en-US" sz="1100">
              <a:solidFill>
                <a:schemeClr val="tx1">
                  <a:lumMod val="85000"/>
                  <a:lumOff val="15000"/>
                </a:schemeClr>
              </a:solidFill>
            </a:rPr>
            <a:t>회 투여 시점 </a:t>
          </a:r>
          <a:r>
            <a:rPr lang="en-US" altLang="ko-KR" sz="1100">
              <a:solidFill>
                <a:schemeClr val="tx1">
                  <a:lumMod val="85000"/>
                  <a:lumOff val="15000"/>
                </a:schemeClr>
              </a:solidFill>
            </a:rPr>
            <a:t>(d29)</a:t>
          </a:r>
          <a:endParaRPr lang="ko-KR" altLang="en-US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7</xdr:col>
      <xdr:colOff>161261</xdr:colOff>
      <xdr:row>124</xdr:row>
      <xdr:rowOff>106400</xdr:rowOff>
    </xdr:from>
    <xdr:to>
      <xdr:col>7</xdr:col>
      <xdr:colOff>161261</xdr:colOff>
      <xdr:row>133</xdr:row>
      <xdr:rowOff>145865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6772732" y="26653135"/>
          <a:ext cx="0" cy="1955671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58601</xdr:colOff>
      <xdr:row>122</xdr:row>
      <xdr:rowOff>85927</xdr:rowOff>
    </xdr:from>
    <xdr:to>
      <xdr:col>7</xdr:col>
      <xdr:colOff>951899</xdr:colOff>
      <xdr:row>124</xdr:row>
      <xdr:rowOff>37130</xdr:rowOff>
    </xdr:to>
    <xdr:sp macro="" textlink="">
      <xdr:nvSpPr>
        <xdr:cNvPr id="44" name="TextBox 29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 bwMode="auto">
        <a:xfrm>
          <a:off x="6670072" y="26206839"/>
          <a:ext cx="893298" cy="377026"/>
        </a:xfrm>
        <a:prstGeom prst="rect">
          <a:avLst/>
        </a:prstGeom>
        <a:noFill/>
      </xdr:spPr>
      <xdr:txBody>
        <a:bodyPr wrap="square" lIns="0" tIns="0" rIns="0" bIns="0" rtlCol="0" anchor="t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spcAft>
              <a:spcPts val="300"/>
            </a:spcAft>
            <a:buClr>
              <a:schemeClr val="accent1"/>
            </a:buClr>
          </a:pPr>
          <a:r>
            <a:rPr lang="en-US" altLang="ko-KR" sz="1100" b="1">
              <a:solidFill>
                <a:srgbClr val="FF0000"/>
              </a:solidFill>
            </a:rPr>
            <a:t>OGTT</a:t>
          </a:r>
        </a:p>
        <a:p>
          <a:pPr algn="l">
            <a:spcAft>
              <a:spcPts val="300"/>
            </a:spcAft>
            <a:buClr>
              <a:schemeClr val="accent1"/>
            </a:buClr>
          </a:pPr>
          <a:r>
            <a:rPr lang="ko-KR" altLang="en-US" sz="1100" b="1">
              <a:solidFill>
                <a:srgbClr val="FF0000"/>
              </a:solidFill>
            </a:rPr>
            <a:t>분석시점 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123</xdr:row>
          <xdr:rowOff>66675</xdr:rowOff>
        </xdr:from>
        <xdr:to>
          <xdr:col>20</xdr:col>
          <xdr:colOff>66675</xdr:colOff>
          <xdr:row>136</xdr:row>
          <xdr:rowOff>95250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208483</xdr:colOff>
      <xdr:row>135</xdr:row>
      <xdr:rowOff>55814</xdr:rowOff>
    </xdr:from>
    <xdr:to>
      <xdr:col>13</xdr:col>
      <xdr:colOff>208483</xdr:colOff>
      <xdr:row>136</xdr:row>
      <xdr:rowOff>100597</xdr:rowOff>
    </xdr:to>
    <xdr:cxnSp macro="">
      <xdr:nvCxnSpPr>
        <xdr:cNvPr id="50" name="직선 화살표 연결선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 flipV="1">
          <a:off x="12557365" y="29684167"/>
          <a:ext cx="0" cy="25769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434841</xdr:colOff>
      <xdr:row>136</xdr:row>
      <xdr:rowOff>108910</xdr:rowOff>
    </xdr:from>
    <xdr:to>
      <xdr:col>13</xdr:col>
      <xdr:colOff>665683</xdr:colOff>
      <xdr:row>138</xdr:row>
      <xdr:rowOff>21640</xdr:rowOff>
    </xdr:to>
    <xdr:sp macro="" textlink="">
      <xdr:nvSpPr>
        <xdr:cNvPr id="51" name="TextBox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 bwMode="auto">
        <a:xfrm>
          <a:off x="12100165" y="29950175"/>
          <a:ext cx="914400" cy="338553"/>
        </a:xfrm>
        <a:prstGeom prst="rect">
          <a:avLst/>
        </a:prstGeom>
        <a:noFill/>
      </xdr:spPr>
      <xdr:txBody>
        <a:bodyPr wrap="square" lIns="0" tIns="0" rIns="0" bIns="0" rtlCol="0" anchor="t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spcAft>
              <a:spcPts val="300"/>
            </a:spcAft>
            <a:buClr>
              <a:schemeClr val="accent1"/>
            </a:buClr>
          </a:pPr>
          <a:r>
            <a:rPr lang="en-US" altLang="ko-KR" sz="1100">
              <a:solidFill>
                <a:schemeClr val="tx1">
                  <a:lumMod val="85000"/>
                  <a:lumOff val="15000"/>
                </a:schemeClr>
              </a:solidFill>
            </a:rPr>
            <a:t>5</a:t>
          </a:r>
          <a:r>
            <a:rPr lang="ko-KR" altLang="en-US" sz="1100">
              <a:solidFill>
                <a:schemeClr val="tx1">
                  <a:lumMod val="85000"/>
                  <a:lumOff val="15000"/>
                </a:schemeClr>
              </a:solidFill>
            </a:rPr>
            <a:t>회 투여 시점 </a:t>
          </a:r>
          <a:r>
            <a:rPr lang="en-US" altLang="ko-KR" sz="1100">
              <a:solidFill>
                <a:schemeClr val="tx1">
                  <a:lumMod val="85000"/>
                  <a:lumOff val="15000"/>
                </a:schemeClr>
              </a:solidFill>
            </a:rPr>
            <a:t>(d29)</a:t>
          </a:r>
          <a:endParaRPr lang="ko-KR" altLang="en-US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13</xdr:col>
      <xdr:colOff>362970</xdr:colOff>
      <xdr:row>124</xdr:row>
      <xdr:rowOff>128812</xdr:rowOff>
    </xdr:from>
    <xdr:to>
      <xdr:col>13</xdr:col>
      <xdr:colOff>362970</xdr:colOff>
      <xdr:row>133</xdr:row>
      <xdr:rowOff>168277</xdr:rowOff>
    </xdr:to>
    <xdr:cxnSp macro="">
      <xdr:nvCxnSpPr>
        <xdr:cNvPr id="52" name="직선 연결선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>
          <a:off x="12711852" y="27415136"/>
          <a:ext cx="0" cy="1955670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260310</xdr:colOff>
      <xdr:row>122</xdr:row>
      <xdr:rowOff>108339</xdr:rowOff>
    </xdr:from>
    <xdr:to>
      <xdr:col>14</xdr:col>
      <xdr:colOff>470049</xdr:colOff>
      <xdr:row>124</xdr:row>
      <xdr:rowOff>59542</xdr:rowOff>
    </xdr:to>
    <xdr:sp macro="" textlink="">
      <xdr:nvSpPr>
        <xdr:cNvPr id="53" name="TextBox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 bwMode="auto">
        <a:xfrm>
          <a:off x="12609192" y="26968839"/>
          <a:ext cx="893298" cy="377027"/>
        </a:xfrm>
        <a:prstGeom prst="rect">
          <a:avLst/>
        </a:prstGeom>
        <a:noFill/>
      </xdr:spPr>
      <xdr:txBody>
        <a:bodyPr wrap="square" lIns="0" tIns="0" rIns="0" bIns="0" rtlCol="0" anchor="t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spcAft>
              <a:spcPts val="300"/>
            </a:spcAft>
            <a:buClr>
              <a:schemeClr val="accent1"/>
            </a:buClr>
          </a:pPr>
          <a:r>
            <a:rPr lang="en-US" altLang="ko-KR" sz="1100" b="1">
              <a:solidFill>
                <a:srgbClr val="FF0000"/>
              </a:solidFill>
            </a:rPr>
            <a:t>OGTT</a:t>
          </a:r>
        </a:p>
        <a:p>
          <a:pPr algn="l">
            <a:spcAft>
              <a:spcPts val="300"/>
            </a:spcAft>
            <a:buClr>
              <a:schemeClr val="accent1"/>
            </a:buClr>
          </a:pPr>
          <a:r>
            <a:rPr lang="ko-KR" altLang="en-US" sz="1100" b="1">
              <a:solidFill>
                <a:srgbClr val="FF0000"/>
              </a:solidFill>
            </a:rPr>
            <a:t>분석시점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1</xdr:row>
      <xdr:rowOff>28575</xdr:rowOff>
    </xdr:from>
    <xdr:to>
      <xdr:col>7</xdr:col>
      <xdr:colOff>370899</xdr:colOff>
      <xdr:row>22</xdr:row>
      <xdr:rowOff>170882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238125"/>
          <a:ext cx="4609524" cy="4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65FA-4D10-4324-9954-28551B6C7A16}">
  <dimension ref="A2:AE50"/>
  <sheetViews>
    <sheetView topLeftCell="C1" workbookViewId="0">
      <selection activeCell="R33" sqref="R33"/>
    </sheetView>
  </sheetViews>
  <sheetFormatPr defaultRowHeight="16.5" x14ac:dyDescent="0.3"/>
  <cols>
    <col min="1" max="1" width="19.625" customWidth="1"/>
    <col min="2" max="2" width="13.5" customWidth="1"/>
    <col min="7" max="7" width="9" style="457"/>
    <col min="8" max="8" width="3.375" customWidth="1"/>
    <col min="10" max="10" width="3.125" customWidth="1"/>
    <col min="12" max="12" width="3.5" customWidth="1"/>
    <col min="13" max="13" width="8.5" customWidth="1"/>
    <col min="14" max="14" width="3.25" customWidth="1"/>
    <col min="15" max="15" width="7.75" customWidth="1"/>
    <col min="18" max="18" width="7.625" customWidth="1"/>
    <col min="19" max="20" width="9.75" bestFit="1" customWidth="1"/>
    <col min="21" max="21" width="5.125" customWidth="1"/>
  </cols>
  <sheetData>
    <row r="2" spans="1:31" ht="13.5" customHeight="1" x14ac:dyDescent="0.3">
      <c r="I2" s="512" t="s">
        <v>374</v>
      </c>
    </row>
    <row r="3" spans="1:31" ht="13.5" customHeight="1" x14ac:dyDescent="0.3">
      <c r="A3" s="280" t="s">
        <v>201</v>
      </c>
      <c r="B3" s="564" t="s">
        <v>240</v>
      </c>
      <c r="C3" s="458" t="s">
        <v>325</v>
      </c>
      <c r="D3" s="458" t="s">
        <v>331</v>
      </c>
      <c r="E3" s="458" t="s">
        <v>332</v>
      </c>
      <c r="F3" s="458" t="s">
        <v>346</v>
      </c>
      <c r="G3" s="458" t="s">
        <v>333</v>
      </c>
      <c r="I3" s="558"/>
      <c r="J3" s="559"/>
      <c r="K3" s="559" t="s">
        <v>363</v>
      </c>
      <c r="L3" s="559"/>
      <c r="M3" s="559" t="s">
        <v>346</v>
      </c>
      <c r="N3" s="559"/>
      <c r="O3" s="559" t="s">
        <v>364</v>
      </c>
      <c r="Q3" s="171" t="s">
        <v>371</v>
      </c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</row>
    <row r="4" spans="1:31" ht="13.5" customHeight="1" x14ac:dyDescent="0.3">
      <c r="A4" s="234" t="s">
        <v>317</v>
      </c>
      <c r="B4" s="565" t="s">
        <v>284</v>
      </c>
      <c r="C4" s="174">
        <v>4.9000000000000004</v>
      </c>
      <c r="D4" s="202">
        <v>4.8</v>
      </c>
      <c r="E4" s="202">
        <v>4.8</v>
      </c>
      <c r="F4" s="576">
        <f>D4-C4</f>
        <v>-0.10000000000000053</v>
      </c>
      <c r="G4" s="459">
        <f>E4-C4</f>
        <v>-0.10000000000000053</v>
      </c>
      <c r="I4" s="553" t="s">
        <v>284</v>
      </c>
      <c r="J4" s="559" t="s">
        <v>114</v>
      </c>
      <c r="K4" s="560">
        <v>4.9000000000000004</v>
      </c>
      <c r="L4" s="562" t="s">
        <v>114</v>
      </c>
      <c r="M4" s="562">
        <v>-0.10000000000000053</v>
      </c>
      <c r="N4" s="562" t="s">
        <v>114</v>
      </c>
      <c r="O4" s="562">
        <v>-0.10000000000000053</v>
      </c>
      <c r="Q4" s="171"/>
      <c r="R4" s="171" t="s">
        <v>342</v>
      </c>
      <c r="S4" s="171" t="s">
        <v>343</v>
      </c>
      <c r="T4" s="171" t="s">
        <v>352</v>
      </c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</row>
    <row r="5" spans="1:31" ht="13.5" customHeight="1" x14ac:dyDescent="0.3">
      <c r="A5" s="234" t="s">
        <v>317</v>
      </c>
      <c r="B5" s="565" t="s">
        <v>286</v>
      </c>
      <c r="C5" s="178">
        <v>5</v>
      </c>
      <c r="D5" s="216">
        <v>5</v>
      </c>
      <c r="E5" s="216">
        <v>5</v>
      </c>
      <c r="F5" s="576">
        <f t="shared" ref="F5:F9" si="0">D5-C5</f>
        <v>0</v>
      </c>
      <c r="G5" s="459">
        <f>E5-C5</f>
        <v>0</v>
      </c>
      <c r="I5" s="553" t="s">
        <v>286</v>
      </c>
      <c r="J5" s="559" t="s">
        <v>114</v>
      </c>
      <c r="K5" s="560">
        <v>5</v>
      </c>
      <c r="L5" s="562" t="s">
        <v>114</v>
      </c>
      <c r="M5" s="562">
        <v>0</v>
      </c>
      <c r="N5" s="562" t="s">
        <v>114</v>
      </c>
      <c r="O5" s="562">
        <v>0</v>
      </c>
      <c r="Q5" s="171"/>
      <c r="R5" s="171" t="s">
        <v>326</v>
      </c>
      <c r="S5" s="595">
        <v>5.1333333000000003</v>
      </c>
      <c r="T5" s="595">
        <v>0.16329930000000001</v>
      </c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</row>
    <row r="6" spans="1:31" ht="13.5" customHeight="1" x14ac:dyDescent="0.3">
      <c r="A6" s="234" t="s">
        <v>317</v>
      </c>
      <c r="B6" s="565" t="s">
        <v>289</v>
      </c>
      <c r="C6" s="174">
        <v>5.2</v>
      </c>
      <c r="D6" s="202">
        <v>5.0999999999999996</v>
      </c>
      <c r="E6" s="202">
        <v>5.0999999999999996</v>
      </c>
      <c r="F6" s="576">
        <f t="shared" si="0"/>
        <v>-0.10000000000000053</v>
      </c>
      <c r="G6" s="459">
        <f>E6-C6</f>
        <v>-0.10000000000000053</v>
      </c>
      <c r="I6" s="553" t="s">
        <v>289</v>
      </c>
      <c r="J6" s="559" t="s">
        <v>114</v>
      </c>
      <c r="K6" s="560">
        <v>5.2</v>
      </c>
      <c r="L6" s="562" t="s">
        <v>114</v>
      </c>
      <c r="M6" s="562">
        <v>-0.10000000000000053</v>
      </c>
      <c r="N6" s="562" t="s">
        <v>114</v>
      </c>
      <c r="O6" s="562">
        <v>-0.10000000000000053</v>
      </c>
      <c r="Q6" s="171"/>
      <c r="R6" s="171" t="s">
        <v>327</v>
      </c>
      <c r="S6" s="595">
        <v>5.5166667</v>
      </c>
      <c r="T6" s="595">
        <v>0.2316607</v>
      </c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</row>
    <row r="7" spans="1:31" ht="13.5" customHeight="1" x14ac:dyDescent="0.3">
      <c r="A7" s="234" t="s">
        <v>317</v>
      </c>
      <c r="B7" s="565" t="s">
        <v>290</v>
      </c>
      <c r="C7" s="174">
        <v>5.3</v>
      </c>
      <c r="D7" s="202">
        <v>5.5</v>
      </c>
      <c r="E7" s="202">
        <v>5.4</v>
      </c>
      <c r="F7" s="576">
        <f t="shared" si="0"/>
        <v>0.20000000000000018</v>
      </c>
      <c r="G7" s="459">
        <f>E7-C7</f>
        <v>0.10000000000000053</v>
      </c>
      <c r="I7" s="553" t="s">
        <v>290</v>
      </c>
      <c r="J7" s="559" t="s">
        <v>326</v>
      </c>
      <c r="K7" s="560">
        <v>5.3</v>
      </c>
      <c r="L7" s="562" t="s">
        <v>326</v>
      </c>
      <c r="M7" s="562">
        <v>0.20000000000000018</v>
      </c>
      <c r="N7" s="562" t="s">
        <v>326</v>
      </c>
      <c r="O7" s="562">
        <v>0.10000000000000053</v>
      </c>
      <c r="Q7" s="171"/>
      <c r="R7" s="171" t="s">
        <v>328</v>
      </c>
      <c r="S7" s="595">
        <v>5.4666667000000002</v>
      </c>
      <c r="T7" s="595">
        <v>0.25819890000000001</v>
      </c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</row>
    <row r="8" spans="1:31" ht="13.5" customHeight="1" x14ac:dyDescent="0.3">
      <c r="A8" s="234" t="s">
        <v>317</v>
      </c>
      <c r="B8" s="565" t="s">
        <v>292</v>
      </c>
      <c r="C8" s="174">
        <v>5.3</v>
      </c>
      <c r="D8" s="202">
        <v>5.3</v>
      </c>
      <c r="E8" s="202">
        <v>5.2</v>
      </c>
      <c r="F8" s="576">
        <f t="shared" si="0"/>
        <v>0</v>
      </c>
      <c r="G8" s="459">
        <f>E8-C8</f>
        <v>-9.9999999999999645E-2</v>
      </c>
      <c r="I8" s="553" t="s">
        <v>292</v>
      </c>
      <c r="J8" s="559" t="s">
        <v>326</v>
      </c>
      <c r="K8" s="560">
        <v>5.3</v>
      </c>
      <c r="L8" s="562" t="s">
        <v>326</v>
      </c>
      <c r="M8" s="562">
        <v>0</v>
      </c>
      <c r="N8" s="562" t="s">
        <v>326</v>
      </c>
      <c r="O8" s="562">
        <v>-9.9999999999999645E-2</v>
      </c>
      <c r="Q8" s="171"/>
      <c r="R8" s="171" t="s">
        <v>329</v>
      </c>
      <c r="S8" s="595">
        <v>5.45</v>
      </c>
      <c r="T8" s="595">
        <v>0.33911649999999999</v>
      </c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</row>
    <row r="9" spans="1:31" ht="13.5" customHeight="1" thickBot="1" x14ac:dyDescent="0.35">
      <c r="A9" s="234" t="s">
        <v>317</v>
      </c>
      <c r="B9" s="566" t="s">
        <v>293</v>
      </c>
      <c r="C9" s="577">
        <v>5.0999999999999996</v>
      </c>
      <c r="D9" s="578">
        <v>5.4</v>
      </c>
      <c r="E9" s="577">
        <v>5.4</v>
      </c>
      <c r="F9" s="579">
        <f t="shared" si="0"/>
        <v>0.30000000000000071</v>
      </c>
      <c r="G9" s="580">
        <f>D9-C9</f>
        <v>0.30000000000000071</v>
      </c>
      <c r="I9" s="553" t="s">
        <v>293</v>
      </c>
      <c r="J9" s="559" t="s">
        <v>326</v>
      </c>
      <c r="K9" s="560">
        <v>5.0999999999999996</v>
      </c>
      <c r="L9" s="562" t="s">
        <v>326</v>
      </c>
      <c r="M9" s="562">
        <v>0.30000000000000071</v>
      </c>
      <c r="N9" s="562" t="s">
        <v>326</v>
      </c>
      <c r="O9" s="562">
        <v>0.30000000000000071</v>
      </c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</row>
    <row r="10" spans="1:31" ht="13.5" customHeight="1" x14ac:dyDescent="0.3">
      <c r="A10" s="294"/>
      <c r="B10" s="345" t="s">
        <v>313</v>
      </c>
      <c r="C10" s="582">
        <f>AVERAGE(C4:C9)</f>
        <v>5.1333333333333337</v>
      </c>
      <c r="D10" s="583"/>
      <c r="E10" s="583"/>
      <c r="F10" s="583"/>
      <c r="G10" s="584">
        <f>AVERAGE(G4:G9)</f>
        <v>1.6666666666666757E-2</v>
      </c>
      <c r="I10" s="553" t="s">
        <v>94</v>
      </c>
      <c r="J10" s="559" t="s">
        <v>116</v>
      </c>
      <c r="K10" s="561">
        <v>5.5</v>
      </c>
      <c r="L10" s="562" t="s">
        <v>116</v>
      </c>
      <c r="M10" s="562">
        <v>-9.9999999999999645E-2</v>
      </c>
      <c r="N10" s="562" t="s">
        <v>116</v>
      </c>
      <c r="O10" s="562">
        <v>-0.29999999999999982</v>
      </c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</row>
    <row r="11" spans="1:31" ht="13.5" customHeight="1" thickBot="1" x14ac:dyDescent="0.35">
      <c r="A11" s="294"/>
      <c r="B11" s="360" t="s">
        <v>314</v>
      </c>
      <c r="C11" s="585">
        <f>STDEV(C4:C9)</f>
        <v>0.16329931618554508</v>
      </c>
      <c r="D11" s="586"/>
      <c r="E11" s="586"/>
      <c r="F11" s="586"/>
      <c r="G11" s="587">
        <f>STDEV(G4:G9)</f>
        <v>0.16020819787597262</v>
      </c>
      <c r="I11" s="553" t="s">
        <v>96</v>
      </c>
      <c r="J11" s="559" t="s">
        <v>116</v>
      </c>
      <c r="K11" s="561">
        <v>5.0999999999999996</v>
      </c>
      <c r="L11" s="562" t="s">
        <v>116</v>
      </c>
      <c r="M11" s="562">
        <v>-0.29999999999999982</v>
      </c>
      <c r="N11" s="562" t="s">
        <v>116</v>
      </c>
      <c r="O11" s="562">
        <v>-0.39999999999999947</v>
      </c>
      <c r="Q11" s="171" t="s">
        <v>372</v>
      </c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</row>
    <row r="12" spans="1:31" ht="13.5" customHeight="1" x14ac:dyDescent="0.3">
      <c r="A12" s="294"/>
      <c r="B12" s="289"/>
      <c r="C12" s="581" t="s">
        <v>325</v>
      </c>
      <c r="D12" s="581" t="s">
        <v>331</v>
      </c>
      <c r="E12" s="581" t="s">
        <v>332</v>
      </c>
      <c r="F12" s="581"/>
      <c r="G12" s="581" t="s">
        <v>333</v>
      </c>
      <c r="I12" s="553" t="s">
        <v>297</v>
      </c>
      <c r="J12" s="559" t="s">
        <v>327</v>
      </c>
      <c r="K12" s="561">
        <v>5.8</v>
      </c>
      <c r="L12" s="562" t="s">
        <v>327</v>
      </c>
      <c r="M12" s="562">
        <v>-0.20000000000000018</v>
      </c>
      <c r="N12" s="562" t="s">
        <v>327</v>
      </c>
      <c r="O12" s="562">
        <v>-0.5</v>
      </c>
      <c r="Q12" s="171"/>
      <c r="R12" s="171" t="s">
        <v>342</v>
      </c>
      <c r="S12" s="171" t="s">
        <v>353</v>
      </c>
      <c r="T12" s="171" t="s">
        <v>344</v>
      </c>
      <c r="U12" s="171" t="s">
        <v>336</v>
      </c>
      <c r="V12" s="171" t="s">
        <v>358</v>
      </c>
      <c r="W12" s="171" t="s">
        <v>361</v>
      </c>
      <c r="X12" s="171"/>
      <c r="Y12" s="171" t="s">
        <v>335</v>
      </c>
      <c r="Z12" s="171" t="s">
        <v>345</v>
      </c>
      <c r="AA12" s="171" t="s">
        <v>344</v>
      </c>
      <c r="AB12" s="171" t="s">
        <v>336</v>
      </c>
      <c r="AC12" s="171" t="s">
        <v>337</v>
      </c>
      <c r="AD12" s="171" t="s">
        <v>338</v>
      </c>
      <c r="AE12" s="171"/>
    </row>
    <row r="13" spans="1:31" ht="13.5" customHeight="1" x14ac:dyDescent="0.3">
      <c r="A13" s="252" t="s">
        <v>318</v>
      </c>
      <c r="B13" s="567" t="s">
        <v>94</v>
      </c>
      <c r="C13" s="202">
        <v>5.5</v>
      </c>
      <c r="D13" s="174">
        <v>5.4</v>
      </c>
      <c r="E13" s="174">
        <v>5.2</v>
      </c>
      <c r="F13" s="576">
        <f>D13-C13</f>
        <v>-9.9999999999999645E-2</v>
      </c>
      <c r="G13" s="203">
        <f t="shared" ref="G13:G18" si="1">E13-C13</f>
        <v>-0.29999999999999982</v>
      </c>
      <c r="I13" s="553" t="s">
        <v>300</v>
      </c>
      <c r="J13" s="559" t="s">
        <v>327</v>
      </c>
      <c r="K13" s="561">
        <v>5.5</v>
      </c>
      <c r="L13" s="562" t="s">
        <v>327</v>
      </c>
      <c r="M13" s="562">
        <v>-9.9999999999999645E-2</v>
      </c>
      <c r="N13" s="562" t="s">
        <v>327</v>
      </c>
      <c r="O13" s="562">
        <v>-9.9999999999999645E-2</v>
      </c>
      <c r="Q13" s="171"/>
      <c r="R13" s="171" t="s">
        <v>326</v>
      </c>
      <c r="S13" s="595">
        <v>0.05</v>
      </c>
      <c r="T13" s="171">
        <v>4.2799999999999998E-2</v>
      </c>
      <c r="U13" s="171">
        <v>20</v>
      </c>
      <c r="V13" s="171">
        <v>-3.9300000000000002E-2</v>
      </c>
      <c r="W13" s="171">
        <v>0.13930000000000001</v>
      </c>
      <c r="X13" s="171"/>
      <c r="Y13" s="171" t="s">
        <v>339</v>
      </c>
      <c r="Z13" s="171">
        <v>-3.3300000000000003E-2</v>
      </c>
      <c r="AA13" s="171">
        <v>6.0600000000000001E-2</v>
      </c>
      <c r="AB13" s="171">
        <v>20</v>
      </c>
      <c r="AC13" s="171">
        <v>-0.55000000000000004</v>
      </c>
      <c r="AD13" s="171">
        <v>0.58809999999999996</v>
      </c>
      <c r="AE13" s="171"/>
    </row>
    <row r="14" spans="1:31" ht="13.5" customHeight="1" x14ac:dyDescent="0.3">
      <c r="A14" s="252" t="s">
        <v>318</v>
      </c>
      <c r="B14" s="567" t="s">
        <v>96</v>
      </c>
      <c r="C14" s="202">
        <v>5.0999999999999996</v>
      </c>
      <c r="D14" s="174">
        <v>4.8</v>
      </c>
      <c r="E14" s="174">
        <v>4.7</v>
      </c>
      <c r="F14" s="576">
        <f t="shared" ref="F14:F18" si="2">D14-C14</f>
        <v>-0.29999999999999982</v>
      </c>
      <c r="G14" s="203">
        <f t="shared" si="1"/>
        <v>-0.39999999999999947</v>
      </c>
      <c r="I14" s="553" t="s">
        <v>301</v>
      </c>
      <c r="J14" s="559" t="s">
        <v>327</v>
      </c>
      <c r="K14" s="561">
        <v>5.6</v>
      </c>
      <c r="L14" s="562" t="s">
        <v>327</v>
      </c>
      <c r="M14" s="562">
        <v>-0.19999999999999929</v>
      </c>
      <c r="N14" s="562" t="s">
        <v>327</v>
      </c>
      <c r="O14" s="562">
        <v>-0.29999999999999982</v>
      </c>
      <c r="Q14" s="171"/>
      <c r="R14" s="171" t="s">
        <v>327</v>
      </c>
      <c r="S14" s="595">
        <v>-0.18329999999999999</v>
      </c>
      <c r="T14" s="171">
        <v>4.2799999999999998E-2</v>
      </c>
      <c r="U14" s="171">
        <v>20</v>
      </c>
      <c r="V14" s="171">
        <v>-0.27260000000000001</v>
      </c>
      <c r="W14" s="171">
        <v>-9.4E-2</v>
      </c>
      <c r="X14" s="171"/>
      <c r="Y14" s="171" t="s">
        <v>340</v>
      </c>
      <c r="Z14" s="171">
        <v>0.2</v>
      </c>
      <c r="AA14" s="171">
        <v>6.0600000000000001E-2</v>
      </c>
      <c r="AB14" s="171">
        <v>20</v>
      </c>
      <c r="AC14" s="171">
        <v>3.3029999999999999</v>
      </c>
      <c r="AD14" s="171">
        <v>3.5999999999999999E-3</v>
      </c>
      <c r="AE14" s="171"/>
    </row>
    <row r="15" spans="1:31" ht="13.5" customHeight="1" x14ac:dyDescent="0.3">
      <c r="A15" s="252" t="s">
        <v>318</v>
      </c>
      <c r="B15" s="567" t="s">
        <v>297</v>
      </c>
      <c r="C15" s="202">
        <v>5.8</v>
      </c>
      <c r="D15" s="174">
        <v>5.6</v>
      </c>
      <c r="E15" s="174">
        <v>5.3</v>
      </c>
      <c r="F15" s="576">
        <f t="shared" si="2"/>
        <v>-0.20000000000000018</v>
      </c>
      <c r="G15" s="203">
        <f t="shared" si="1"/>
        <v>-0.5</v>
      </c>
      <c r="I15" s="553" t="s">
        <v>303</v>
      </c>
      <c r="J15" s="559" t="s">
        <v>327</v>
      </c>
      <c r="K15" s="561">
        <v>5.6</v>
      </c>
      <c r="L15" s="562" t="s">
        <v>327</v>
      </c>
      <c r="M15" s="562">
        <v>-0.19999999999999929</v>
      </c>
      <c r="N15" s="562" t="s">
        <v>327</v>
      </c>
      <c r="O15" s="562">
        <v>-0.29999999999999982</v>
      </c>
      <c r="Q15" s="171"/>
      <c r="R15" s="171" t="s">
        <v>328</v>
      </c>
      <c r="S15" s="595">
        <v>-0.1167</v>
      </c>
      <c r="T15" s="171">
        <v>4.2799999999999998E-2</v>
      </c>
      <c r="U15" s="171">
        <v>20</v>
      </c>
      <c r="V15" s="171">
        <v>-0.20599999999999999</v>
      </c>
      <c r="W15" s="171">
        <v>-2.7400000000000001E-2</v>
      </c>
      <c r="X15" s="171"/>
      <c r="Y15" s="171" t="s">
        <v>341</v>
      </c>
      <c r="Z15" s="171">
        <v>0.1333</v>
      </c>
      <c r="AA15" s="171">
        <v>6.0600000000000001E-2</v>
      </c>
      <c r="AB15" s="171">
        <v>20</v>
      </c>
      <c r="AC15" s="171">
        <v>2.202</v>
      </c>
      <c r="AD15" s="171">
        <v>3.9600000000000003E-2</v>
      </c>
      <c r="AE15" s="171"/>
    </row>
    <row r="16" spans="1:31" ht="13.5" customHeight="1" x14ac:dyDescent="0.3">
      <c r="A16" s="252" t="s">
        <v>318</v>
      </c>
      <c r="B16" s="567" t="s">
        <v>300</v>
      </c>
      <c r="C16" s="202">
        <v>5.5</v>
      </c>
      <c r="D16" s="174">
        <v>5.4</v>
      </c>
      <c r="E16" s="174">
        <v>5.4</v>
      </c>
      <c r="F16" s="576">
        <f t="shared" si="2"/>
        <v>-9.9999999999999645E-2</v>
      </c>
      <c r="G16" s="203">
        <f t="shared" si="1"/>
        <v>-9.9999999999999645E-2</v>
      </c>
      <c r="I16" s="554" t="s">
        <v>305</v>
      </c>
      <c r="J16" s="559" t="s">
        <v>232</v>
      </c>
      <c r="K16" s="562">
        <v>5.3</v>
      </c>
      <c r="L16" s="562" t="s">
        <v>232</v>
      </c>
      <c r="M16" s="562">
        <v>-9.9999999999999645E-2</v>
      </c>
      <c r="N16" s="562" t="s">
        <v>232</v>
      </c>
      <c r="O16" s="562">
        <v>-0.29999999999999982</v>
      </c>
      <c r="Q16" s="171"/>
      <c r="R16" s="171" t="s">
        <v>329</v>
      </c>
      <c r="S16" s="595">
        <v>1.67E-2</v>
      </c>
      <c r="T16" s="171">
        <v>4.2799999999999998E-2</v>
      </c>
      <c r="U16" s="171">
        <v>20</v>
      </c>
      <c r="V16" s="171">
        <v>-7.2599999999999998E-2</v>
      </c>
      <c r="W16" s="171">
        <v>0.106</v>
      </c>
      <c r="X16" s="171"/>
      <c r="Y16" s="171"/>
      <c r="Z16" s="171"/>
      <c r="AA16" s="171"/>
      <c r="AB16" s="171"/>
      <c r="AC16" s="171"/>
      <c r="AD16" s="171"/>
      <c r="AE16" s="171"/>
    </row>
    <row r="17" spans="1:31" ht="13.5" customHeight="1" x14ac:dyDescent="0.3">
      <c r="A17" s="252" t="s">
        <v>318</v>
      </c>
      <c r="B17" s="567" t="s">
        <v>301</v>
      </c>
      <c r="C17" s="202">
        <v>5.6</v>
      </c>
      <c r="D17" s="174">
        <v>5.4</v>
      </c>
      <c r="E17" s="174">
        <v>5.3</v>
      </c>
      <c r="F17" s="576">
        <f t="shared" si="2"/>
        <v>-0.19999999999999929</v>
      </c>
      <c r="G17" s="203">
        <f t="shared" si="1"/>
        <v>-0.29999999999999982</v>
      </c>
      <c r="I17" s="555" t="s">
        <v>307</v>
      </c>
      <c r="J17" s="559" t="s">
        <v>232</v>
      </c>
      <c r="K17" s="562">
        <v>5.6</v>
      </c>
      <c r="L17" s="562" t="s">
        <v>232</v>
      </c>
      <c r="M17" s="562">
        <v>-9.9999999999999645E-2</v>
      </c>
      <c r="N17" s="562" t="s">
        <v>232</v>
      </c>
      <c r="O17" s="562">
        <v>-0.19999999999999929</v>
      </c>
      <c r="Q17" s="171"/>
      <c r="R17" s="171"/>
      <c r="S17" s="595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</row>
    <row r="18" spans="1:31" ht="13.5" customHeight="1" thickBot="1" x14ac:dyDescent="0.35">
      <c r="A18" s="252" t="s">
        <v>318</v>
      </c>
      <c r="B18" s="568" t="s">
        <v>303</v>
      </c>
      <c r="C18" s="588">
        <v>5.6</v>
      </c>
      <c r="D18" s="173">
        <v>5.4</v>
      </c>
      <c r="E18" s="173">
        <v>5.3</v>
      </c>
      <c r="F18" s="579">
        <f t="shared" si="2"/>
        <v>-0.19999999999999929</v>
      </c>
      <c r="G18" s="589">
        <f t="shared" si="1"/>
        <v>-0.29999999999999982</v>
      </c>
      <c r="I18" s="555" t="s">
        <v>309</v>
      </c>
      <c r="J18" s="559" t="s">
        <v>232</v>
      </c>
      <c r="K18" s="562">
        <v>5.3</v>
      </c>
      <c r="L18" s="562" t="s">
        <v>232</v>
      </c>
      <c r="M18" s="562">
        <v>-9.9999999999999645E-2</v>
      </c>
      <c r="N18" s="562" t="s">
        <v>232</v>
      </c>
      <c r="O18" s="562">
        <v>-0.39999999999999947</v>
      </c>
      <c r="Q18" s="171"/>
      <c r="R18" s="171"/>
      <c r="S18" s="595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</row>
    <row r="19" spans="1:31" ht="13.5" customHeight="1" x14ac:dyDescent="0.3">
      <c r="A19" s="294"/>
      <c r="B19" s="345" t="s">
        <v>313</v>
      </c>
      <c r="C19" s="582">
        <f>AVERAGE(C13:C18)</f>
        <v>5.5166666666666666</v>
      </c>
      <c r="D19" s="583"/>
      <c r="E19" s="583"/>
      <c r="F19" s="583"/>
      <c r="G19" s="590">
        <f>AVERAGE(G13:G18)</f>
        <v>-0.31666666666666643</v>
      </c>
      <c r="I19" s="555" t="s">
        <v>225</v>
      </c>
      <c r="J19" s="559" t="s">
        <v>232</v>
      </c>
      <c r="K19" s="562">
        <v>5.2</v>
      </c>
      <c r="L19" s="562" t="s">
        <v>232</v>
      </c>
      <c r="M19" s="562">
        <v>-0.10000000000000053</v>
      </c>
      <c r="N19" s="562" t="s">
        <v>232</v>
      </c>
      <c r="O19" s="562">
        <v>-0.29999999999999982</v>
      </c>
      <c r="Q19" s="171"/>
      <c r="R19" s="171"/>
      <c r="S19" s="595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</row>
    <row r="20" spans="1:31" ht="13.5" customHeight="1" thickBot="1" x14ac:dyDescent="0.35">
      <c r="A20" s="294"/>
      <c r="B20" s="360" t="s">
        <v>314</v>
      </c>
      <c r="C20" s="585">
        <f>STDEV(C13:C18)</f>
        <v>0.23166067138525409</v>
      </c>
      <c r="D20" s="586"/>
      <c r="E20" s="586"/>
      <c r="F20" s="586"/>
      <c r="G20" s="587">
        <f>STDEV(G13:G18)</f>
        <v>0.13291601358251259</v>
      </c>
      <c r="I20" s="555" t="s">
        <v>227</v>
      </c>
      <c r="J20" s="559" t="s">
        <v>328</v>
      </c>
      <c r="K20" s="562">
        <v>5.9</v>
      </c>
      <c r="L20" s="562" t="s">
        <v>328</v>
      </c>
      <c r="M20" s="562">
        <v>-0.10000000000000053</v>
      </c>
      <c r="N20" s="562" t="s">
        <v>328</v>
      </c>
      <c r="O20" s="562">
        <v>0</v>
      </c>
      <c r="Q20" s="171"/>
      <c r="R20" s="171"/>
      <c r="S20" s="595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</row>
    <row r="21" spans="1:31" ht="13.5" customHeight="1" x14ac:dyDescent="0.3">
      <c r="A21" s="294"/>
      <c r="B21" s="289"/>
      <c r="C21" s="581" t="s">
        <v>325</v>
      </c>
      <c r="D21" s="581" t="s">
        <v>331</v>
      </c>
      <c r="E21" s="581" t="s">
        <v>332</v>
      </c>
      <c r="F21" s="581"/>
      <c r="G21" s="581" t="s">
        <v>334</v>
      </c>
      <c r="I21" s="555" t="s">
        <v>229</v>
      </c>
      <c r="J21" s="559" t="s">
        <v>328</v>
      </c>
      <c r="K21" s="563">
        <v>5.5</v>
      </c>
      <c r="L21" s="562" t="s">
        <v>328</v>
      </c>
      <c r="M21" s="562">
        <v>-0.20000000000000018</v>
      </c>
      <c r="N21" s="562" t="s">
        <v>328</v>
      </c>
      <c r="O21" s="562">
        <v>-0.29999999999999982</v>
      </c>
      <c r="Q21" s="171" t="s">
        <v>373</v>
      </c>
      <c r="R21" s="171"/>
      <c r="S21" s="595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</row>
    <row r="22" spans="1:31" ht="13.5" customHeight="1" x14ac:dyDescent="0.3">
      <c r="A22" s="271" t="s">
        <v>322</v>
      </c>
      <c r="B22" s="569" t="s">
        <v>305</v>
      </c>
      <c r="C22" s="455">
        <v>5.3</v>
      </c>
      <c r="D22" s="455">
        <v>5.2</v>
      </c>
      <c r="E22" s="178">
        <v>5</v>
      </c>
      <c r="F22" s="576">
        <f>D22-C22</f>
        <v>-9.9999999999999645E-2</v>
      </c>
      <c r="G22" s="203">
        <f>E22-C22</f>
        <v>-0.29999999999999982</v>
      </c>
      <c r="I22" s="557" t="s">
        <v>287</v>
      </c>
      <c r="J22" s="559" t="s">
        <v>330</v>
      </c>
      <c r="K22" s="560">
        <v>5.5</v>
      </c>
      <c r="L22" s="562" t="s">
        <v>330</v>
      </c>
      <c r="M22" s="562">
        <v>0</v>
      </c>
      <c r="N22" s="562" t="s">
        <v>330</v>
      </c>
      <c r="O22" s="562">
        <v>-9.9999999999999645E-2</v>
      </c>
      <c r="Q22" s="171"/>
      <c r="R22" s="171" t="s">
        <v>342</v>
      </c>
      <c r="S22" s="595" t="s">
        <v>353</v>
      </c>
      <c r="T22" s="171" t="s">
        <v>344</v>
      </c>
      <c r="U22" s="171" t="s">
        <v>336</v>
      </c>
      <c r="V22" s="171" t="s">
        <v>358</v>
      </c>
      <c r="W22" s="171" t="s">
        <v>361</v>
      </c>
      <c r="X22" s="171"/>
      <c r="Y22" s="171" t="s">
        <v>335</v>
      </c>
      <c r="Z22" s="171" t="s">
        <v>345</v>
      </c>
      <c r="AA22" s="171" t="s">
        <v>344</v>
      </c>
      <c r="AB22" s="171" t="s">
        <v>336</v>
      </c>
      <c r="AC22" s="171" t="s">
        <v>337</v>
      </c>
      <c r="AD22" s="171" t="s">
        <v>338</v>
      </c>
      <c r="AE22" s="171"/>
    </row>
    <row r="23" spans="1:31" ht="13.5" customHeight="1" x14ac:dyDescent="0.3">
      <c r="A23" s="271" t="s">
        <v>322</v>
      </c>
      <c r="B23" s="570" t="s">
        <v>307</v>
      </c>
      <c r="C23" s="455">
        <v>5.6</v>
      </c>
      <c r="D23" s="455">
        <v>5.5</v>
      </c>
      <c r="E23" s="174">
        <v>5.4</v>
      </c>
      <c r="F23" s="576">
        <f t="shared" ref="F23:F27" si="3">D23-C23</f>
        <v>-9.9999999999999645E-2</v>
      </c>
      <c r="G23" s="203">
        <f t="shared" ref="G23:G27" si="4">E23-C23</f>
        <v>-0.19999999999999929</v>
      </c>
      <c r="I23" s="557" t="s">
        <v>288</v>
      </c>
      <c r="J23" s="559" t="s">
        <v>330</v>
      </c>
      <c r="K23" s="560">
        <v>6</v>
      </c>
      <c r="L23" s="562" t="s">
        <v>330</v>
      </c>
      <c r="M23" s="562">
        <v>9.9999999999999645E-2</v>
      </c>
      <c r="N23" s="562" t="s">
        <v>330</v>
      </c>
      <c r="O23" s="562">
        <v>9.9999999999999645E-2</v>
      </c>
      <c r="Q23" s="171"/>
      <c r="R23" s="171" t="s">
        <v>326</v>
      </c>
      <c r="S23" s="595">
        <v>1.67E-2</v>
      </c>
      <c r="T23" s="171">
        <v>5.7700000000000001E-2</v>
      </c>
      <c r="U23" s="171">
        <v>20</v>
      </c>
      <c r="V23" s="171">
        <v>-0.104</v>
      </c>
      <c r="W23" s="171">
        <v>0.13700000000000001</v>
      </c>
      <c r="X23" s="171"/>
      <c r="Y23" s="171" t="s">
        <v>339</v>
      </c>
      <c r="Z23" s="171">
        <v>-3.3300000000000003E-2</v>
      </c>
      <c r="AA23" s="171">
        <v>8.1600000000000006E-2</v>
      </c>
      <c r="AB23" s="171">
        <v>20</v>
      </c>
      <c r="AC23" s="171">
        <v>-0.40799999999999997</v>
      </c>
      <c r="AD23" s="171">
        <v>0.68740000000000001</v>
      </c>
      <c r="AE23" s="171"/>
    </row>
    <row r="24" spans="1:31" ht="13.5" customHeight="1" x14ac:dyDescent="0.3">
      <c r="A24" s="271" t="s">
        <v>322</v>
      </c>
      <c r="B24" s="570" t="s">
        <v>309</v>
      </c>
      <c r="C24" s="455">
        <v>5.3</v>
      </c>
      <c r="D24" s="455">
        <v>5.2</v>
      </c>
      <c r="E24" s="174">
        <v>4.9000000000000004</v>
      </c>
      <c r="F24" s="576">
        <f t="shared" si="3"/>
        <v>-9.9999999999999645E-2</v>
      </c>
      <c r="G24" s="203">
        <f t="shared" si="4"/>
        <v>-0.39999999999999947</v>
      </c>
      <c r="I24" s="557" t="s">
        <v>298</v>
      </c>
      <c r="J24" s="559" t="s">
        <v>330</v>
      </c>
      <c r="K24" s="561">
        <v>5.6</v>
      </c>
      <c r="L24" s="562" t="s">
        <v>330</v>
      </c>
      <c r="M24" s="562">
        <v>-9.9999999999999645E-2</v>
      </c>
      <c r="N24" s="562" t="s">
        <v>330</v>
      </c>
      <c r="O24" s="562">
        <v>-0.19999999999999929</v>
      </c>
      <c r="Q24" s="171"/>
      <c r="R24" s="171" t="s">
        <v>327</v>
      </c>
      <c r="S24" s="595">
        <v>-0.31669999999999998</v>
      </c>
      <c r="T24" s="171">
        <v>5.7700000000000001E-2</v>
      </c>
      <c r="U24" s="171">
        <v>20</v>
      </c>
      <c r="V24" s="171">
        <v>-0.437</v>
      </c>
      <c r="W24" s="171">
        <v>-0.19600000000000001</v>
      </c>
      <c r="X24" s="171"/>
      <c r="Y24" s="171" t="s">
        <v>340</v>
      </c>
      <c r="Z24" s="171">
        <v>0.3</v>
      </c>
      <c r="AA24" s="171">
        <v>8.1600000000000006E-2</v>
      </c>
      <c r="AB24" s="171">
        <v>20</v>
      </c>
      <c r="AC24" s="171">
        <v>3.6739999999999999</v>
      </c>
      <c r="AD24" s="171">
        <v>1.5E-3</v>
      </c>
      <c r="AE24" s="171"/>
    </row>
    <row r="25" spans="1:31" ht="13.5" customHeight="1" x14ac:dyDescent="0.3">
      <c r="A25" s="271" t="s">
        <v>322</v>
      </c>
      <c r="B25" s="570" t="s">
        <v>225</v>
      </c>
      <c r="C25" s="455">
        <v>5.2</v>
      </c>
      <c r="D25" s="455">
        <v>5.0999999999999996</v>
      </c>
      <c r="E25" s="174">
        <v>4.9000000000000004</v>
      </c>
      <c r="F25" s="576">
        <f t="shared" si="3"/>
        <v>-0.10000000000000053</v>
      </c>
      <c r="G25" s="203">
        <f t="shared" si="4"/>
        <v>-0.29999999999999982</v>
      </c>
      <c r="I25" s="557" t="s">
        <v>299</v>
      </c>
      <c r="J25" s="559" t="s">
        <v>330</v>
      </c>
      <c r="K25" s="561">
        <v>5.3</v>
      </c>
      <c r="L25" s="562" t="s">
        <v>330</v>
      </c>
      <c r="M25" s="562">
        <v>-9.9999999999999645E-2</v>
      </c>
      <c r="N25" s="562" t="s">
        <v>330</v>
      </c>
      <c r="O25" s="562">
        <v>-9.9999999999999645E-2</v>
      </c>
      <c r="Q25" s="171"/>
      <c r="R25" s="171" t="s">
        <v>328</v>
      </c>
      <c r="S25" s="595">
        <v>-0.25</v>
      </c>
      <c r="T25" s="171">
        <v>5.7700000000000001E-2</v>
      </c>
      <c r="U25" s="171">
        <v>20</v>
      </c>
      <c r="V25" s="171">
        <v>-0.37</v>
      </c>
      <c r="W25" s="171">
        <v>-0.13</v>
      </c>
      <c r="X25" s="171"/>
      <c r="Y25" s="171" t="s">
        <v>341</v>
      </c>
      <c r="Z25" s="171">
        <v>0.23330000000000001</v>
      </c>
      <c r="AA25" s="171">
        <v>8.1600000000000006E-2</v>
      </c>
      <c r="AB25" s="171">
        <v>20</v>
      </c>
      <c r="AC25" s="171">
        <v>2.8580000000000001</v>
      </c>
      <c r="AD25" s="171">
        <v>9.7000000000000003E-3</v>
      </c>
      <c r="AE25" s="171"/>
    </row>
    <row r="26" spans="1:31" ht="13.5" customHeight="1" x14ac:dyDescent="0.3">
      <c r="A26" s="271" t="s">
        <v>322</v>
      </c>
      <c r="B26" s="570" t="s">
        <v>227</v>
      </c>
      <c r="C26" s="455">
        <v>5.9</v>
      </c>
      <c r="D26" s="455">
        <v>5.8</v>
      </c>
      <c r="E26" s="174">
        <v>5.9</v>
      </c>
      <c r="F26" s="576">
        <f t="shared" si="3"/>
        <v>-0.10000000000000053</v>
      </c>
      <c r="G26" s="203">
        <f t="shared" si="4"/>
        <v>0</v>
      </c>
      <c r="I26" s="556" t="s">
        <v>311</v>
      </c>
      <c r="J26" s="559" t="s">
        <v>330</v>
      </c>
      <c r="K26" s="562">
        <v>5.3</v>
      </c>
      <c r="L26" s="562" t="s">
        <v>330</v>
      </c>
      <c r="M26" s="562">
        <v>0.10000000000000053</v>
      </c>
      <c r="N26" s="562" t="s">
        <v>330</v>
      </c>
      <c r="O26" s="562">
        <v>0.10000000000000053</v>
      </c>
      <c r="Q26" s="171"/>
      <c r="R26" s="171" t="s">
        <v>329</v>
      </c>
      <c r="S26" s="595">
        <v>-1.67E-2</v>
      </c>
      <c r="T26" s="171">
        <v>5.7700000000000001E-2</v>
      </c>
      <c r="U26" s="171">
        <v>20</v>
      </c>
      <c r="V26" s="171">
        <v>-0.13700000000000001</v>
      </c>
      <c r="W26" s="171">
        <v>0.104</v>
      </c>
      <c r="X26" s="171"/>
      <c r="Y26" s="171"/>
      <c r="Z26" s="171"/>
      <c r="AA26" s="171"/>
      <c r="AB26" s="171"/>
      <c r="AC26" s="171"/>
      <c r="AD26" s="171"/>
      <c r="AE26" s="171"/>
    </row>
    <row r="27" spans="1:31" ht="13.5" customHeight="1" thickBot="1" x14ac:dyDescent="0.35">
      <c r="A27" s="271" t="s">
        <v>322</v>
      </c>
      <c r="B27" s="571" t="s">
        <v>229</v>
      </c>
      <c r="C27" s="591">
        <v>5.5</v>
      </c>
      <c r="D27" s="52">
        <v>5.3</v>
      </c>
      <c r="E27" s="173">
        <v>5.2</v>
      </c>
      <c r="F27" s="579">
        <f t="shared" si="3"/>
        <v>-0.20000000000000018</v>
      </c>
      <c r="G27" s="589">
        <f t="shared" si="4"/>
        <v>-0.29999999999999982</v>
      </c>
      <c r="I27" s="556" t="s">
        <v>223</v>
      </c>
      <c r="J27" s="559" t="s">
        <v>330</v>
      </c>
      <c r="K27" s="562">
        <v>5</v>
      </c>
      <c r="L27" s="562" t="s">
        <v>330</v>
      </c>
      <c r="M27" s="562">
        <v>9.9999999999999645E-2</v>
      </c>
      <c r="N27" s="562" t="s">
        <v>330</v>
      </c>
      <c r="O27" s="562">
        <v>9.9999999999999645E-2</v>
      </c>
      <c r="S27" s="171"/>
    </row>
    <row r="28" spans="1:31" ht="13.5" customHeight="1" x14ac:dyDescent="0.3">
      <c r="A28" s="162"/>
      <c r="B28" s="345" t="s">
        <v>313</v>
      </c>
      <c r="C28" s="582">
        <f>AVERAGE(C22:C27)</f>
        <v>5.4666666666666659</v>
      </c>
      <c r="D28" s="583"/>
      <c r="E28" s="583"/>
      <c r="F28" s="583"/>
      <c r="G28" s="590">
        <f>AVERAGE(G22:G27)</f>
        <v>-0.24999999999999969</v>
      </c>
      <c r="S28" s="171"/>
    </row>
    <row r="29" spans="1:31" ht="13.5" customHeight="1" thickBot="1" x14ac:dyDescent="0.35">
      <c r="A29" s="162"/>
      <c r="B29" s="360" t="s">
        <v>314</v>
      </c>
      <c r="C29" s="585">
        <f>STDEV(C22:C27)</f>
        <v>0.25819888974716121</v>
      </c>
      <c r="D29" s="586"/>
      <c r="E29" s="586"/>
      <c r="F29" s="586"/>
      <c r="G29" s="587">
        <f>STDEV(G22:G27)</f>
        <v>0.13784048752090217</v>
      </c>
      <c r="S29" s="171"/>
    </row>
    <row r="30" spans="1:31" ht="13.5" customHeight="1" thickBot="1" x14ac:dyDescent="0.35">
      <c r="A30" s="162"/>
      <c r="B30" s="289"/>
      <c r="C30" s="592"/>
      <c r="D30" s="592"/>
      <c r="E30" s="592"/>
      <c r="F30" s="592"/>
      <c r="G30" s="186"/>
      <c r="S30" s="171"/>
    </row>
    <row r="31" spans="1:31" ht="13.5" customHeight="1" x14ac:dyDescent="0.3">
      <c r="A31" s="404" t="s">
        <v>315</v>
      </c>
      <c r="B31" s="399"/>
      <c r="C31" s="456" t="s">
        <v>325</v>
      </c>
      <c r="D31" s="456" t="s">
        <v>331</v>
      </c>
      <c r="E31" s="456" t="s">
        <v>332</v>
      </c>
      <c r="F31" s="456"/>
      <c r="G31" s="454" t="s">
        <v>333</v>
      </c>
    </row>
    <row r="32" spans="1:31" ht="13.5" customHeight="1" x14ac:dyDescent="0.3">
      <c r="A32" s="240" t="s">
        <v>283</v>
      </c>
      <c r="B32" s="572" t="s">
        <v>287</v>
      </c>
      <c r="C32" s="174">
        <v>5.5</v>
      </c>
      <c r="D32" s="202">
        <v>5.5</v>
      </c>
      <c r="E32" s="202">
        <v>5.4</v>
      </c>
      <c r="F32" s="576">
        <f t="shared" ref="F32:F37" si="5">D32-C32</f>
        <v>0</v>
      </c>
      <c r="G32" s="174">
        <f>E32-C32</f>
        <v>-9.9999999999999645E-2</v>
      </c>
    </row>
    <row r="33" spans="1:7" ht="13.5" customHeight="1" x14ac:dyDescent="0.3">
      <c r="A33" s="240" t="s">
        <v>283</v>
      </c>
      <c r="B33" s="572" t="s">
        <v>288</v>
      </c>
      <c r="C33" s="178">
        <v>6</v>
      </c>
      <c r="D33" s="202">
        <v>6.1</v>
      </c>
      <c r="E33" s="202">
        <v>6.1</v>
      </c>
      <c r="F33" s="576">
        <f t="shared" si="5"/>
        <v>9.9999999999999645E-2</v>
      </c>
      <c r="G33" s="174">
        <f t="shared" ref="G33:G37" si="6">E33-C33</f>
        <v>9.9999999999999645E-2</v>
      </c>
    </row>
    <row r="34" spans="1:7" ht="13.5" customHeight="1" x14ac:dyDescent="0.3">
      <c r="A34" s="256" t="s">
        <v>295</v>
      </c>
      <c r="B34" s="573" t="s">
        <v>298</v>
      </c>
      <c r="C34" s="202">
        <v>5.6</v>
      </c>
      <c r="D34" s="174">
        <v>5.5</v>
      </c>
      <c r="E34" s="174">
        <v>5.4</v>
      </c>
      <c r="F34" s="576">
        <f t="shared" si="5"/>
        <v>-9.9999999999999645E-2</v>
      </c>
      <c r="G34" s="174">
        <f t="shared" si="6"/>
        <v>-0.19999999999999929</v>
      </c>
    </row>
    <row r="35" spans="1:7" ht="13.5" customHeight="1" x14ac:dyDescent="0.3">
      <c r="A35" s="256" t="s">
        <v>295</v>
      </c>
      <c r="B35" s="573" t="s">
        <v>299</v>
      </c>
      <c r="C35" s="202">
        <v>5.3</v>
      </c>
      <c r="D35" s="174">
        <v>5.2</v>
      </c>
      <c r="E35" s="174">
        <v>5.2</v>
      </c>
      <c r="F35" s="576">
        <f t="shared" si="5"/>
        <v>-9.9999999999999645E-2</v>
      </c>
      <c r="G35" s="174">
        <f t="shared" si="6"/>
        <v>-9.9999999999999645E-2</v>
      </c>
    </row>
    <row r="36" spans="1:7" ht="13.5" customHeight="1" x14ac:dyDescent="0.3">
      <c r="A36" s="276" t="s">
        <v>304</v>
      </c>
      <c r="B36" s="574" t="s">
        <v>311</v>
      </c>
      <c r="C36" s="455">
        <v>5.3</v>
      </c>
      <c r="D36" s="455">
        <v>5.4</v>
      </c>
      <c r="E36" s="174">
        <v>5.4</v>
      </c>
      <c r="F36" s="576">
        <f t="shared" si="5"/>
        <v>0.10000000000000053</v>
      </c>
      <c r="G36" s="174">
        <f t="shared" si="6"/>
        <v>0.10000000000000053</v>
      </c>
    </row>
    <row r="37" spans="1:7" ht="13.5" customHeight="1" thickBot="1" x14ac:dyDescent="0.35">
      <c r="A37" s="276" t="s">
        <v>304</v>
      </c>
      <c r="B37" s="575" t="s">
        <v>223</v>
      </c>
      <c r="C37" s="72">
        <v>5</v>
      </c>
      <c r="D37" s="72">
        <v>5.0999999999999996</v>
      </c>
      <c r="E37" s="593">
        <v>5.0999999999999996</v>
      </c>
      <c r="F37" s="579">
        <f t="shared" si="5"/>
        <v>9.9999999999999645E-2</v>
      </c>
      <c r="G37" s="593">
        <f t="shared" si="6"/>
        <v>9.9999999999999645E-2</v>
      </c>
    </row>
    <row r="38" spans="1:7" ht="13.5" customHeight="1" x14ac:dyDescent="0.3">
      <c r="B38" s="343" t="s">
        <v>313</v>
      </c>
      <c r="C38" s="582">
        <f>AVERAGE(C32:C37)</f>
        <v>5.45</v>
      </c>
      <c r="D38" s="583"/>
      <c r="E38" s="583"/>
      <c r="F38" s="583"/>
      <c r="G38" s="594">
        <f>AVERAGE(G32:G37)</f>
        <v>-1.6666666666666458E-2</v>
      </c>
    </row>
    <row r="39" spans="1:7" ht="13.5" customHeight="1" thickBot="1" x14ac:dyDescent="0.35">
      <c r="B39" s="344" t="s">
        <v>314</v>
      </c>
      <c r="C39" s="585">
        <f>STDEV(C32:C37)</f>
        <v>0.33911649915626346</v>
      </c>
      <c r="D39" s="586"/>
      <c r="E39" s="586"/>
      <c r="F39" s="586"/>
      <c r="G39" s="587">
        <f>STDEV(G32:G37)</f>
        <v>0.13291601358251226</v>
      </c>
    </row>
    <row r="50" spans="6:6" x14ac:dyDescent="0.3">
      <c r="F50" s="46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2E2-C5A8-42E3-A828-778894F2F478}">
  <dimension ref="A1:AJ27"/>
  <sheetViews>
    <sheetView topLeftCell="I1" zoomScale="80" zoomScaleNormal="80" workbookViewId="0">
      <selection activeCell="O36" sqref="O36"/>
    </sheetView>
  </sheetViews>
  <sheetFormatPr defaultRowHeight="16.5" x14ac:dyDescent="0.3"/>
  <cols>
    <col min="1" max="1" width="16.25" customWidth="1"/>
    <col min="3" max="3" width="11" customWidth="1"/>
    <col min="4" max="4" width="10.875" customWidth="1"/>
    <col min="10" max="10" width="2.875" customWidth="1"/>
    <col min="12" max="12" width="10.25" customWidth="1"/>
    <col min="20" max="26" width="11.125" bestFit="1" customWidth="1"/>
    <col min="27" max="27" width="11.125" customWidth="1"/>
  </cols>
  <sheetData>
    <row r="1" spans="1:36" x14ac:dyDescent="0.3">
      <c r="C1" s="599" t="s">
        <v>319</v>
      </c>
      <c r="D1" s="599"/>
      <c r="E1" s="599"/>
      <c r="K1" s="600" t="s">
        <v>367</v>
      </c>
      <c r="L1" s="600"/>
      <c r="M1" s="600"/>
      <c r="S1" t="s">
        <v>382</v>
      </c>
      <c r="AA1" t="s">
        <v>383</v>
      </c>
    </row>
    <row r="2" spans="1:36" ht="17.25" thickBot="1" x14ac:dyDescent="0.35"/>
    <row r="3" spans="1:36" x14ac:dyDescent="0.3">
      <c r="A3" s="280" t="s">
        <v>201</v>
      </c>
      <c r="B3" s="280" t="s">
        <v>240</v>
      </c>
      <c r="C3" s="305" t="s">
        <v>269</v>
      </c>
      <c r="D3" s="306" t="s">
        <v>270</v>
      </c>
      <c r="E3" s="306" t="s">
        <v>271</v>
      </c>
      <c r="F3" s="306" t="s">
        <v>272</v>
      </c>
      <c r="G3" s="306" t="s">
        <v>273</v>
      </c>
      <c r="H3" s="306" t="s">
        <v>274</v>
      </c>
      <c r="I3" s="307" t="s">
        <v>275</v>
      </c>
      <c r="J3" s="501"/>
      <c r="K3" s="323" t="s">
        <v>276</v>
      </c>
      <c r="L3" s="324" t="s">
        <v>277</v>
      </c>
      <c r="M3" s="324" t="s">
        <v>278</v>
      </c>
      <c r="N3" s="324" t="s">
        <v>279</v>
      </c>
      <c r="O3" s="324" t="s">
        <v>280</v>
      </c>
      <c r="P3" s="324" t="s">
        <v>281</v>
      </c>
      <c r="Q3" s="325" t="s">
        <v>282</v>
      </c>
      <c r="S3" s="596" t="s">
        <v>325</v>
      </c>
      <c r="T3" s="596" t="s">
        <v>375</v>
      </c>
      <c r="U3" s="596" t="s">
        <v>331</v>
      </c>
      <c r="V3" s="596" t="s">
        <v>376</v>
      </c>
      <c r="W3" s="596" t="s">
        <v>377</v>
      </c>
      <c r="X3" s="596" t="s">
        <v>378</v>
      </c>
      <c r="Y3" s="596" t="s">
        <v>332</v>
      </c>
      <c r="AA3" s="596" t="s">
        <v>375</v>
      </c>
      <c r="AB3" s="596" t="s">
        <v>331</v>
      </c>
      <c r="AC3" s="596" t="s">
        <v>376</v>
      </c>
      <c r="AD3" s="596" t="s">
        <v>377</v>
      </c>
      <c r="AE3" s="596" t="s">
        <v>378</v>
      </c>
      <c r="AF3" s="596" t="s">
        <v>332</v>
      </c>
    </row>
    <row r="4" spans="1:36" x14ac:dyDescent="0.3">
      <c r="A4" s="234" t="s">
        <v>317</v>
      </c>
      <c r="B4" s="234" t="s">
        <v>284</v>
      </c>
      <c r="C4" s="308">
        <v>86</v>
      </c>
      <c r="D4" s="236">
        <v>85</v>
      </c>
      <c r="E4" s="236">
        <v>78</v>
      </c>
      <c r="F4" s="236">
        <v>83</v>
      </c>
      <c r="G4" s="236">
        <v>82</v>
      </c>
      <c r="H4" s="236">
        <v>84</v>
      </c>
      <c r="I4" s="309">
        <v>81</v>
      </c>
      <c r="J4" s="502"/>
      <c r="K4" s="528">
        <v>9.66</v>
      </c>
      <c r="L4" s="529">
        <v>15.2</v>
      </c>
      <c r="M4" s="529">
        <v>4.33</v>
      </c>
      <c r="N4" s="529">
        <v>5.17</v>
      </c>
      <c r="O4" s="529">
        <v>26.9</v>
      </c>
      <c r="P4" s="529">
        <v>8.67</v>
      </c>
      <c r="Q4" s="530">
        <v>8.24</v>
      </c>
      <c r="R4" s="521" t="s">
        <v>114</v>
      </c>
      <c r="S4" s="460">
        <f>C4/K4</f>
        <v>8.9026915113871627</v>
      </c>
      <c r="T4" s="460">
        <f>D4/L4</f>
        <v>5.5921052631578947</v>
      </c>
      <c r="U4" s="460">
        <f>E4/M4</f>
        <v>18.013856812933025</v>
      </c>
      <c r="V4" s="460">
        <f>F4/N4</f>
        <v>16.054158607350097</v>
      </c>
      <c r="W4" s="460">
        <f t="shared" ref="W4" si="0">G4/O4</f>
        <v>3.0483271375464684</v>
      </c>
      <c r="X4" s="460">
        <f>H4/P4</f>
        <v>9.688581314878892</v>
      </c>
      <c r="Y4" s="460">
        <f>I4/Q4</f>
        <v>9.8300970873786397</v>
      </c>
      <c r="Z4" s="521" t="s">
        <v>114</v>
      </c>
      <c r="AA4" s="597">
        <f t="shared" ref="AA4:AF4" si="1">T4-$S4</f>
        <v>-3.3105862482292681</v>
      </c>
      <c r="AB4" s="597">
        <f t="shared" si="1"/>
        <v>9.1111653015458618</v>
      </c>
      <c r="AC4" s="597">
        <f t="shared" si="1"/>
        <v>7.1514670959629338</v>
      </c>
      <c r="AD4" s="597">
        <f t="shared" si="1"/>
        <v>-5.8543643738406939</v>
      </c>
      <c r="AE4" s="597">
        <f t="shared" si="1"/>
        <v>0.78588980349172921</v>
      </c>
      <c r="AF4" s="597">
        <f t="shared" si="1"/>
        <v>0.92740557599147699</v>
      </c>
      <c r="AJ4" s="460"/>
    </row>
    <row r="5" spans="1:36" x14ac:dyDescent="0.3">
      <c r="A5" s="234" t="s">
        <v>317</v>
      </c>
      <c r="B5" s="234" t="s">
        <v>286</v>
      </c>
      <c r="C5" s="310">
        <v>81</v>
      </c>
      <c r="D5" s="239">
        <v>81</v>
      </c>
      <c r="E5" s="239">
        <v>76</v>
      </c>
      <c r="F5" s="239">
        <v>81</v>
      </c>
      <c r="G5" s="239">
        <v>75</v>
      </c>
      <c r="H5" s="239">
        <v>80</v>
      </c>
      <c r="I5" s="311">
        <v>79</v>
      </c>
      <c r="J5" s="503"/>
      <c r="K5" s="528">
        <v>5.27</v>
      </c>
      <c r="L5" s="529">
        <v>15</v>
      </c>
      <c r="M5" s="529">
        <v>7.25</v>
      </c>
      <c r="N5" s="529">
        <v>12.5</v>
      </c>
      <c r="O5" s="529">
        <v>8.98</v>
      </c>
      <c r="P5" s="529">
        <v>13.7</v>
      </c>
      <c r="Q5" s="530">
        <v>6.58</v>
      </c>
      <c r="R5" s="521" t="s">
        <v>114</v>
      </c>
      <c r="S5" s="460">
        <f t="shared" ref="S5:S27" si="2">C5/K5</f>
        <v>15.370018975332069</v>
      </c>
      <c r="T5" s="460">
        <f t="shared" ref="T5:T27" si="3">D5/L5</f>
        <v>5.4</v>
      </c>
      <c r="U5" s="460">
        <f t="shared" ref="U5:U27" si="4">E5/M5</f>
        <v>10.482758620689655</v>
      </c>
      <c r="V5" s="460">
        <f t="shared" ref="V5:V27" si="5">F5/N5</f>
        <v>6.48</v>
      </c>
      <c r="W5" s="460">
        <f t="shared" ref="W5:W27" si="6">G5/O5</f>
        <v>8.3518930957683732</v>
      </c>
      <c r="X5" s="460">
        <f t="shared" ref="X5:X27" si="7">H5/P5</f>
        <v>5.8394160583941606</v>
      </c>
      <c r="Y5" s="460">
        <f t="shared" ref="Y5:Y27" si="8">I5/Q5</f>
        <v>12.006079027355623</v>
      </c>
      <c r="Z5" s="521" t="s">
        <v>114</v>
      </c>
      <c r="AA5" s="597">
        <f t="shared" ref="AA5:AE8" si="9">T5-$S5</f>
        <v>-9.9700189753320689</v>
      </c>
      <c r="AB5" s="597">
        <f t="shared" si="9"/>
        <v>-4.8872603546424145</v>
      </c>
      <c r="AC5" s="597">
        <f t="shared" si="9"/>
        <v>-8.8900189753320689</v>
      </c>
      <c r="AD5" s="597">
        <f t="shared" si="9"/>
        <v>-7.018125879563696</v>
      </c>
      <c r="AE5" s="597">
        <f t="shared" si="9"/>
        <v>-9.5306029169379087</v>
      </c>
      <c r="AF5" s="597">
        <f t="shared" ref="AF5:AF27" si="10">Y5-$S5</f>
        <v>-3.363939947976446</v>
      </c>
      <c r="AJ5" s="460"/>
    </row>
    <row r="6" spans="1:36" x14ac:dyDescent="0.3">
      <c r="A6" s="234" t="s">
        <v>317</v>
      </c>
      <c r="B6" s="234" t="s">
        <v>289</v>
      </c>
      <c r="C6" s="310">
        <v>81</v>
      </c>
      <c r="D6" s="239">
        <v>89</v>
      </c>
      <c r="E6" s="239">
        <v>82</v>
      </c>
      <c r="F6" s="239">
        <v>79</v>
      </c>
      <c r="G6" s="239">
        <v>74</v>
      </c>
      <c r="H6" s="239">
        <v>79</v>
      </c>
      <c r="I6" s="311">
        <v>84</v>
      </c>
      <c r="J6" s="503"/>
      <c r="K6" s="528">
        <v>4.1100000000000003</v>
      </c>
      <c r="L6" s="529">
        <v>10.5</v>
      </c>
      <c r="M6" s="529">
        <v>3.05</v>
      </c>
      <c r="N6" s="529">
        <v>5.16</v>
      </c>
      <c r="O6" s="529">
        <v>3.52</v>
      </c>
      <c r="P6" s="529">
        <v>10.199999999999999</v>
      </c>
      <c r="Q6" s="530">
        <v>5.22</v>
      </c>
      <c r="R6" s="521" t="s">
        <v>114</v>
      </c>
      <c r="S6" s="460">
        <f t="shared" si="2"/>
        <v>19.70802919708029</v>
      </c>
      <c r="T6" s="460">
        <f t="shared" si="3"/>
        <v>8.4761904761904763</v>
      </c>
      <c r="U6" s="460">
        <f t="shared" si="4"/>
        <v>26.885245901639347</v>
      </c>
      <c r="V6" s="460">
        <f t="shared" si="5"/>
        <v>15.310077519379844</v>
      </c>
      <c r="W6" s="460">
        <f t="shared" si="6"/>
        <v>21.022727272727273</v>
      </c>
      <c r="X6" s="460">
        <f t="shared" si="7"/>
        <v>7.7450980392156872</v>
      </c>
      <c r="Y6" s="460">
        <f t="shared" si="8"/>
        <v>16.091954022988507</v>
      </c>
      <c r="Z6" s="521" t="s">
        <v>114</v>
      </c>
      <c r="AA6" s="597">
        <f t="shared" si="9"/>
        <v>-11.231838720889813</v>
      </c>
      <c r="AB6" s="597">
        <f t="shared" si="9"/>
        <v>7.1772167045590578</v>
      </c>
      <c r="AC6" s="597">
        <f t="shared" si="9"/>
        <v>-4.3979516777004459</v>
      </c>
      <c r="AD6" s="597">
        <f t="shared" si="9"/>
        <v>1.3146980756469837</v>
      </c>
      <c r="AE6" s="597">
        <f t="shared" si="9"/>
        <v>-11.962931157864602</v>
      </c>
      <c r="AF6" s="597">
        <f t="shared" si="10"/>
        <v>-3.6160751740917831</v>
      </c>
      <c r="AJ6" s="460"/>
    </row>
    <row r="7" spans="1:36" x14ac:dyDescent="0.3">
      <c r="A7" s="234" t="s">
        <v>317</v>
      </c>
      <c r="B7" s="234" t="s">
        <v>290</v>
      </c>
      <c r="C7" s="310">
        <v>98</v>
      </c>
      <c r="D7" s="239">
        <v>90</v>
      </c>
      <c r="E7" s="239">
        <v>90</v>
      </c>
      <c r="F7" s="239">
        <v>94</v>
      </c>
      <c r="G7" s="239">
        <v>85</v>
      </c>
      <c r="H7" s="239">
        <v>80</v>
      </c>
      <c r="I7" s="311">
        <v>82</v>
      </c>
      <c r="J7" s="503"/>
      <c r="K7" s="528">
        <v>6.64</v>
      </c>
      <c r="L7" s="529">
        <v>11.4</v>
      </c>
      <c r="M7" s="529">
        <v>8.7899999999999991</v>
      </c>
      <c r="N7" s="529">
        <v>17.5</v>
      </c>
      <c r="O7" s="529">
        <v>9.11</v>
      </c>
      <c r="P7" s="529">
        <v>9.17</v>
      </c>
      <c r="Q7" s="530">
        <v>5.5</v>
      </c>
      <c r="R7" s="521" t="s">
        <v>326</v>
      </c>
      <c r="S7" s="460">
        <f t="shared" si="2"/>
        <v>14.759036144578314</v>
      </c>
      <c r="T7" s="460">
        <f t="shared" si="3"/>
        <v>7.8947368421052628</v>
      </c>
      <c r="U7" s="460">
        <f t="shared" si="4"/>
        <v>10.238907849829353</v>
      </c>
      <c r="V7" s="460">
        <f t="shared" si="5"/>
        <v>5.371428571428571</v>
      </c>
      <c r="W7" s="460">
        <f t="shared" si="6"/>
        <v>9.330406147091109</v>
      </c>
      <c r="X7" s="460">
        <f t="shared" si="7"/>
        <v>8.7241003271537618</v>
      </c>
      <c r="Y7" s="460">
        <f t="shared" si="8"/>
        <v>14.909090909090908</v>
      </c>
      <c r="Z7" s="521" t="s">
        <v>326</v>
      </c>
      <c r="AA7" s="597">
        <f t="shared" si="9"/>
        <v>-6.864299302473051</v>
      </c>
      <c r="AB7" s="597">
        <f t="shared" si="9"/>
        <v>-4.5201282947489609</v>
      </c>
      <c r="AC7" s="597">
        <f t="shared" si="9"/>
        <v>-9.3876075731497437</v>
      </c>
      <c r="AD7" s="597">
        <f t="shared" si="9"/>
        <v>-5.4286299974872048</v>
      </c>
      <c r="AE7" s="597">
        <f t="shared" si="9"/>
        <v>-6.034935817424552</v>
      </c>
      <c r="AF7" s="597">
        <f t="shared" si="10"/>
        <v>0.15005476451259447</v>
      </c>
      <c r="AJ7" s="460"/>
    </row>
    <row r="8" spans="1:36" x14ac:dyDescent="0.3">
      <c r="A8" s="234" t="s">
        <v>317</v>
      </c>
      <c r="B8" s="234" t="s">
        <v>292</v>
      </c>
      <c r="C8" s="310">
        <v>83</v>
      </c>
      <c r="D8" s="239">
        <v>81</v>
      </c>
      <c r="E8" s="239">
        <v>75</v>
      </c>
      <c r="F8" s="239">
        <v>83</v>
      </c>
      <c r="G8" s="239">
        <v>72</v>
      </c>
      <c r="H8" s="239">
        <v>78</v>
      </c>
      <c r="I8" s="311">
        <v>79</v>
      </c>
      <c r="J8" s="503"/>
      <c r="K8" s="528">
        <v>6.48</v>
      </c>
      <c r="L8" s="529">
        <v>23.2</v>
      </c>
      <c r="M8" s="529">
        <v>8.7799999999999994</v>
      </c>
      <c r="N8" s="529">
        <v>14</v>
      </c>
      <c r="O8" s="529">
        <v>5.47</v>
      </c>
      <c r="P8" s="529">
        <v>8.7899999999999991</v>
      </c>
      <c r="Q8" s="530">
        <v>9.65</v>
      </c>
      <c r="R8" s="521" t="s">
        <v>326</v>
      </c>
      <c r="S8" s="460">
        <f t="shared" si="2"/>
        <v>12.808641975308641</v>
      </c>
      <c r="T8" s="460">
        <f t="shared" si="3"/>
        <v>3.4913793103448278</v>
      </c>
      <c r="U8" s="460">
        <f t="shared" si="4"/>
        <v>8.5421412300683386</v>
      </c>
      <c r="V8" s="460">
        <f t="shared" si="5"/>
        <v>5.9285714285714288</v>
      </c>
      <c r="W8" s="460">
        <f t="shared" si="6"/>
        <v>13.162705667276052</v>
      </c>
      <c r="X8" s="460">
        <f t="shared" si="7"/>
        <v>8.8737201365187719</v>
      </c>
      <c r="Y8" s="460">
        <f t="shared" si="8"/>
        <v>8.1865284974093253</v>
      </c>
      <c r="Z8" s="521" t="s">
        <v>326</v>
      </c>
      <c r="AA8" s="597">
        <f t="shared" si="9"/>
        <v>-9.3172626649638133</v>
      </c>
      <c r="AB8" s="597">
        <f t="shared" si="9"/>
        <v>-4.2665007452403021</v>
      </c>
      <c r="AC8" s="597">
        <f t="shared" si="9"/>
        <v>-6.8800705467372119</v>
      </c>
      <c r="AD8" s="597">
        <f t="shared" si="9"/>
        <v>0.35406369196741139</v>
      </c>
      <c r="AE8" s="597">
        <f t="shared" si="9"/>
        <v>-3.9349218387898688</v>
      </c>
      <c r="AF8" s="597">
        <f t="shared" si="10"/>
        <v>-4.6221134778993154</v>
      </c>
      <c r="AJ8" s="460"/>
    </row>
    <row r="9" spans="1:36" x14ac:dyDescent="0.3">
      <c r="A9" s="254" t="s">
        <v>317</v>
      </c>
      <c r="B9" s="267" t="s">
        <v>293</v>
      </c>
      <c r="C9" s="496">
        <v>82</v>
      </c>
      <c r="D9" s="268">
        <v>81</v>
      </c>
      <c r="E9" s="268">
        <v>71</v>
      </c>
      <c r="F9" s="268"/>
      <c r="G9" s="497"/>
      <c r="H9" s="497"/>
      <c r="I9" s="522">
        <v>109</v>
      </c>
      <c r="J9" s="504"/>
      <c r="K9" s="498">
        <v>4.9800000000000004</v>
      </c>
      <c r="L9" s="499">
        <v>10.1</v>
      </c>
      <c r="M9" s="499">
        <v>6.47</v>
      </c>
      <c r="N9" s="499"/>
      <c r="O9" s="499"/>
      <c r="P9" s="499"/>
      <c r="Q9" s="500">
        <v>27.4</v>
      </c>
      <c r="R9" s="521" t="s">
        <v>326</v>
      </c>
      <c r="S9" s="460">
        <f t="shared" si="2"/>
        <v>16.46586345381526</v>
      </c>
      <c r="T9" s="460">
        <f t="shared" si="3"/>
        <v>8.0198019801980198</v>
      </c>
      <c r="U9" s="460">
        <f t="shared" si="4"/>
        <v>10.973724884080371</v>
      </c>
      <c r="V9" s="460"/>
      <c r="W9" s="460"/>
      <c r="X9" s="460"/>
      <c r="Y9" s="460">
        <f t="shared" si="8"/>
        <v>3.9781021897810223</v>
      </c>
      <c r="Z9" s="521" t="s">
        <v>326</v>
      </c>
      <c r="AA9" s="597">
        <f t="shared" ref="AA9:AA27" si="11">T9-$S9</f>
        <v>-8.4460614736172399</v>
      </c>
      <c r="AB9" s="597">
        <f t="shared" ref="AB9:AB27" si="12">U9-$S9</f>
        <v>-5.4921385697348892</v>
      </c>
      <c r="AC9" s="597"/>
      <c r="AD9" s="597"/>
      <c r="AE9" s="597"/>
      <c r="AF9" s="597">
        <f t="shared" si="10"/>
        <v>-12.487761264034237</v>
      </c>
      <c r="AJ9" s="460"/>
    </row>
    <row r="10" spans="1:36" x14ac:dyDescent="0.3">
      <c r="A10" s="252" t="s">
        <v>318</v>
      </c>
      <c r="B10" s="252" t="s">
        <v>94</v>
      </c>
      <c r="C10" s="312">
        <v>93</v>
      </c>
      <c r="D10" s="239">
        <v>80</v>
      </c>
      <c r="E10" s="254">
        <v>80</v>
      </c>
      <c r="F10" s="238">
        <v>78</v>
      </c>
      <c r="G10" s="238">
        <v>89</v>
      </c>
      <c r="H10" s="238">
        <v>92</v>
      </c>
      <c r="I10" s="313">
        <v>80</v>
      </c>
      <c r="J10" s="233"/>
      <c r="K10" s="528">
        <v>14.9</v>
      </c>
      <c r="L10" s="529">
        <v>21.3</v>
      </c>
      <c r="M10" s="529">
        <v>22.3</v>
      </c>
      <c r="N10" s="529">
        <v>12.5</v>
      </c>
      <c r="O10" s="529">
        <v>15.7</v>
      </c>
      <c r="P10" s="529">
        <v>14.2</v>
      </c>
      <c r="Q10" s="465">
        <v>13.1</v>
      </c>
      <c r="R10" s="521" t="s">
        <v>116</v>
      </c>
      <c r="S10" s="460">
        <f>C10/K10</f>
        <v>6.2416107382550337</v>
      </c>
      <c r="T10" s="460">
        <f t="shared" si="3"/>
        <v>3.755868544600939</v>
      </c>
      <c r="U10" s="460">
        <f t="shared" si="4"/>
        <v>3.5874439461883405</v>
      </c>
      <c r="V10" s="460">
        <f t="shared" si="5"/>
        <v>6.24</v>
      </c>
      <c r="W10" s="460">
        <f t="shared" si="6"/>
        <v>5.6687898089171975</v>
      </c>
      <c r="X10" s="460">
        <f t="shared" si="7"/>
        <v>6.47887323943662</v>
      </c>
      <c r="Y10" s="460">
        <f t="shared" si="8"/>
        <v>6.106870229007634</v>
      </c>
      <c r="Z10" s="521" t="s">
        <v>116</v>
      </c>
      <c r="AA10" s="597">
        <f t="shared" si="11"/>
        <v>-2.4857421936540947</v>
      </c>
      <c r="AB10" s="597">
        <f t="shared" si="12"/>
        <v>-2.6541667920666931</v>
      </c>
      <c r="AC10" s="597">
        <f t="shared" ref="AC10:AC27" si="13">V10-$S10</f>
        <v>-1.6107382550334393E-3</v>
      </c>
      <c r="AD10" s="597">
        <f t="shared" ref="AD10:AD27" si="14">W10-$S10</f>
        <v>-0.57282092933783613</v>
      </c>
      <c r="AE10" s="597">
        <f t="shared" ref="AE10:AE27" si="15">X10-$S10</f>
        <v>0.23726250118158632</v>
      </c>
      <c r="AF10" s="597">
        <f t="shared" si="10"/>
        <v>-0.13474050924739966</v>
      </c>
      <c r="AJ10" s="460"/>
    </row>
    <row r="11" spans="1:36" x14ac:dyDescent="0.3">
      <c r="A11" s="252" t="s">
        <v>318</v>
      </c>
      <c r="B11" s="252" t="s">
        <v>96</v>
      </c>
      <c r="C11" s="312">
        <v>82</v>
      </c>
      <c r="D11" s="239">
        <v>81</v>
      </c>
      <c r="E11" s="254">
        <v>83</v>
      </c>
      <c r="F11" s="238">
        <v>84</v>
      </c>
      <c r="G11" s="238">
        <v>84</v>
      </c>
      <c r="H11" s="238">
        <v>81</v>
      </c>
      <c r="I11" s="313">
        <v>85</v>
      </c>
      <c r="J11" s="233"/>
      <c r="K11" s="528">
        <v>3.33</v>
      </c>
      <c r="L11" s="529">
        <v>3.75</v>
      </c>
      <c r="M11" s="529">
        <v>8.66</v>
      </c>
      <c r="N11" s="529">
        <v>5.2</v>
      </c>
      <c r="O11" s="529">
        <v>7.29</v>
      </c>
      <c r="P11" s="529">
        <v>12</v>
      </c>
      <c r="Q11" s="465">
        <v>7.5</v>
      </c>
      <c r="R11" s="521" t="s">
        <v>116</v>
      </c>
      <c r="S11" s="460">
        <f>C11/K11</f>
        <v>24.624624624624623</v>
      </c>
      <c r="T11" s="460">
        <f t="shared" si="3"/>
        <v>21.6</v>
      </c>
      <c r="U11" s="460">
        <f t="shared" si="4"/>
        <v>9.5842956120092371</v>
      </c>
      <c r="V11" s="460">
        <f t="shared" si="5"/>
        <v>16.153846153846153</v>
      </c>
      <c r="W11" s="460">
        <f t="shared" si="6"/>
        <v>11.522633744855966</v>
      </c>
      <c r="X11" s="460">
        <f t="shared" si="7"/>
        <v>6.75</v>
      </c>
      <c r="Y11" s="460">
        <f t="shared" si="8"/>
        <v>11.333333333333334</v>
      </c>
      <c r="Z11" s="521" t="s">
        <v>116</v>
      </c>
      <c r="AA11" s="597">
        <f t="shared" si="11"/>
        <v>-3.0246246246246216</v>
      </c>
      <c r="AB11" s="597">
        <f t="shared" si="12"/>
        <v>-15.040329012615386</v>
      </c>
      <c r="AC11" s="597">
        <f t="shared" si="13"/>
        <v>-8.4707784707784697</v>
      </c>
      <c r="AD11" s="597">
        <f t="shared" si="14"/>
        <v>-13.101990879768657</v>
      </c>
      <c r="AE11" s="597">
        <f t="shared" si="15"/>
        <v>-17.874624624624623</v>
      </c>
      <c r="AF11" s="597">
        <f t="shared" si="10"/>
        <v>-13.291291291291289</v>
      </c>
      <c r="AJ11" s="460"/>
    </row>
    <row r="12" spans="1:36" x14ac:dyDescent="0.3">
      <c r="A12" s="252" t="s">
        <v>318</v>
      </c>
      <c r="B12" s="252" t="s">
        <v>297</v>
      </c>
      <c r="C12" s="312">
        <v>82</v>
      </c>
      <c r="D12" s="239">
        <v>94</v>
      </c>
      <c r="E12" s="254">
        <v>84</v>
      </c>
      <c r="F12" s="238">
        <v>80</v>
      </c>
      <c r="G12" s="238">
        <v>96</v>
      </c>
      <c r="H12" s="238">
        <v>86</v>
      </c>
      <c r="I12" s="313">
        <v>95</v>
      </c>
      <c r="J12" s="233"/>
      <c r="K12" s="528">
        <v>6.05</v>
      </c>
      <c r="L12" s="529">
        <v>5.16</v>
      </c>
      <c r="M12" s="529">
        <v>3.28</v>
      </c>
      <c r="N12" s="529">
        <v>5.38</v>
      </c>
      <c r="O12" s="529">
        <v>7.77</v>
      </c>
      <c r="P12" s="529">
        <v>3.52</v>
      </c>
      <c r="Q12" s="465">
        <v>6.83</v>
      </c>
      <c r="R12" s="521" t="s">
        <v>327</v>
      </c>
      <c r="S12" s="460">
        <f t="shared" si="2"/>
        <v>13.553719008264464</v>
      </c>
      <c r="T12" s="460">
        <f t="shared" si="3"/>
        <v>18.217054263565892</v>
      </c>
      <c r="U12" s="460">
        <f t="shared" si="4"/>
        <v>25.609756097560979</v>
      </c>
      <c r="V12" s="460">
        <f t="shared" si="5"/>
        <v>14.869888475836431</v>
      </c>
      <c r="W12" s="460">
        <f t="shared" si="6"/>
        <v>12.355212355212355</v>
      </c>
      <c r="X12" s="460">
        <f t="shared" si="7"/>
        <v>24.431818181818183</v>
      </c>
      <c r="Y12" s="460">
        <f t="shared" si="8"/>
        <v>13.909224011713031</v>
      </c>
      <c r="Z12" s="521" t="s">
        <v>327</v>
      </c>
      <c r="AA12" s="597">
        <f t="shared" si="11"/>
        <v>4.663335255301428</v>
      </c>
      <c r="AB12" s="597">
        <f t="shared" si="12"/>
        <v>12.056037089296515</v>
      </c>
      <c r="AC12" s="597">
        <f t="shared" si="13"/>
        <v>1.3161694675719673</v>
      </c>
      <c r="AD12" s="597">
        <f t="shared" si="14"/>
        <v>-1.1985066530521085</v>
      </c>
      <c r="AE12" s="597">
        <f t="shared" si="15"/>
        <v>10.87809917355372</v>
      </c>
      <c r="AF12" s="597">
        <f t="shared" si="10"/>
        <v>0.35550500344856673</v>
      </c>
      <c r="AJ12" s="460"/>
    </row>
    <row r="13" spans="1:36" x14ac:dyDescent="0.3">
      <c r="A13" s="252" t="s">
        <v>318</v>
      </c>
      <c r="B13" s="252" t="s">
        <v>300</v>
      </c>
      <c r="C13" s="312">
        <v>92</v>
      </c>
      <c r="D13" s="239">
        <v>91</v>
      </c>
      <c r="E13" s="254">
        <v>85</v>
      </c>
      <c r="F13" s="238">
        <v>85</v>
      </c>
      <c r="G13" s="238">
        <v>84</v>
      </c>
      <c r="H13" s="238">
        <v>84</v>
      </c>
      <c r="I13" s="313">
        <v>99</v>
      </c>
      <c r="J13" s="233"/>
      <c r="K13" s="528">
        <v>11.7</v>
      </c>
      <c r="L13" s="529">
        <v>33.4</v>
      </c>
      <c r="M13" s="529">
        <v>20.100000000000001</v>
      </c>
      <c r="N13" s="529">
        <v>13.2</v>
      </c>
      <c r="O13" s="529">
        <v>16.2</v>
      </c>
      <c r="P13" s="529">
        <v>18.3</v>
      </c>
      <c r="Q13" s="465">
        <v>20.2</v>
      </c>
      <c r="R13" s="521" t="s">
        <v>327</v>
      </c>
      <c r="S13" s="460">
        <f t="shared" si="2"/>
        <v>7.8632478632478637</v>
      </c>
      <c r="T13" s="460">
        <f t="shared" si="3"/>
        <v>2.7245508982035931</v>
      </c>
      <c r="U13" s="460">
        <f t="shared" si="4"/>
        <v>4.2288557213930345</v>
      </c>
      <c r="V13" s="460">
        <f t="shared" si="5"/>
        <v>6.4393939393939394</v>
      </c>
      <c r="W13" s="460">
        <f t="shared" si="6"/>
        <v>5.1851851851851851</v>
      </c>
      <c r="X13" s="460">
        <f t="shared" si="7"/>
        <v>4.5901639344262293</v>
      </c>
      <c r="Y13" s="460">
        <f t="shared" si="8"/>
        <v>4.9009900990099009</v>
      </c>
      <c r="Z13" s="521" t="s">
        <v>327</v>
      </c>
      <c r="AA13" s="597">
        <f t="shared" si="11"/>
        <v>-5.1386969650442706</v>
      </c>
      <c r="AB13" s="597">
        <f t="shared" si="12"/>
        <v>-3.6343921418548293</v>
      </c>
      <c r="AC13" s="597">
        <f t="shared" si="13"/>
        <v>-1.4238539238539243</v>
      </c>
      <c r="AD13" s="597">
        <f t="shared" si="14"/>
        <v>-2.6780626780626786</v>
      </c>
      <c r="AE13" s="597">
        <f t="shared" si="15"/>
        <v>-3.2730839288216345</v>
      </c>
      <c r="AF13" s="597">
        <f t="shared" si="10"/>
        <v>-2.9622577642379628</v>
      </c>
      <c r="AJ13" s="460"/>
    </row>
    <row r="14" spans="1:36" x14ac:dyDescent="0.3">
      <c r="A14" s="252" t="s">
        <v>318</v>
      </c>
      <c r="B14" s="252" t="s">
        <v>301</v>
      </c>
      <c r="C14" s="312">
        <v>82</v>
      </c>
      <c r="D14" s="239">
        <v>80</v>
      </c>
      <c r="E14" s="254">
        <v>74</v>
      </c>
      <c r="F14" s="238">
        <v>78</v>
      </c>
      <c r="G14" s="238">
        <v>77</v>
      </c>
      <c r="H14" s="238">
        <v>80</v>
      </c>
      <c r="I14" s="313">
        <v>81</v>
      </c>
      <c r="J14" s="233"/>
      <c r="K14" s="528">
        <v>4.95</v>
      </c>
      <c r="L14" s="529">
        <v>14.4</v>
      </c>
      <c r="M14" s="529">
        <v>6.89</v>
      </c>
      <c r="N14" s="529">
        <v>9.48</v>
      </c>
      <c r="O14" s="529">
        <v>11.5</v>
      </c>
      <c r="P14" s="529">
        <v>11.9</v>
      </c>
      <c r="Q14" s="465">
        <v>9.01</v>
      </c>
      <c r="R14" s="521" t="s">
        <v>327</v>
      </c>
      <c r="S14" s="460">
        <f t="shared" si="2"/>
        <v>16.565656565656564</v>
      </c>
      <c r="T14" s="460">
        <f t="shared" si="3"/>
        <v>5.5555555555555554</v>
      </c>
      <c r="U14" s="460">
        <f t="shared" si="4"/>
        <v>10.740203193033382</v>
      </c>
      <c r="V14" s="460">
        <f t="shared" si="5"/>
        <v>8.2278481012658222</v>
      </c>
      <c r="W14" s="460">
        <f t="shared" si="6"/>
        <v>6.6956521739130439</v>
      </c>
      <c r="X14" s="460">
        <f t="shared" si="7"/>
        <v>6.7226890756302522</v>
      </c>
      <c r="Y14" s="460">
        <f t="shared" si="8"/>
        <v>8.9900110987791351</v>
      </c>
      <c r="Z14" s="521" t="s">
        <v>327</v>
      </c>
      <c r="AA14" s="597">
        <f t="shared" si="11"/>
        <v>-11.010101010101009</v>
      </c>
      <c r="AB14" s="597">
        <f t="shared" si="12"/>
        <v>-5.8254533726231816</v>
      </c>
      <c r="AC14" s="597">
        <f t="shared" si="13"/>
        <v>-8.3378084643907417</v>
      </c>
      <c r="AD14" s="597">
        <f t="shared" si="14"/>
        <v>-9.870004391743521</v>
      </c>
      <c r="AE14" s="597">
        <f t="shared" si="15"/>
        <v>-9.8429674900263109</v>
      </c>
      <c r="AF14" s="597">
        <f t="shared" si="10"/>
        <v>-7.5756454668774289</v>
      </c>
      <c r="AJ14" s="460"/>
    </row>
    <row r="15" spans="1:36" x14ac:dyDescent="0.3">
      <c r="A15" s="252" t="s">
        <v>318</v>
      </c>
      <c r="B15" s="263" t="s">
        <v>303</v>
      </c>
      <c r="C15" s="377">
        <v>83</v>
      </c>
      <c r="D15" s="268">
        <v>77</v>
      </c>
      <c r="E15" s="267">
        <v>77</v>
      </c>
      <c r="F15" s="266">
        <v>79</v>
      </c>
      <c r="G15" s="266">
        <v>76</v>
      </c>
      <c r="H15" s="266">
        <v>75</v>
      </c>
      <c r="I15" s="378">
        <v>81</v>
      </c>
      <c r="J15" s="102"/>
      <c r="K15" s="532">
        <v>7.64</v>
      </c>
      <c r="L15" s="533">
        <v>12</v>
      </c>
      <c r="M15" s="533">
        <v>5.37</v>
      </c>
      <c r="N15" s="533">
        <v>5.26</v>
      </c>
      <c r="O15" s="533">
        <v>10.5</v>
      </c>
      <c r="P15" s="533">
        <v>5.26</v>
      </c>
      <c r="Q15" s="467">
        <v>7.52</v>
      </c>
      <c r="R15" s="521" t="s">
        <v>327</v>
      </c>
      <c r="S15" s="460">
        <f t="shared" si="2"/>
        <v>10.863874345549739</v>
      </c>
      <c r="T15" s="460">
        <f t="shared" si="3"/>
        <v>6.416666666666667</v>
      </c>
      <c r="U15" s="460">
        <f t="shared" si="4"/>
        <v>14.338919925512103</v>
      </c>
      <c r="V15" s="460">
        <f t="shared" si="5"/>
        <v>15.019011406844108</v>
      </c>
      <c r="W15" s="460">
        <f t="shared" si="6"/>
        <v>7.2380952380952381</v>
      </c>
      <c r="X15" s="460">
        <f t="shared" si="7"/>
        <v>14.258555133079849</v>
      </c>
      <c r="Y15" s="460">
        <f t="shared" si="8"/>
        <v>10.771276595744682</v>
      </c>
      <c r="Z15" s="521" t="s">
        <v>327</v>
      </c>
      <c r="AA15" s="597">
        <f t="shared" si="11"/>
        <v>-4.4472076788830721</v>
      </c>
      <c r="AB15" s="597">
        <f t="shared" si="12"/>
        <v>3.4750455799623641</v>
      </c>
      <c r="AC15" s="597">
        <f t="shared" si="13"/>
        <v>4.1551370612943686</v>
      </c>
      <c r="AD15" s="597">
        <f t="shared" si="14"/>
        <v>-3.6257791074545009</v>
      </c>
      <c r="AE15" s="597">
        <f t="shared" si="15"/>
        <v>3.3946807875301097</v>
      </c>
      <c r="AF15" s="597">
        <f t="shared" si="10"/>
        <v>-9.259774980505675E-2</v>
      </c>
      <c r="AJ15" s="460"/>
    </row>
    <row r="16" spans="1:36" x14ac:dyDescent="0.3">
      <c r="A16" s="271" t="s">
        <v>322</v>
      </c>
      <c r="B16" s="272" t="s">
        <v>305</v>
      </c>
      <c r="C16" s="315">
        <v>89</v>
      </c>
      <c r="D16" s="255">
        <v>81</v>
      </c>
      <c r="E16" s="255">
        <v>87</v>
      </c>
      <c r="F16" s="255">
        <v>77</v>
      </c>
      <c r="G16" s="255">
        <v>81</v>
      </c>
      <c r="H16" s="255">
        <v>73</v>
      </c>
      <c r="I16" s="316">
        <v>90</v>
      </c>
      <c r="J16" s="505"/>
      <c r="K16" s="528">
        <v>15.5</v>
      </c>
      <c r="L16" s="529">
        <v>6.95</v>
      </c>
      <c r="M16" s="529">
        <v>27.6</v>
      </c>
      <c r="N16" s="529">
        <v>7.71</v>
      </c>
      <c r="O16" s="529">
        <v>3.63</v>
      </c>
      <c r="P16" s="529">
        <v>10.4</v>
      </c>
      <c r="Q16" s="530">
        <v>10.199999999999999</v>
      </c>
      <c r="R16" s="521" t="s">
        <v>232</v>
      </c>
      <c r="S16" s="460">
        <f t="shared" si="2"/>
        <v>5.741935483870968</v>
      </c>
      <c r="T16" s="460">
        <f t="shared" si="3"/>
        <v>11.654676258992806</v>
      </c>
      <c r="U16" s="460">
        <f t="shared" si="4"/>
        <v>3.152173913043478</v>
      </c>
      <c r="V16" s="460">
        <f t="shared" si="5"/>
        <v>9.9870298313878081</v>
      </c>
      <c r="W16" s="460">
        <f t="shared" si="6"/>
        <v>22.314049586776861</v>
      </c>
      <c r="X16" s="460">
        <f t="shared" si="7"/>
        <v>7.0192307692307692</v>
      </c>
      <c r="Y16" s="460">
        <f t="shared" si="8"/>
        <v>8.8235294117647065</v>
      </c>
      <c r="Z16" s="521" t="s">
        <v>232</v>
      </c>
      <c r="AA16" s="597">
        <f t="shared" si="11"/>
        <v>5.9127407751218382</v>
      </c>
      <c r="AB16" s="597">
        <f t="shared" si="12"/>
        <v>-2.5897615708274899</v>
      </c>
      <c r="AC16" s="597">
        <f t="shared" si="13"/>
        <v>4.2450943475168401</v>
      </c>
      <c r="AD16" s="597">
        <f t="shared" si="14"/>
        <v>16.572114102905893</v>
      </c>
      <c r="AE16" s="597">
        <f t="shared" si="15"/>
        <v>1.2772952853598012</v>
      </c>
      <c r="AF16" s="597">
        <f t="shared" si="10"/>
        <v>3.0815939278937385</v>
      </c>
      <c r="AJ16" s="460"/>
    </row>
    <row r="17" spans="1:36" x14ac:dyDescent="0.3">
      <c r="A17" s="271" t="s">
        <v>322</v>
      </c>
      <c r="B17" s="271" t="s">
        <v>307</v>
      </c>
      <c r="C17" s="315">
        <v>87</v>
      </c>
      <c r="D17" s="255">
        <v>81</v>
      </c>
      <c r="E17" s="254">
        <v>76</v>
      </c>
      <c r="F17" s="255">
        <v>83</v>
      </c>
      <c r="G17" s="255">
        <v>74</v>
      </c>
      <c r="H17" s="254">
        <v>78</v>
      </c>
      <c r="I17" s="316">
        <v>81</v>
      </c>
      <c r="J17" s="505"/>
      <c r="K17" s="528">
        <v>10.4</v>
      </c>
      <c r="L17" s="529">
        <v>12.6</v>
      </c>
      <c r="M17" s="529">
        <v>7.51</v>
      </c>
      <c r="N17" s="529">
        <v>13.4</v>
      </c>
      <c r="O17" s="529">
        <v>7.26</v>
      </c>
      <c r="P17" s="529">
        <v>12.5</v>
      </c>
      <c r="Q17" s="530">
        <v>11.5</v>
      </c>
      <c r="R17" s="521" t="s">
        <v>232</v>
      </c>
      <c r="S17" s="460">
        <f t="shared" si="2"/>
        <v>8.365384615384615</v>
      </c>
      <c r="T17" s="460">
        <f t="shared" si="3"/>
        <v>6.4285714285714288</v>
      </c>
      <c r="U17" s="460">
        <f t="shared" si="4"/>
        <v>10.119840213049267</v>
      </c>
      <c r="V17" s="460">
        <f t="shared" si="5"/>
        <v>6.1940298507462686</v>
      </c>
      <c r="W17" s="460">
        <f t="shared" si="6"/>
        <v>10.192837465564738</v>
      </c>
      <c r="X17" s="460">
        <f t="shared" si="7"/>
        <v>6.24</v>
      </c>
      <c r="Y17" s="460">
        <f t="shared" si="8"/>
        <v>7.0434782608695654</v>
      </c>
      <c r="Z17" s="521" t="s">
        <v>232</v>
      </c>
      <c r="AA17" s="597">
        <f t="shared" si="11"/>
        <v>-1.9368131868131861</v>
      </c>
      <c r="AB17" s="597">
        <f t="shared" si="12"/>
        <v>1.7544555976646521</v>
      </c>
      <c r="AC17" s="597">
        <f t="shared" si="13"/>
        <v>-2.1713547646383464</v>
      </c>
      <c r="AD17" s="597">
        <f t="shared" si="14"/>
        <v>1.8274528501801228</v>
      </c>
      <c r="AE17" s="597">
        <f t="shared" si="15"/>
        <v>-2.1253846153846148</v>
      </c>
      <c r="AF17" s="597">
        <f t="shared" si="10"/>
        <v>-1.3219063545150496</v>
      </c>
      <c r="AJ17" s="460"/>
    </row>
    <row r="18" spans="1:36" x14ac:dyDescent="0.3">
      <c r="A18" s="271" t="s">
        <v>322</v>
      </c>
      <c r="B18" s="271" t="s">
        <v>309</v>
      </c>
      <c r="C18" s="315">
        <v>96</v>
      </c>
      <c r="D18" s="255">
        <v>90</v>
      </c>
      <c r="E18" s="254">
        <v>78</v>
      </c>
      <c r="F18" s="255">
        <v>85</v>
      </c>
      <c r="G18" s="255">
        <v>82</v>
      </c>
      <c r="H18" s="254">
        <v>85</v>
      </c>
      <c r="I18" s="316">
        <v>88</v>
      </c>
      <c r="J18" s="505"/>
      <c r="K18" s="528">
        <v>11.9</v>
      </c>
      <c r="L18" s="529">
        <v>17.100000000000001</v>
      </c>
      <c r="M18" s="529">
        <v>8.68</v>
      </c>
      <c r="N18" s="529">
        <v>8.4600000000000009</v>
      </c>
      <c r="O18" s="529">
        <v>10</v>
      </c>
      <c r="P18" s="529">
        <v>8.9700000000000006</v>
      </c>
      <c r="Q18" s="530">
        <v>18.100000000000001</v>
      </c>
      <c r="R18" s="521" t="s">
        <v>232</v>
      </c>
      <c r="S18" s="460">
        <f t="shared" si="2"/>
        <v>8.0672268907563023</v>
      </c>
      <c r="T18" s="460">
        <f t="shared" si="3"/>
        <v>5.2631578947368416</v>
      </c>
      <c r="U18" s="460">
        <f t="shared" si="4"/>
        <v>8.9861751152073737</v>
      </c>
      <c r="V18" s="460">
        <f t="shared" si="5"/>
        <v>10.047281323877067</v>
      </c>
      <c r="W18" s="460">
        <f t="shared" si="6"/>
        <v>8.1999999999999993</v>
      </c>
      <c r="X18" s="460">
        <f t="shared" si="7"/>
        <v>9.4760312151616493</v>
      </c>
      <c r="Y18" s="460">
        <f t="shared" si="8"/>
        <v>4.8618784530386741</v>
      </c>
      <c r="Z18" s="521" t="s">
        <v>232</v>
      </c>
      <c r="AA18" s="597">
        <f t="shared" si="11"/>
        <v>-2.8040689960194607</v>
      </c>
      <c r="AB18" s="597">
        <f t="shared" si="12"/>
        <v>0.91894822445107138</v>
      </c>
      <c r="AC18" s="597">
        <f t="shared" si="13"/>
        <v>1.980054433120765</v>
      </c>
      <c r="AD18" s="597">
        <f t="shared" si="14"/>
        <v>0.13277310924369701</v>
      </c>
      <c r="AE18" s="597">
        <f t="shared" si="15"/>
        <v>1.408804324405347</v>
      </c>
      <c r="AF18" s="597">
        <f t="shared" si="10"/>
        <v>-3.2053484377176282</v>
      </c>
      <c r="AJ18" s="460"/>
    </row>
    <row r="19" spans="1:36" x14ac:dyDescent="0.3">
      <c r="A19" s="271" t="s">
        <v>322</v>
      </c>
      <c r="B19" s="271" t="s">
        <v>225</v>
      </c>
      <c r="C19" s="315">
        <v>86</v>
      </c>
      <c r="D19" s="255">
        <v>90</v>
      </c>
      <c r="E19" s="254">
        <v>81</v>
      </c>
      <c r="F19" s="255">
        <v>80</v>
      </c>
      <c r="G19" s="255">
        <v>83</v>
      </c>
      <c r="H19" s="254">
        <v>83</v>
      </c>
      <c r="I19" s="316">
        <v>94</v>
      </c>
      <c r="J19" s="505"/>
      <c r="K19" s="528">
        <v>4.03</v>
      </c>
      <c r="L19" s="529">
        <v>25.6</v>
      </c>
      <c r="M19" s="529">
        <v>20.6</v>
      </c>
      <c r="N19" s="529">
        <v>6.7</v>
      </c>
      <c r="O19" s="529">
        <v>19.8</v>
      </c>
      <c r="P19" s="529">
        <v>13.5</v>
      </c>
      <c r="Q19" s="530">
        <v>8.6199999999999992</v>
      </c>
      <c r="R19" s="521" t="s">
        <v>232</v>
      </c>
      <c r="S19" s="460">
        <f t="shared" si="2"/>
        <v>21.339950372208435</v>
      </c>
      <c r="T19" s="460">
        <f t="shared" si="3"/>
        <v>3.515625</v>
      </c>
      <c r="U19" s="460">
        <f t="shared" si="4"/>
        <v>3.9320388349514559</v>
      </c>
      <c r="V19" s="460">
        <f t="shared" si="5"/>
        <v>11.940298507462686</v>
      </c>
      <c r="W19" s="460">
        <f t="shared" si="6"/>
        <v>4.191919191919192</v>
      </c>
      <c r="X19" s="460">
        <f t="shared" si="7"/>
        <v>6.1481481481481479</v>
      </c>
      <c r="Y19" s="460">
        <f t="shared" si="8"/>
        <v>10.904872389791183</v>
      </c>
      <c r="Z19" s="521" t="s">
        <v>232</v>
      </c>
      <c r="AA19" s="597">
        <f t="shared" si="11"/>
        <v>-17.824325372208435</v>
      </c>
      <c r="AB19" s="597">
        <f t="shared" si="12"/>
        <v>-17.407911537256979</v>
      </c>
      <c r="AC19" s="597">
        <f t="shared" si="13"/>
        <v>-9.3996518647457492</v>
      </c>
      <c r="AD19" s="597">
        <f t="shared" si="14"/>
        <v>-17.148031180289244</v>
      </c>
      <c r="AE19" s="597">
        <f t="shared" si="15"/>
        <v>-15.191802224060286</v>
      </c>
      <c r="AF19" s="597">
        <f t="shared" si="10"/>
        <v>-10.435077982417251</v>
      </c>
      <c r="AJ19" s="460"/>
    </row>
    <row r="20" spans="1:36" x14ac:dyDescent="0.3">
      <c r="A20" s="271" t="s">
        <v>322</v>
      </c>
      <c r="B20" s="271" t="s">
        <v>227</v>
      </c>
      <c r="C20" s="315">
        <v>82</v>
      </c>
      <c r="D20" s="255">
        <v>85</v>
      </c>
      <c r="E20" s="254">
        <v>81</v>
      </c>
      <c r="F20" s="255">
        <v>78</v>
      </c>
      <c r="G20" s="255">
        <v>82</v>
      </c>
      <c r="H20" s="254">
        <v>93</v>
      </c>
      <c r="I20" s="316">
        <v>89</v>
      </c>
      <c r="J20" s="506"/>
      <c r="K20" s="532">
        <v>9.6</v>
      </c>
      <c r="L20" s="533">
        <v>24</v>
      </c>
      <c r="M20" s="533">
        <v>14.4</v>
      </c>
      <c r="N20" s="533">
        <v>15.3</v>
      </c>
      <c r="O20" s="533">
        <v>11.7</v>
      </c>
      <c r="P20" s="533">
        <v>22.4</v>
      </c>
      <c r="Q20" s="530">
        <v>14.4</v>
      </c>
      <c r="R20" s="521" t="s">
        <v>328</v>
      </c>
      <c r="S20" s="460">
        <f t="shared" si="2"/>
        <v>8.5416666666666679</v>
      </c>
      <c r="T20" s="460">
        <f t="shared" si="3"/>
        <v>3.5416666666666665</v>
      </c>
      <c r="U20" s="460">
        <f t="shared" si="4"/>
        <v>5.625</v>
      </c>
      <c r="V20" s="460">
        <f t="shared" si="5"/>
        <v>5.0980392156862742</v>
      </c>
      <c r="W20" s="460">
        <f t="shared" si="6"/>
        <v>7.0085470085470094</v>
      </c>
      <c r="X20" s="460">
        <f t="shared" si="7"/>
        <v>4.1517857142857144</v>
      </c>
      <c r="Y20" s="460">
        <f t="shared" si="8"/>
        <v>6.1805555555555554</v>
      </c>
      <c r="Z20" s="521" t="s">
        <v>328</v>
      </c>
      <c r="AA20" s="597">
        <f t="shared" si="11"/>
        <v>-5.0000000000000018</v>
      </c>
      <c r="AB20" s="597">
        <f t="shared" si="12"/>
        <v>-2.9166666666666679</v>
      </c>
      <c r="AC20" s="597">
        <f t="shared" si="13"/>
        <v>-3.4436274509803937</v>
      </c>
      <c r="AD20" s="597">
        <f t="shared" si="14"/>
        <v>-1.5331196581196584</v>
      </c>
      <c r="AE20" s="597">
        <f t="shared" si="15"/>
        <v>-4.3898809523809534</v>
      </c>
      <c r="AF20" s="597">
        <f t="shared" si="10"/>
        <v>-2.3611111111111125</v>
      </c>
      <c r="AJ20" s="460"/>
    </row>
    <row r="21" spans="1:36" x14ac:dyDescent="0.3">
      <c r="A21" s="271" t="s">
        <v>322</v>
      </c>
      <c r="B21" s="385" t="s">
        <v>229</v>
      </c>
      <c r="C21" s="389">
        <v>72</v>
      </c>
      <c r="D21" s="270">
        <v>82</v>
      </c>
      <c r="E21" s="267">
        <v>86</v>
      </c>
      <c r="F21" s="270">
        <v>90</v>
      </c>
      <c r="G21" s="270">
        <v>81</v>
      </c>
      <c r="H21" s="267">
        <v>77</v>
      </c>
      <c r="I21" s="390">
        <v>86</v>
      </c>
      <c r="J21" s="506"/>
      <c r="K21" s="532">
        <v>2.97</v>
      </c>
      <c r="L21" s="533">
        <v>6.93</v>
      </c>
      <c r="M21" s="533">
        <v>14.5</v>
      </c>
      <c r="N21" s="533">
        <v>6.2</v>
      </c>
      <c r="O21" s="533">
        <v>9.43</v>
      </c>
      <c r="P21" s="533">
        <v>7.11</v>
      </c>
      <c r="Q21" s="534">
        <v>10.5</v>
      </c>
      <c r="R21" s="521" t="s">
        <v>328</v>
      </c>
      <c r="S21" s="460">
        <f t="shared" si="2"/>
        <v>24.242424242424242</v>
      </c>
      <c r="T21" s="460">
        <f t="shared" si="3"/>
        <v>11.832611832611834</v>
      </c>
      <c r="U21" s="460">
        <f t="shared" si="4"/>
        <v>5.931034482758621</v>
      </c>
      <c r="V21" s="460">
        <f t="shared" si="5"/>
        <v>14.516129032258064</v>
      </c>
      <c r="W21" s="460">
        <f t="shared" si="6"/>
        <v>8.5896076352067876</v>
      </c>
      <c r="X21" s="460">
        <f t="shared" si="7"/>
        <v>10.829817158931082</v>
      </c>
      <c r="Y21" s="460">
        <f t="shared" si="8"/>
        <v>8.1904761904761898</v>
      </c>
      <c r="Z21" s="521" t="s">
        <v>328</v>
      </c>
      <c r="AA21" s="597">
        <f t="shared" si="11"/>
        <v>-12.409812409812409</v>
      </c>
      <c r="AB21" s="597">
        <f t="shared" si="12"/>
        <v>-18.311389759665623</v>
      </c>
      <c r="AC21" s="597">
        <f t="shared" si="13"/>
        <v>-9.7262952101661782</v>
      </c>
      <c r="AD21" s="597">
        <f t="shared" si="14"/>
        <v>-15.652816607217455</v>
      </c>
      <c r="AE21" s="597">
        <f t="shared" si="15"/>
        <v>-13.41260708349316</v>
      </c>
      <c r="AF21" s="597">
        <f t="shared" si="10"/>
        <v>-16.051948051948052</v>
      </c>
      <c r="AJ21" s="460"/>
    </row>
    <row r="22" spans="1:36" x14ac:dyDescent="0.3">
      <c r="A22" s="240" t="s">
        <v>347</v>
      </c>
      <c r="B22" s="241" t="s">
        <v>287</v>
      </c>
      <c r="C22" s="317">
        <v>89</v>
      </c>
      <c r="D22" s="250">
        <v>91</v>
      </c>
      <c r="E22" s="250">
        <v>95</v>
      </c>
      <c r="F22" s="250">
        <v>87</v>
      </c>
      <c r="G22" s="250">
        <v>82</v>
      </c>
      <c r="H22" s="250">
        <v>82</v>
      </c>
      <c r="I22" s="318">
        <v>92</v>
      </c>
      <c r="J22" s="507"/>
      <c r="K22" s="528">
        <v>5.29</v>
      </c>
      <c r="L22" s="529">
        <v>13.2</v>
      </c>
      <c r="M22" s="529">
        <v>11</v>
      </c>
      <c r="N22" s="529">
        <v>8.27</v>
      </c>
      <c r="O22" s="529">
        <v>6.59</v>
      </c>
      <c r="P22" s="529">
        <v>7.27</v>
      </c>
      <c r="Q22" s="530">
        <v>11.8</v>
      </c>
      <c r="R22" s="521" t="s">
        <v>330</v>
      </c>
      <c r="S22" s="460">
        <f t="shared" si="2"/>
        <v>16.824196597353499</v>
      </c>
      <c r="T22" s="460">
        <f t="shared" si="3"/>
        <v>6.8939393939393945</v>
      </c>
      <c r="U22" s="460">
        <f t="shared" si="4"/>
        <v>8.6363636363636367</v>
      </c>
      <c r="V22" s="460">
        <f t="shared" si="5"/>
        <v>10.519951632406288</v>
      </c>
      <c r="W22" s="460">
        <f t="shared" si="6"/>
        <v>12.44309559939302</v>
      </c>
      <c r="X22" s="460">
        <f t="shared" si="7"/>
        <v>11.279229711141678</v>
      </c>
      <c r="Y22" s="460">
        <f t="shared" si="8"/>
        <v>7.7966101694915251</v>
      </c>
      <c r="Z22" s="521" t="s">
        <v>330</v>
      </c>
      <c r="AA22" s="597">
        <f t="shared" si="11"/>
        <v>-9.9302572034141043</v>
      </c>
      <c r="AB22" s="597">
        <f t="shared" si="12"/>
        <v>-8.1878329609898621</v>
      </c>
      <c r="AC22" s="597">
        <f t="shared" si="13"/>
        <v>-6.3042449649472108</v>
      </c>
      <c r="AD22" s="597">
        <f t="shared" si="14"/>
        <v>-4.3811009979604787</v>
      </c>
      <c r="AE22" s="597">
        <f t="shared" si="15"/>
        <v>-5.5449668862118209</v>
      </c>
      <c r="AF22" s="597">
        <f t="shared" si="10"/>
        <v>-9.0275864278619729</v>
      </c>
      <c r="AJ22" s="460"/>
    </row>
    <row r="23" spans="1:36" x14ac:dyDescent="0.3">
      <c r="A23" s="240" t="s">
        <v>347</v>
      </c>
      <c r="B23" s="241" t="s">
        <v>288</v>
      </c>
      <c r="C23" s="317">
        <v>99</v>
      </c>
      <c r="D23" s="250">
        <v>109</v>
      </c>
      <c r="E23" s="250">
        <v>105</v>
      </c>
      <c r="F23" s="250">
        <v>108</v>
      </c>
      <c r="G23" s="250">
        <v>90</v>
      </c>
      <c r="H23" s="250">
        <v>97</v>
      </c>
      <c r="I23" s="318">
        <v>101</v>
      </c>
      <c r="J23" s="508"/>
      <c r="K23" s="528">
        <v>9.14</v>
      </c>
      <c r="L23" s="529">
        <v>6.35</v>
      </c>
      <c r="M23" s="529">
        <v>9.56</v>
      </c>
      <c r="N23" s="529">
        <v>8.1</v>
      </c>
      <c r="O23" s="529">
        <v>4.03</v>
      </c>
      <c r="P23" s="529">
        <v>7.97</v>
      </c>
      <c r="Q23" s="530">
        <v>8.4499999999999993</v>
      </c>
      <c r="R23" s="521" t="s">
        <v>330</v>
      </c>
      <c r="S23" s="460">
        <f t="shared" si="2"/>
        <v>10.831509846827133</v>
      </c>
      <c r="T23" s="460">
        <f t="shared" si="3"/>
        <v>17.165354330708663</v>
      </c>
      <c r="U23" s="460">
        <f t="shared" si="4"/>
        <v>10.98326359832636</v>
      </c>
      <c r="V23" s="460">
        <f t="shared" si="5"/>
        <v>13.333333333333334</v>
      </c>
      <c r="W23" s="460">
        <f t="shared" si="6"/>
        <v>22.332506203473944</v>
      </c>
      <c r="X23" s="460">
        <f t="shared" si="7"/>
        <v>12.170639899623589</v>
      </c>
      <c r="Y23" s="460">
        <f t="shared" si="8"/>
        <v>11.952662721893493</v>
      </c>
      <c r="Z23" s="521" t="s">
        <v>330</v>
      </c>
      <c r="AA23" s="597">
        <f t="shared" si="11"/>
        <v>6.3338444838815295</v>
      </c>
      <c r="AB23" s="597">
        <f t="shared" si="12"/>
        <v>0.15175375149922665</v>
      </c>
      <c r="AC23" s="597">
        <f t="shared" si="13"/>
        <v>2.5018234865062006</v>
      </c>
      <c r="AD23" s="597">
        <f t="shared" si="14"/>
        <v>11.500996356646811</v>
      </c>
      <c r="AE23" s="597">
        <f t="shared" si="15"/>
        <v>1.339130052796456</v>
      </c>
      <c r="AF23" s="597">
        <f t="shared" si="10"/>
        <v>1.1211528750663593</v>
      </c>
      <c r="AJ23" s="460"/>
    </row>
    <row r="24" spans="1:36" x14ac:dyDescent="0.3">
      <c r="A24" s="256" t="s">
        <v>348</v>
      </c>
      <c r="B24" s="257" t="s">
        <v>298</v>
      </c>
      <c r="C24" s="319">
        <v>80</v>
      </c>
      <c r="D24" s="250">
        <v>98</v>
      </c>
      <c r="E24" s="260">
        <v>85</v>
      </c>
      <c r="F24" s="249">
        <v>89</v>
      </c>
      <c r="G24" s="249">
        <v>92</v>
      </c>
      <c r="H24" s="249">
        <v>96</v>
      </c>
      <c r="I24" s="320">
        <v>101</v>
      </c>
      <c r="J24" s="508"/>
      <c r="K24" s="528">
        <v>3.99</v>
      </c>
      <c r="L24" s="529">
        <v>14.4</v>
      </c>
      <c r="M24" s="529">
        <v>9.2200000000000006</v>
      </c>
      <c r="N24" s="529">
        <v>11.9</v>
      </c>
      <c r="O24" s="529">
        <v>10</v>
      </c>
      <c r="P24" s="529">
        <v>14.5</v>
      </c>
      <c r="Q24" s="465">
        <v>15.3</v>
      </c>
      <c r="R24" s="521" t="s">
        <v>330</v>
      </c>
      <c r="S24" s="460">
        <f t="shared" si="2"/>
        <v>20.050125313283207</v>
      </c>
      <c r="T24" s="460">
        <f t="shared" si="3"/>
        <v>6.8055555555555554</v>
      </c>
      <c r="U24" s="460">
        <f t="shared" si="4"/>
        <v>9.2190889370932751</v>
      </c>
      <c r="V24" s="460">
        <f t="shared" si="5"/>
        <v>7.4789915966386555</v>
      </c>
      <c r="W24" s="460">
        <f t="shared" si="6"/>
        <v>9.1999999999999993</v>
      </c>
      <c r="X24" s="460">
        <f t="shared" si="7"/>
        <v>6.6206896551724137</v>
      </c>
      <c r="Y24" s="460">
        <f t="shared" si="8"/>
        <v>6.6013071895424833</v>
      </c>
      <c r="Z24" s="521" t="s">
        <v>330</v>
      </c>
      <c r="AA24" s="597">
        <f t="shared" si="11"/>
        <v>-13.244569757727652</v>
      </c>
      <c r="AB24" s="597">
        <f t="shared" si="12"/>
        <v>-10.831036376189932</v>
      </c>
      <c r="AC24" s="597">
        <f t="shared" si="13"/>
        <v>-12.571133716644551</v>
      </c>
      <c r="AD24" s="597">
        <f t="shared" si="14"/>
        <v>-10.850125313283208</v>
      </c>
      <c r="AE24" s="597">
        <f t="shared" si="15"/>
        <v>-13.429435658110794</v>
      </c>
      <c r="AF24" s="597">
        <f t="shared" si="10"/>
        <v>-13.448818123740724</v>
      </c>
      <c r="AJ24" s="460"/>
    </row>
    <row r="25" spans="1:36" x14ac:dyDescent="0.3">
      <c r="A25" s="256" t="s">
        <v>348</v>
      </c>
      <c r="B25" s="257" t="s">
        <v>299</v>
      </c>
      <c r="C25" s="319">
        <v>85</v>
      </c>
      <c r="D25" s="250">
        <v>89</v>
      </c>
      <c r="E25" s="260">
        <v>94</v>
      </c>
      <c r="F25" s="249">
        <v>87</v>
      </c>
      <c r="G25" s="249">
        <v>92</v>
      </c>
      <c r="H25" s="249">
        <v>95</v>
      </c>
      <c r="I25" s="320">
        <v>88</v>
      </c>
      <c r="J25" s="509"/>
      <c r="K25" s="528">
        <v>5.96</v>
      </c>
      <c r="L25" s="529">
        <v>7.52</v>
      </c>
      <c r="M25" s="529">
        <v>12</v>
      </c>
      <c r="N25" s="529">
        <v>10.7</v>
      </c>
      <c r="O25" s="529">
        <v>10.1</v>
      </c>
      <c r="P25" s="529">
        <v>10.9</v>
      </c>
      <c r="Q25" s="465">
        <v>13.8</v>
      </c>
      <c r="R25" s="521" t="s">
        <v>330</v>
      </c>
      <c r="S25" s="460">
        <f t="shared" si="2"/>
        <v>14.261744966442953</v>
      </c>
      <c r="T25" s="460">
        <f t="shared" si="3"/>
        <v>11.835106382978724</v>
      </c>
      <c r="U25" s="460">
        <f t="shared" si="4"/>
        <v>7.833333333333333</v>
      </c>
      <c r="V25" s="460">
        <f t="shared" si="5"/>
        <v>8.1308411214953278</v>
      </c>
      <c r="W25" s="460">
        <f t="shared" si="6"/>
        <v>9.1089108910891099</v>
      </c>
      <c r="X25" s="460">
        <f t="shared" si="7"/>
        <v>8.7155963302752291</v>
      </c>
      <c r="Y25" s="460">
        <f t="shared" si="8"/>
        <v>6.3768115942028984</v>
      </c>
      <c r="Z25" s="521" t="s">
        <v>330</v>
      </c>
      <c r="AA25" s="597">
        <f t="shared" si="11"/>
        <v>-2.4266385834642286</v>
      </c>
      <c r="AB25" s="597">
        <f t="shared" si="12"/>
        <v>-6.4284116331096195</v>
      </c>
      <c r="AC25" s="597">
        <f t="shared" si="13"/>
        <v>-6.1309038449476247</v>
      </c>
      <c r="AD25" s="597">
        <f t="shared" si="14"/>
        <v>-5.1528340753538426</v>
      </c>
      <c r="AE25" s="597">
        <f t="shared" si="15"/>
        <v>-5.5461486361677235</v>
      </c>
      <c r="AF25" s="597">
        <f t="shared" si="10"/>
        <v>-7.8849333722400541</v>
      </c>
      <c r="AJ25" s="460"/>
    </row>
    <row r="26" spans="1:36" x14ac:dyDescent="0.3">
      <c r="A26" s="276" t="s">
        <v>349</v>
      </c>
      <c r="B26" s="276" t="s">
        <v>311</v>
      </c>
      <c r="C26" s="321">
        <v>86</v>
      </c>
      <c r="D26" s="261">
        <v>83</v>
      </c>
      <c r="E26" s="260">
        <v>91</v>
      </c>
      <c r="F26" s="261">
        <v>87</v>
      </c>
      <c r="G26" s="261">
        <v>85</v>
      </c>
      <c r="H26" s="260">
        <v>85</v>
      </c>
      <c r="I26" s="322">
        <v>84</v>
      </c>
      <c r="J26" s="509"/>
      <c r="K26" s="528">
        <v>7.17</v>
      </c>
      <c r="L26" s="529">
        <v>14.5</v>
      </c>
      <c r="M26" s="529">
        <v>8.93</v>
      </c>
      <c r="N26" s="529">
        <v>8.93</v>
      </c>
      <c r="O26" s="529">
        <v>9.91</v>
      </c>
      <c r="P26" s="529">
        <v>12.6</v>
      </c>
      <c r="Q26" s="530">
        <v>6.96</v>
      </c>
      <c r="R26" s="521" t="s">
        <v>330</v>
      </c>
      <c r="S26" s="460">
        <f t="shared" si="2"/>
        <v>11.994421199442121</v>
      </c>
      <c r="T26" s="460">
        <f t="shared" si="3"/>
        <v>5.7241379310344831</v>
      </c>
      <c r="U26" s="460">
        <f t="shared" si="4"/>
        <v>10.19036954087346</v>
      </c>
      <c r="V26" s="460">
        <f t="shared" si="5"/>
        <v>9.7424412094064952</v>
      </c>
      <c r="W26" s="460">
        <f t="shared" si="6"/>
        <v>8.5771947527749752</v>
      </c>
      <c r="X26" s="460">
        <f t="shared" si="7"/>
        <v>6.746031746031746</v>
      </c>
      <c r="Y26" s="460">
        <f t="shared" si="8"/>
        <v>12.068965517241379</v>
      </c>
      <c r="Z26" s="521" t="s">
        <v>330</v>
      </c>
      <c r="AA26" s="597">
        <f t="shared" si="11"/>
        <v>-6.2702832684076375</v>
      </c>
      <c r="AB26" s="597">
        <f t="shared" si="12"/>
        <v>-1.8040516585686603</v>
      </c>
      <c r="AC26" s="597">
        <f t="shared" si="13"/>
        <v>-2.2519799900356254</v>
      </c>
      <c r="AD26" s="597">
        <f t="shared" si="14"/>
        <v>-3.4172264466671454</v>
      </c>
      <c r="AE26" s="597">
        <f t="shared" si="15"/>
        <v>-5.2483894534103745</v>
      </c>
      <c r="AF26" s="597">
        <f t="shared" si="10"/>
        <v>7.4544317799258408E-2</v>
      </c>
      <c r="AJ26" s="460"/>
    </row>
    <row r="27" spans="1:36" ht="15.75" customHeight="1" thickBot="1" x14ac:dyDescent="0.35">
      <c r="A27" s="276" t="s">
        <v>349</v>
      </c>
      <c r="B27" s="414" t="s">
        <v>223</v>
      </c>
      <c r="C27" s="523">
        <v>87</v>
      </c>
      <c r="D27" s="524">
        <v>89</v>
      </c>
      <c r="E27" s="525">
        <v>90</v>
      </c>
      <c r="F27" s="524">
        <v>83</v>
      </c>
      <c r="G27" s="524">
        <v>88</v>
      </c>
      <c r="H27" s="525">
        <v>109</v>
      </c>
      <c r="I27" s="526">
        <v>80</v>
      </c>
      <c r="J27" s="510"/>
      <c r="K27" s="535">
        <v>21</v>
      </c>
      <c r="L27" s="536">
        <v>16.3</v>
      </c>
      <c r="M27" s="536">
        <v>19.3</v>
      </c>
      <c r="N27" s="536">
        <v>17.399999999999999</v>
      </c>
      <c r="O27" s="536">
        <v>20.100000000000001</v>
      </c>
      <c r="P27" s="536">
        <v>41.2</v>
      </c>
      <c r="Q27" s="537">
        <v>29</v>
      </c>
      <c r="R27" s="521" t="s">
        <v>330</v>
      </c>
      <c r="S27" s="460">
        <f t="shared" si="2"/>
        <v>4.1428571428571432</v>
      </c>
      <c r="T27" s="460">
        <f t="shared" si="3"/>
        <v>5.4601226993865026</v>
      </c>
      <c r="U27" s="460">
        <f t="shared" si="4"/>
        <v>4.6632124352331603</v>
      </c>
      <c r="V27" s="460">
        <f t="shared" si="5"/>
        <v>4.7701149425287364</v>
      </c>
      <c r="W27" s="460">
        <f t="shared" si="6"/>
        <v>4.378109452736318</v>
      </c>
      <c r="X27" s="460">
        <f t="shared" si="7"/>
        <v>2.645631067961165</v>
      </c>
      <c r="Y27" s="460">
        <f t="shared" si="8"/>
        <v>2.7586206896551726</v>
      </c>
      <c r="Z27" s="521" t="s">
        <v>330</v>
      </c>
      <c r="AA27" s="597">
        <f t="shared" si="11"/>
        <v>1.3172655565293594</v>
      </c>
      <c r="AB27" s="597">
        <f t="shared" si="12"/>
        <v>0.52035529237601708</v>
      </c>
      <c r="AC27" s="597">
        <f t="shared" si="13"/>
        <v>0.62725779967159312</v>
      </c>
      <c r="AD27" s="597">
        <f t="shared" si="14"/>
        <v>0.23525230987917478</v>
      </c>
      <c r="AE27" s="597">
        <f t="shared" si="15"/>
        <v>-1.4972260748959783</v>
      </c>
      <c r="AF27" s="597">
        <f t="shared" si="10"/>
        <v>-1.3842364532019706</v>
      </c>
      <c r="AJ27" s="460"/>
    </row>
  </sheetData>
  <mergeCells count="2">
    <mergeCell ref="C1:E1"/>
    <mergeCell ref="K1:M1"/>
  </mergeCells>
  <phoneticPr fontId="2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8.Document" shapeId="5122" r:id="rId3">
          <objectPr defaultSize="0" r:id="rId4">
            <anchor moveWithCells="1">
              <from>
                <xdr:col>25</xdr:col>
                <xdr:colOff>800100</xdr:colOff>
                <xdr:row>29</xdr:row>
                <xdr:rowOff>28575</xdr:rowOff>
              </from>
              <to>
                <xdr:col>32</xdr:col>
                <xdr:colOff>504825</xdr:colOff>
                <xdr:row>44</xdr:row>
                <xdr:rowOff>180975</xdr:rowOff>
              </to>
            </anchor>
          </objectPr>
        </oleObject>
      </mc:Choice>
      <mc:Fallback>
        <oleObject progId="Prism8.Document" shapeId="5122" r:id="rId3"/>
      </mc:Fallback>
    </mc:AlternateContent>
    <mc:AlternateContent xmlns:mc="http://schemas.openxmlformats.org/markup-compatibility/2006">
      <mc:Choice Requires="x14">
        <oleObject progId="Prism8.Document" shapeId="5124" r:id="rId5">
          <objectPr defaultSize="0" autoPict="0" r:id="rId6">
            <anchor moveWithCells="1">
              <from>
                <xdr:col>18</xdr:col>
                <xdr:colOff>342900</xdr:colOff>
                <xdr:row>28</xdr:row>
                <xdr:rowOff>161925</xdr:rowOff>
              </from>
              <to>
                <xdr:col>24</xdr:col>
                <xdr:colOff>247650</xdr:colOff>
                <xdr:row>44</xdr:row>
                <xdr:rowOff>133350</xdr:rowOff>
              </to>
            </anchor>
          </objectPr>
        </oleObject>
      </mc:Choice>
      <mc:Fallback>
        <oleObject progId="Prism8.Document" shapeId="5124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F4EF-9C57-4988-BE50-048045AAE6AB}">
  <dimension ref="A1:BG104"/>
  <sheetViews>
    <sheetView topLeftCell="A64" zoomScale="80" zoomScaleNormal="80" workbookViewId="0">
      <selection activeCell="M59" sqref="M59"/>
    </sheetView>
  </sheetViews>
  <sheetFormatPr defaultRowHeight="16.5" x14ac:dyDescent="0.3"/>
  <cols>
    <col min="1" max="1" width="16.25" customWidth="1"/>
    <col min="2" max="2" width="12.625" customWidth="1"/>
    <col min="3" max="3" width="11" customWidth="1"/>
    <col min="4" max="4" width="10.875" customWidth="1"/>
    <col min="8" max="8" width="9" customWidth="1"/>
    <col min="22" max="22" width="2.875" customWidth="1"/>
    <col min="24" max="24" width="10.25" customWidth="1"/>
    <col min="36" max="36" width="3.375" customWidth="1"/>
    <col min="37" max="37" width="17.25" customWidth="1"/>
    <col min="39" max="39" width="12.5" customWidth="1"/>
    <col min="40" max="40" width="12.375" customWidth="1"/>
    <col min="41" max="41" width="7.5" customWidth="1"/>
    <col min="42" max="42" width="9.875" customWidth="1"/>
    <col min="43" max="43" width="10.375" customWidth="1"/>
    <col min="44" max="45" width="6.75" customWidth="1"/>
    <col min="46" max="46" width="2.25" customWidth="1"/>
    <col min="48" max="48" width="9.125" customWidth="1"/>
  </cols>
  <sheetData>
    <row r="1" spans="1:59" x14ac:dyDescent="0.3">
      <c r="C1" s="599" t="s">
        <v>319</v>
      </c>
      <c r="D1" s="599"/>
      <c r="E1" s="599"/>
      <c r="J1" s="609" t="s">
        <v>319</v>
      </c>
      <c r="K1" s="609"/>
      <c r="L1" s="609"/>
      <c r="M1" s="512" t="s">
        <v>374</v>
      </c>
      <c r="N1" s="512"/>
      <c r="O1" s="512"/>
      <c r="P1" s="512"/>
      <c r="Q1" s="512"/>
      <c r="R1" s="512"/>
      <c r="S1" s="512"/>
      <c r="T1" s="512"/>
      <c r="U1" s="512"/>
      <c r="W1" s="600" t="s">
        <v>367</v>
      </c>
      <c r="X1" s="600"/>
      <c r="Y1" s="600"/>
      <c r="AD1" s="608" t="s">
        <v>367</v>
      </c>
      <c r="AE1" s="608"/>
      <c r="AF1" s="608"/>
      <c r="AG1" s="512" t="s">
        <v>374</v>
      </c>
      <c r="AH1" s="511"/>
      <c r="AI1" s="511"/>
      <c r="AM1" s="600" t="s">
        <v>368</v>
      </c>
      <c r="AN1" s="600"/>
      <c r="AO1" s="600"/>
      <c r="AU1" s="605" t="s">
        <v>324</v>
      </c>
      <c r="AV1" s="606"/>
      <c r="AW1" s="606"/>
      <c r="AX1" s="607"/>
      <c r="BB1" s="601" t="s">
        <v>324</v>
      </c>
      <c r="BC1" s="602"/>
      <c r="BD1" s="602"/>
      <c r="BE1" s="603"/>
      <c r="BF1" s="512" t="s">
        <v>374</v>
      </c>
      <c r="BG1" s="512"/>
    </row>
    <row r="2" spans="1:59" ht="17.25" thickBot="1" x14ac:dyDescent="0.35">
      <c r="J2" s="512"/>
      <c r="K2" s="512"/>
      <c r="L2" s="512"/>
      <c r="M2" s="512"/>
      <c r="N2" s="512"/>
      <c r="O2" s="512"/>
      <c r="P2" s="512"/>
      <c r="Q2" s="512"/>
      <c r="R2" s="512"/>
      <c r="S2" s="512"/>
      <c r="T2" s="512"/>
      <c r="U2" s="512"/>
      <c r="AD2" s="519"/>
      <c r="AE2" s="519"/>
      <c r="AF2" s="519"/>
      <c r="AG2" s="519"/>
      <c r="AH2" s="519"/>
      <c r="AI2" s="519"/>
      <c r="AU2" s="1"/>
      <c r="AV2" s="1"/>
      <c r="AW2" s="1"/>
      <c r="AX2" s="1"/>
      <c r="AY2" s="1"/>
      <c r="AZ2" s="1"/>
      <c r="BA2" s="1"/>
      <c r="BB2" s="552"/>
      <c r="BC2" s="512"/>
      <c r="BD2" s="512"/>
      <c r="BE2" s="512"/>
      <c r="BF2" s="512"/>
      <c r="BG2" s="512"/>
    </row>
    <row r="3" spans="1:59" ht="25.5" x14ac:dyDescent="0.3">
      <c r="A3" s="280" t="s">
        <v>201</v>
      </c>
      <c r="B3" s="280" t="s">
        <v>240</v>
      </c>
      <c r="C3" s="305" t="s">
        <v>269</v>
      </c>
      <c r="D3" s="306" t="s">
        <v>270</v>
      </c>
      <c r="E3" s="306" t="s">
        <v>271</v>
      </c>
      <c r="F3" s="306" t="s">
        <v>272</v>
      </c>
      <c r="G3" s="306" t="s">
        <v>273</v>
      </c>
      <c r="H3" s="306" t="s">
        <v>274</v>
      </c>
      <c r="I3" s="307" t="s">
        <v>275</v>
      </c>
      <c r="J3" s="520"/>
      <c r="K3" s="513" t="s">
        <v>325</v>
      </c>
      <c r="L3" s="513"/>
      <c r="M3" s="513" t="s">
        <v>334</v>
      </c>
      <c r="N3" s="513"/>
      <c r="O3" s="598" t="s">
        <v>379</v>
      </c>
      <c r="P3" s="598"/>
      <c r="Q3" s="598" t="s">
        <v>381</v>
      </c>
      <c r="R3" s="598"/>
      <c r="S3" s="598" t="s">
        <v>380</v>
      </c>
      <c r="T3" s="513"/>
      <c r="U3" s="513" t="s">
        <v>333</v>
      </c>
      <c r="V3" s="501"/>
      <c r="W3" s="323" t="s">
        <v>276</v>
      </c>
      <c r="X3" s="324" t="s">
        <v>277</v>
      </c>
      <c r="Y3" s="324" t="s">
        <v>278</v>
      </c>
      <c r="Z3" s="324" t="s">
        <v>279</v>
      </c>
      <c r="AA3" s="324" t="s">
        <v>280</v>
      </c>
      <c r="AB3" s="324" t="s">
        <v>281</v>
      </c>
      <c r="AC3" s="325" t="s">
        <v>282</v>
      </c>
      <c r="AD3" s="520"/>
      <c r="AE3" s="513" t="s">
        <v>325</v>
      </c>
      <c r="AF3" s="513"/>
      <c r="AG3" s="513" t="s">
        <v>334</v>
      </c>
      <c r="AH3" s="513"/>
      <c r="AI3" s="513" t="s">
        <v>333</v>
      </c>
      <c r="AK3" s="280" t="s">
        <v>201</v>
      </c>
      <c r="AL3" s="541" t="s">
        <v>240</v>
      </c>
      <c r="AM3" s="323" t="s">
        <v>276</v>
      </c>
      <c r="AN3" s="324" t="s">
        <v>277</v>
      </c>
      <c r="AO3" s="324" t="s">
        <v>278</v>
      </c>
      <c r="AP3" s="324" t="s">
        <v>279</v>
      </c>
      <c r="AQ3" s="324" t="s">
        <v>280</v>
      </c>
      <c r="AR3" s="324" t="s">
        <v>281</v>
      </c>
      <c r="AS3" s="325" t="s">
        <v>282</v>
      </c>
      <c r="AU3" s="323" t="s">
        <v>276</v>
      </c>
      <c r="AV3" s="324" t="s">
        <v>277</v>
      </c>
      <c r="AW3" s="324" t="s">
        <v>278</v>
      </c>
      <c r="AX3" s="324" t="s">
        <v>279</v>
      </c>
      <c r="AY3" s="324" t="s">
        <v>280</v>
      </c>
      <c r="AZ3" s="324" t="s">
        <v>281</v>
      </c>
      <c r="BA3" s="325" t="s">
        <v>282</v>
      </c>
      <c r="BB3" s="520"/>
      <c r="BC3" s="513" t="s">
        <v>325</v>
      </c>
      <c r="BD3" s="513"/>
      <c r="BE3" s="513" t="s">
        <v>334</v>
      </c>
      <c r="BF3" s="513"/>
      <c r="BG3" s="513" t="s">
        <v>333</v>
      </c>
    </row>
    <row r="4" spans="1:59" x14ac:dyDescent="0.3">
      <c r="A4" s="234" t="s">
        <v>317</v>
      </c>
      <c r="B4" s="234" t="s">
        <v>284</v>
      </c>
      <c r="C4" s="308">
        <v>86</v>
      </c>
      <c r="D4" s="236">
        <v>85</v>
      </c>
      <c r="E4" s="236">
        <v>78</v>
      </c>
      <c r="F4" s="236">
        <v>83</v>
      </c>
      <c r="G4" s="236">
        <v>82</v>
      </c>
      <c r="H4" s="236">
        <v>84</v>
      </c>
      <c r="I4" s="309">
        <v>81</v>
      </c>
      <c r="J4" s="521" t="s">
        <v>114</v>
      </c>
      <c r="K4" s="514">
        <v>86</v>
      </c>
      <c r="L4" s="514" t="s">
        <v>326</v>
      </c>
      <c r="M4" s="514">
        <f>E4-C4</f>
        <v>-8</v>
      </c>
      <c r="N4" s="514" t="s">
        <v>326</v>
      </c>
      <c r="O4" s="514">
        <f>F4-C4</f>
        <v>-3</v>
      </c>
      <c r="P4" s="514" t="s">
        <v>326</v>
      </c>
      <c r="Q4" s="514">
        <f>G4-C4</f>
        <v>-4</v>
      </c>
      <c r="R4" s="514" t="s">
        <v>326</v>
      </c>
      <c r="S4" s="514">
        <f>H4-C4</f>
        <v>-2</v>
      </c>
      <c r="T4" s="514" t="s">
        <v>326</v>
      </c>
      <c r="U4" s="514">
        <v>-5</v>
      </c>
      <c r="V4" s="502"/>
      <c r="W4" s="528">
        <v>9.66</v>
      </c>
      <c r="X4" s="529">
        <v>15.2</v>
      </c>
      <c r="Y4" s="529">
        <v>4.33</v>
      </c>
      <c r="Z4" s="529">
        <v>5.17</v>
      </c>
      <c r="AA4" s="529">
        <v>26.9</v>
      </c>
      <c r="AB4" s="529">
        <v>8.67</v>
      </c>
      <c r="AC4" s="530">
        <v>8.24</v>
      </c>
      <c r="AD4" s="521" t="s">
        <v>114</v>
      </c>
      <c r="AE4" s="531">
        <v>9.66</v>
      </c>
      <c r="AF4" s="514" t="s">
        <v>326</v>
      </c>
      <c r="AG4" s="518">
        <f>Y4-W4</f>
        <v>-5.33</v>
      </c>
      <c r="AH4" s="514" t="s">
        <v>326</v>
      </c>
      <c r="AI4" s="518">
        <f>AC4-W4</f>
        <v>-1.42</v>
      </c>
      <c r="AK4" s="234" t="s">
        <v>317</v>
      </c>
      <c r="AL4" s="542" t="s">
        <v>284</v>
      </c>
      <c r="AM4" s="326">
        <f t="shared" ref="AM4:AS8" si="0">W4*7.175</f>
        <v>69.310500000000005</v>
      </c>
      <c r="AN4" s="237">
        <f t="shared" si="0"/>
        <v>109.05999999999999</v>
      </c>
      <c r="AO4" s="237">
        <f t="shared" si="0"/>
        <v>31.06775</v>
      </c>
      <c r="AP4" s="237">
        <f t="shared" si="0"/>
        <v>37.094749999999998</v>
      </c>
      <c r="AQ4" s="237">
        <f t="shared" si="0"/>
        <v>193.00749999999999</v>
      </c>
      <c r="AR4" s="237">
        <f t="shared" si="0"/>
        <v>62.207249999999995</v>
      </c>
      <c r="AS4" s="327">
        <f t="shared" si="0"/>
        <v>59.122</v>
      </c>
      <c r="AU4" s="326">
        <f t="shared" ref="AU4:BA4" si="1">AM4-$AM$4</f>
        <v>0</v>
      </c>
      <c r="AV4" s="237">
        <f t="shared" si="1"/>
        <v>39.749499999999983</v>
      </c>
      <c r="AW4" s="237">
        <f t="shared" si="1"/>
        <v>-38.242750000000001</v>
      </c>
      <c r="AX4" s="237">
        <f t="shared" si="1"/>
        <v>-32.215750000000007</v>
      </c>
      <c r="AY4" s="237">
        <f t="shared" si="1"/>
        <v>123.69699999999999</v>
      </c>
      <c r="AZ4" s="237">
        <f t="shared" si="1"/>
        <v>-7.1032500000000098</v>
      </c>
      <c r="BA4" s="327">
        <f t="shared" si="1"/>
        <v>-10.188500000000005</v>
      </c>
      <c r="BB4" s="521" t="s">
        <v>114</v>
      </c>
      <c r="BC4" s="531">
        <v>69.310500000000005</v>
      </c>
      <c r="BD4" s="514" t="s">
        <v>326</v>
      </c>
      <c r="BE4" s="518">
        <f>AW4-AU4</f>
        <v>-38.242750000000001</v>
      </c>
      <c r="BF4" s="514" t="s">
        <v>326</v>
      </c>
      <c r="BG4" s="518">
        <f>BA4-AU4</f>
        <v>-10.188500000000005</v>
      </c>
    </row>
    <row r="5" spans="1:59" x14ac:dyDescent="0.3">
      <c r="A5" s="234" t="s">
        <v>317</v>
      </c>
      <c r="B5" s="234" t="s">
        <v>286</v>
      </c>
      <c r="C5" s="310">
        <v>81</v>
      </c>
      <c r="D5" s="239">
        <v>81</v>
      </c>
      <c r="E5" s="239">
        <v>76</v>
      </c>
      <c r="F5" s="239">
        <v>81</v>
      </c>
      <c r="G5" s="239">
        <v>75</v>
      </c>
      <c r="H5" s="239">
        <v>80</v>
      </c>
      <c r="I5" s="311">
        <v>79</v>
      </c>
      <c r="J5" s="521" t="s">
        <v>114</v>
      </c>
      <c r="K5" s="514">
        <v>81</v>
      </c>
      <c r="L5" s="514" t="s">
        <v>326</v>
      </c>
      <c r="M5" s="514">
        <f t="shared" ref="M5:M26" si="2">E5-C5</f>
        <v>-5</v>
      </c>
      <c r="N5" s="514" t="s">
        <v>326</v>
      </c>
      <c r="O5" s="514">
        <f t="shared" ref="O5:O27" si="3">F5-C5</f>
        <v>0</v>
      </c>
      <c r="P5" s="514" t="s">
        <v>326</v>
      </c>
      <c r="Q5" s="514">
        <f>G5-C5</f>
        <v>-6</v>
      </c>
      <c r="R5" s="514" t="s">
        <v>326</v>
      </c>
      <c r="S5" s="514">
        <f>H5-C5</f>
        <v>-1</v>
      </c>
      <c r="T5" s="514" t="s">
        <v>326</v>
      </c>
      <c r="U5" s="514">
        <v>-2</v>
      </c>
      <c r="V5" s="503"/>
      <c r="W5" s="528">
        <v>5.27</v>
      </c>
      <c r="X5" s="529">
        <v>15</v>
      </c>
      <c r="Y5" s="529">
        <v>7.25</v>
      </c>
      <c r="Z5" s="529">
        <v>12.5</v>
      </c>
      <c r="AA5" s="529">
        <v>8.98</v>
      </c>
      <c r="AB5" s="529">
        <v>13.7</v>
      </c>
      <c r="AC5" s="530">
        <v>6.58</v>
      </c>
      <c r="AD5" s="521" t="s">
        <v>114</v>
      </c>
      <c r="AE5" s="531">
        <v>5.27</v>
      </c>
      <c r="AF5" s="514" t="s">
        <v>326</v>
      </c>
      <c r="AG5" s="518">
        <f>Y5-W5</f>
        <v>1.9800000000000004</v>
      </c>
      <c r="AH5" s="514" t="s">
        <v>326</v>
      </c>
      <c r="AI5" s="518">
        <f t="shared" ref="AI5:AI26" si="4">AC5-W5</f>
        <v>1.3100000000000005</v>
      </c>
      <c r="AK5" s="234" t="s">
        <v>317</v>
      </c>
      <c r="AL5" s="542" t="s">
        <v>286</v>
      </c>
      <c r="AM5" s="326">
        <f t="shared" si="0"/>
        <v>37.812249999999999</v>
      </c>
      <c r="AN5" s="237">
        <f t="shared" si="0"/>
        <v>107.625</v>
      </c>
      <c r="AO5" s="237">
        <f t="shared" si="0"/>
        <v>52.018749999999997</v>
      </c>
      <c r="AP5" s="237">
        <f t="shared" si="0"/>
        <v>89.6875</v>
      </c>
      <c r="AQ5" s="237">
        <f t="shared" si="0"/>
        <v>64.4315</v>
      </c>
      <c r="AR5" s="237">
        <f t="shared" si="0"/>
        <v>98.297499999999999</v>
      </c>
      <c r="AS5" s="327">
        <f t="shared" si="0"/>
        <v>47.211500000000001</v>
      </c>
      <c r="AU5" s="326">
        <f>AM5-$AM$5</f>
        <v>0</v>
      </c>
      <c r="AV5" s="237">
        <f t="shared" ref="AV5:BA5" si="5">AN5-$AM$5</f>
        <v>69.812749999999994</v>
      </c>
      <c r="AW5" s="237">
        <f t="shared" si="5"/>
        <v>14.206499999999998</v>
      </c>
      <c r="AX5" s="237">
        <f t="shared" si="5"/>
        <v>51.875250000000001</v>
      </c>
      <c r="AY5" s="237">
        <f t="shared" si="5"/>
        <v>26.619250000000001</v>
      </c>
      <c r="AZ5" s="237">
        <f t="shared" si="5"/>
        <v>60.485250000000001</v>
      </c>
      <c r="BA5" s="327">
        <f t="shared" si="5"/>
        <v>9.3992500000000021</v>
      </c>
      <c r="BB5" s="521" t="s">
        <v>114</v>
      </c>
      <c r="BC5" s="531">
        <v>37.812249999999999</v>
      </c>
      <c r="BD5" s="514" t="s">
        <v>326</v>
      </c>
      <c r="BE5" s="518">
        <f>AW5-AU5</f>
        <v>14.206499999999998</v>
      </c>
      <c r="BF5" s="514" t="s">
        <v>326</v>
      </c>
      <c r="BG5" s="518">
        <f t="shared" ref="BG5:BG26" si="6">BA5-AU5</f>
        <v>9.3992500000000021</v>
      </c>
    </row>
    <row r="6" spans="1:59" x14ac:dyDescent="0.3">
      <c r="A6" s="234" t="s">
        <v>317</v>
      </c>
      <c r="B6" s="234" t="s">
        <v>289</v>
      </c>
      <c r="C6" s="310">
        <v>81</v>
      </c>
      <c r="D6" s="239">
        <v>89</v>
      </c>
      <c r="E6" s="239">
        <v>82</v>
      </c>
      <c r="F6" s="239">
        <v>79</v>
      </c>
      <c r="G6" s="239">
        <v>74</v>
      </c>
      <c r="H6" s="239">
        <v>79</v>
      </c>
      <c r="I6" s="311">
        <v>84</v>
      </c>
      <c r="J6" s="521" t="s">
        <v>114</v>
      </c>
      <c r="K6" s="514">
        <v>81</v>
      </c>
      <c r="L6" s="514" t="s">
        <v>326</v>
      </c>
      <c r="M6" s="514">
        <f t="shared" si="2"/>
        <v>1</v>
      </c>
      <c r="N6" s="514" t="s">
        <v>326</v>
      </c>
      <c r="O6" s="514">
        <f t="shared" si="3"/>
        <v>-2</v>
      </c>
      <c r="P6" s="514" t="s">
        <v>326</v>
      </c>
      <c r="Q6" s="514">
        <f t="shared" ref="Q6:Q27" si="7">G6-C6</f>
        <v>-7</v>
      </c>
      <c r="R6" s="514" t="s">
        <v>326</v>
      </c>
      <c r="S6" s="514">
        <f>H6-C6</f>
        <v>-2</v>
      </c>
      <c r="T6" s="514" t="s">
        <v>326</v>
      </c>
      <c r="U6" s="514">
        <v>3</v>
      </c>
      <c r="V6" s="503"/>
      <c r="W6" s="528">
        <v>4.1100000000000003</v>
      </c>
      <c r="X6" s="529">
        <v>10.5</v>
      </c>
      <c r="Y6" s="529">
        <v>3.05</v>
      </c>
      <c r="Z6" s="529">
        <v>5.16</v>
      </c>
      <c r="AA6" s="529">
        <v>3.52</v>
      </c>
      <c r="AB6" s="529">
        <v>10.199999999999999</v>
      </c>
      <c r="AC6" s="530">
        <v>5.22</v>
      </c>
      <c r="AD6" s="521" t="s">
        <v>114</v>
      </c>
      <c r="AE6" s="531">
        <v>4.1100000000000003</v>
      </c>
      <c r="AF6" s="514" t="s">
        <v>326</v>
      </c>
      <c r="AG6" s="518">
        <f t="shared" ref="AG6:AG26" si="8">Y6-W6</f>
        <v>-1.0600000000000005</v>
      </c>
      <c r="AH6" s="514" t="s">
        <v>326</v>
      </c>
      <c r="AI6" s="518">
        <f t="shared" si="4"/>
        <v>1.1099999999999994</v>
      </c>
      <c r="AK6" s="234" t="s">
        <v>317</v>
      </c>
      <c r="AL6" s="542" t="s">
        <v>289</v>
      </c>
      <c r="AM6" s="326">
        <f t="shared" si="0"/>
        <v>29.489250000000002</v>
      </c>
      <c r="AN6" s="237">
        <f t="shared" si="0"/>
        <v>75.337499999999991</v>
      </c>
      <c r="AO6" s="237">
        <f t="shared" si="0"/>
        <v>21.883749999999999</v>
      </c>
      <c r="AP6" s="237">
        <f t="shared" si="0"/>
        <v>37.023000000000003</v>
      </c>
      <c r="AQ6" s="237">
        <f t="shared" si="0"/>
        <v>25.256</v>
      </c>
      <c r="AR6" s="237">
        <f t="shared" si="0"/>
        <v>73.184999999999988</v>
      </c>
      <c r="AS6" s="327">
        <f t="shared" si="0"/>
        <v>37.453499999999998</v>
      </c>
      <c r="AU6" s="326">
        <f>AM6-$AM$6</f>
        <v>0</v>
      </c>
      <c r="AV6" s="237">
        <f t="shared" ref="AV6:BA6" si="9">AN6-$AM$6</f>
        <v>45.848249999999993</v>
      </c>
      <c r="AW6" s="237">
        <f t="shared" si="9"/>
        <v>-7.6055000000000028</v>
      </c>
      <c r="AX6" s="237">
        <f t="shared" si="9"/>
        <v>7.5337500000000013</v>
      </c>
      <c r="AY6" s="237">
        <f t="shared" si="9"/>
        <v>-4.2332500000000017</v>
      </c>
      <c r="AZ6" s="237">
        <f t="shared" si="9"/>
        <v>43.69574999999999</v>
      </c>
      <c r="BA6" s="327">
        <f t="shared" si="9"/>
        <v>7.9642499999999963</v>
      </c>
      <c r="BB6" s="521" t="s">
        <v>114</v>
      </c>
      <c r="BC6" s="531">
        <v>29.489250000000002</v>
      </c>
      <c r="BD6" s="514" t="s">
        <v>326</v>
      </c>
      <c r="BE6" s="518">
        <f t="shared" ref="BE6:BE26" si="10">AW6-AU6</f>
        <v>-7.6055000000000028</v>
      </c>
      <c r="BF6" s="514" t="s">
        <v>326</v>
      </c>
      <c r="BG6" s="518">
        <f t="shared" si="6"/>
        <v>7.9642499999999963</v>
      </c>
    </row>
    <row r="7" spans="1:59" x14ac:dyDescent="0.3">
      <c r="A7" s="234" t="s">
        <v>317</v>
      </c>
      <c r="B7" s="234" t="s">
        <v>290</v>
      </c>
      <c r="C7" s="310">
        <v>98</v>
      </c>
      <c r="D7" s="239">
        <v>90</v>
      </c>
      <c r="E7" s="239">
        <v>90</v>
      </c>
      <c r="F7" s="239">
        <v>94</v>
      </c>
      <c r="G7" s="239">
        <v>85</v>
      </c>
      <c r="H7" s="239">
        <v>80</v>
      </c>
      <c r="I7" s="311">
        <v>82</v>
      </c>
      <c r="J7" s="521" t="s">
        <v>326</v>
      </c>
      <c r="K7" s="514">
        <v>98</v>
      </c>
      <c r="L7" s="514" t="s">
        <v>326</v>
      </c>
      <c r="M7" s="514">
        <f t="shared" si="2"/>
        <v>-8</v>
      </c>
      <c r="N7" s="514" t="s">
        <v>326</v>
      </c>
      <c r="O7" s="514">
        <f>F7-C7</f>
        <v>-4</v>
      </c>
      <c r="P7" s="514" t="s">
        <v>326</v>
      </c>
      <c r="Q7" s="514">
        <f t="shared" si="7"/>
        <v>-13</v>
      </c>
      <c r="R7" s="514" t="s">
        <v>326</v>
      </c>
      <c r="S7" s="514">
        <f>H7-C7</f>
        <v>-18</v>
      </c>
      <c r="T7" s="514" t="s">
        <v>326</v>
      </c>
      <c r="U7" s="514">
        <v>-16</v>
      </c>
      <c r="V7" s="503"/>
      <c r="W7" s="528">
        <v>6.64</v>
      </c>
      <c r="X7" s="529">
        <v>11.4</v>
      </c>
      <c r="Y7" s="529">
        <v>8.7899999999999991</v>
      </c>
      <c r="Z7" s="529">
        <v>17.5</v>
      </c>
      <c r="AA7" s="529">
        <v>9.11</v>
      </c>
      <c r="AB7" s="529">
        <v>9.17</v>
      </c>
      <c r="AC7" s="530">
        <v>5.5</v>
      </c>
      <c r="AD7" s="521" t="s">
        <v>326</v>
      </c>
      <c r="AE7" s="531">
        <v>6.64</v>
      </c>
      <c r="AF7" s="514" t="s">
        <v>326</v>
      </c>
      <c r="AG7" s="518">
        <f t="shared" si="8"/>
        <v>2.1499999999999995</v>
      </c>
      <c r="AH7" s="514" t="s">
        <v>326</v>
      </c>
      <c r="AI7" s="518">
        <f t="shared" si="4"/>
        <v>-1.1399999999999997</v>
      </c>
      <c r="AK7" s="234" t="s">
        <v>317</v>
      </c>
      <c r="AL7" s="542" t="s">
        <v>290</v>
      </c>
      <c r="AM7" s="326">
        <f t="shared" si="0"/>
        <v>47.641999999999996</v>
      </c>
      <c r="AN7" s="237">
        <f t="shared" si="0"/>
        <v>81.795000000000002</v>
      </c>
      <c r="AO7" s="237">
        <f t="shared" si="0"/>
        <v>63.068249999999992</v>
      </c>
      <c r="AP7" s="237">
        <f t="shared" si="0"/>
        <v>125.5625</v>
      </c>
      <c r="AQ7" s="237">
        <f t="shared" si="0"/>
        <v>65.364249999999998</v>
      </c>
      <c r="AR7" s="237">
        <f t="shared" si="0"/>
        <v>65.794749999999993</v>
      </c>
      <c r="AS7" s="327">
        <f t="shared" si="0"/>
        <v>39.462499999999999</v>
      </c>
      <c r="AU7" s="326">
        <f>AM7-$AM$7</f>
        <v>0</v>
      </c>
      <c r="AV7" s="237">
        <f t="shared" ref="AV7:BA7" si="11">AN7-$AM$7</f>
        <v>34.153000000000006</v>
      </c>
      <c r="AW7" s="237">
        <f t="shared" si="11"/>
        <v>15.426249999999996</v>
      </c>
      <c r="AX7" s="237">
        <f t="shared" si="11"/>
        <v>77.920500000000004</v>
      </c>
      <c r="AY7" s="237">
        <f t="shared" si="11"/>
        <v>17.722250000000003</v>
      </c>
      <c r="AZ7" s="237">
        <f t="shared" si="11"/>
        <v>18.152749999999997</v>
      </c>
      <c r="BA7" s="327">
        <f t="shared" si="11"/>
        <v>-8.1794999999999973</v>
      </c>
      <c r="BB7" s="521" t="s">
        <v>326</v>
      </c>
      <c r="BC7" s="531">
        <v>47.641999999999996</v>
      </c>
      <c r="BD7" s="514" t="s">
        <v>326</v>
      </c>
      <c r="BE7" s="518">
        <f t="shared" si="10"/>
        <v>15.426249999999996</v>
      </c>
      <c r="BF7" s="514" t="s">
        <v>326</v>
      </c>
      <c r="BG7" s="518">
        <f t="shared" si="6"/>
        <v>-8.1794999999999973</v>
      </c>
    </row>
    <row r="8" spans="1:59" x14ac:dyDescent="0.3">
      <c r="A8" s="234" t="s">
        <v>317</v>
      </c>
      <c r="B8" s="234" t="s">
        <v>292</v>
      </c>
      <c r="C8" s="310">
        <v>83</v>
      </c>
      <c r="D8" s="239">
        <v>81</v>
      </c>
      <c r="E8" s="239">
        <v>75</v>
      </c>
      <c r="F8" s="239">
        <v>83</v>
      </c>
      <c r="G8" s="239">
        <v>72</v>
      </c>
      <c r="H8" s="239">
        <v>78</v>
      </c>
      <c r="I8" s="311">
        <v>79</v>
      </c>
      <c r="J8" s="521" t="s">
        <v>326</v>
      </c>
      <c r="K8" s="514">
        <v>83</v>
      </c>
      <c r="L8" s="514" t="s">
        <v>326</v>
      </c>
      <c r="M8" s="514">
        <f t="shared" si="2"/>
        <v>-8</v>
      </c>
      <c r="N8" s="514" t="s">
        <v>326</v>
      </c>
      <c r="O8" s="514">
        <f t="shared" si="3"/>
        <v>0</v>
      </c>
      <c r="P8" s="514" t="s">
        <v>326</v>
      </c>
      <c r="Q8" s="514">
        <f t="shared" si="7"/>
        <v>-11</v>
      </c>
      <c r="R8" s="514" t="s">
        <v>326</v>
      </c>
      <c r="S8" s="514">
        <f>H8-C8</f>
        <v>-5</v>
      </c>
      <c r="T8" s="514" t="s">
        <v>326</v>
      </c>
      <c r="U8" s="514">
        <v>-4</v>
      </c>
      <c r="V8" s="503"/>
      <c r="W8" s="528">
        <v>6.48</v>
      </c>
      <c r="X8" s="529">
        <v>23.2</v>
      </c>
      <c r="Y8" s="529">
        <v>8.7799999999999994</v>
      </c>
      <c r="Z8" s="529">
        <v>14</v>
      </c>
      <c r="AA8" s="529">
        <v>5.47</v>
      </c>
      <c r="AB8" s="529">
        <v>8.7899999999999991</v>
      </c>
      <c r="AC8" s="530">
        <v>9.65</v>
      </c>
      <c r="AD8" s="521" t="s">
        <v>326</v>
      </c>
      <c r="AE8" s="531">
        <v>6.48</v>
      </c>
      <c r="AF8" s="514" t="s">
        <v>326</v>
      </c>
      <c r="AG8" s="518">
        <f t="shared" si="8"/>
        <v>2.2999999999999989</v>
      </c>
      <c r="AH8" s="514" t="s">
        <v>326</v>
      </c>
      <c r="AI8" s="518">
        <f t="shared" si="4"/>
        <v>3.17</v>
      </c>
      <c r="AK8" s="234" t="s">
        <v>317</v>
      </c>
      <c r="AL8" s="542" t="s">
        <v>292</v>
      </c>
      <c r="AM8" s="326">
        <f t="shared" si="0"/>
        <v>46.494</v>
      </c>
      <c r="AN8" s="237">
        <f t="shared" si="0"/>
        <v>166.45999999999998</v>
      </c>
      <c r="AO8" s="237">
        <f t="shared" si="0"/>
        <v>62.99649999999999</v>
      </c>
      <c r="AP8" s="237">
        <f t="shared" si="0"/>
        <v>100.45</v>
      </c>
      <c r="AQ8" s="237">
        <f t="shared" si="0"/>
        <v>39.247249999999994</v>
      </c>
      <c r="AR8" s="237">
        <f t="shared" si="0"/>
        <v>63.068249999999992</v>
      </c>
      <c r="AS8" s="327">
        <f t="shared" si="0"/>
        <v>69.238749999999996</v>
      </c>
      <c r="AU8" s="326">
        <f>AM8-$AM$8</f>
        <v>0</v>
      </c>
      <c r="AV8" s="237">
        <f t="shared" ref="AV8:BA8" si="12">AN8-$AM$8</f>
        <v>119.96599999999998</v>
      </c>
      <c r="AW8" s="237">
        <f t="shared" si="12"/>
        <v>16.502499999999991</v>
      </c>
      <c r="AX8" s="237">
        <f t="shared" si="12"/>
        <v>53.956000000000003</v>
      </c>
      <c r="AY8" s="237">
        <f t="shared" si="12"/>
        <v>-7.2467500000000058</v>
      </c>
      <c r="AZ8" s="237">
        <f t="shared" si="12"/>
        <v>16.574249999999992</v>
      </c>
      <c r="BA8" s="327">
        <f t="shared" si="12"/>
        <v>22.744749999999996</v>
      </c>
      <c r="BB8" s="521" t="s">
        <v>326</v>
      </c>
      <c r="BC8" s="531">
        <v>46.494</v>
      </c>
      <c r="BD8" s="514" t="s">
        <v>326</v>
      </c>
      <c r="BE8" s="518">
        <f t="shared" si="10"/>
        <v>16.502499999999991</v>
      </c>
      <c r="BF8" s="514" t="s">
        <v>326</v>
      </c>
      <c r="BG8" s="518">
        <f t="shared" si="6"/>
        <v>22.744749999999996</v>
      </c>
    </row>
    <row r="9" spans="1:59" x14ac:dyDescent="0.3">
      <c r="A9" s="254" t="s">
        <v>317</v>
      </c>
      <c r="B9" s="267" t="s">
        <v>293</v>
      </c>
      <c r="C9" s="496">
        <v>82</v>
      </c>
      <c r="D9" s="268">
        <v>81</v>
      </c>
      <c r="E9" s="268">
        <v>71</v>
      </c>
      <c r="F9" s="268"/>
      <c r="G9" s="497"/>
      <c r="H9" s="497"/>
      <c r="I9" s="522">
        <v>109</v>
      </c>
      <c r="J9" s="521" t="s">
        <v>326</v>
      </c>
      <c r="K9" s="514">
        <v>82</v>
      </c>
      <c r="L9" s="514" t="s">
        <v>326</v>
      </c>
      <c r="M9" s="514">
        <f t="shared" si="2"/>
        <v>-11</v>
      </c>
      <c r="N9" s="514" t="s">
        <v>326</v>
      </c>
      <c r="O9" s="514"/>
      <c r="P9" s="514" t="s">
        <v>326</v>
      </c>
      <c r="Q9" s="514"/>
      <c r="R9" s="514" t="s">
        <v>326</v>
      </c>
      <c r="S9" s="514"/>
      <c r="T9" s="514" t="s">
        <v>326</v>
      </c>
      <c r="U9" s="514">
        <v>27</v>
      </c>
      <c r="V9" s="504"/>
      <c r="W9" s="498">
        <v>4.9800000000000004</v>
      </c>
      <c r="X9" s="499">
        <v>10.1</v>
      </c>
      <c r="Y9" s="499">
        <v>6.47</v>
      </c>
      <c r="Z9" s="499"/>
      <c r="AA9" s="499"/>
      <c r="AB9" s="499"/>
      <c r="AC9" s="500">
        <v>27.4</v>
      </c>
      <c r="AD9" s="521" t="s">
        <v>326</v>
      </c>
      <c r="AE9" s="527">
        <v>4.9800000000000004</v>
      </c>
      <c r="AF9" s="514" t="s">
        <v>326</v>
      </c>
      <c r="AG9" s="518">
        <f t="shared" si="8"/>
        <v>1.4899999999999993</v>
      </c>
      <c r="AH9" s="514" t="s">
        <v>326</v>
      </c>
      <c r="AI9" s="518">
        <f t="shared" si="4"/>
        <v>22.419999999999998</v>
      </c>
      <c r="AK9" s="254" t="s">
        <v>317</v>
      </c>
      <c r="AL9" s="543" t="s">
        <v>293</v>
      </c>
      <c r="AM9" s="448">
        <f t="shared" ref="AM9:AM27" si="13">W9*7.175</f>
        <v>35.731500000000004</v>
      </c>
      <c r="AN9" s="266">
        <f t="shared" ref="AN9:AN27" si="14">X9*7.175</f>
        <v>72.467500000000001</v>
      </c>
      <c r="AO9" s="266">
        <f t="shared" ref="AO9:AO27" si="15">Y9*7.175</f>
        <v>46.422249999999998</v>
      </c>
      <c r="AP9" s="266"/>
      <c r="AQ9" s="266"/>
      <c r="AR9" s="266"/>
      <c r="AS9" s="449">
        <f t="shared" ref="AS9:AS27" si="16">AC9*7.175</f>
        <v>196.595</v>
      </c>
      <c r="AU9" s="448">
        <f>AM9-$AM$9</f>
        <v>0</v>
      </c>
      <c r="AV9" s="266">
        <f t="shared" ref="AV9:BA9" si="17">AN9-$AM$9</f>
        <v>36.735999999999997</v>
      </c>
      <c r="AW9" s="266">
        <f t="shared" si="17"/>
        <v>10.690749999999994</v>
      </c>
      <c r="AX9" s="266"/>
      <c r="AY9" s="266"/>
      <c r="AZ9" s="266"/>
      <c r="BA9" s="449">
        <f t="shared" si="17"/>
        <v>160.86349999999999</v>
      </c>
      <c r="BB9" s="521" t="s">
        <v>326</v>
      </c>
      <c r="BC9" s="527">
        <v>35.731500000000004</v>
      </c>
      <c r="BD9" s="514" t="s">
        <v>326</v>
      </c>
      <c r="BE9" s="518">
        <f t="shared" si="10"/>
        <v>10.690749999999994</v>
      </c>
      <c r="BF9" s="514" t="s">
        <v>326</v>
      </c>
      <c r="BG9" s="518">
        <f t="shared" si="6"/>
        <v>160.86349999999999</v>
      </c>
    </row>
    <row r="10" spans="1:59" x14ac:dyDescent="0.3">
      <c r="A10" s="252" t="s">
        <v>318</v>
      </c>
      <c r="B10" s="252" t="s">
        <v>94</v>
      </c>
      <c r="C10" s="312">
        <v>93</v>
      </c>
      <c r="D10" s="239">
        <v>80</v>
      </c>
      <c r="E10" s="254">
        <v>80</v>
      </c>
      <c r="F10" s="238">
        <v>78</v>
      </c>
      <c r="G10" s="238">
        <v>89</v>
      </c>
      <c r="H10" s="238">
        <v>92</v>
      </c>
      <c r="I10" s="313">
        <v>80</v>
      </c>
      <c r="J10" s="521" t="s">
        <v>116</v>
      </c>
      <c r="K10" s="515">
        <v>93</v>
      </c>
      <c r="L10" s="516" t="s">
        <v>327</v>
      </c>
      <c r="M10" s="514">
        <f t="shared" si="2"/>
        <v>-13</v>
      </c>
      <c r="N10" s="516" t="s">
        <v>327</v>
      </c>
      <c r="O10" s="514">
        <f t="shared" si="3"/>
        <v>-15</v>
      </c>
      <c r="P10" s="516" t="s">
        <v>327</v>
      </c>
      <c r="Q10" s="514">
        <f t="shared" si="7"/>
        <v>-4</v>
      </c>
      <c r="R10" s="516" t="s">
        <v>327</v>
      </c>
      <c r="S10" s="514">
        <f t="shared" ref="S10:S27" si="18">H10-C10</f>
        <v>-1</v>
      </c>
      <c r="T10" s="516" t="s">
        <v>327</v>
      </c>
      <c r="U10" s="516">
        <v>-13</v>
      </c>
      <c r="V10" s="233"/>
      <c r="W10" s="528">
        <v>14.9</v>
      </c>
      <c r="X10" s="529">
        <v>21.3</v>
      </c>
      <c r="Y10" s="529">
        <v>22.3</v>
      </c>
      <c r="Z10" s="529">
        <v>12.5</v>
      </c>
      <c r="AA10" s="529">
        <v>15.7</v>
      </c>
      <c r="AB10" s="529">
        <v>14.2</v>
      </c>
      <c r="AC10" s="465">
        <v>13.1</v>
      </c>
      <c r="AD10" s="521" t="s">
        <v>116</v>
      </c>
      <c r="AE10" s="531">
        <v>14.9</v>
      </c>
      <c r="AF10" s="516" t="s">
        <v>327</v>
      </c>
      <c r="AG10" s="518">
        <f t="shared" si="8"/>
        <v>7.4</v>
      </c>
      <c r="AH10" s="516" t="s">
        <v>327</v>
      </c>
      <c r="AI10" s="518">
        <f t="shared" si="4"/>
        <v>-1.8000000000000007</v>
      </c>
      <c r="AK10" s="252" t="s">
        <v>318</v>
      </c>
      <c r="AL10" s="544" t="s">
        <v>94</v>
      </c>
      <c r="AM10" s="326">
        <f t="shared" si="13"/>
        <v>106.9075</v>
      </c>
      <c r="AN10" s="237">
        <f t="shared" si="14"/>
        <v>152.82750000000001</v>
      </c>
      <c r="AO10" s="237">
        <f t="shared" si="15"/>
        <v>160.0025</v>
      </c>
      <c r="AP10" s="237">
        <f t="shared" ref="AP10:AP27" si="19">Z10*7.175</f>
        <v>89.6875</v>
      </c>
      <c r="AQ10" s="237">
        <f t="shared" ref="AQ10:AQ27" si="20">AA10*7.175</f>
        <v>112.64749999999999</v>
      </c>
      <c r="AR10" s="237">
        <f t="shared" ref="AR10:AR27" si="21">AB10*7.175</f>
        <v>101.88499999999999</v>
      </c>
      <c r="AS10" s="327">
        <f t="shared" si="16"/>
        <v>93.992499999999993</v>
      </c>
      <c r="AU10" s="326">
        <f>AM10-$AM$10</f>
        <v>0</v>
      </c>
      <c r="AV10" s="237">
        <f t="shared" ref="AV10:BA10" si="22">AN10-$AM$10</f>
        <v>45.920000000000016</v>
      </c>
      <c r="AW10" s="237">
        <f t="shared" si="22"/>
        <v>53.094999999999999</v>
      </c>
      <c r="AX10" s="237">
        <f t="shared" si="22"/>
        <v>-17.22</v>
      </c>
      <c r="AY10" s="237">
        <f t="shared" si="22"/>
        <v>5.7399999999999949</v>
      </c>
      <c r="AZ10" s="237">
        <f t="shared" si="22"/>
        <v>-5.022500000000008</v>
      </c>
      <c r="BA10" s="327">
        <f t="shared" si="22"/>
        <v>-12.915000000000006</v>
      </c>
      <c r="BB10" s="521" t="s">
        <v>116</v>
      </c>
      <c r="BC10" s="531">
        <v>106.9075</v>
      </c>
      <c r="BD10" s="516" t="s">
        <v>327</v>
      </c>
      <c r="BE10" s="518">
        <f t="shared" si="10"/>
        <v>53.094999999999999</v>
      </c>
      <c r="BF10" s="516" t="s">
        <v>327</v>
      </c>
      <c r="BG10" s="518">
        <f t="shared" si="6"/>
        <v>-12.915000000000006</v>
      </c>
    </row>
    <row r="11" spans="1:59" x14ac:dyDescent="0.3">
      <c r="A11" s="252" t="s">
        <v>318</v>
      </c>
      <c r="B11" s="252" t="s">
        <v>96</v>
      </c>
      <c r="C11" s="312">
        <v>82</v>
      </c>
      <c r="D11" s="239">
        <v>81</v>
      </c>
      <c r="E11" s="254">
        <v>83</v>
      </c>
      <c r="F11" s="238">
        <v>84</v>
      </c>
      <c r="G11" s="238">
        <v>84</v>
      </c>
      <c r="H11" s="238">
        <v>81</v>
      </c>
      <c r="I11" s="313">
        <v>85</v>
      </c>
      <c r="J11" s="521" t="s">
        <v>116</v>
      </c>
      <c r="K11" s="515">
        <v>82</v>
      </c>
      <c r="L11" s="516" t="s">
        <v>327</v>
      </c>
      <c r="M11" s="514">
        <f t="shared" si="2"/>
        <v>1</v>
      </c>
      <c r="N11" s="516" t="s">
        <v>327</v>
      </c>
      <c r="O11" s="514">
        <f t="shared" si="3"/>
        <v>2</v>
      </c>
      <c r="P11" s="516" t="s">
        <v>327</v>
      </c>
      <c r="Q11" s="514">
        <f t="shared" si="7"/>
        <v>2</v>
      </c>
      <c r="R11" s="516" t="s">
        <v>327</v>
      </c>
      <c r="S11" s="514">
        <f t="shared" si="18"/>
        <v>-1</v>
      </c>
      <c r="T11" s="516" t="s">
        <v>327</v>
      </c>
      <c r="U11" s="516">
        <v>3</v>
      </c>
      <c r="V11" s="233"/>
      <c r="W11" s="528">
        <v>3.33</v>
      </c>
      <c r="X11" s="529">
        <v>3.75</v>
      </c>
      <c r="Y11" s="529">
        <v>8.66</v>
      </c>
      <c r="Z11" s="529">
        <v>5.2</v>
      </c>
      <c r="AA11" s="529">
        <v>7.29</v>
      </c>
      <c r="AB11" s="529">
        <v>12</v>
      </c>
      <c r="AC11" s="465">
        <v>7.5</v>
      </c>
      <c r="AD11" s="521" t="s">
        <v>116</v>
      </c>
      <c r="AE11" s="531">
        <v>3.33</v>
      </c>
      <c r="AF11" s="516" t="s">
        <v>327</v>
      </c>
      <c r="AG11" s="518">
        <f t="shared" si="8"/>
        <v>5.33</v>
      </c>
      <c r="AH11" s="516" t="s">
        <v>327</v>
      </c>
      <c r="AI11" s="518">
        <f t="shared" si="4"/>
        <v>4.17</v>
      </c>
      <c r="AK11" s="252" t="s">
        <v>318</v>
      </c>
      <c r="AL11" s="544" t="s">
        <v>96</v>
      </c>
      <c r="AM11" s="326">
        <f t="shared" si="13"/>
        <v>23.892749999999999</v>
      </c>
      <c r="AN11" s="237">
        <f t="shared" si="14"/>
        <v>26.90625</v>
      </c>
      <c r="AO11" s="237">
        <f t="shared" si="15"/>
        <v>62.1355</v>
      </c>
      <c r="AP11" s="237">
        <f t="shared" si="19"/>
        <v>37.31</v>
      </c>
      <c r="AQ11" s="237">
        <f t="shared" si="20"/>
        <v>52.305749999999996</v>
      </c>
      <c r="AR11" s="237">
        <f t="shared" si="21"/>
        <v>86.1</v>
      </c>
      <c r="AS11" s="327">
        <f t="shared" si="16"/>
        <v>53.8125</v>
      </c>
      <c r="AU11" s="326">
        <f>AM11-$AM$11</f>
        <v>0</v>
      </c>
      <c r="AV11" s="237">
        <f t="shared" ref="AV11:BA11" si="23">AN11-$AM$11</f>
        <v>3.0135000000000005</v>
      </c>
      <c r="AW11" s="237">
        <f t="shared" si="23"/>
        <v>38.242750000000001</v>
      </c>
      <c r="AX11" s="237">
        <f t="shared" si="23"/>
        <v>13.417250000000003</v>
      </c>
      <c r="AY11" s="237">
        <f t="shared" si="23"/>
        <v>28.412999999999997</v>
      </c>
      <c r="AZ11" s="237">
        <f t="shared" si="23"/>
        <v>62.207249999999995</v>
      </c>
      <c r="BA11" s="327">
        <f t="shared" si="23"/>
        <v>29.919750000000001</v>
      </c>
      <c r="BB11" s="521" t="s">
        <v>116</v>
      </c>
      <c r="BC11" s="531">
        <v>23.892749999999999</v>
      </c>
      <c r="BD11" s="516" t="s">
        <v>327</v>
      </c>
      <c r="BE11" s="518">
        <f t="shared" si="10"/>
        <v>38.242750000000001</v>
      </c>
      <c r="BF11" s="516" t="s">
        <v>327</v>
      </c>
      <c r="BG11" s="518">
        <f t="shared" si="6"/>
        <v>29.919750000000001</v>
      </c>
    </row>
    <row r="12" spans="1:59" x14ac:dyDescent="0.3">
      <c r="A12" s="252" t="s">
        <v>318</v>
      </c>
      <c r="B12" s="252" t="s">
        <v>297</v>
      </c>
      <c r="C12" s="312">
        <v>82</v>
      </c>
      <c r="D12" s="239">
        <v>94</v>
      </c>
      <c r="E12" s="254">
        <v>84</v>
      </c>
      <c r="F12" s="238">
        <v>80</v>
      </c>
      <c r="G12" s="238">
        <v>96</v>
      </c>
      <c r="H12" s="238">
        <v>86</v>
      </c>
      <c r="I12" s="313">
        <v>95</v>
      </c>
      <c r="J12" s="521" t="s">
        <v>327</v>
      </c>
      <c r="K12" s="515">
        <v>82</v>
      </c>
      <c r="L12" s="516" t="s">
        <v>327</v>
      </c>
      <c r="M12" s="514">
        <f t="shared" si="2"/>
        <v>2</v>
      </c>
      <c r="N12" s="516" t="s">
        <v>327</v>
      </c>
      <c r="O12" s="514">
        <f t="shared" si="3"/>
        <v>-2</v>
      </c>
      <c r="P12" s="516" t="s">
        <v>327</v>
      </c>
      <c r="Q12" s="514">
        <f t="shared" si="7"/>
        <v>14</v>
      </c>
      <c r="R12" s="516" t="s">
        <v>327</v>
      </c>
      <c r="S12" s="514">
        <f t="shared" si="18"/>
        <v>4</v>
      </c>
      <c r="T12" s="516" t="s">
        <v>327</v>
      </c>
      <c r="U12" s="516">
        <v>13</v>
      </c>
      <c r="V12" s="233"/>
      <c r="W12" s="528">
        <v>6.05</v>
      </c>
      <c r="X12" s="529">
        <v>5.16</v>
      </c>
      <c r="Y12" s="529">
        <v>3.28</v>
      </c>
      <c r="Z12" s="529">
        <v>5.38</v>
      </c>
      <c r="AA12" s="529">
        <v>7.77</v>
      </c>
      <c r="AB12" s="529">
        <v>3.52</v>
      </c>
      <c r="AC12" s="465">
        <v>6.83</v>
      </c>
      <c r="AD12" s="521" t="s">
        <v>327</v>
      </c>
      <c r="AE12" s="531">
        <v>6.05</v>
      </c>
      <c r="AF12" s="516" t="s">
        <v>327</v>
      </c>
      <c r="AG12" s="518">
        <f t="shared" si="8"/>
        <v>-2.77</v>
      </c>
      <c r="AH12" s="516" t="s">
        <v>327</v>
      </c>
      <c r="AI12" s="518">
        <f t="shared" si="4"/>
        <v>0.78000000000000025</v>
      </c>
      <c r="AK12" s="252" t="s">
        <v>318</v>
      </c>
      <c r="AL12" s="544" t="s">
        <v>297</v>
      </c>
      <c r="AM12" s="326">
        <f t="shared" si="13"/>
        <v>43.408749999999998</v>
      </c>
      <c r="AN12" s="237">
        <f t="shared" si="14"/>
        <v>37.023000000000003</v>
      </c>
      <c r="AO12" s="237">
        <f t="shared" si="15"/>
        <v>23.533999999999999</v>
      </c>
      <c r="AP12" s="237">
        <f t="shared" si="19"/>
        <v>38.601500000000001</v>
      </c>
      <c r="AQ12" s="237">
        <f t="shared" si="20"/>
        <v>55.749749999999999</v>
      </c>
      <c r="AR12" s="237">
        <f t="shared" si="21"/>
        <v>25.256</v>
      </c>
      <c r="AS12" s="327">
        <f t="shared" si="16"/>
        <v>49.005249999999997</v>
      </c>
      <c r="AU12" s="326">
        <f>AM12-$AM$12</f>
        <v>0</v>
      </c>
      <c r="AV12" s="237">
        <f t="shared" ref="AV12:BA12" si="24">AN12-$AM$12</f>
        <v>-6.3857499999999945</v>
      </c>
      <c r="AW12" s="237">
        <f t="shared" si="24"/>
        <v>-19.874749999999999</v>
      </c>
      <c r="AX12" s="237">
        <f t="shared" si="24"/>
        <v>-4.8072499999999962</v>
      </c>
      <c r="AY12" s="237">
        <f t="shared" si="24"/>
        <v>12.341000000000001</v>
      </c>
      <c r="AZ12" s="237">
        <f t="shared" si="24"/>
        <v>-18.152749999999997</v>
      </c>
      <c r="BA12" s="327">
        <f t="shared" si="24"/>
        <v>5.5964999999999989</v>
      </c>
      <c r="BB12" s="521" t="s">
        <v>327</v>
      </c>
      <c r="BC12" s="531">
        <v>43.408749999999998</v>
      </c>
      <c r="BD12" s="516" t="s">
        <v>327</v>
      </c>
      <c r="BE12" s="518">
        <f t="shared" si="10"/>
        <v>-19.874749999999999</v>
      </c>
      <c r="BF12" s="516" t="s">
        <v>327</v>
      </c>
      <c r="BG12" s="518">
        <f t="shared" si="6"/>
        <v>5.5964999999999989</v>
      </c>
    </row>
    <row r="13" spans="1:59" x14ac:dyDescent="0.3">
      <c r="A13" s="252" t="s">
        <v>318</v>
      </c>
      <c r="B13" s="252" t="s">
        <v>300</v>
      </c>
      <c r="C13" s="312">
        <v>92</v>
      </c>
      <c r="D13" s="239">
        <v>91</v>
      </c>
      <c r="E13" s="254">
        <v>85</v>
      </c>
      <c r="F13" s="238">
        <v>85</v>
      </c>
      <c r="G13" s="238">
        <v>84</v>
      </c>
      <c r="H13" s="238">
        <v>84</v>
      </c>
      <c r="I13" s="313">
        <v>99</v>
      </c>
      <c r="J13" s="521" t="s">
        <v>327</v>
      </c>
      <c r="K13" s="515">
        <v>92</v>
      </c>
      <c r="L13" s="516" t="s">
        <v>327</v>
      </c>
      <c r="M13" s="514">
        <f t="shared" si="2"/>
        <v>-7</v>
      </c>
      <c r="N13" s="516" t="s">
        <v>327</v>
      </c>
      <c r="O13" s="514">
        <f t="shared" si="3"/>
        <v>-7</v>
      </c>
      <c r="P13" s="516" t="s">
        <v>327</v>
      </c>
      <c r="Q13" s="514">
        <f t="shared" si="7"/>
        <v>-8</v>
      </c>
      <c r="R13" s="516" t="s">
        <v>327</v>
      </c>
      <c r="S13" s="514">
        <f t="shared" si="18"/>
        <v>-8</v>
      </c>
      <c r="T13" s="516" t="s">
        <v>327</v>
      </c>
      <c r="U13" s="516">
        <v>7</v>
      </c>
      <c r="V13" s="233"/>
      <c r="W13" s="528">
        <v>11.7</v>
      </c>
      <c r="X13" s="529">
        <v>33.4</v>
      </c>
      <c r="Y13" s="529">
        <v>20.100000000000001</v>
      </c>
      <c r="Z13" s="529">
        <v>13.2</v>
      </c>
      <c r="AA13" s="529">
        <v>16.2</v>
      </c>
      <c r="AB13" s="529">
        <v>18.3</v>
      </c>
      <c r="AC13" s="465">
        <v>20.2</v>
      </c>
      <c r="AD13" s="521" t="s">
        <v>327</v>
      </c>
      <c r="AE13" s="531">
        <v>11.7</v>
      </c>
      <c r="AF13" s="516" t="s">
        <v>327</v>
      </c>
      <c r="AG13" s="518">
        <f t="shared" si="8"/>
        <v>8.4000000000000021</v>
      </c>
      <c r="AH13" s="516" t="s">
        <v>327</v>
      </c>
      <c r="AI13" s="518">
        <f t="shared" si="4"/>
        <v>8.5</v>
      </c>
      <c r="AK13" s="252" t="s">
        <v>318</v>
      </c>
      <c r="AL13" s="544" t="s">
        <v>300</v>
      </c>
      <c r="AM13" s="326">
        <f t="shared" si="13"/>
        <v>83.947499999999991</v>
      </c>
      <c r="AN13" s="237">
        <f t="shared" si="14"/>
        <v>239.64499999999998</v>
      </c>
      <c r="AO13" s="237">
        <f t="shared" si="15"/>
        <v>144.2175</v>
      </c>
      <c r="AP13" s="237">
        <f t="shared" si="19"/>
        <v>94.71</v>
      </c>
      <c r="AQ13" s="237">
        <f t="shared" si="20"/>
        <v>116.23499999999999</v>
      </c>
      <c r="AR13" s="237">
        <f t="shared" si="21"/>
        <v>131.30250000000001</v>
      </c>
      <c r="AS13" s="327">
        <f t="shared" si="16"/>
        <v>144.935</v>
      </c>
      <c r="AU13" s="326">
        <f>AM13-$AM$13</f>
        <v>0</v>
      </c>
      <c r="AV13" s="237">
        <f t="shared" ref="AV13:BA13" si="25">AN13-$AM$13</f>
        <v>155.69749999999999</v>
      </c>
      <c r="AW13" s="237">
        <f t="shared" si="25"/>
        <v>60.27000000000001</v>
      </c>
      <c r="AX13" s="237">
        <f t="shared" si="25"/>
        <v>10.762500000000003</v>
      </c>
      <c r="AY13" s="237">
        <f t="shared" si="25"/>
        <v>32.287499999999994</v>
      </c>
      <c r="AZ13" s="237">
        <f t="shared" si="25"/>
        <v>47.355000000000018</v>
      </c>
      <c r="BA13" s="327">
        <f t="shared" si="25"/>
        <v>60.987500000000011</v>
      </c>
      <c r="BB13" s="521" t="s">
        <v>327</v>
      </c>
      <c r="BC13" s="531">
        <v>83.947499999999991</v>
      </c>
      <c r="BD13" s="516" t="s">
        <v>327</v>
      </c>
      <c r="BE13" s="518">
        <f t="shared" si="10"/>
        <v>60.27000000000001</v>
      </c>
      <c r="BF13" s="516" t="s">
        <v>327</v>
      </c>
      <c r="BG13" s="518">
        <f t="shared" si="6"/>
        <v>60.987500000000011</v>
      </c>
    </row>
    <row r="14" spans="1:59" x14ac:dyDescent="0.3">
      <c r="A14" s="252" t="s">
        <v>318</v>
      </c>
      <c r="B14" s="252" t="s">
        <v>301</v>
      </c>
      <c r="C14" s="312">
        <v>82</v>
      </c>
      <c r="D14" s="239">
        <v>80</v>
      </c>
      <c r="E14" s="254">
        <v>74</v>
      </c>
      <c r="F14" s="238">
        <v>78</v>
      </c>
      <c r="G14" s="238">
        <v>77</v>
      </c>
      <c r="H14" s="238">
        <v>80</v>
      </c>
      <c r="I14" s="313">
        <v>81</v>
      </c>
      <c r="J14" s="521" t="s">
        <v>327</v>
      </c>
      <c r="K14" s="515">
        <v>82</v>
      </c>
      <c r="L14" s="516" t="s">
        <v>327</v>
      </c>
      <c r="M14" s="514">
        <f t="shared" si="2"/>
        <v>-8</v>
      </c>
      <c r="N14" s="516" t="s">
        <v>327</v>
      </c>
      <c r="O14" s="514">
        <f t="shared" si="3"/>
        <v>-4</v>
      </c>
      <c r="P14" s="516" t="s">
        <v>327</v>
      </c>
      <c r="Q14" s="514">
        <f t="shared" si="7"/>
        <v>-5</v>
      </c>
      <c r="R14" s="516" t="s">
        <v>327</v>
      </c>
      <c r="S14" s="514">
        <f t="shared" si="18"/>
        <v>-2</v>
      </c>
      <c r="T14" s="516" t="s">
        <v>327</v>
      </c>
      <c r="U14" s="516">
        <v>-1</v>
      </c>
      <c r="V14" s="233"/>
      <c r="W14" s="528">
        <v>4.95</v>
      </c>
      <c r="X14" s="529">
        <v>14.4</v>
      </c>
      <c r="Y14" s="529">
        <v>6.89</v>
      </c>
      <c r="Z14" s="529">
        <v>9.48</v>
      </c>
      <c r="AA14" s="529">
        <v>11.5</v>
      </c>
      <c r="AB14" s="529">
        <v>11.9</v>
      </c>
      <c r="AC14" s="465">
        <v>9.01</v>
      </c>
      <c r="AD14" s="521" t="s">
        <v>327</v>
      </c>
      <c r="AE14" s="531">
        <v>4.95</v>
      </c>
      <c r="AF14" s="516" t="s">
        <v>327</v>
      </c>
      <c r="AG14" s="518">
        <f t="shared" si="8"/>
        <v>1.9399999999999995</v>
      </c>
      <c r="AH14" s="516" t="s">
        <v>327</v>
      </c>
      <c r="AI14" s="518">
        <f t="shared" si="4"/>
        <v>4.0599999999999996</v>
      </c>
      <c r="AK14" s="252" t="s">
        <v>318</v>
      </c>
      <c r="AL14" s="544" t="s">
        <v>301</v>
      </c>
      <c r="AM14" s="326">
        <f t="shared" si="13"/>
        <v>35.516249999999999</v>
      </c>
      <c r="AN14" s="237">
        <f t="shared" si="14"/>
        <v>103.32</v>
      </c>
      <c r="AO14" s="237">
        <f t="shared" si="15"/>
        <v>49.435749999999999</v>
      </c>
      <c r="AP14" s="237">
        <f t="shared" si="19"/>
        <v>68.019000000000005</v>
      </c>
      <c r="AQ14" s="237">
        <f t="shared" si="20"/>
        <v>82.512500000000003</v>
      </c>
      <c r="AR14" s="237">
        <f t="shared" si="21"/>
        <v>85.382500000000007</v>
      </c>
      <c r="AS14" s="327">
        <f t="shared" si="16"/>
        <v>64.646749999999997</v>
      </c>
      <c r="AU14" s="326">
        <f>AM14-$AM$14</f>
        <v>0</v>
      </c>
      <c r="AV14" s="237">
        <f t="shared" ref="AV14:BA14" si="26">AN14-$AM$14</f>
        <v>67.803749999999994</v>
      </c>
      <c r="AW14" s="237">
        <f t="shared" si="26"/>
        <v>13.919499999999999</v>
      </c>
      <c r="AX14" s="237">
        <f t="shared" si="26"/>
        <v>32.502750000000006</v>
      </c>
      <c r="AY14" s="237">
        <f t="shared" si="26"/>
        <v>46.996250000000003</v>
      </c>
      <c r="AZ14" s="237">
        <f t="shared" si="26"/>
        <v>49.866250000000008</v>
      </c>
      <c r="BA14" s="327">
        <f t="shared" si="26"/>
        <v>29.130499999999998</v>
      </c>
      <c r="BB14" s="521" t="s">
        <v>327</v>
      </c>
      <c r="BC14" s="531">
        <v>35.516249999999999</v>
      </c>
      <c r="BD14" s="516" t="s">
        <v>327</v>
      </c>
      <c r="BE14" s="518">
        <f t="shared" si="10"/>
        <v>13.919499999999999</v>
      </c>
      <c r="BF14" s="516" t="s">
        <v>327</v>
      </c>
      <c r="BG14" s="518">
        <f t="shared" si="6"/>
        <v>29.130499999999998</v>
      </c>
    </row>
    <row r="15" spans="1:59" x14ac:dyDescent="0.3">
      <c r="A15" s="252" t="s">
        <v>318</v>
      </c>
      <c r="B15" s="263" t="s">
        <v>303</v>
      </c>
      <c r="C15" s="377">
        <v>83</v>
      </c>
      <c r="D15" s="268">
        <v>77</v>
      </c>
      <c r="E15" s="267">
        <v>77</v>
      </c>
      <c r="F15" s="266">
        <v>79</v>
      </c>
      <c r="G15" s="266">
        <v>76</v>
      </c>
      <c r="H15" s="266">
        <v>75</v>
      </c>
      <c r="I15" s="378">
        <v>81</v>
      </c>
      <c r="J15" s="521" t="s">
        <v>327</v>
      </c>
      <c r="K15" s="515">
        <v>83</v>
      </c>
      <c r="L15" s="516" t="s">
        <v>327</v>
      </c>
      <c r="M15" s="514">
        <f t="shared" si="2"/>
        <v>-6</v>
      </c>
      <c r="N15" s="516" t="s">
        <v>327</v>
      </c>
      <c r="O15" s="514">
        <f t="shared" si="3"/>
        <v>-4</v>
      </c>
      <c r="P15" s="516" t="s">
        <v>327</v>
      </c>
      <c r="Q15" s="514">
        <f t="shared" si="7"/>
        <v>-7</v>
      </c>
      <c r="R15" s="516" t="s">
        <v>327</v>
      </c>
      <c r="S15" s="514">
        <f t="shared" si="18"/>
        <v>-8</v>
      </c>
      <c r="T15" s="516" t="s">
        <v>327</v>
      </c>
      <c r="U15" s="516">
        <v>-2</v>
      </c>
      <c r="V15" s="102"/>
      <c r="W15" s="532">
        <v>7.64</v>
      </c>
      <c r="X15" s="533">
        <v>12</v>
      </c>
      <c r="Y15" s="533">
        <v>5.37</v>
      </c>
      <c r="Z15" s="533">
        <v>5.26</v>
      </c>
      <c r="AA15" s="533">
        <v>10.5</v>
      </c>
      <c r="AB15" s="533">
        <v>5.26</v>
      </c>
      <c r="AC15" s="467">
        <v>7.52</v>
      </c>
      <c r="AD15" s="521" t="s">
        <v>327</v>
      </c>
      <c r="AE15" s="531">
        <v>7.64</v>
      </c>
      <c r="AF15" s="516" t="s">
        <v>327</v>
      </c>
      <c r="AG15" s="518">
        <f t="shared" si="8"/>
        <v>-2.2699999999999996</v>
      </c>
      <c r="AH15" s="516" t="s">
        <v>327</v>
      </c>
      <c r="AI15" s="518">
        <f t="shared" si="4"/>
        <v>-0.12000000000000011</v>
      </c>
      <c r="AK15" s="252" t="s">
        <v>318</v>
      </c>
      <c r="AL15" s="545" t="s">
        <v>303</v>
      </c>
      <c r="AM15" s="448">
        <f t="shared" si="13"/>
        <v>54.816999999999993</v>
      </c>
      <c r="AN15" s="266">
        <f t="shared" si="14"/>
        <v>86.1</v>
      </c>
      <c r="AO15" s="266">
        <f t="shared" si="15"/>
        <v>38.52975</v>
      </c>
      <c r="AP15" s="266">
        <f t="shared" si="19"/>
        <v>37.740499999999997</v>
      </c>
      <c r="AQ15" s="266">
        <f t="shared" si="20"/>
        <v>75.337499999999991</v>
      </c>
      <c r="AR15" s="266">
        <f t="shared" si="21"/>
        <v>37.740499999999997</v>
      </c>
      <c r="AS15" s="449">
        <f t="shared" si="16"/>
        <v>53.955999999999996</v>
      </c>
      <c r="AU15" s="448">
        <f>AM15-$AM$15</f>
        <v>0</v>
      </c>
      <c r="AV15" s="266">
        <f t="shared" ref="AV15:BA15" si="27">AN15-$AM$15</f>
        <v>31.283000000000001</v>
      </c>
      <c r="AW15" s="266">
        <f t="shared" si="27"/>
        <v>-16.287249999999993</v>
      </c>
      <c r="AX15" s="266">
        <f t="shared" si="27"/>
        <v>-17.076499999999996</v>
      </c>
      <c r="AY15" s="266">
        <f t="shared" si="27"/>
        <v>20.520499999999998</v>
      </c>
      <c r="AZ15" s="266">
        <f t="shared" si="27"/>
        <v>-17.076499999999996</v>
      </c>
      <c r="BA15" s="449">
        <f t="shared" si="27"/>
        <v>-0.8609999999999971</v>
      </c>
      <c r="BB15" s="521" t="s">
        <v>327</v>
      </c>
      <c r="BC15" s="531">
        <v>54.816999999999993</v>
      </c>
      <c r="BD15" s="516" t="s">
        <v>327</v>
      </c>
      <c r="BE15" s="518">
        <f t="shared" si="10"/>
        <v>-16.287249999999993</v>
      </c>
      <c r="BF15" s="516" t="s">
        <v>327</v>
      </c>
      <c r="BG15" s="518">
        <f t="shared" si="6"/>
        <v>-0.8609999999999971</v>
      </c>
    </row>
    <row r="16" spans="1:59" x14ac:dyDescent="0.3">
      <c r="A16" s="271" t="s">
        <v>322</v>
      </c>
      <c r="B16" s="272" t="s">
        <v>305</v>
      </c>
      <c r="C16" s="315">
        <v>89</v>
      </c>
      <c r="D16" s="255">
        <v>81</v>
      </c>
      <c r="E16" s="255">
        <v>87</v>
      </c>
      <c r="F16" s="255">
        <v>77</v>
      </c>
      <c r="G16" s="255">
        <v>81</v>
      </c>
      <c r="H16" s="255">
        <v>73</v>
      </c>
      <c r="I16" s="316">
        <v>90</v>
      </c>
      <c r="J16" s="521" t="s">
        <v>232</v>
      </c>
      <c r="K16" s="517">
        <v>89</v>
      </c>
      <c r="L16" s="517" t="s">
        <v>328</v>
      </c>
      <c r="M16" s="514">
        <f t="shared" si="2"/>
        <v>-2</v>
      </c>
      <c r="N16" s="517" t="s">
        <v>328</v>
      </c>
      <c r="O16" s="514">
        <f t="shared" si="3"/>
        <v>-12</v>
      </c>
      <c r="P16" s="517" t="s">
        <v>328</v>
      </c>
      <c r="Q16" s="514">
        <f t="shared" si="7"/>
        <v>-8</v>
      </c>
      <c r="R16" s="517" t="s">
        <v>328</v>
      </c>
      <c r="S16" s="514">
        <f t="shared" si="18"/>
        <v>-16</v>
      </c>
      <c r="T16" s="517" t="s">
        <v>328</v>
      </c>
      <c r="U16" s="517">
        <v>1</v>
      </c>
      <c r="V16" s="505"/>
      <c r="W16" s="528">
        <v>15.5</v>
      </c>
      <c r="X16" s="529">
        <v>6.95</v>
      </c>
      <c r="Y16" s="529">
        <v>27.6</v>
      </c>
      <c r="Z16" s="529">
        <v>7.71</v>
      </c>
      <c r="AA16" s="529">
        <v>3.63</v>
      </c>
      <c r="AB16" s="529">
        <v>10.4</v>
      </c>
      <c r="AC16" s="530">
        <v>10.199999999999999</v>
      </c>
      <c r="AD16" s="521" t="s">
        <v>232</v>
      </c>
      <c r="AE16" s="531">
        <v>15.5</v>
      </c>
      <c r="AF16" s="517" t="s">
        <v>328</v>
      </c>
      <c r="AG16" s="518">
        <f t="shared" si="8"/>
        <v>12.100000000000001</v>
      </c>
      <c r="AH16" s="517" t="s">
        <v>328</v>
      </c>
      <c r="AI16" s="518">
        <f t="shared" si="4"/>
        <v>-5.3000000000000007</v>
      </c>
      <c r="AK16" s="271" t="s">
        <v>322</v>
      </c>
      <c r="AL16" s="546" t="s">
        <v>305</v>
      </c>
      <c r="AM16" s="326">
        <f t="shared" si="13"/>
        <v>111.21249999999999</v>
      </c>
      <c r="AN16" s="237">
        <f t="shared" si="14"/>
        <v>49.866250000000001</v>
      </c>
      <c r="AO16" s="237">
        <f t="shared" si="15"/>
        <v>198.03</v>
      </c>
      <c r="AP16" s="237">
        <f t="shared" si="19"/>
        <v>55.319249999999997</v>
      </c>
      <c r="AQ16" s="237">
        <f t="shared" si="20"/>
        <v>26.045249999999999</v>
      </c>
      <c r="AR16" s="237">
        <f t="shared" si="21"/>
        <v>74.62</v>
      </c>
      <c r="AS16" s="327">
        <f t="shared" si="16"/>
        <v>73.184999999999988</v>
      </c>
      <c r="AU16" s="326">
        <f>AM16-$AM$16</f>
        <v>0</v>
      </c>
      <c r="AV16" s="237">
        <f t="shared" ref="AV16:AY16" si="28">AN16-$AM$16</f>
        <v>-61.346249999999991</v>
      </c>
      <c r="AW16" s="237">
        <f t="shared" si="28"/>
        <v>86.81750000000001</v>
      </c>
      <c r="AX16" s="237">
        <f t="shared" si="28"/>
        <v>-55.893249999999995</v>
      </c>
      <c r="AY16" s="237">
        <f t="shared" si="28"/>
        <v>-85.167249999999996</v>
      </c>
      <c r="AZ16" s="237">
        <f>AR16-$AM$16</f>
        <v>-36.592499999999987</v>
      </c>
      <c r="BA16" s="327">
        <f>AS16-$AM$16</f>
        <v>-38.027500000000003</v>
      </c>
      <c r="BB16" s="521" t="s">
        <v>232</v>
      </c>
      <c r="BC16" s="531">
        <v>111.21249999999999</v>
      </c>
      <c r="BD16" s="517" t="s">
        <v>328</v>
      </c>
      <c r="BE16" s="518">
        <f t="shared" si="10"/>
        <v>86.81750000000001</v>
      </c>
      <c r="BF16" s="517" t="s">
        <v>328</v>
      </c>
      <c r="BG16" s="518">
        <f t="shared" si="6"/>
        <v>-38.027500000000003</v>
      </c>
    </row>
    <row r="17" spans="1:59" x14ac:dyDescent="0.3">
      <c r="A17" s="271" t="s">
        <v>322</v>
      </c>
      <c r="B17" s="271" t="s">
        <v>307</v>
      </c>
      <c r="C17" s="315">
        <v>87</v>
      </c>
      <c r="D17" s="255">
        <v>81</v>
      </c>
      <c r="E17" s="254">
        <v>76</v>
      </c>
      <c r="F17" s="255">
        <v>83</v>
      </c>
      <c r="G17" s="255">
        <v>74</v>
      </c>
      <c r="H17" s="254">
        <v>78</v>
      </c>
      <c r="I17" s="316">
        <v>81</v>
      </c>
      <c r="J17" s="521" t="s">
        <v>232</v>
      </c>
      <c r="K17" s="517">
        <v>87</v>
      </c>
      <c r="L17" s="517" t="s">
        <v>328</v>
      </c>
      <c r="M17" s="514">
        <f t="shared" si="2"/>
        <v>-11</v>
      </c>
      <c r="N17" s="517" t="s">
        <v>328</v>
      </c>
      <c r="O17" s="514">
        <f t="shared" si="3"/>
        <v>-4</v>
      </c>
      <c r="P17" s="517" t="s">
        <v>328</v>
      </c>
      <c r="Q17" s="514">
        <f t="shared" si="7"/>
        <v>-13</v>
      </c>
      <c r="R17" s="517" t="s">
        <v>328</v>
      </c>
      <c r="S17" s="514">
        <f t="shared" si="18"/>
        <v>-9</v>
      </c>
      <c r="T17" s="517" t="s">
        <v>328</v>
      </c>
      <c r="U17" s="517">
        <v>-6</v>
      </c>
      <c r="V17" s="505"/>
      <c r="W17" s="528">
        <v>10.4</v>
      </c>
      <c r="X17" s="529">
        <v>12.6</v>
      </c>
      <c r="Y17" s="529">
        <v>7.51</v>
      </c>
      <c r="Z17" s="529">
        <v>13.4</v>
      </c>
      <c r="AA17" s="529">
        <v>7.26</v>
      </c>
      <c r="AB17" s="529">
        <v>12.5</v>
      </c>
      <c r="AC17" s="530">
        <v>11.5</v>
      </c>
      <c r="AD17" s="521" t="s">
        <v>232</v>
      </c>
      <c r="AE17" s="531">
        <v>10.4</v>
      </c>
      <c r="AF17" s="517" t="s">
        <v>328</v>
      </c>
      <c r="AG17" s="518">
        <f t="shared" si="8"/>
        <v>-2.8900000000000006</v>
      </c>
      <c r="AH17" s="517" t="s">
        <v>328</v>
      </c>
      <c r="AI17" s="518">
        <f t="shared" si="4"/>
        <v>1.0999999999999996</v>
      </c>
      <c r="AK17" s="271" t="s">
        <v>322</v>
      </c>
      <c r="AL17" s="547" t="s">
        <v>307</v>
      </c>
      <c r="AM17" s="326">
        <f t="shared" si="13"/>
        <v>74.62</v>
      </c>
      <c r="AN17" s="237">
        <f t="shared" si="14"/>
        <v>90.405000000000001</v>
      </c>
      <c r="AO17" s="237">
        <f t="shared" si="15"/>
        <v>53.884249999999994</v>
      </c>
      <c r="AP17" s="237">
        <f t="shared" si="19"/>
        <v>96.144999999999996</v>
      </c>
      <c r="AQ17" s="237">
        <f t="shared" si="20"/>
        <v>52.090499999999999</v>
      </c>
      <c r="AR17" s="237">
        <f t="shared" si="21"/>
        <v>89.6875</v>
      </c>
      <c r="AS17" s="327">
        <f t="shared" si="16"/>
        <v>82.512500000000003</v>
      </c>
      <c r="AU17" s="326">
        <f>AM17-$AM$17</f>
        <v>0</v>
      </c>
      <c r="AV17" s="237">
        <f t="shared" ref="AV17:BA17" si="29">AN17-$AM$17</f>
        <v>15.784999999999997</v>
      </c>
      <c r="AW17" s="237">
        <f t="shared" si="29"/>
        <v>-20.73575000000001</v>
      </c>
      <c r="AX17" s="237">
        <f t="shared" si="29"/>
        <v>21.524999999999991</v>
      </c>
      <c r="AY17" s="237">
        <f t="shared" si="29"/>
        <v>-22.529500000000006</v>
      </c>
      <c r="AZ17" s="237">
        <f t="shared" si="29"/>
        <v>15.067499999999995</v>
      </c>
      <c r="BA17" s="327">
        <f t="shared" si="29"/>
        <v>7.8924999999999983</v>
      </c>
      <c r="BB17" s="521" t="s">
        <v>232</v>
      </c>
      <c r="BC17" s="531">
        <v>74.62</v>
      </c>
      <c r="BD17" s="517" t="s">
        <v>328</v>
      </c>
      <c r="BE17" s="518">
        <f t="shared" si="10"/>
        <v>-20.73575000000001</v>
      </c>
      <c r="BF17" s="517" t="s">
        <v>328</v>
      </c>
      <c r="BG17" s="518">
        <f t="shared" si="6"/>
        <v>7.8924999999999983</v>
      </c>
    </row>
    <row r="18" spans="1:59" x14ac:dyDescent="0.3">
      <c r="A18" s="271" t="s">
        <v>322</v>
      </c>
      <c r="B18" s="271" t="s">
        <v>309</v>
      </c>
      <c r="C18" s="315">
        <v>96</v>
      </c>
      <c r="D18" s="255">
        <v>90</v>
      </c>
      <c r="E18" s="254">
        <v>78</v>
      </c>
      <c r="F18" s="255">
        <v>85</v>
      </c>
      <c r="G18" s="255">
        <v>82</v>
      </c>
      <c r="H18" s="254">
        <v>85</v>
      </c>
      <c r="I18" s="316">
        <v>88</v>
      </c>
      <c r="J18" s="521" t="s">
        <v>232</v>
      </c>
      <c r="K18" s="517">
        <v>96</v>
      </c>
      <c r="L18" s="517" t="s">
        <v>328</v>
      </c>
      <c r="M18" s="514">
        <f t="shared" si="2"/>
        <v>-18</v>
      </c>
      <c r="N18" s="517" t="s">
        <v>328</v>
      </c>
      <c r="O18" s="514">
        <f t="shared" si="3"/>
        <v>-11</v>
      </c>
      <c r="P18" s="517" t="s">
        <v>328</v>
      </c>
      <c r="Q18" s="514">
        <f t="shared" si="7"/>
        <v>-14</v>
      </c>
      <c r="R18" s="517" t="s">
        <v>328</v>
      </c>
      <c r="S18" s="514">
        <f t="shared" si="18"/>
        <v>-11</v>
      </c>
      <c r="T18" s="517" t="s">
        <v>328</v>
      </c>
      <c r="U18" s="517">
        <v>-8</v>
      </c>
      <c r="V18" s="505"/>
      <c r="W18" s="528">
        <v>11.9</v>
      </c>
      <c r="X18" s="529">
        <v>17.100000000000001</v>
      </c>
      <c r="Y18" s="529">
        <v>8.68</v>
      </c>
      <c r="Z18" s="529">
        <v>8.4600000000000009</v>
      </c>
      <c r="AA18" s="529">
        <v>10</v>
      </c>
      <c r="AB18" s="529">
        <v>8.9700000000000006</v>
      </c>
      <c r="AC18" s="530">
        <v>18.100000000000001</v>
      </c>
      <c r="AD18" s="521" t="s">
        <v>232</v>
      </c>
      <c r="AE18" s="531">
        <v>11.9</v>
      </c>
      <c r="AF18" s="517" t="s">
        <v>328</v>
      </c>
      <c r="AG18" s="518">
        <f t="shared" si="8"/>
        <v>-3.2200000000000006</v>
      </c>
      <c r="AH18" s="517" t="s">
        <v>328</v>
      </c>
      <c r="AI18" s="518">
        <f t="shared" si="4"/>
        <v>6.2000000000000011</v>
      </c>
      <c r="AK18" s="271" t="s">
        <v>322</v>
      </c>
      <c r="AL18" s="547" t="s">
        <v>309</v>
      </c>
      <c r="AM18" s="326">
        <f t="shared" si="13"/>
        <v>85.382500000000007</v>
      </c>
      <c r="AN18" s="237">
        <f t="shared" si="14"/>
        <v>122.69250000000001</v>
      </c>
      <c r="AO18" s="237">
        <f t="shared" si="15"/>
        <v>62.278999999999996</v>
      </c>
      <c r="AP18" s="237">
        <f t="shared" si="19"/>
        <v>60.700500000000005</v>
      </c>
      <c r="AQ18" s="237">
        <f t="shared" si="20"/>
        <v>71.75</v>
      </c>
      <c r="AR18" s="237">
        <f t="shared" si="21"/>
        <v>64.359750000000005</v>
      </c>
      <c r="AS18" s="327">
        <f t="shared" si="16"/>
        <v>129.86750000000001</v>
      </c>
      <c r="AU18" s="326">
        <f>AM18-$AM$18</f>
        <v>0</v>
      </c>
      <c r="AV18" s="237">
        <f t="shared" ref="AV18:BA18" si="30">AN18-$AM$18</f>
        <v>37.31</v>
      </c>
      <c r="AW18" s="237">
        <f t="shared" si="30"/>
        <v>-23.103500000000011</v>
      </c>
      <c r="AX18" s="237">
        <f t="shared" si="30"/>
        <v>-24.682000000000002</v>
      </c>
      <c r="AY18" s="237">
        <f t="shared" si="30"/>
        <v>-13.632500000000007</v>
      </c>
      <c r="AZ18" s="237">
        <f t="shared" si="30"/>
        <v>-21.022750000000002</v>
      </c>
      <c r="BA18" s="327">
        <f t="shared" si="30"/>
        <v>44.484999999999999</v>
      </c>
      <c r="BB18" s="521" t="s">
        <v>232</v>
      </c>
      <c r="BC18" s="531">
        <v>85.382500000000007</v>
      </c>
      <c r="BD18" s="517" t="s">
        <v>328</v>
      </c>
      <c r="BE18" s="518">
        <f t="shared" si="10"/>
        <v>-23.103500000000011</v>
      </c>
      <c r="BF18" s="517" t="s">
        <v>328</v>
      </c>
      <c r="BG18" s="518">
        <f t="shared" si="6"/>
        <v>44.484999999999999</v>
      </c>
    </row>
    <row r="19" spans="1:59" x14ac:dyDescent="0.3">
      <c r="A19" s="271" t="s">
        <v>322</v>
      </c>
      <c r="B19" s="271" t="s">
        <v>225</v>
      </c>
      <c r="C19" s="315">
        <v>86</v>
      </c>
      <c r="D19" s="255">
        <v>90</v>
      </c>
      <c r="E19" s="254">
        <v>81</v>
      </c>
      <c r="F19" s="255">
        <v>80</v>
      </c>
      <c r="G19" s="255">
        <v>83</v>
      </c>
      <c r="H19" s="254">
        <v>83</v>
      </c>
      <c r="I19" s="316">
        <v>94</v>
      </c>
      <c r="J19" s="521" t="s">
        <v>232</v>
      </c>
      <c r="K19" s="517">
        <v>86</v>
      </c>
      <c r="L19" s="517" t="s">
        <v>328</v>
      </c>
      <c r="M19" s="514">
        <f t="shared" si="2"/>
        <v>-5</v>
      </c>
      <c r="N19" s="517" t="s">
        <v>328</v>
      </c>
      <c r="O19" s="514">
        <f t="shared" si="3"/>
        <v>-6</v>
      </c>
      <c r="P19" s="517" t="s">
        <v>328</v>
      </c>
      <c r="Q19" s="514">
        <f t="shared" si="7"/>
        <v>-3</v>
      </c>
      <c r="R19" s="517" t="s">
        <v>328</v>
      </c>
      <c r="S19" s="514">
        <f t="shared" si="18"/>
        <v>-3</v>
      </c>
      <c r="T19" s="517" t="s">
        <v>328</v>
      </c>
      <c r="U19" s="517">
        <v>8</v>
      </c>
      <c r="V19" s="505"/>
      <c r="W19" s="528">
        <v>4.03</v>
      </c>
      <c r="X19" s="529">
        <v>25.6</v>
      </c>
      <c r="Y19" s="529">
        <v>20.6</v>
      </c>
      <c r="Z19" s="529">
        <v>6.7</v>
      </c>
      <c r="AA19" s="529">
        <v>19.8</v>
      </c>
      <c r="AB19" s="529">
        <v>13.5</v>
      </c>
      <c r="AC19" s="530">
        <v>8.6199999999999992</v>
      </c>
      <c r="AD19" s="521" t="s">
        <v>232</v>
      </c>
      <c r="AE19" s="531">
        <v>4.03</v>
      </c>
      <c r="AF19" s="517" t="s">
        <v>328</v>
      </c>
      <c r="AG19" s="518">
        <f t="shared" si="8"/>
        <v>16.57</v>
      </c>
      <c r="AH19" s="517" t="s">
        <v>328</v>
      </c>
      <c r="AI19" s="518">
        <f t="shared" si="4"/>
        <v>4.589999999999999</v>
      </c>
      <c r="AK19" s="271" t="s">
        <v>322</v>
      </c>
      <c r="AL19" s="547" t="s">
        <v>225</v>
      </c>
      <c r="AM19" s="326">
        <f t="shared" si="13"/>
        <v>28.91525</v>
      </c>
      <c r="AN19" s="237">
        <f t="shared" si="14"/>
        <v>183.68</v>
      </c>
      <c r="AO19" s="237">
        <f t="shared" si="15"/>
        <v>147.80500000000001</v>
      </c>
      <c r="AP19" s="237">
        <f t="shared" si="19"/>
        <v>48.072499999999998</v>
      </c>
      <c r="AQ19" s="237">
        <f t="shared" si="20"/>
        <v>142.065</v>
      </c>
      <c r="AR19" s="237">
        <f t="shared" si="21"/>
        <v>96.862499999999997</v>
      </c>
      <c r="AS19" s="327">
        <f t="shared" si="16"/>
        <v>61.848499999999994</v>
      </c>
      <c r="AU19" s="326">
        <f>AM19-$AM$19</f>
        <v>0</v>
      </c>
      <c r="AV19" s="237">
        <f t="shared" ref="AV19:BA19" si="31">AN19-$AM$19</f>
        <v>154.76474999999999</v>
      </c>
      <c r="AW19" s="237">
        <f t="shared" si="31"/>
        <v>118.88975000000001</v>
      </c>
      <c r="AX19" s="237">
        <f t="shared" si="31"/>
        <v>19.157249999999998</v>
      </c>
      <c r="AY19" s="237">
        <f t="shared" si="31"/>
        <v>113.14975</v>
      </c>
      <c r="AZ19" s="237">
        <f t="shared" si="31"/>
        <v>67.947249999999997</v>
      </c>
      <c r="BA19" s="327">
        <f t="shared" si="31"/>
        <v>32.933249999999994</v>
      </c>
      <c r="BB19" s="521" t="s">
        <v>232</v>
      </c>
      <c r="BC19" s="531">
        <v>28.91525</v>
      </c>
      <c r="BD19" s="517" t="s">
        <v>328</v>
      </c>
      <c r="BE19" s="518">
        <f t="shared" si="10"/>
        <v>118.88975000000001</v>
      </c>
      <c r="BF19" s="517" t="s">
        <v>328</v>
      </c>
      <c r="BG19" s="518">
        <f t="shared" si="6"/>
        <v>32.933249999999994</v>
      </c>
    </row>
    <row r="20" spans="1:59" x14ac:dyDescent="0.3">
      <c r="A20" s="271" t="s">
        <v>322</v>
      </c>
      <c r="B20" s="271" t="s">
        <v>227</v>
      </c>
      <c r="C20" s="315">
        <v>82</v>
      </c>
      <c r="D20" s="255">
        <v>85</v>
      </c>
      <c r="E20" s="254">
        <v>81</v>
      </c>
      <c r="F20" s="255">
        <v>78</v>
      </c>
      <c r="G20" s="255">
        <v>82</v>
      </c>
      <c r="H20" s="254">
        <v>93</v>
      </c>
      <c r="I20" s="316">
        <v>89</v>
      </c>
      <c r="J20" s="521" t="s">
        <v>328</v>
      </c>
      <c r="K20" s="517">
        <v>82</v>
      </c>
      <c r="L20" s="517" t="s">
        <v>328</v>
      </c>
      <c r="M20" s="514">
        <f t="shared" si="2"/>
        <v>-1</v>
      </c>
      <c r="N20" s="517" t="s">
        <v>328</v>
      </c>
      <c r="O20" s="514">
        <f t="shared" si="3"/>
        <v>-4</v>
      </c>
      <c r="P20" s="517" t="s">
        <v>328</v>
      </c>
      <c r="Q20" s="514">
        <f t="shared" si="7"/>
        <v>0</v>
      </c>
      <c r="R20" s="517" t="s">
        <v>328</v>
      </c>
      <c r="S20" s="514">
        <f t="shared" si="18"/>
        <v>11</v>
      </c>
      <c r="T20" s="517" t="s">
        <v>328</v>
      </c>
      <c r="U20" s="517">
        <v>7</v>
      </c>
      <c r="V20" s="506"/>
      <c r="W20" s="532">
        <v>9.6</v>
      </c>
      <c r="X20" s="533">
        <v>24</v>
      </c>
      <c r="Y20" s="533">
        <v>14.4</v>
      </c>
      <c r="Z20" s="533">
        <v>15.3</v>
      </c>
      <c r="AA20" s="533">
        <v>11.7</v>
      </c>
      <c r="AB20" s="533">
        <v>22.4</v>
      </c>
      <c r="AC20" s="530">
        <v>14.4</v>
      </c>
      <c r="AD20" s="521" t="s">
        <v>328</v>
      </c>
      <c r="AE20" s="531">
        <v>9.6</v>
      </c>
      <c r="AF20" s="517" t="s">
        <v>328</v>
      </c>
      <c r="AG20" s="518">
        <f t="shared" si="8"/>
        <v>4.8000000000000007</v>
      </c>
      <c r="AH20" s="517" t="s">
        <v>328</v>
      </c>
      <c r="AI20" s="518">
        <f t="shared" si="4"/>
        <v>4.8000000000000007</v>
      </c>
      <c r="AK20" s="271" t="s">
        <v>322</v>
      </c>
      <c r="AL20" s="547" t="s">
        <v>227</v>
      </c>
      <c r="AM20" s="326">
        <f t="shared" si="13"/>
        <v>68.88</v>
      </c>
      <c r="AN20" s="237">
        <f t="shared" si="14"/>
        <v>172.2</v>
      </c>
      <c r="AO20" s="237">
        <f t="shared" si="15"/>
        <v>103.32</v>
      </c>
      <c r="AP20" s="237">
        <f t="shared" si="19"/>
        <v>109.7775</v>
      </c>
      <c r="AQ20" s="237">
        <f t="shared" si="20"/>
        <v>83.947499999999991</v>
      </c>
      <c r="AR20" s="237">
        <f t="shared" si="21"/>
        <v>160.72</v>
      </c>
      <c r="AS20" s="327">
        <f t="shared" si="16"/>
        <v>103.32</v>
      </c>
      <c r="AU20" s="326">
        <f>AM20-$AM$20</f>
        <v>0</v>
      </c>
      <c r="AV20" s="237">
        <f t="shared" ref="AV20:BA20" si="32">AN20-$AM$20</f>
        <v>103.32</v>
      </c>
      <c r="AW20" s="237">
        <f t="shared" si="32"/>
        <v>34.44</v>
      </c>
      <c r="AX20" s="237">
        <f t="shared" si="32"/>
        <v>40.897500000000008</v>
      </c>
      <c r="AY20" s="237">
        <f t="shared" si="32"/>
        <v>15.067499999999995</v>
      </c>
      <c r="AZ20" s="237">
        <f t="shared" si="32"/>
        <v>91.84</v>
      </c>
      <c r="BA20" s="327">
        <f t="shared" si="32"/>
        <v>34.44</v>
      </c>
      <c r="BB20" s="521" t="s">
        <v>328</v>
      </c>
      <c r="BC20" s="531">
        <v>68.88</v>
      </c>
      <c r="BD20" s="517" t="s">
        <v>328</v>
      </c>
      <c r="BE20" s="518">
        <f t="shared" si="10"/>
        <v>34.44</v>
      </c>
      <c r="BF20" s="517" t="s">
        <v>328</v>
      </c>
      <c r="BG20" s="518">
        <f t="shared" si="6"/>
        <v>34.44</v>
      </c>
    </row>
    <row r="21" spans="1:59" x14ac:dyDescent="0.3">
      <c r="A21" s="271" t="s">
        <v>322</v>
      </c>
      <c r="B21" s="385" t="s">
        <v>229</v>
      </c>
      <c r="C21" s="389">
        <v>72</v>
      </c>
      <c r="D21" s="270">
        <v>82</v>
      </c>
      <c r="E21" s="267">
        <v>86</v>
      </c>
      <c r="F21" s="270">
        <v>90</v>
      </c>
      <c r="G21" s="270">
        <v>81</v>
      </c>
      <c r="H21" s="267">
        <v>77</v>
      </c>
      <c r="I21" s="390">
        <v>86</v>
      </c>
      <c r="J21" s="521" t="s">
        <v>328</v>
      </c>
      <c r="K21" s="517">
        <v>72</v>
      </c>
      <c r="L21" s="517" t="s">
        <v>328</v>
      </c>
      <c r="M21" s="514">
        <f t="shared" si="2"/>
        <v>14</v>
      </c>
      <c r="N21" s="517" t="s">
        <v>328</v>
      </c>
      <c r="O21" s="514">
        <f t="shared" si="3"/>
        <v>18</v>
      </c>
      <c r="P21" s="517" t="s">
        <v>328</v>
      </c>
      <c r="Q21" s="514">
        <f t="shared" si="7"/>
        <v>9</v>
      </c>
      <c r="R21" s="517" t="s">
        <v>328</v>
      </c>
      <c r="S21" s="514">
        <f t="shared" si="18"/>
        <v>5</v>
      </c>
      <c r="T21" s="517" t="s">
        <v>328</v>
      </c>
      <c r="U21" s="517">
        <v>14</v>
      </c>
      <c r="V21" s="506"/>
      <c r="W21" s="532">
        <v>2.97</v>
      </c>
      <c r="X21" s="533">
        <v>6.93</v>
      </c>
      <c r="Y21" s="533">
        <v>14.5</v>
      </c>
      <c r="Z21" s="533">
        <v>6.2</v>
      </c>
      <c r="AA21" s="533">
        <v>9.43</v>
      </c>
      <c r="AB21" s="533">
        <v>7.11</v>
      </c>
      <c r="AC21" s="534">
        <v>10.5</v>
      </c>
      <c r="AD21" s="521" t="s">
        <v>328</v>
      </c>
      <c r="AE21" s="531">
        <v>2.97</v>
      </c>
      <c r="AF21" s="517" t="s">
        <v>328</v>
      </c>
      <c r="AG21" s="518">
        <f t="shared" si="8"/>
        <v>11.53</v>
      </c>
      <c r="AH21" s="517" t="s">
        <v>328</v>
      </c>
      <c r="AI21" s="518">
        <f t="shared" si="4"/>
        <v>7.5299999999999994</v>
      </c>
      <c r="AK21" s="271" t="s">
        <v>322</v>
      </c>
      <c r="AL21" s="548" t="s">
        <v>229</v>
      </c>
      <c r="AM21" s="448">
        <f t="shared" si="13"/>
        <v>21.309750000000001</v>
      </c>
      <c r="AN21" s="266">
        <f t="shared" si="14"/>
        <v>49.722749999999998</v>
      </c>
      <c r="AO21" s="266">
        <f t="shared" si="15"/>
        <v>104.03749999999999</v>
      </c>
      <c r="AP21" s="266">
        <f t="shared" si="19"/>
        <v>44.484999999999999</v>
      </c>
      <c r="AQ21" s="266">
        <f t="shared" si="20"/>
        <v>67.660249999999991</v>
      </c>
      <c r="AR21" s="266">
        <f t="shared" si="21"/>
        <v>51.014250000000004</v>
      </c>
      <c r="AS21" s="449">
        <f t="shared" si="16"/>
        <v>75.337499999999991</v>
      </c>
      <c r="AU21" s="448">
        <f>AM21-$AM$21</f>
        <v>0</v>
      </c>
      <c r="AV21" s="266">
        <f t="shared" ref="AV21:BA21" si="33">AN21-$AM$21</f>
        <v>28.412999999999997</v>
      </c>
      <c r="AW21" s="266">
        <f t="shared" si="33"/>
        <v>82.727749999999986</v>
      </c>
      <c r="AX21" s="266">
        <f t="shared" si="33"/>
        <v>23.175249999999998</v>
      </c>
      <c r="AY21" s="266">
        <f t="shared" si="33"/>
        <v>46.35049999999999</v>
      </c>
      <c r="AZ21" s="266">
        <f t="shared" si="33"/>
        <v>29.704500000000003</v>
      </c>
      <c r="BA21" s="449">
        <f t="shared" si="33"/>
        <v>54.02774999999999</v>
      </c>
      <c r="BB21" s="521" t="s">
        <v>328</v>
      </c>
      <c r="BC21" s="531">
        <v>21.309750000000001</v>
      </c>
      <c r="BD21" s="517" t="s">
        <v>328</v>
      </c>
      <c r="BE21" s="518">
        <f t="shared" si="10"/>
        <v>82.727749999999986</v>
      </c>
      <c r="BF21" s="517" t="s">
        <v>328</v>
      </c>
      <c r="BG21" s="518">
        <f t="shared" si="6"/>
        <v>54.02774999999999</v>
      </c>
    </row>
    <row r="22" spans="1:59" x14ac:dyDescent="0.3">
      <c r="A22" s="240" t="s">
        <v>347</v>
      </c>
      <c r="B22" s="241" t="s">
        <v>287</v>
      </c>
      <c r="C22" s="317">
        <v>89</v>
      </c>
      <c r="D22" s="250">
        <v>91</v>
      </c>
      <c r="E22" s="250">
        <v>95</v>
      </c>
      <c r="F22" s="250">
        <v>87</v>
      </c>
      <c r="G22" s="250">
        <v>82</v>
      </c>
      <c r="H22" s="250">
        <v>82</v>
      </c>
      <c r="I22" s="318">
        <v>92</v>
      </c>
      <c r="J22" s="521" t="s">
        <v>330</v>
      </c>
      <c r="K22" s="514">
        <v>89</v>
      </c>
      <c r="L22" s="516" t="s">
        <v>329</v>
      </c>
      <c r="M22" s="514">
        <f t="shared" si="2"/>
        <v>6</v>
      </c>
      <c r="N22" s="516" t="s">
        <v>329</v>
      </c>
      <c r="O22" s="514">
        <f t="shared" si="3"/>
        <v>-2</v>
      </c>
      <c r="P22" s="516" t="s">
        <v>329</v>
      </c>
      <c r="Q22" s="514">
        <f t="shared" si="7"/>
        <v>-7</v>
      </c>
      <c r="R22" s="516" t="s">
        <v>329</v>
      </c>
      <c r="S22" s="514">
        <f t="shared" si="18"/>
        <v>-7</v>
      </c>
      <c r="T22" s="516" t="s">
        <v>329</v>
      </c>
      <c r="U22" s="516">
        <v>3</v>
      </c>
      <c r="V22" s="507"/>
      <c r="W22" s="528">
        <v>5.29</v>
      </c>
      <c r="X22" s="529">
        <v>13.2</v>
      </c>
      <c r="Y22" s="529">
        <v>11</v>
      </c>
      <c r="Z22" s="529">
        <v>8.27</v>
      </c>
      <c r="AA22" s="529">
        <v>6.59</v>
      </c>
      <c r="AB22" s="529">
        <v>7.27</v>
      </c>
      <c r="AC22" s="530">
        <v>11.8</v>
      </c>
      <c r="AD22" s="521" t="s">
        <v>330</v>
      </c>
      <c r="AE22" s="531">
        <v>5.29</v>
      </c>
      <c r="AF22" s="516" t="s">
        <v>329</v>
      </c>
      <c r="AG22" s="518">
        <f t="shared" si="8"/>
        <v>5.71</v>
      </c>
      <c r="AH22" s="516" t="s">
        <v>329</v>
      </c>
      <c r="AI22" s="518">
        <f t="shared" si="4"/>
        <v>6.5100000000000007</v>
      </c>
      <c r="AK22" s="240" t="s">
        <v>283</v>
      </c>
      <c r="AL22" s="549" t="s">
        <v>287</v>
      </c>
      <c r="AM22" s="326">
        <f t="shared" si="13"/>
        <v>37.955750000000002</v>
      </c>
      <c r="AN22" s="237">
        <f t="shared" si="14"/>
        <v>94.71</v>
      </c>
      <c r="AO22" s="237">
        <f t="shared" si="15"/>
        <v>78.924999999999997</v>
      </c>
      <c r="AP22" s="237">
        <f t="shared" si="19"/>
        <v>59.337249999999997</v>
      </c>
      <c r="AQ22" s="237">
        <f t="shared" si="20"/>
        <v>47.283249999999995</v>
      </c>
      <c r="AR22" s="237">
        <f t="shared" si="21"/>
        <v>52.162249999999993</v>
      </c>
      <c r="AS22" s="327">
        <f t="shared" si="16"/>
        <v>84.665000000000006</v>
      </c>
      <c r="AU22" s="326">
        <f>AM22-$AM$22</f>
        <v>0</v>
      </c>
      <c r="AV22" s="237">
        <f t="shared" ref="AV22:BA22" si="34">AN22-$AM$22</f>
        <v>56.754249999999992</v>
      </c>
      <c r="AW22" s="237">
        <f t="shared" si="34"/>
        <v>40.969249999999995</v>
      </c>
      <c r="AX22" s="237">
        <f t="shared" si="34"/>
        <v>21.381499999999996</v>
      </c>
      <c r="AY22" s="237">
        <f t="shared" si="34"/>
        <v>9.3274999999999935</v>
      </c>
      <c r="AZ22" s="237">
        <f t="shared" si="34"/>
        <v>14.206499999999991</v>
      </c>
      <c r="BA22" s="327">
        <f t="shared" si="34"/>
        <v>46.709250000000004</v>
      </c>
      <c r="BB22" s="521" t="s">
        <v>330</v>
      </c>
      <c r="BC22" s="531">
        <v>37.955750000000002</v>
      </c>
      <c r="BD22" s="516" t="s">
        <v>329</v>
      </c>
      <c r="BE22" s="518">
        <f t="shared" si="10"/>
        <v>40.969249999999995</v>
      </c>
      <c r="BF22" s="516" t="s">
        <v>329</v>
      </c>
      <c r="BG22" s="518">
        <f t="shared" si="6"/>
        <v>46.709250000000004</v>
      </c>
    </row>
    <row r="23" spans="1:59" x14ac:dyDescent="0.3">
      <c r="A23" s="240" t="s">
        <v>347</v>
      </c>
      <c r="B23" s="241" t="s">
        <v>288</v>
      </c>
      <c r="C23" s="317">
        <v>99</v>
      </c>
      <c r="D23" s="250">
        <v>109</v>
      </c>
      <c r="E23" s="250">
        <v>105</v>
      </c>
      <c r="F23" s="250">
        <v>108</v>
      </c>
      <c r="G23" s="250">
        <v>90</v>
      </c>
      <c r="H23" s="250">
        <v>97</v>
      </c>
      <c r="I23" s="318">
        <v>101</v>
      </c>
      <c r="J23" s="521" t="s">
        <v>330</v>
      </c>
      <c r="K23" s="514">
        <v>99</v>
      </c>
      <c r="L23" s="514" t="s">
        <v>329</v>
      </c>
      <c r="M23" s="514">
        <f t="shared" si="2"/>
        <v>6</v>
      </c>
      <c r="N23" s="514" t="s">
        <v>329</v>
      </c>
      <c r="O23" s="514">
        <f t="shared" si="3"/>
        <v>9</v>
      </c>
      <c r="P23" s="514" t="s">
        <v>329</v>
      </c>
      <c r="Q23" s="514">
        <f t="shared" si="7"/>
        <v>-9</v>
      </c>
      <c r="R23" s="514" t="s">
        <v>329</v>
      </c>
      <c r="S23" s="514">
        <f t="shared" si="18"/>
        <v>-2</v>
      </c>
      <c r="T23" s="514" t="s">
        <v>329</v>
      </c>
      <c r="U23" s="514">
        <v>2</v>
      </c>
      <c r="V23" s="508"/>
      <c r="W23" s="528">
        <v>9.14</v>
      </c>
      <c r="X23" s="529">
        <v>6.35</v>
      </c>
      <c r="Y23" s="529">
        <v>9.56</v>
      </c>
      <c r="Z23" s="529">
        <v>8.1</v>
      </c>
      <c r="AA23" s="529">
        <v>4.03</v>
      </c>
      <c r="AB23" s="529">
        <v>7.97</v>
      </c>
      <c r="AC23" s="530">
        <v>8.4499999999999993</v>
      </c>
      <c r="AD23" s="521" t="s">
        <v>330</v>
      </c>
      <c r="AE23" s="531">
        <v>9.14</v>
      </c>
      <c r="AF23" s="514" t="s">
        <v>329</v>
      </c>
      <c r="AG23" s="518">
        <f t="shared" si="8"/>
        <v>0.41999999999999993</v>
      </c>
      <c r="AH23" s="514" t="s">
        <v>329</v>
      </c>
      <c r="AI23" s="518">
        <f t="shared" si="4"/>
        <v>-0.69000000000000128</v>
      </c>
      <c r="AK23" s="240" t="s">
        <v>283</v>
      </c>
      <c r="AL23" s="549" t="s">
        <v>288</v>
      </c>
      <c r="AM23" s="326">
        <f t="shared" si="13"/>
        <v>65.579499999999996</v>
      </c>
      <c r="AN23" s="237">
        <f t="shared" si="14"/>
        <v>45.561249999999994</v>
      </c>
      <c r="AO23" s="237">
        <f t="shared" si="15"/>
        <v>68.593000000000004</v>
      </c>
      <c r="AP23" s="237">
        <f t="shared" si="19"/>
        <v>58.117499999999993</v>
      </c>
      <c r="AQ23" s="237">
        <f t="shared" si="20"/>
        <v>28.91525</v>
      </c>
      <c r="AR23" s="237">
        <f t="shared" si="21"/>
        <v>57.184749999999994</v>
      </c>
      <c r="AS23" s="327">
        <f t="shared" si="16"/>
        <v>60.628749999999997</v>
      </c>
      <c r="AU23" s="326">
        <f>AM23-$AM$23</f>
        <v>0</v>
      </c>
      <c r="AV23" s="237">
        <f t="shared" ref="AV23:BA23" si="35">AN23-$AM$23</f>
        <v>-20.018250000000002</v>
      </c>
      <c r="AW23" s="237">
        <f t="shared" si="35"/>
        <v>3.0135000000000076</v>
      </c>
      <c r="AX23" s="237">
        <f t="shared" si="35"/>
        <v>-7.4620000000000033</v>
      </c>
      <c r="AY23" s="237">
        <f t="shared" si="35"/>
        <v>-36.664249999999996</v>
      </c>
      <c r="AZ23" s="237">
        <f t="shared" si="35"/>
        <v>-8.3947500000000019</v>
      </c>
      <c r="BA23" s="327">
        <f t="shared" si="35"/>
        <v>-4.9507499999999993</v>
      </c>
      <c r="BB23" s="521" t="s">
        <v>330</v>
      </c>
      <c r="BC23" s="531">
        <v>65.579499999999996</v>
      </c>
      <c r="BD23" s="514" t="s">
        <v>329</v>
      </c>
      <c r="BE23" s="518">
        <f t="shared" si="10"/>
        <v>3.0135000000000076</v>
      </c>
      <c r="BF23" s="514" t="s">
        <v>329</v>
      </c>
      <c r="BG23" s="518">
        <f t="shared" si="6"/>
        <v>-4.9507499999999993</v>
      </c>
    </row>
    <row r="24" spans="1:59" x14ac:dyDescent="0.3">
      <c r="A24" s="256" t="s">
        <v>348</v>
      </c>
      <c r="B24" s="257" t="s">
        <v>298</v>
      </c>
      <c r="C24" s="319">
        <v>80</v>
      </c>
      <c r="D24" s="250">
        <v>98</v>
      </c>
      <c r="E24" s="260">
        <v>85</v>
      </c>
      <c r="F24" s="249">
        <v>89</v>
      </c>
      <c r="G24" s="249">
        <v>92</v>
      </c>
      <c r="H24" s="249">
        <v>96</v>
      </c>
      <c r="I24" s="320">
        <v>101</v>
      </c>
      <c r="J24" s="521" t="s">
        <v>330</v>
      </c>
      <c r="K24" s="515">
        <v>80</v>
      </c>
      <c r="L24" s="514" t="s">
        <v>329</v>
      </c>
      <c r="M24" s="514">
        <f t="shared" si="2"/>
        <v>5</v>
      </c>
      <c r="N24" s="514" t="s">
        <v>329</v>
      </c>
      <c r="O24" s="514">
        <f t="shared" si="3"/>
        <v>9</v>
      </c>
      <c r="P24" s="514" t="s">
        <v>329</v>
      </c>
      <c r="Q24" s="514">
        <f t="shared" si="7"/>
        <v>12</v>
      </c>
      <c r="R24" s="514" t="s">
        <v>329</v>
      </c>
      <c r="S24" s="514">
        <f t="shared" si="18"/>
        <v>16</v>
      </c>
      <c r="T24" s="514" t="s">
        <v>329</v>
      </c>
      <c r="U24" s="514">
        <v>21</v>
      </c>
      <c r="V24" s="508"/>
      <c r="W24" s="528">
        <v>3.99</v>
      </c>
      <c r="X24" s="529">
        <v>14.4</v>
      </c>
      <c r="Y24" s="529">
        <v>9.2200000000000006</v>
      </c>
      <c r="Z24" s="529">
        <v>11.9</v>
      </c>
      <c r="AA24" s="529">
        <v>10</v>
      </c>
      <c r="AB24" s="529">
        <v>14.5</v>
      </c>
      <c r="AC24" s="465">
        <v>15.3</v>
      </c>
      <c r="AD24" s="521" t="s">
        <v>330</v>
      </c>
      <c r="AE24" s="531">
        <v>3.99</v>
      </c>
      <c r="AF24" s="514" t="s">
        <v>329</v>
      </c>
      <c r="AG24" s="518">
        <f t="shared" si="8"/>
        <v>5.23</v>
      </c>
      <c r="AH24" s="514" t="s">
        <v>329</v>
      </c>
      <c r="AI24" s="518">
        <f t="shared" si="4"/>
        <v>11.31</v>
      </c>
      <c r="AK24" s="256" t="s">
        <v>295</v>
      </c>
      <c r="AL24" s="550" t="s">
        <v>298</v>
      </c>
      <c r="AM24" s="326">
        <f t="shared" si="13"/>
        <v>28.628250000000001</v>
      </c>
      <c r="AN24" s="237">
        <f t="shared" si="14"/>
        <v>103.32</v>
      </c>
      <c r="AO24" s="237">
        <f t="shared" si="15"/>
        <v>66.153500000000008</v>
      </c>
      <c r="AP24" s="237">
        <f t="shared" si="19"/>
        <v>85.382500000000007</v>
      </c>
      <c r="AQ24" s="237">
        <f t="shared" si="20"/>
        <v>71.75</v>
      </c>
      <c r="AR24" s="237">
        <f t="shared" si="21"/>
        <v>104.03749999999999</v>
      </c>
      <c r="AS24" s="327">
        <f t="shared" si="16"/>
        <v>109.7775</v>
      </c>
      <c r="AU24" s="326">
        <f>AM24-$AM$24</f>
        <v>0</v>
      </c>
      <c r="AV24" s="237">
        <f t="shared" ref="AV24:BA24" si="36">AN24-$AM$24</f>
        <v>74.691749999999985</v>
      </c>
      <c r="AW24" s="237">
        <f t="shared" si="36"/>
        <v>37.525250000000007</v>
      </c>
      <c r="AX24" s="237">
        <f t="shared" si="36"/>
        <v>56.754250000000006</v>
      </c>
      <c r="AY24" s="237">
        <f t="shared" si="36"/>
        <v>43.121749999999999</v>
      </c>
      <c r="AZ24" s="237">
        <f t="shared" si="36"/>
        <v>75.409249999999986</v>
      </c>
      <c r="BA24" s="327">
        <f t="shared" si="36"/>
        <v>81.149249999999995</v>
      </c>
      <c r="BB24" s="521" t="s">
        <v>330</v>
      </c>
      <c r="BC24" s="531">
        <v>28.628250000000001</v>
      </c>
      <c r="BD24" s="514" t="s">
        <v>329</v>
      </c>
      <c r="BE24" s="518">
        <f t="shared" si="10"/>
        <v>37.525250000000007</v>
      </c>
      <c r="BF24" s="514" t="s">
        <v>329</v>
      </c>
      <c r="BG24" s="518">
        <f t="shared" si="6"/>
        <v>81.149249999999995</v>
      </c>
    </row>
    <row r="25" spans="1:59" x14ac:dyDescent="0.3">
      <c r="A25" s="256" t="s">
        <v>348</v>
      </c>
      <c r="B25" s="257" t="s">
        <v>299</v>
      </c>
      <c r="C25" s="319">
        <v>85</v>
      </c>
      <c r="D25" s="250">
        <v>89</v>
      </c>
      <c r="E25" s="260">
        <v>94</v>
      </c>
      <c r="F25" s="249">
        <v>87</v>
      </c>
      <c r="G25" s="249">
        <v>92</v>
      </c>
      <c r="H25" s="249">
        <v>95</v>
      </c>
      <c r="I25" s="320">
        <v>88</v>
      </c>
      <c r="J25" s="521" t="s">
        <v>330</v>
      </c>
      <c r="K25" s="515">
        <v>85</v>
      </c>
      <c r="L25" s="516" t="s">
        <v>329</v>
      </c>
      <c r="M25" s="514">
        <f t="shared" si="2"/>
        <v>9</v>
      </c>
      <c r="N25" s="516" t="s">
        <v>329</v>
      </c>
      <c r="O25" s="514">
        <f t="shared" si="3"/>
        <v>2</v>
      </c>
      <c r="P25" s="516" t="s">
        <v>329</v>
      </c>
      <c r="Q25" s="514">
        <f t="shared" si="7"/>
        <v>7</v>
      </c>
      <c r="R25" s="516" t="s">
        <v>329</v>
      </c>
      <c r="S25" s="514">
        <f t="shared" si="18"/>
        <v>10</v>
      </c>
      <c r="T25" s="516" t="s">
        <v>329</v>
      </c>
      <c r="U25" s="516">
        <v>3</v>
      </c>
      <c r="V25" s="509"/>
      <c r="W25" s="528">
        <v>5.96</v>
      </c>
      <c r="X25" s="529">
        <v>7.52</v>
      </c>
      <c r="Y25" s="529">
        <v>12</v>
      </c>
      <c r="Z25" s="529">
        <v>10.7</v>
      </c>
      <c r="AA25" s="529">
        <v>10.1</v>
      </c>
      <c r="AB25" s="529">
        <v>10.9</v>
      </c>
      <c r="AC25" s="465">
        <v>13.8</v>
      </c>
      <c r="AD25" s="521" t="s">
        <v>330</v>
      </c>
      <c r="AE25" s="531">
        <v>5.96</v>
      </c>
      <c r="AF25" s="516" t="s">
        <v>329</v>
      </c>
      <c r="AG25" s="518">
        <f t="shared" si="8"/>
        <v>6.04</v>
      </c>
      <c r="AH25" s="516" t="s">
        <v>329</v>
      </c>
      <c r="AI25" s="518">
        <f t="shared" si="4"/>
        <v>7.8400000000000007</v>
      </c>
      <c r="AK25" s="256" t="s">
        <v>295</v>
      </c>
      <c r="AL25" s="550" t="s">
        <v>299</v>
      </c>
      <c r="AM25" s="326">
        <f t="shared" si="13"/>
        <v>42.762999999999998</v>
      </c>
      <c r="AN25" s="237">
        <f t="shared" si="14"/>
        <v>53.955999999999996</v>
      </c>
      <c r="AO25" s="237">
        <f t="shared" si="15"/>
        <v>86.1</v>
      </c>
      <c r="AP25" s="237">
        <f t="shared" si="19"/>
        <v>76.772499999999994</v>
      </c>
      <c r="AQ25" s="237">
        <f t="shared" si="20"/>
        <v>72.467500000000001</v>
      </c>
      <c r="AR25" s="237">
        <f t="shared" si="21"/>
        <v>78.207499999999996</v>
      </c>
      <c r="AS25" s="327">
        <f t="shared" si="16"/>
        <v>99.015000000000001</v>
      </c>
      <c r="AU25" s="326">
        <f>AM25-$AM$25</f>
        <v>0</v>
      </c>
      <c r="AV25" s="237">
        <f t="shared" ref="AV25:BA25" si="37">AN25-$AM$25</f>
        <v>11.192999999999998</v>
      </c>
      <c r="AW25" s="237">
        <f t="shared" si="37"/>
        <v>43.336999999999996</v>
      </c>
      <c r="AX25" s="237">
        <f t="shared" si="37"/>
        <v>34.009499999999996</v>
      </c>
      <c r="AY25" s="237">
        <f t="shared" si="37"/>
        <v>29.704500000000003</v>
      </c>
      <c r="AZ25" s="237">
        <f t="shared" si="37"/>
        <v>35.444499999999998</v>
      </c>
      <c r="BA25" s="327">
        <f t="shared" si="37"/>
        <v>56.252000000000002</v>
      </c>
      <c r="BB25" s="521" t="s">
        <v>330</v>
      </c>
      <c r="BC25" s="531">
        <v>42.762999999999998</v>
      </c>
      <c r="BD25" s="516" t="s">
        <v>329</v>
      </c>
      <c r="BE25" s="518">
        <f t="shared" si="10"/>
        <v>43.336999999999996</v>
      </c>
      <c r="BF25" s="516" t="s">
        <v>329</v>
      </c>
      <c r="BG25" s="518">
        <f t="shared" si="6"/>
        <v>56.252000000000002</v>
      </c>
    </row>
    <row r="26" spans="1:59" x14ac:dyDescent="0.3">
      <c r="A26" s="276" t="s">
        <v>349</v>
      </c>
      <c r="B26" s="276" t="s">
        <v>311</v>
      </c>
      <c r="C26" s="321">
        <v>86</v>
      </c>
      <c r="D26" s="261">
        <v>83</v>
      </c>
      <c r="E26" s="260">
        <v>91</v>
      </c>
      <c r="F26" s="261">
        <v>87</v>
      </c>
      <c r="G26" s="261">
        <v>85</v>
      </c>
      <c r="H26" s="260">
        <v>85</v>
      </c>
      <c r="I26" s="322">
        <v>84</v>
      </c>
      <c r="J26" s="521" t="s">
        <v>330</v>
      </c>
      <c r="K26" s="517">
        <v>86</v>
      </c>
      <c r="L26" s="516" t="s">
        <v>329</v>
      </c>
      <c r="M26" s="514">
        <f t="shared" si="2"/>
        <v>5</v>
      </c>
      <c r="N26" s="516" t="s">
        <v>329</v>
      </c>
      <c r="O26" s="514">
        <f t="shared" si="3"/>
        <v>1</v>
      </c>
      <c r="P26" s="516" t="s">
        <v>329</v>
      </c>
      <c r="Q26" s="514">
        <f t="shared" si="7"/>
        <v>-1</v>
      </c>
      <c r="R26" s="516" t="s">
        <v>329</v>
      </c>
      <c r="S26" s="514">
        <f t="shared" si="18"/>
        <v>-1</v>
      </c>
      <c r="T26" s="516" t="s">
        <v>329</v>
      </c>
      <c r="U26" s="516">
        <v>-2</v>
      </c>
      <c r="V26" s="509"/>
      <c r="W26" s="528">
        <v>7.17</v>
      </c>
      <c r="X26" s="529">
        <v>14.5</v>
      </c>
      <c r="Y26" s="529">
        <v>8.93</v>
      </c>
      <c r="Z26" s="529">
        <v>8.93</v>
      </c>
      <c r="AA26" s="529">
        <v>9.91</v>
      </c>
      <c r="AB26" s="529">
        <v>12.6</v>
      </c>
      <c r="AC26" s="530">
        <v>6.96</v>
      </c>
      <c r="AD26" s="521" t="s">
        <v>330</v>
      </c>
      <c r="AE26" s="531">
        <v>7.17</v>
      </c>
      <c r="AF26" s="516" t="s">
        <v>329</v>
      </c>
      <c r="AG26" s="518">
        <f t="shared" si="8"/>
        <v>1.7599999999999998</v>
      </c>
      <c r="AH26" s="516" t="s">
        <v>329</v>
      </c>
      <c r="AI26" s="518">
        <f t="shared" si="4"/>
        <v>-0.20999999999999996</v>
      </c>
      <c r="AK26" s="276" t="s">
        <v>304</v>
      </c>
      <c r="AL26" s="551" t="s">
        <v>311</v>
      </c>
      <c r="AM26" s="326">
        <f t="shared" si="13"/>
        <v>51.444749999999999</v>
      </c>
      <c r="AN26" s="237">
        <f t="shared" si="14"/>
        <v>104.03749999999999</v>
      </c>
      <c r="AO26" s="237">
        <f t="shared" si="15"/>
        <v>64.072749999999999</v>
      </c>
      <c r="AP26" s="237">
        <f t="shared" si="19"/>
        <v>64.072749999999999</v>
      </c>
      <c r="AQ26" s="237">
        <f t="shared" si="20"/>
        <v>71.104249999999993</v>
      </c>
      <c r="AR26" s="237">
        <f t="shared" si="21"/>
        <v>90.405000000000001</v>
      </c>
      <c r="AS26" s="327">
        <f t="shared" si="16"/>
        <v>49.937999999999995</v>
      </c>
      <c r="AU26" s="326">
        <f>AM26-$AM$26</f>
        <v>0</v>
      </c>
      <c r="AV26" s="237">
        <f t="shared" ref="AV26:BA26" si="38">AN26-$AM$26</f>
        <v>52.592749999999995</v>
      </c>
      <c r="AW26" s="237">
        <f t="shared" si="38"/>
        <v>12.628</v>
      </c>
      <c r="AX26" s="237">
        <f t="shared" si="38"/>
        <v>12.628</v>
      </c>
      <c r="AY26" s="237">
        <f t="shared" si="38"/>
        <v>19.659499999999994</v>
      </c>
      <c r="AZ26" s="237">
        <f t="shared" si="38"/>
        <v>38.960250000000002</v>
      </c>
      <c r="BA26" s="327">
        <f t="shared" si="38"/>
        <v>-1.5067500000000038</v>
      </c>
      <c r="BB26" s="521" t="s">
        <v>330</v>
      </c>
      <c r="BC26" s="531">
        <v>51.444749999999999</v>
      </c>
      <c r="BD26" s="516" t="s">
        <v>329</v>
      </c>
      <c r="BE26" s="518">
        <f t="shared" si="10"/>
        <v>12.628</v>
      </c>
      <c r="BF26" s="516" t="s">
        <v>329</v>
      </c>
      <c r="BG26" s="518">
        <f t="shared" si="6"/>
        <v>-1.5067500000000038</v>
      </c>
    </row>
    <row r="27" spans="1:59" ht="15.75" customHeight="1" thickBot="1" x14ac:dyDescent="0.35">
      <c r="A27" s="276" t="s">
        <v>349</v>
      </c>
      <c r="B27" s="414" t="s">
        <v>223</v>
      </c>
      <c r="C27" s="523">
        <v>87</v>
      </c>
      <c r="D27" s="524">
        <v>89</v>
      </c>
      <c r="E27" s="525">
        <v>90</v>
      </c>
      <c r="F27" s="524">
        <v>83</v>
      </c>
      <c r="G27" s="524">
        <v>88</v>
      </c>
      <c r="H27" s="525">
        <v>109</v>
      </c>
      <c r="I27" s="526">
        <v>80</v>
      </c>
      <c r="J27" s="521" t="s">
        <v>330</v>
      </c>
      <c r="K27" s="517">
        <v>87</v>
      </c>
      <c r="L27" s="517" t="s">
        <v>329</v>
      </c>
      <c r="M27" s="514">
        <f>E27-C27</f>
        <v>3</v>
      </c>
      <c r="N27" s="517" t="s">
        <v>329</v>
      </c>
      <c r="O27" s="514">
        <f t="shared" si="3"/>
        <v>-4</v>
      </c>
      <c r="P27" s="517" t="s">
        <v>329</v>
      </c>
      <c r="Q27" s="514">
        <f t="shared" si="7"/>
        <v>1</v>
      </c>
      <c r="R27" s="516" t="s">
        <v>329</v>
      </c>
      <c r="S27" s="514">
        <f t="shared" si="18"/>
        <v>22</v>
      </c>
      <c r="T27" s="517" t="s">
        <v>329</v>
      </c>
      <c r="U27" s="517">
        <v>-7</v>
      </c>
      <c r="V27" s="510"/>
      <c r="W27" s="535">
        <v>21</v>
      </c>
      <c r="X27" s="536">
        <v>16.3</v>
      </c>
      <c r="Y27" s="536">
        <v>19.3</v>
      </c>
      <c r="Z27" s="536">
        <v>17.399999999999999</v>
      </c>
      <c r="AA27" s="536">
        <v>20.100000000000001</v>
      </c>
      <c r="AB27" s="536">
        <v>41.2</v>
      </c>
      <c r="AC27" s="537">
        <v>29</v>
      </c>
      <c r="AD27" s="521" t="s">
        <v>330</v>
      </c>
      <c r="AE27" s="531">
        <v>21</v>
      </c>
      <c r="AF27" s="517" t="s">
        <v>329</v>
      </c>
      <c r="AG27" s="518">
        <f>Y27-W27</f>
        <v>-1.6999999999999993</v>
      </c>
      <c r="AH27" s="517" t="s">
        <v>329</v>
      </c>
      <c r="AI27" s="518">
        <f>AC27-W27</f>
        <v>8</v>
      </c>
      <c r="AK27" s="276" t="s">
        <v>304</v>
      </c>
      <c r="AL27" s="551" t="s">
        <v>223</v>
      </c>
      <c r="AM27" s="538">
        <f t="shared" si="13"/>
        <v>150.67499999999998</v>
      </c>
      <c r="AN27" s="539">
        <f t="shared" si="14"/>
        <v>116.9525</v>
      </c>
      <c r="AO27" s="539">
        <f t="shared" si="15"/>
        <v>138.47749999999999</v>
      </c>
      <c r="AP27" s="539">
        <f t="shared" si="19"/>
        <v>124.84499999999998</v>
      </c>
      <c r="AQ27" s="539">
        <f t="shared" si="20"/>
        <v>144.2175</v>
      </c>
      <c r="AR27" s="539">
        <f t="shared" si="21"/>
        <v>295.61</v>
      </c>
      <c r="AS27" s="540">
        <f t="shared" si="16"/>
        <v>208.07499999999999</v>
      </c>
      <c r="AU27" s="538">
        <f>AM27-$AM$27</f>
        <v>0</v>
      </c>
      <c r="AV27" s="539">
        <f t="shared" ref="AV27:BA27" si="39">AN27-$AM$27</f>
        <v>-33.722499999999982</v>
      </c>
      <c r="AW27" s="539">
        <f t="shared" si="39"/>
        <v>-12.197499999999991</v>
      </c>
      <c r="AX27" s="539">
        <f t="shared" si="39"/>
        <v>-25.83</v>
      </c>
      <c r="AY27" s="539">
        <f t="shared" si="39"/>
        <v>-6.4574999999999818</v>
      </c>
      <c r="AZ27" s="539">
        <f t="shared" si="39"/>
        <v>144.93500000000003</v>
      </c>
      <c r="BA27" s="540">
        <f t="shared" si="39"/>
        <v>57.400000000000006</v>
      </c>
      <c r="BB27" s="521" t="s">
        <v>330</v>
      </c>
      <c r="BC27" s="531">
        <v>150.67499999999998</v>
      </c>
      <c r="BD27" s="517" t="s">
        <v>329</v>
      </c>
      <c r="BE27" s="518">
        <f>AW27-AU27</f>
        <v>-12.197499999999991</v>
      </c>
      <c r="BF27" s="517" t="s">
        <v>329</v>
      </c>
      <c r="BG27" s="518">
        <f>BA27-AU27</f>
        <v>57.400000000000006</v>
      </c>
    </row>
    <row r="29" spans="1:59" x14ac:dyDescent="0.3">
      <c r="W29" s="604" t="s">
        <v>367</v>
      </c>
      <c r="X29" s="604"/>
      <c r="Y29" s="604"/>
      <c r="AK29" s="604" t="s">
        <v>368</v>
      </c>
      <c r="AL29" s="604"/>
      <c r="AM29" s="604"/>
    </row>
    <row r="30" spans="1:59" x14ac:dyDescent="0.3">
      <c r="A30" t="s">
        <v>350</v>
      </c>
      <c r="W30" t="s">
        <v>369</v>
      </c>
      <c r="AK30" t="s">
        <v>369</v>
      </c>
    </row>
    <row r="31" spans="1:59" x14ac:dyDescent="0.3">
      <c r="B31" t="s">
        <v>342</v>
      </c>
      <c r="C31" t="s">
        <v>343</v>
      </c>
      <c r="D31" t="s">
        <v>352</v>
      </c>
      <c r="X31" t="s">
        <v>342</v>
      </c>
      <c r="Y31" t="s">
        <v>343</v>
      </c>
      <c r="Z31" t="s">
        <v>352</v>
      </c>
      <c r="AL31" t="s">
        <v>342</v>
      </c>
      <c r="AM31" t="s">
        <v>343</v>
      </c>
      <c r="AN31" t="s">
        <v>352</v>
      </c>
    </row>
    <row r="32" spans="1:59" x14ac:dyDescent="0.3">
      <c r="B32" t="s">
        <v>326</v>
      </c>
      <c r="C32" s="460">
        <v>85.166667000000004</v>
      </c>
      <c r="D32" s="460">
        <v>6.5548960000000003</v>
      </c>
      <c r="X32" t="s">
        <v>326</v>
      </c>
      <c r="Y32" s="460">
        <v>6.19</v>
      </c>
      <c r="Z32" s="460">
        <v>1.947532</v>
      </c>
      <c r="AL32" t="s">
        <v>326</v>
      </c>
      <c r="AM32" s="460">
        <v>44.411670000000001</v>
      </c>
      <c r="AN32" s="460">
        <v>13.97339</v>
      </c>
    </row>
    <row r="33" spans="1:43" x14ac:dyDescent="0.3">
      <c r="B33" t="s">
        <v>327</v>
      </c>
      <c r="C33" s="460">
        <v>85.666667000000004</v>
      </c>
      <c r="D33" s="460">
        <v>5.3166409999999997</v>
      </c>
      <c r="X33" t="s">
        <v>327</v>
      </c>
      <c r="Y33" s="460">
        <v>8.0950000000000006</v>
      </c>
      <c r="Z33" s="460">
        <v>4.3883789999999996</v>
      </c>
      <c r="AL33" t="s">
        <v>327</v>
      </c>
      <c r="AM33" s="460">
        <v>58.083329999999997</v>
      </c>
      <c r="AN33" s="460">
        <v>31.487690000000001</v>
      </c>
    </row>
    <row r="34" spans="1:43" x14ac:dyDescent="0.3">
      <c r="B34" t="s">
        <v>328</v>
      </c>
      <c r="C34" s="460">
        <v>85.333332999999996</v>
      </c>
      <c r="D34" s="460">
        <v>7.9916619999999998</v>
      </c>
      <c r="X34" t="s">
        <v>328</v>
      </c>
      <c r="Y34" s="460">
        <v>9.0666670000000007</v>
      </c>
      <c r="Z34" s="460">
        <v>4.7752509999999999</v>
      </c>
      <c r="AL34" t="s">
        <v>328</v>
      </c>
      <c r="AM34" s="460">
        <v>65.053330000000003</v>
      </c>
      <c r="AN34" s="460">
        <v>34.260390000000001</v>
      </c>
    </row>
    <row r="35" spans="1:43" x14ac:dyDescent="0.3">
      <c r="B35" t="s">
        <v>329</v>
      </c>
      <c r="C35" s="460">
        <v>87.666667000000004</v>
      </c>
      <c r="D35" s="460">
        <v>6.314006</v>
      </c>
      <c r="X35" t="s">
        <v>329</v>
      </c>
      <c r="Y35" s="460">
        <v>8.7583330000000004</v>
      </c>
      <c r="Z35" s="460">
        <v>6.2469809999999999</v>
      </c>
      <c r="AL35" t="s">
        <v>329</v>
      </c>
      <c r="AM35" s="460">
        <v>62.841670000000001</v>
      </c>
      <c r="AN35" s="460">
        <v>44.823830000000001</v>
      </c>
    </row>
    <row r="37" spans="1:43" x14ac:dyDescent="0.3">
      <c r="A37" t="s">
        <v>351</v>
      </c>
      <c r="W37" t="s">
        <v>365</v>
      </c>
      <c r="AK37" t="s">
        <v>365</v>
      </c>
    </row>
    <row r="38" spans="1:43" x14ac:dyDescent="0.3">
      <c r="B38" t="s">
        <v>354</v>
      </c>
      <c r="C38" t="s">
        <v>355</v>
      </c>
      <c r="D38" t="s">
        <v>356</v>
      </c>
      <c r="E38" t="s">
        <v>357</v>
      </c>
      <c r="F38" t="s">
        <v>359</v>
      </c>
      <c r="G38" t="s">
        <v>360</v>
      </c>
      <c r="I38" t="s">
        <v>335</v>
      </c>
      <c r="J38" t="s">
        <v>345</v>
      </c>
      <c r="K38" t="s">
        <v>344</v>
      </c>
      <c r="L38" t="s">
        <v>336</v>
      </c>
      <c r="M38" t="s">
        <v>337</v>
      </c>
      <c r="T38" t="s">
        <v>338</v>
      </c>
      <c r="X38" t="s">
        <v>354</v>
      </c>
      <c r="Y38" t="s">
        <v>353</v>
      </c>
      <c r="Z38" t="s">
        <v>344</v>
      </c>
      <c r="AA38" t="s">
        <v>336</v>
      </c>
      <c r="AB38" t="s">
        <v>358</v>
      </c>
      <c r="AC38" t="s">
        <v>361</v>
      </c>
      <c r="AL38" t="s">
        <v>342</v>
      </c>
      <c r="AM38" t="s">
        <v>353</v>
      </c>
      <c r="AN38" t="s">
        <v>344</v>
      </c>
      <c r="AO38" t="s">
        <v>336</v>
      </c>
      <c r="AP38" t="s">
        <v>358</v>
      </c>
      <c r="AQ38" t="s">
        <v>361</v>
      </c>
    </row>
    <row r="39" spans="1:43" x14ac:dyDescent="0.3">
      <c r="B39" t="s">
        <v>326</v>
      </c>
      <c r="C39" s="460">
        <v>-6.5</v>
      </c>
      <c r="D39">
        <v>2.66</v>
      </c>
      <c r="E39">
        <v>20</v>
      </c>
      <c r="F39">
        <v>-12.053000000000001</v>
      </c>
      <c r="G39">
        <v>-0.94699999999999995</v>
      </c>
      <c r="I39" t="s">
        <v>339</v>
      </c>
      <c r="J39">
        <v>12.2</v>
      </c>
      <c r="K39">
        <v>3.76</v>
      </c>
      <c r="L39">
        <v>20</v>
      </c>
      <c r="M39">
        <v>3.2320000000000002</v>
      </c>
      <c r="T39">
        <v>4.1999999999999997E-3</v>
      </c>
      <c r="X39" t="s">
        <v>326</v>
      </c>
      <c r="Y39" s="460">
        <v>0.255</v>
      </c>
      <c r="Z39">
        <v>2.15</v>
      </c>
      <c r="AA39">
        <v>20</v>
      </c>
      <c r="AB39">
        <v>-4.24</v>
      </c>
      <c r="AC39">
        <v>4.75</v>
      </c>
      <c r="AL39" t="s">
        <v>326</v>
      </c>
      <c r="AM39" s="460">
        <v>1.83</v>
      </c>
      <c r="AN39">
        <v>15.5</v>
      </c>
      <c r="AO39">
        <v>20</v>
      </c>
      <c r="AP39">
        <v>-30.4</v>
      </c>
      <c r="AQ39">
        <v>34.1</v>
      </c>
    </row>
    <row r="40" spans="1:43" x14ac:dyDescent="0.3">
      <c r="B40" t="s">
        <v>327</v>
      </c>
      <c r="C40" s="460">
        <v>-5.17</v>
      </c>
      <c r="D40">
        <v>2.66</v>
      </c>
      <c r="E40">
        <v>20</v>
      </c>
      <c r="F40">
        <v>-10.72</v>
      </c>
      <c r="G40">
        <v>0.38700000000000001</v>
      </c>
      <c r="I40" t="s">
        <v>340</v>
      </c>
      <c r="J40">
        <v>10.8</v>
      </c>
      <c r="K40">
        <v>3.76</v>
      </c>
      <c r="L40">
        <v>20</v>
      </c>
      <c r="M40">
        <v>2.8769999999999998</v>
      </c>
      <c r="T40">
        <v>9.2999999999999992E-3</v>
      </c>
      <c r="X40" t="s">
        <v>327</v>
      </c>
      <c r="Y40" s="460">
        <v>3.0049999999999999</v>
      </c>
      <c r="Z40">
        <v>2.15</v>
      </c>
      <c r="AA40">
        <v>20</v>
      </c>
      <c r="AB40">
        <v>-1.49</v>
      </c>
      <c r="AC40">
        <v>7.5</v>
      </c>
      <c r="AL40" t="s">
        <v>327</v>
      </c>
      <c r="AM40" s="460">
        <v>21.56</v>
      </c>
      <c r="AN40">
        <v>15.5</v>
      </c>
      <c r="AO40">
        <v>20</v>
      </c>
      <c r="AP40">
        <v>-10.7</v>
      </c>
      <c r="AQ40">
        <v>53.8</v>
      </c>
    </row>
    <row r="41" spans="1:43" x14ac:dyDescent="0.3">
      <c r="B41" t="s">
        <v>328</v>
      </c>
      <c r="C41" s="460">
        <v>-3.83</v>
      </c>
      <c r="D41">
        <v>2.66</v>
      </c>
      <c r="E41">
        <v>20</v>
      </c>
      <c r="F41">
        <v>-9.3870000000000005</v>
      </c>
      <c r="G41">
        <v>1.72</v>
      </c>
      <c r="I41" t="s">
        <v>341</v>
      </c>
      <c r="J41">
        <v>9.5</v>
      </c>
      <c r="K41">
        <v>3.76</v>
      </c>
      <c r="L41">
        <v>20</v>
      </c>
      <c r="M41">
        <v>2.5230000000000001</v>
      </c>
      <c r="T41">
        <v>2.0199999999999999E-2</v>
      </c>
      <c r="X41" t="s">
        <v>328</v>
      </c>
      <c r="Y41" s="460">
        <v>6.4820000000000002</v>
      </c>
      <c r="Z41">
        <v>2.15</v>
      </c>
      <c r="AA41">
        <v>20</v>
      </c>
      <c r="AB41">
        <v>1.99</v>
      </c>
      <c r="AC41">
        <v>10.97</v>
      </c>
      <c r="AL41" t="s">
        <v>328</v>
      </c>
      <c r="AM41" s="460">
        <v>46.51</v>
      </c>
      <c r="AN41">
        <v>15.5</v>
      </c>
      <c r="AO41">
        <v>20</v>
      </c>
      <c r="AP41">
        <v>14.3</v>
      </c>
      <c r="AQ41">
        <v>78.7</v>
      </c>
    </row>
    <row r="42" spans="1:43" x14ac:dyDescent="0.3">
      <c r="B42" t="s">
        <v>329</v>
      </c>
      <c r="C42" s="460">
        <v>5.67</v>
      </c>
      <c r="D42">
        <v>2.66</v>
      </c>
      <c r="E42">
        <v>20</v>
      </c>
      <c r="F42">
        <v>0.113</v>
      </c>
      <c r="G42">
        <v>11.22</v>
      </c>
      <c r="X42" t="s">
        <v>329</v>
      </c>
      <c r="Y42" s="460">
        <v>2.91</v>
      </c>
      <c r="Z42">
        <v>2.15</v>
      </c>
      <c r="AA42">
        <v>20</v>
      </c>
      <c r="AB42">
        <v>-1.58</v>
      </c>
      <c r="AC42">
        <v>7.4</v>
      </c>
      <c r="AL42" t="s">
        <v>329</v>
      </c>
      <c r="AM42" s="460">
        <v>20.88</v>
      </c>
      <c r="AN42">
        <v>15.5</v>
      </c>
      <c r="AO42">
        <v>20</v>
      </c>
      <c r="AP42">
        <v>-11.4</v>
      </c>
      <c r="AQ42">
        <v>53.1</v>
      </c>
    </row>
    <row r="43" spans="1:43" x14ac:dyDescent="0.3">
      <c r="Y43" s="460"/>
    </row>
    <row r="44" spans="1:43" x14ac:dyDescent="0.3">
      <c r="A44" t="s">
        <v>362</v>
      </c>
      <c r="W44" t="s">
        <v>366</v>
      </c>
      <c r="AK44" t="s">
        <v>370</v>
      </c>
    </row>
    <row r="45" spans="1:43" x14ac:dyDescent="0.3">
      <c r="B45" t="s">
        <v>342</v>
      </c>
      <c r="C45" t="s">
        <v>353</v>
      </c>
      <c r="D45" t="s">
        <v>344</v>
      </c>
      <c r="E45" t="s">
        <v>336</v>
      </c>
      <c r="F45" t="s">
        <v>358</v>
      </c>
      <c r="G45" t="s">
        <v>361</v>
      </c>
      <c r="X45" t="s">
        <v>342</v>
      </c>
      <c r="Y45" t="s">
        <v>353</v>
      </c>
      <c r="Z45" t="s">
        <v>344</v>
      </c>
      <c r="AA45" t="s">
        <v>336</v>
      </c>
      <c r="AB45" t="s">
        <v>358</v>
      </c>
      <c r="AC45" t="s">
        <v>361</v>
      </c>
      <c r="AL45" t="s">
        <v>342</v>
      </c>
      <c r="AM45" t="s">
        <v>353</v>
      </c>
      <c r="AN45" t="s">
        <v>344</v>
      </c>
      <c r="AO45" t="s">
        <v>336</v>
      </c>
      <c r="AP45" t="s">
        <v>358</v>
      </c>
      <c r="AQ45" t="s">
        <v>361</v>
      </c>
    </row>
    <row r="46" spans="1:43" x14ac:dyDescent="0.3">
      <c r="B46" t="s">
        <v>326</v>
      </c>
      <c r="C46" s="460">
        <v>0.5</v>
      </c>
      <c r="D46">
        <v>4.33</v>
      </c>
      <c r="E46">
        <v>20</v>
      </c>
      <c r="F46">
        <v>-8.5299999999999994</v>
      </c>
      <c r="G46">
        <v>9.5299999999999994</v>
      </c>
      <c r="X46" t="s">
        <v>326</v>
      </c>
      <c r="Y46" s="460">
        <v>4.24</v>
      </c>
      <c r="Z46">
        <v>2.4300000000000002</v>
      </c>
      <c r="AA46">
        <v>20</v>
      </c>
      <c r="AB46">
        <v>-0.82099999999999995</v>
      </c>
      <c r="AC46">
        <v>9.3000000000000007</v>
      </c>
      <c r="AL46" t="s">
        <v>326</v>
      </c>
      <c r="AM46" s="460">
        <v>30.4</v>
      </c>
      <c r="AN46">
        <v>17.399999999999999</v>
      </c>
      <c r="AO46">
        <v>20</v>
      </c>
      <c r="AP46">
        <v>-5.89</v>
      </c>
      <c r="AQ46">
        <v>66.8</v>
      </c>
    </row>
    <row r="47" spans="1:43" x14ac:dyDescent="0.3">
      <c r="B47" t="s">
        <v>327</v>
      </c>
      <c r="C47" s="460">
        <v>1.17</v>
      </c>
      <c r="D47">
        <v>4.33</v>
      </c>
      <c r="E47">
        <v>20</v>
      </c>
      <c r="F47">
        <v>-7.86</v>
      </c>
      <c r="G47">
        <v>10.19</v>
      </c>
      <c r="X47" t="s">
        <v>327</v>
      </c>
      <c r="Y47" s="460">
        <v>2.6</v>
      </c>
      <c r="Z47">
        <v>2.4300000000000002</v>
      </c>
      <c r="AA47">
        <v>20</v>
      </c>
      <c r="AB47">
        <v>-2.464</v>
      </c>
      <c r="AC47">
        <v>7.66</v>
      </c>
      <c r="AL47" t="s">
        <v>327</v>
      </c>
      <c r="AM47" s="460">
        <v>18.600000000000001</v>
      </c>
      <c r="AN47">
        <v>17.399999999999999</v>
      </c>
      <c r="AO47">
        <v>20</v>
      </c>
      <c r="AP47">
        <v>-17.68</v>
      </c>
      <c r="AQ47">
        <v>55</v>
      </c>
    </row>
    <row r="48" spans="1:43" x14ac:dyDescent="0.3">
      <c r="B48" t="s">
        <v>328</v>
      </c>
      <c r="C48" s="460">
        <v>2.67</v>
      </c>
      <c r="D48">
        <v>4.33</v>
      </c>
      <c r="E48">
        <v>20</v>
      </c>
      <c r="F48">
        <v>-6.36</v>
      </c>
      <c r="G48">
        <v>11.69</v>
      </c>
      <c r="X48" t="s">
        <v>328</v>
      </c>
      <c r="Y48" s="460">
        <v>3.15</v>
      </c>
      <c r="Z48">
        <v>2.4300000000000002</v>
      </c>
      <c r="AA48">
        <v>20</v>
      </c>
      <c r="AB48">
        <v>-1.909</v>
      </c>
      <c r="AC48">
        <v>8.2200000000000006</v>
      </c>
      <c r="AL48" t="s">
        <v>328</v>
      </c>
      <c r="AM48" s="460">
        <v>22.6</v>
      </c>
      <c r="AN48">
        <v>17.399999999999999</v>
      </c>
      <c r="AO48">
        <v>20</v>
      </c>
      <c r="AP48">
        <v>-13.7</v>
      </c>
      <c r="AQ48">
        <v>58.9</v>
      </c>
    </row>
    <row r="49" spans="1:43" x14ac:dyDescent="0.3">
      <c r="B49" t="s">
        <v>329</v>
      </c>
      <c r="C49" s="460">
        <v>3.33</v>
      </c>
      <c r="D49">
        <v>4.33</v>
      </c>
      <c r="E49">
        <v>20</v>
      </c>
      <c r="F49">
        <v>-5.69</v>
      </c>
      <c r="G49">
        <v>12.36</v>
      </c>
      <c r="X49" t="s">
        <v>329</v>
      </c>
      <c r="Y49" s="460">
        <v>5.46</v>
      </c>
      <c r="Z49">
        <v>2.4300000000000002</v>
      </c>
      <c r="AA49">
        <v>20</v>
      </c>
      <c r="AB49">
        <v>0.39800000000000002</v>
      </c>
      <c r="AC49">
        <v>10.52</v>
      </c>
      <c r="AL49" t="s">
        <v>329</v>
      </c>
      <c r="AM49" s="460">
        <v>39.200000000000003</v>
      </c>
      <c r="AN49">
        <v>17.399999999999999</v>
      </c>
      <c r="AO49">
        <v>20</v>
      </c>
      <c r="AP49">
        <v>2.85</v>
      </c>
      <c r="AQ49">
        <v>75.5</v>
      </c>
    </row>
    <row r="50" spans="1:43" x14ac:dyDescent="0.3">
      <c r="C50" s="460"/>
    </row>
    <row r="51" spans="1:43" x14ac:dyDescent="0.3">
      <c r="A51" s="653" t="s">
        <v>384</v>
      </c>
    </row>
    <row r="52" spans="1:43" x14ac:dyDescent="0.3">
      <c r="B52" t="s">
        <v>342</v>
      </c>
      <c r="C52" t="s">
        <v>385</v>
      </c>
      <c r="D52" t="s">
        <v>352</v>
      </c>
    </row>
    <row r="53" spans="1:43" x14ac:dyDescent="0.3">
      <c r="B53" t="s">
        <v>326</v>
      </c>
      <c r="C53" s="460">
        <v>-1.8</v>
      </c>
      <c r="D53" s="460">
        <v>1.7888539999999999</v>
      </c>
    </row>
    <row r="54" spans="1:43" x14ac:dyDescent="0.3">
      <c r="B54" t="s">
        <v>327</v>
      </c>
      <c r="C54" s="460">
        <v>-5</v>
      </c>
      <c r="D54" s="460">
        <v>5.7271280000000004</v>
      </c>
    </row>
    <row r="55" spans="1:43" x14ac:dyDescent="0.3">
      <c r="B55" t="s">
        <v>328</v>
      </c>
      <c r="C55" s="460">
        <v>-3.1666669999999999</v>
      </c>
      <c r="D55" s="460">
        <v>10.925504999999999</v>
      </c>
    </row>
    <row r="56" spans="1:43" x14ac:dyDescent="0.3">
      <c r="B56" t="s">
        <v>329</v>
      </c>
      <c r="C56" s="460">
        <v>2.5</v>
      </c>
      <c r="D56" s="460">
        <v>5.468089</v>
      </c>
    </row>
    <row r="58" spans="1:43" x14ac:dyDescent="0.3">
      <c r="B58" t="s">
        <v>342</v>
      </c>
      <c r="C58" t="s">
        <v>353</v>
      </c>
      <c r="D58" t="s">
        <v>344</v>
      </c>
      <c r="E58" t="s">
        <v>336</v>
      </c>
      <c r="F58" t="s">
        <v>358</v>
      </c>
      <c r="G58" t="s">
        <v>361</v>
      </c>
    </row>
    <row r="59" spans="1:43" x14ac:dyDescent="0.3">
      <c r="B59" t="s">
        <v>326</v>
      </c>
      <c r="C59">
        <v>-1.8</v>
      </c>
      <c r="D59">
        <v>3.12</v>
      </c>
      <c r="E59">
        <v>19</v>
      </c>
      <c r="F59">
        <v>-8.32</v>
      </c>
      <c r="G59">
        <v>4.7240000000000002</v>
      </c>
    </row>
    <row r="60" spans="1:43" x14ac:dyDescent="0.3">
      <c r="B60" t="s">
        <v>327</v>
      </c>
      <c r="C60">
        <v>-5</v>
      </c>
      <c r="D60">
        <v>2.85</v>
      </c>
      <c r="E60">
        <v>19</v>
      </c>
      <c r="F60">
        <v>-10.96</v>
      </c>
      <c r="G60">
        <v>0.95599999999999996</v>
      </c>
    </row>
    <row r="61" spans="1:43" x14ac:dyDescent="0.3">
      <c r="B61" t="s">
        <v>328</v>
      </c>
      <c r="C61">
        <v>-3.17</v>
      </c>
      <c r="D61">
        <v>2.85</v>
      </c>
      <c r="E61">
        <v>19</v>
      </c>
      <c r="F61">
        <v>-9.1199999999999992</v>
      </c>
      <c r="G61">
        <v>2.7890000000000001</v>
      </c>
    </row>
    <row r="62" spans="1:43" ht="15.75" customHeight="1" x14ac:dyDescent="0.3">
      <c r="B62" t="s">
        <v>329</v>
      </c>
      <c r="C62">
        <v>2.5</v>
      </c>
      <c r="D62">
        <v>2.85</v>
      </c>
      <c r="E62">
        <v>19</v>
      </c>
      <c r="F62">
        <v>-3.46</v>
      </c>
      <c r="G62">
        <v>8.4559999999999995</v>
      </c>
    </row>
    <row r="64" spans="1:43" x14ac:dyDescent="0.3">
      <c r="B64" t="s">
        <v>335</v>
      </c>
      <c r="C64" t="s">
        <v>345</v>
      </c>
      <c r="D64" t="s">
        <v>344</v>
      </c>
      <c r="E64" t="s">
        <v>336</v>
      </c>
      <c r="F64" t="s">
        <v>337</v>
      </c>
      <c r="G64" t="s">
        <v>338</v>
      </c>
    </row>
    <row r="65" spans="1:7" x14ac:dyDescent="0.3">
      <c r="B65" t="s">
        <v>339</v>
      </c>
      <c r="C65">
        <v>4.3</v>
      </c>
      <c r="D65">
        <v>4.22</v>
      </c>
      <c r="E65">
        <v>19</v>
      </c>
      <c r="F65">
        <v>1.0189999999999999</v>
      </c>
      <c r="G65">
        <v>0.3211</v>
      </c>
    </row>
    <row r="66" spans="1:7" x14ac:dyDescent="0.3">
      <c r="B66" t="s">
        <v>340</v>
      </c>
      <c r="C66">
        <v>7.5</v>
      </c>
      <c r="D66">
        <v>4.0199999999999996</v>
      </c>
      <c r="E66">
        <v>19</v>
      </c>
      <c r="F66">
        <v>1.8640000000000001</v>
      </c>
      <c r="G66">
        <v>7.7899999999999997E-2</v>
      </c>
    </row>
    <row r="67" spans="1:7" x14ac:dyDescent="0.3">
      <c r="B67" t="s">
        <v>341</v>
      </c>
      <c r="C67">
        <v>5.67</v>
      </c>
      <c r="D67">
        <v>4.0199999999999996</v>
      </c>
      <c r="E67">
        <v>19</v>
      </c>
      <c r="F67">
        <v>1.4079999999999999</v>
      </c>
      <c r="G67">
        <v>0.17530000000000001</v>
      </c>
    </row>
    <row r="69" spans="1:7" x14ac:dyDescent="0.3">
      <c r="A69" s="653" t="s">
        <v>386</v>
      </c>
    </row>
    <row r="70" spans="1:7" x14ac:dyDescent="0.3">
      <c r="B70" t="s">
        <v>342</v>
      </c>
      <c r="C70" t="s">
        <v>343</v>
      </c>
      <c r="D70" t="s">
        <v>352</v>
      </c>
    </row>
    <row r="71" spans="1:7" x14ac:dyDescent="0.3">
      <c r="B71" t="s">
        <v>326</v>
      </c>
      <c r="C71" s="460">
        <v>-5.6</v>
      </c>
      <c r="D71" s="460">
        <v>7.0922489999999998</v>
      </c>
    </row>
    <row r="72" spans="1:7" x14ac:dyDescent="0.3">
      <c r="B72" t="s">
        <v>327</v>
      </c>
      <c r="C72" s="460">
        <v>-2.6666669999999999</v>
      </c>
      <c r="D72" s="460">
        <v>4.6332129999999996</v>
      </c>
    </row>
    <row r="73" spans="1:7" x14ac:dyDescent="0.3">
      <c r="B73" t="s">
        <v>328</v>
      </c>
      <c r="C73" s="460">
        <v>-3.8333330000000001</v>
      </c>
      <c r="D73" s="460">
        <v>10.245324</v>
      </c>
    </row>
    <row r="74" spans="1:7" x14ac:dyDescent="0.3">
      <c r="B74" t="s">
        <v>329</v>
      </c>
      <c r="C74" s="460">
        <v>6.3333329999999997</v>
      </c>
      <c r="D74" s="460">
        <v>11.430952</v>
      </c>
    </row>
    <row r="76" spans="1:7" x14ac:dyDescent="0.3">
      <c r="B76" t="s">
        <v>342</v>
      </c>
      <c r="C76" t="s">
        <v>353</v>
      </c>
      <c r="D76" t="s">
        <v>344</v>
      </c>
      <c r="E76" t="s">
        <v>336</v>
      </c>
      <c r="F76" t="s">
        <v>358</v>
      </c>
      <c r="G76" t="s">
        <v>361</v>
      </c>
    </row>
    <row r="77" spans="1:7" x14ac:dyDescent="0.3">
      <c r="B77" t="s">
        <v>326</v>
      </c>
      <c r="C77">
        <v>-5.6</v>
      </c>
      <c r="D77">
        <v>3.96</v>
      </c>
      <c r="E77">
        <v>19</v>
      </c>
      <c r="F77">
        <v>-13.88</v>
      </c>
      <c r="G77">
        <v>2.68</v>
      </c>
    </row>
    <row r="78" spans="1:7" x14ac:dyDescent="0.3">
      <c r="B78" t="s">
        <v>327</v>
      </c>
      <c r="C78">
        <v>-2.67</v>
      </c>
      <c r="D78">
        <v>3.61</v>
      </c>
      <c r="E78">
        <v>19</v>
      </c>
      <c r="F78">
        <v>-10.23</v>
      </c>
      <c r="G78">
        <v>4.8899999999999997</v>
      </c>
    </row>
    <row r="79" spans="1:7" x14ac:dyDescent="0.3">
      <c r="B79" t="s">
        <v>328</v>
      </c>
      <c r="C79">
        <v>-3.83</v>
      </c>
      <c r="D79">
        <v>3.61</v>
      </c>
      <c r="E79">
        <v>19</v>
      </c>
      <c r="F79">
        <v>-11.39</v>
      </c>
      <c r="G79">
        <v>3.73</v>
      </c>
    </row>
    <row r="80" spans="1:7" x14ac:dyDescent="0.3">
      <c r="B80" t="s">
        <v>329</v>
      </c>
      <c r="C80">
        <v>6.33</v>
      </c>
      <c r="D80">
        <v>3.61</v>
      </c>
      <c r="E80">
        <v>19</v>
      </c>
      <c r="F80">
        <v>-1.23</v>
      </c>
      <c r="G80">
        <v>13.89</v>
      </c>
    </row>
    <row r="82" spans="1:7" x14ac:dyDescent="0.3">
      <c r="B82" t="s">
        <v>335</v>
      </c>
      <c r="C82" t="s">
        <v>345</v>
      </c>
      <c r="D82" t="s">
        <v>344</v>
      </c>
      <c r="E82" t="s">
        <v>336</v>
      </c>
      <c r="F82" t="s">
        <v>337</v>
      </c>
      <c r="G82" t="s">
        <v>338</v>
      </c>
    </row>
    <row r="83" spans="1:7" x14ac:dyDescent="0.3">
      <c r="B83" t="s">
        <v>339</v>
      </c>
      <c r="C83">
        <v>11.9</v>
      </c>
      <c r="D83">
        <v>5.36</v>
      </c>
      <c r="E83">
        <v>19</v>
      </c>
      <c r="F83">
        <v>2.2280000000000002</v>
      </c>
      <c r="G83">
        <v>3.8199999999999998E-2</v>
      </c>
    </row>
    <row r="84" spans="1:7" x14ac:dyDescent="0.3">
      <c r="B84" t="s">
        <v>340</v>
      </c>
      <c r="C84">
        <v>9</v>
      </c>
      <c r="D84">
        <v>5.1100000000000003</v>
      </c>
      <c r="E84">
        <v>19</v>
      </c>
      <c r="F84">
        <v>1.762</v>
      </c>
      <c r="G84">
        <v>9.4100000000000003E-2</v>
      </c>
    </row>
    <row r="85" spans="1:7" x14ac:dyDescent="0.3">
      <c r="B85" t="s">
        <v>341</v>
      </c>
      <c r="C85">
        <v>10.199999999999999</v>
      </c>
      <c r="D85">
        <v>5.1100000000000003</v>
      </c>
      <c r="E85">
        <v>19</v>
      </c>
      <c r="F85">
        <v>1.9910000000000001</v>
      </c>
      <c r="G85">
        <v>6.1100000000000002E-2</v>
      </c>
    </row>
    <row r="87" spans="1:7" x14ac:dyDescent="0.3">
      <c r="A87" s="653" t="s">
        <v>387</v>
      </c>
    </row>
    <row r="88" spans="1:7" x14ac:dyDescent="0.3">
      <c r="B88" t="s">
        <v>342</v>
      </c>
      <c r="C88" t="s">
        <v>343</v>
      </c>
      <c r="D88" t="s">
        <v>352</v>
      </c>
    </row>
    <row r="89" spans="1:7" x14ac:dyDescent="0.3">
      <c r="B89" t="s">
        <v>326</v>
      </c>
      <c r="C89" s="460">
        <v>-8.1999999999999993</v>
      </c>
      <c r="D89" s="460">
        <v>3.7013509999999998</v>
      </c>
    </row>
    <row r="90" spans="1:7" x14ac:dyDescent="0.3">
      <c r="B90" t="s">
        <v>327</v>
      </c>
      <c r="C90" s="460">
        <v>-1.3333330000000001</v>
      </c>
      <c r="D90" s="460">
        <v>8.2865350000000007</v>
      </c>
    </row>
    <row r="91" spans="1:7" x14ac:dyDescent="0.3">
      <c r="B91" t="s">
        <v>328</v>
      </c>
      <c r="C91" s="460">
        <v>-4.8333329999999997</v>
      </c>
      <c r="D91" s="460">
        <v>8.7044049999999995</v>
      </c>
    </row>
    <row r="92" spans="1:7" x14ac:dyDescent="0.3">
      <c r="B92" t="s">
        <v>329</v>
      </c>
      <c r="C92" s="460">
        <v>0.5</v>
      </c>
      <c r="D92" s="460">
        <v>8.0436309999999995</v>
      </c>
    </row>
    <row r="94" spans="1:7" x14ac:dyDescent="0.3">
      <c r="B94" t="s">
        <v>342</v>
      </c>
      <c r="C94" t="s">
        <v>353</v>
      </c>
      <c r="D94" t="s">
        <v>344</v>
      </c>
      <c r="E94" t="s">
        <v>336</v>
      </c>
      <c r="F94" t="s">
        <v>358</v>
      </c>
      <c r="G94" t="s">
        <v>361</v>
      </c>
    </row>
    <row r="95" spans="1:7" x14ac:dyDescent="0.3">
      <c r="B95" t="s">
        <v>326</v>
      </c>
      <c r="C95">
        <v>-8.1999999999999993</v>
      </c>
      <c r="D95">
        <v>3.4</v>
      </c>
      <c r="E95">
        <v>19</v>
      </c>
      <c r="F95">
        <v>-15.32</v>
      </c>
      <c r="G95">
        <v>-1.08</v>
      </c>
    </row>
    <row r="96" spans="1:7" x14ac:dyDescent="0.3">
      <c r="B96" t="s">
        <v>327</v>
      </c>
      <c r="C96">
        <v>-1.33</v>
      </c>
      <c r="D96">
        <v>3.11</v>
      </c>
      <c r="E96">
        <v>19</v>
      </c>
      <c r="F96">
        <v>-7.84</v>
      </c>
      <c r="G96">
        <v>5.17</v>
      </c>
    </row>
    <row r="97" spans="2:7" x14ac:dyDescent="0.3">
      <c r="B97" t="s">
        <v>328</v>
      </c>
      <c r="C97">
        <v>-4.83</v>
      </c>
      <c r="D97">
        <v>3.11</v>
      </c>
      <c r="E97">
        <v>19</v>
      </c>
      <c r="F97">
        <v>-11.34</v>
      </c>
      <c r="G97">
        <v>1.67</v>
      </c>
    </row>
    <row r="98" spans="2:7" x14ac:dyDescent="0.3">
      <c r="B98" t="s">
        <v>329</v>
      </c>
      <c r="C98">
        <v>0.5</v>
      </c>
      <c r="D98">
        <v>3.11</v>
      </c>
      <c r="E98">
        <v>19</v>
      </c>
      <c r="F98">
        <v>-6</v>
      </c>
      <c r="G98">
        <v>7</v>
      </c>
    </row>
    <row r="101" spans="2:7" x14ac:dyDescent="0.3">
      <c r="B101" t="s">
        <v>335</v>
      </c>
      <c r="C101" t="s">
        <v>345</v>
      </c>
      <c r="D101" t="s">
        <v>344</v>
      </c>
      <c r="E101" t="s">
        <v>336</v>
      </c>
      <c r="F101" t="s">
        <v>337</v>
      </c>
      <c r="G101" t="s">
        <v>338</v>
      </c>
    </row>
    <row r="102" spans="2:7" x14ac:dyDescent="0.3">
      <c r="B102" t="s">
        <v>339</v>
      </c>
      <c r="C102">
        <v>8.6999999999999993</v>
      </c>
      <c r="D102">
        <v>4.6100000000000003</v>
      </c>
      <c r="E102">
        <v>19</v>
      </c>
      <c r="F102">
        <v>1.8879999999999999</v>
      </c>
      <c r="G102">
        <v>7.4399999999999994E-2</v>
      </c>
    </row>
    <row r="103" spans="2:7" x14ac:dyDescent="0.3">
      <c r="B103" t="s">
        <v>340</v>
      </c>
      <c r="C103">
        <v>1.83</v>
      </c>
      <c r="D103">
        <v>4.3899999999999997</v>
      </c>
      <c r="E103">
        <v>19</v>
      </c>
      <c r="F103">
        <v>0.41699999999999998</v>
      </c>
      <c r="G103">
        <v>0.68120000000000003</v>
      </c>
    </row>
    <row r="104" spans="2:7" x14ac:dyDescent="0.3">
      <c r="B104" t="s">
        <v>341</v>
      </c>
      <c r="C104">
        <v>5.33</v>
      </c>
      <c r="D104">
        <v>4.3899999999999997</v>
      </c>
      <c r="E104">
        <v>19</v>
      </c>
      <c r="F104">
        <v>1.214</v>
      </c>
      <c r="G104">
        <v>0.2397</v>
      </c>
    </row>
  </sheetData>
  <mergeCells count="9">
    <mergeCell ref="BB1:BE1"/>
    <mergeCell ref="W29:Y29"/>
    <mergeCell ref="AK29:AM29"/>
    <mergeCell ref="C1:E1"/>
    <mergeCell ref="W1:Y1"/>
    <mergeCell ref="AM1:AO1"/>
    <mergeCell ref="AU1:AX1"/>
    <mergeCell ref="AD1:AF1"/>
    <mergeCell ref="J1:L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C03E-DA02-4633-B56F-7142A0B6FFF1}">
  <dimension ref="A1:BL39"/>
  <sheetViews>
    <sheetView tabSelected="1" topLeftCell="AE1" zoomScale="80" zoomScaleNormal="80" workbookViewId="0">
      <selection activeCell="AE41" sqref="A41:XFD94"/>
    </sheetView>
  </sheetViews>
  <sheetFormatPr defaultRowHeight="16.5" outlineLevelCol="1" x14ac:dyDescent="0.3"/>
  <cols>
    <col min="1" max="1" width="20.375" customWidth="1"/>
    <col min="3" max="30" width="9" hidden="1" customWidth="1" outlineLevel="1"/>
    <col min="31" max="31" width="9" collapsed="1"/>
    <col min="39" max="39" width="15.125" customWidth="1"/>
    <col min="45" max="45" width="9" customWidth="1"/>
    <col min="48" max="48" width="17.25" customWidth="1"/>
    <col min="50" max="50" width="13.75" customWidth="1"/>
    <col min="57" max="57" width="9.125" customWidth="1"/>
  </cols>
  <sheetData>
    <row r="1" spans="1:64" x14ac:dyDescent="0.3">
      <c r="AE1" s="599" t="s">
        <v>319</v>
      </c>
      <c r="AF1" s="599"/>
      <c r="AG1" s="599"/>
      <c r="AL1" s="600" t="s">
        <v>320</v>
      </c>
      <c r="AM1" s="600"/>
      <c r="AN1" s="600"/>
      <c r="AX1" s="600" t="s">
        <v>323</v>
      </c>
      <c r="AY1" s="600"/>
      <c r="AZ1" s="600"/>
      <c r="BF1" s="605" t="s">
        <v>324</v>
      </c>
      <c r="BG1" s="606"/>
      <c r="BH1" s="606"/>
      <c r="BI1" s="607"/>
    </row>
    <row r="2" spans="1:64" ht="17.25" thickBot="1" x14ac:dyDescent="0.35">
      <c r="BF2" s="1">
        <v>0</v>
      </c>
      <c r="BG2" s="1">
        <v>14</v>
      </c>
      <c r="BH2" s="1">
        <v>28</v>
      </c>
      <c r="BI2" s="1">
        <v>31</v>
      </c>
      <c r="BJ2" s="1">
        <v>36</v>
      </c>
      <c r="BK2" s="1">
        <v>43</v>
      </c>
      <c r="BL2" s="1">
        <v>57</v>
      </c>
    </row>
    <row r="3" spans="1:64" ht="25.5" x14ac:dyDescent="0.3">
      <c r="A3" s="280" t="s">
        <v>201</v>
      </c>
      <c r="B3" s="280" t="s">
        <v>240</v>
      </c>
      <c r="C3" s="280" t="s">
        <v>241</v>
      </c>
      <c r="D3" s="280" t="s">
        <v>242</v>
      </c>
      <c r="E3" s="281" t="s">
        <v>243</v>
      </c>
      <c r="F3" s="281" t="s">
        <v>244</v>
      </c>
      <c r="G3" s="281" t="s">
        <v>245</v>
      </c>
      <c r="H3" s="282" t="s">
        <v>246</v>
      </c>
      <c r="I3" s="282" t="s">
        <v>247</v>
      </c>
      <c r="J3" s="282" t="s">
        <v>248</v>
      </c>
      <c r="K3" s="283" t="s">
        <v>249</v>
      </c>
      <c r="L3" s="281" t="s">
        <v>250</v>
      </c>
      <c r="M3" s="281" t="s">
        <v>251</v>
      </c>
      <c r="N3" s="281" t="s">
        <v>252</v>
      </c>
      <c r="O3" s="284" t="s">
        <v>253</v>
      </c>
      <c r="P3" s="284" t="s">
        <v>254</v>
      </c>
      <c r="Q3" s="284" t="s">
        <v>255</v>
      </c>
      <c r="R3" s="284" t="s">
        <v>256</v>
      </c>
      <c r="S3" s="284" t="s">
        <v>257</v>
      </c>
      <c r="T3" s="284" t="s">
        <v>258</v>
      </c>
      <c r="U3" s="284" t="s">
        <v>259</v>
      </c>
      <c r="V3" s="284" t="s">
        <v>260</v>
      </c>
      <c r="W3" s="285" t="s">
        <v>261</v>
      </c>
      <c r="X3" s="285" t="s">
        <v>262</v>
      </c>
      <c r="Y3" s="285" t="s">
        <v>263</v>
      </c>
      <c r="Z3" s="285" t="s">
        <v>264</v>
      </c>
      <c r="AA3" s="285" t="s">
        <v>265</v>
      </c>
      <c r="AB3" s="285" t="s">
        <v>266</v>
      </c>
      <c r="AC3" s="285" t="s">
        <v>267</v>
      </c>
      <c r="AD3" s="299" t="s">
        <v>268</v>
      </c>
      <c r="AE3" s="305" t="s">
        <v>269</v>
      </c>
      <c r="AF3" s="306" t="s">
        <v>270</v>
      </c>
      <c r="AG3" s="306" t="s">
        <v>271</v>
      </c>
      <c r="AH3" s="306" t="s">
        <v>272</v>
      </c>
      <c r="AI3" s="306" t="s">
        <v>273</v>
      </c>
      <c r="AJ3" s="306" t="s">
        <v>274</v>
      </c>
      <c r="AK3" s="307" t="s">
        <v>275</v>
      </c>
      <c r="AL3" s="323" t="s">
        <v>276</v>
      </c>
      <c r="AM3" s="324" t="s">
        <v>277</v>
      </c>
      <c r="AN3" s="324" t="s">
        <v>278</v>
      </c>
      <c r="AO3" s="324" t="s">
        <v>279</v>
      </c>
      <c r="AP3" s="324" t="s">
        <v>280</v>
      </c>
      <c r="AQ3" s="324" t="s">
        <v>281</v>
      </c>
      <c r="AR3" s="325" t="s">
        <v>282</v>
      </c>
      <c r="AV3" s="280" t="s">
        <v>201</v>
      </c>
      <c r="AW3" s="280" t="s">
        <v>240</v>
      </c>
      <c r="AX3" s="323" t="s">
        <v>276</v>
      </c>
      <c r="AY3" s="324" t="s">
        <v>277</v>
      </c>
      <c r="AZ3" s="324" t="s">
        <v>278</v>
      </c>
      <c r="BA3" s="324" t="s">
        <v>279</v>
      </c>
      <c r="BB3" s="324" t="s">
        <v>280</v>
      </c>
      <c r="BC3" s="324" t="s">
        <v>281</v>
      </c>
      <c r="BD3" s="325" t="s">
        <v>282</v>
      </c>
      <c r="BF3" s="323" t="s">
        <v>276</v>
      </c>
      <c r="BG3" s="324" t="s">
        <v>277</v>
      </c>
      <c r="BH3" s="324" t="s">
        <v>278</v>
      </c>
      <c r="BI3" s="324" t="s">
        <v>279</v>
      </c>
      <c r="BJ3" s="324" t="s">
        <v>280</v>
      </c>
      <c r="BK3" s="324" t="s">
        <v>281</v>
      </c>
      <c r="BL3" s="325" t="s">
        <v>282</v>
      </c>
    </row>
    <row r="4" spans="1:64" x14ac:dyDescent="0.3">
      <c r="A4" s="234" t="s">
        <v>317</v>
      </c>
      <c r="B4" s="234" t="s">
        <v>284</v>
      </c>
      <c r="C4" s="254" t="s">
        <v>285</v>
      </c>
      <c r="D4" s="254">
        <v>32</v>
      </c>
      <c r="E4" s="286">
        <v>170.9</v>
      </c>
      <c r="F4" s="286">
        <v>73.099999999999994</v>
      </c>
      <c r="G4" s="286">
        <v>25.03</v>
      </c>
      <c r="H4" s="287">
        <v>91</v>
      </c>
      <c r="I4" s="286">
        <v>94</v>
      </c>
      <c r="J4" s="286">
        <v>104</v>
      </c>
      <c r="K4" s="262">
        <f t="shared" ref="K4:K9" si="0">I4/J4</f>
        <v>0.90384615384615385</v>
      </c>
      <c r="L4" s="286">
        <v>4.9000000000000004</v>
      </c>
      <c r="M4" s="286">
        <v>4.8</v>
      </c>
      <c r="N4" s="286">
        <v>4.8</v>
      </c>
      <c r="O4" s="184">
        <v>73.099999999999994</v>
      </c>
      <c r="P4" s="184">
        <v>72.099999999999994</v>
      </c>
      <c r="Q4" s="184">
        <v>72.400000000000006</v>
      </c>
      <c r="R4" s="184">
        <v>71.099999999999994</v>
      </c>
      <c r="S4" s="184">
        <v>71.099999999999994</v>
      </c>
      <c r="T4" s="184">
        <v>71.900000000000006</v>
      </c>
      <c r="U4" s="288">
        <v>71.900000000000006</v>
      </c>
      <c r="V4" s="216">
        <v>72.599999999999994</v>
      </c>
      <c r="W4" s="235">
        <v>25.03</v>
      </c>
      <c r="X4" s="235">
        <v>24.69</v>
      </c>
      <c r="Y4" s="235">
        <v>24.79</v>
      </c>
      <c r="Z4" s="235">
        <v>24.34</v>
      </c>
      <c r="AA4" s="235">
        <v>24.34</v>
      </c>
      <c r="AB4" s="235">
        <v>24.62</v>
      </c>
      <c r="AC4" s="235">
        <v>24.62</v>
      </c>
      <c r="AD4" s="300">
        <v>24.86</v>
      </c>
      <c r="AE4" s="308">
        <v>86</v>
      </c>
      <c r="AF4" s="236">
        <v>85</v>
      </c>
      <c r="AG4" s="236">
        <v>78</v>
      </c>
      <c r="AH4" s="236">
        <v>83</v>
      </c>
      <c r="AI4" s="236">
        <v>82</v>
      </c>
      <c r="AJ4" s="236">
        <v>84</v>
      </c>
      <c r="AK4" s="309">
        <v>81</v>
      </c>
      <c r="AL4" s="461">
        <v>9.66</v>
      </c>
      <c r="AM4" s="274">
        <v>15.2</v>
      </c>
      <c r="AN4" s="274">
        <v>4.33</v>
      </c>
      <c r="AO4" s="274">
        <v>5.17</v>
      </c>
      <c r="AP4" s="274">
        <v>26.9</v>
      </c>
      <c r="AQ4" s="274">
        <v>8.67</v>
      </c>
      <c r="AR4" s="462">
        <v>8.24</v>
      </c>
      <c r="AV4" s="234" t="s">
        <v>317</v>
      </c>
      <c r="AW4" s="234" t="s">
        <v>284</v>
      </c>
      <c r="AX4" s="326">
        <f t="shared" ref="AX4:BD8" si="1">AL4*7.175</f>
        <v>69.310500000000005</v>
      </c>
      <c r="AY4" s="237">
        <f t="shared" si="1"/>
        <v>109.05999999999999</v>
      </c>
      <c r="AZ4" s="237">
        <f t="shared" si="1"/>
        <v>31.06775</v>
      </c>
      <c r="BA4" s="237">
        <f t="shared" si="1"/>
        <v>37.094749999999998</v>
      </c>
      <c r="BB4" s="237">
        <f t="shared" si="1"/>
        <v>193.00749999999999</v>
      </c>
      <c r="BC4" s="237">
        <f t="shared" si="1"/>
        <v>62.207249999999995</v>
      </c>
      <c r="BD4" s="327">
        <f t="shared" si="1"/>
        <v>59.122</v>
      </c>
      <c r="BF4" s="326">
        <f>AX4-$AX$4</f>
        <v>0</v>
      </c>
      <c r="BG4" s="237">
        <f>AY4-$AX$4</f>
        <v>39.749499999999983</v>
      </c>
      <c r="BH4" s="237">
        <f t="shared" ref="BH4:BL4" si="2">AZ4-$AX$4</f>
        <v>-38.242750000000001</v>
      </c>
      <c r="BI4" s="237">
        <f>BA4-$AX$4</f>
        <v>-32.215750000000007</v>
      </c>
      <c r="BJ4" s="237">
        <f t="shared" si="2"/>
        <v>123.69699999999999</v>
      </c>
      <c r="BK4" s="237">
        <f t="shared" si="2"/>
        <v>-7.1032500000000098</v>
      </c>
      <c r="BL4" s="327">
        <f t="shared" si="2"/>
        <v>-10.188500000000005</v>
      </c>
    </row>
    <row r="5" spans="1:64" x14ac:dyDescent="0.3">
      <c r="A5" s="234" t="s">
        <v>317</v>
      </c>
      <c r="B5" s="234" t="s">
        <v>286</v>
      </c>
      <c r="C5" s="254" t="s">
        <v>285</v>
      </c>
      <c r="D5" s="254">
        <v>32</v>
      </c>
      <c r="E5" s="286">
        <v>170.9</v>
      </c>
      <c r="F5" s="286">
        <v>80</v>
      </c>
      <c r="G5" s="286">
        <v>27.39</v>
      </c>
      <c r="H5" s="287">
        <v>92</v>
      </c>
      <c r="I5" s="286">
        <v>97.5</v>
      </c>
      <c r="J5" s="286">
        <v>105.5</v>
      </c>
      <c r="K5" s="262">
        <f t="shared" si="0"/>
        <v>0.92417061611374407</v>
      </c>
      <c r="L5" s="286">
        <v>5</v>
      </c>
      <c r="M5" s="286">
        <v>5</v>
      </c>
      <c r="N5" s="286">
        <v>5</v>
      </c>
      <c r="O5" s="184">
        <v>80</v>
      </c>
      <c r="P5" s="184">
        <v>79.599999999999994</v>
      </c>
      <c r="Q5" s="184">
        <v>80.3</v>
      </c>
      <c r="R5" s="184">
        <v>79.2</v>
      </c>
      <c r="S5" s="184">
        <v>79.599999999999994</v>
      </c>
      <c r="T5" s="184">
        <v>79</v>
      </c>
      <c r="U5" s="288">
        <v>79</v>
      </c>
      <c r="V5" s="216">
        <v>81.2</v>
      </c>
      <c r="W5" s="238">
        <v>27.39</v>
      </c>
      <c r="X5" s="238">
        <v>27.25</v>
      </c>
      <c r="Y5" s="238">
        <v>27.49</v>
      </c>
      <c r="Z5" s="238">
        <v>27.12</v>
      </c>
      <c r="AA5" s="238">
        <v>27.25</v>
      </c>
      <c r="AB5" s="238">
        <v>27.05</v>
      </c>
      <c r="AC5" s="235">
        <v>27.05</v>
      </c>
      <c r="AD5" s="300">
        <v>27.8</v>
      </c>
      <c r="AE5" s="310">
        <v>81</v>
      </c>
      <c r="AF5" s="239">
        <v>81</v>
      </c>
      <c r="AG5" s="239">
        <v>76</v>
      </c>
      <c r="AH5" s="239">
        <v>81</v>
      </c>
      <c r="AI5" s="239">
        <v>75</v>
      </c>
      <c r="AJ5" s="239">
        <v>80</v>
      </c>
      <c r="AK5" s="311">
        <v>79</v>
      </c>
      <c r="AL5" s="461">
        <v>5.27</v>
      </c>
      <c r="AM5" s="274">
        <v>15</v>
      </c>
      <c r="AN5" s="274">
        <v>7.25</v>
      </c>
      <c r="AO5" s="274">
        <v>12.5</v>
      </c>
      <c r="AP5" s="274">
        <v>8.98</v>
      </c>
      <c r="AQ5" s="274">
        <v>13.7</v>
      </c>
      <c r="AR5" s="462">
        <v>6.58</v>
      </c>
      <c r="AV5" s="234" t="s">
        <v>317</v>
      </c>
      <c r="AW5" s="234" t="s">
        <v>286</v>
      </c>
      <c r="AX5" s="326">
        <f t="shared" si="1"/>
        <v>37.812249999999999</v>
      </c>
      <c r="AY5" s="237">
        <f t="shared" si="1"/>
        <v>107.625</v>
      </c>
      <c r="AZ5" s="237">
        <f t="shared" si="1"/>
        <v>52.018749999999997</v>
      </c>
      <c r="BA5" s="237">
        <f t="shared" si="1"/>
        <v>89.6875</v>
      </c>
      <c r="BB5" s="237">
        <f t="shared" si="1"/>
        <v>64.4315</v>
      </c>
      <c r="BC5" s="237">
        <f t="shared" si="1"/>
        <v>98.297499999999999</v>
      </c>
      <c r="BD5" s="327">
        <f t="shared" si="1"/>
        <v>47.211500000000001</v>
      </c>
      <c r="BF5" s="326">
        <f>AX5-$AX$5</f>
        <v>0</v>
      </c>
      <c r="BG5" s="237">
        <f t="shared" ref="BG5:BL5" si="3">AY5-$AX$5</f>
        <v>69.812749999999994</v>
      </c>
      <c r="BH5" s="237">
        <f t="shared" si="3"/>
        <v>14.206499999999998</v>
      </c>
      <c r="BI5" s="237">
        <f t="shared" si="3"/>
        <v>51.875250000000001</v>
      </c>
      <c r="BJ5" s="237">
        <f t="shared" si="3"/>
        <v>26.619250000000001</v>
      </c>
      <c r="BK5" s="237">
        <f t="shared" si="3"/>
        <v>60.485250000000001</v>
      </c>
      <c r="BL5" s="327">
        <f t="shared" si="3"/>
        <v>9.3992500000000021</v>
      </c>
    </row>
    <row r="6" spans="1:64" x14ac:dyDescent="0.3">
      <c r="A6" s="234" t="s">
        <v>317</v>
      </c>
      <c r="B6" s="234" t="s">
        <v>289</v>
      </c>
      <c r="C6" s="254" t="s">
        <v>285</v>
      </c>
      <c r="D6" s="254">
        <v>26</v>
      </c>
      <c r="E6" s="286">
        <v>172.6</v>
      </c>
      <c r="F6" s="286">
        <v>76.099999999999994</v>
      </c>
      <c r="G6" s="286">
        <v>25.54</v>
      </c>
      <c r="H6" s="287">
        <v>91</v>
      </c>
      <c r="I6" s="286">
        <v>81.5</v>
      </c>
      <c r="J6" s="286">
        <v>100</v>
      </c>
      <c r="K6" s="262">
        <f t="shared" si="0"/>
        <v>0.81499999999999995</v>
      </c>
      <c r="L6" s="286">
        <v>5.2</v>
      </c>
      <c r="M6" s="286">
        <v>5.0999999999999996</v>
      </c>
      <c r="N6" s="286">
        <v>5.0999999999999996</v>
      </c>
      <c r="O6" s="184">
        <v>76.099999999999994</v>
      </c>
      <c r="P6" s="184">
        <v>75.7</v>
      </c>
      <c r="Q6" s="184">
        <v>76.099999999999994</v>
      </c>
      <c r="R6" s="184">
        <v>73.2</v>
      </c>
      <c r="S6" s="184">
        <v>72.599999999999994</v>
      </c>
      <c r="T6" s="184">
        <v>72.8</v>
      </c>
      <c r="U6" s="288">
        <v>72.8</v>
      </c>
      <c r="V6" s="216">
        <v>73.3</v>
      </c>
      <c r="W6" s="238">
        <v>25.54</v>
      </c>
      <c r="X6" s="238">
        <v>25.41</v>
      </c>
      <c r="Y6" s="238">
        <v>25.54</v>
      </c>
      <c r="Z6" s="238">
        <v>24.57</v>
      </c>
      <c r="AA6" s="238">
        <v>24.37</v>
      </c>
      <c r="AB6" s="238">
        <v>24.44</v>
      </c>
      <c r="AC6" s="235">
        <v>24.44</v>
      </c>
      <c r="AD6" s="300">
        <v>24.6</v>
      </c>
      <c r="AE6" s="310">
        <v>81</v>
      </c>
      <c r="AF6" s="239">
        <v>89</v>
      </c>
      <c r="AG6" s="239">
        <v>82</v>
      </c>
      <c r="AH6" s="239">
        <v>79</v>
      </c>
      <c r="AI6" s="239">
        <v>74</v>
      </c>
      <c r="AJ6" s="239">
        <v>79</v>
      </c>
      <c r="AK6" s="311">
        <v>84</v>
      </c>
      <c r="AL6" s="461">
        <v>4.1100000000000003</v>
      </c>
      <c r="AM6" s="274">
        <v>10.5</v>
      </c>
      <c r="AN6" s="274">
        <v>3.05</v>
      </c>
      <c r="AO6" s="274">
        <v>5.16</v>
      </c>
      <c r="AP6" s="274">
        <v>3.52</v>
      </c>
      <c r="AQ6" s="274">
        <v>10.199999999999999</v>
      </c>
      <c r="AR6" s="462">
        <v>5.22</v>
      </c>
      <c r="AV6" s="234" t="s">
        <v>317</v>
      </c>
      <c r="AW6" s="234" t="s">
        <v>289</v>
      </c>
      <c r="AX6" s="326">
        <f t="shared" si="1"/>
        <v>29.489250000000002</v>
      </c>
      <c r="AY6" s="237">
        <f t="shared" si="1"/>
        <v>75.337499999999991</v>
      </c>
      <c r="AZ6" s="237">
        <f t="shared" si="1"/>
        <v>21.883749999999999</v>
      </c>
      <c r="BA6" s="237">
        <f t="shared" si="1"/>
        <v>37.023000000000003</v>
      </c>
      <c r="BB6" s="237">
        <f t="shared" si="1"/>
        <v>25.256</v>
      </c>
      <c r="BC6" s="237">
        <f t="shared" si="1"/>
        <v>73.184999999999988</v>
      </c>
      <c r="BD6" s="327">
        <f t="shared" si="1"/>
        <v>37.453499999999998</v>
      </c>
      <c r="BF6" s="326">
        <f>AX6-$AX$6</f>
        <v>0</v>
      </c>
      <c r="BG6" s="237">
        <f t="shared" ref="BG6:BL6" si="4">AY6-$AX$6</f>
        <v>45.848249999999993</v>
      </c>
      <c r="BH6" s="237">
        <f t="shared" si="4"/>
        <v>-7.6055000000000028</v>
      </c>
      <c r="BI6" s="237">
        <f t="shared" si="4"/>
        <v>7.5337500000000013</v>
      </c>
      <c r="BJ6" s="237">
        <f t="shared" si="4"/>
        <v>-4.2332500000000017</v>
      </c>
      <c r="BK6" s="237">
        <f t="shared" si="4"/>
        <v>43.69574999999999</v>
      </c>
      <c r="BL6" s="327">
        <f t="shared" si="4"/>
        <v>7.9642499999999963</v>
      </c>
    </row>
    <row r="7" spans="1:64" x14ac:dyDescent="0.3">
      <c r="A7" s="234" t="s">
        <v>317</v>
      </c>
      <c r="B7" s="234" t="s">
        <v>290</v>
      </c>
      <c r="C7" s="254" t="s">
        <v>291</v>
      </c>
      <c r="D7" s="254">
        <v>41</v>
      </c>
      <c r="E7" s="286">
        <v>165.4</v>
      </c>
      <c r="F7" s="286">
        <v>75</v>
      </c>
      <c r="G7" s="286">
        <v>27.42</v>
      </c>
      <c r="H7" s="287">
        <v>102</v>
      </c>
      <c r="I7" s="286">
        <v>94</v>
      </c>
      <c r="J7" s="286">
        <v>106</v>
      </c>
      <c r="K7" s="262">
        <f t="shared" si="0"/>
        <v>0.8867924528301887</v>
      </c>
      <c r="L7" s="286">
        <v>5.3</v>
      </c>
      <c r="M7" s="286">
        <v>5.5</v>
      </c>
      <c r="N7" s="286">
        <v>5.4</v>
      </c>
      <c r="O7" s="184">
        <v>75</v>
      </c>
      <c r="P7" s="184">
        <v>74.3</v>
      </c>
      <c r="Q7" s="184">
        <v>74.7</v>
      </c>
      <c r="R7" s="184">
        <v>75.3</v>
      </c>
      <c r="S7" s="184">
        <v>75</v>
      </c>
      <c r="T7" s="184">
        <v>75.7</v>
      </c>
      <c r="U7" s="288">
        <v>75.7</v>
      </c>
      <c r="V7" s="216">
        <v>76.7</v>
      </c>
      <c r="W7" s="238">
        <v>27.42</v>
      </c>
      <c r="X7" s="238">
        <v>27.16</v>
      </c>
      <c r="Y7" s="238">
        <v>27.31</v>
      </c>
      <c r="Z7" s="238">
        <v>27.52</v>
      </c>
      <c r="AA7" s="238">
        <v>27.42</v>
      </c>
      <c r="AB7" s="238">
        <v>27.67</v>
      </c>
      <c r="AC7" s="235">
        <v>27.67</v>
      </c>
      <c r="AD7" s="300">
        <v>28.04</v>
      </c>
      <c r="AE7" s="310">
        <v>98</v>
      </c>
      <c r="AF7" s="239">
        <v>90</v>
      </c>
      <c r="AG7" s="239">
        <v>90</v>
      </c>
      <c r="AH7" s="239">
        <v>94</v>
      </c>
      <c r="AI7" s="239">
        <v>85</v>
      </c>
      <c r="AJ7" s="239">
        <v>80</v>
      </c>
      <c r="AK7" s="311">
        <v>82</v>
      </c>
      <c r="AL7" s="461">
        <v>6.64</v>
      </c>
      <c r="AM7" s="274">
        <v>11.4</v>
      </c>
      <c r="AN7" s="274">
        <v>8.7899999999999991</v>
      </c>
      <c r="AO7" s="274">
        <v>17.5</v>
      </c>
      <c r="AP7" s="274">
        <v>9.11</v>
      </c>
      <c r="AQ7" s="274">
        <v>9.17</v>
      </c>
      <c r="AR7" s="462">
        <v>5.5</v>
      </c>
      <c r="AV7" s="234" t="s">
        <v>317</v>
      </c>
      <c r="AW7" s="234" t="s">
        <v>290</v>
      </c>
      <c r="AX7" s="326">
        <f t="shared" si="1"/>
        <v>47.641999999999996</v>
      </c>
      <c r="AY7" s="237">
        <f t="shared" si="1"/>
        <v>81.795000000000002</v>
      </c>
      <c r="AZ7" s="237">
        <f t="shared" si="1"/>
        <v>63.068249999999992</v>
      </c>
      <c r="BA7" s="237">
        <f t="shared" si="1"/>
        <v>125.5625</v>
      </c>
      <c r="BB7" s="237">
        <f t="shared" si="1"/>
        <v>65.364249999999998</v>
      </c>
      <c r="BC7" s="237">
        <f t="shared" si="1"/>
        <v>65.794749999999993</v>
      </c>
      <c r="BD7" s="327">
        <f t="shared" si="1"/>
        <v>39.462499999999999</v>
      </c>
      <c r="BF7" s="326">
        <f>AX7-$AX$7</f>
        <v>0</v>
      </c>
      <c r="BG7" s="237">
        <f t="shared" ref="BG7:BL7" si="5">AY7-$AX$7</f>
        <v>34.153000000000006</v>
      </c>
      <c r="BH7" s="237">
        <f t="shared" si="5"/>
        <v>15.426249999999996</v>
      </c>
      <c r="BI7" s="237">
        <f t="shared" si="5"/>
        <v>77.920500000000004</v>
      </c>
      <c r="BJ7" s="237">
        <f t="shared" si="5"/>
        <v>17.722250000000003</v>
      </c>
      <c r="BK7" s="237">
        <f t="shared" si="5"/>
        <v>18.152749999999997</v>
      </c>
      <c r="BL7" s="327">
        <f t="shared" si="5"/>
        <v>-8.1794999999999973</v>
      </c>
    </row>
    <row r="8" spans="1:64" x14ac:dyDescent="0.3">
      <c r="A8" s="234" t="s">
        <v>317</v>
      </c>
      <c r="B8" s="234" t="s">
        <v>292</v>
      </c>
      <c r="C8" s="254" t="s">
        <v>285</v>
      </c>
      <c r="D8" s="254">
        <v>25</v>
      </c>
      <c r="E8" s="286">
        <v>171.6</v>
      </c>
      <c r="F8" s="286">
        <v>81.900000000000006</v>
      </c>
      <c r="G8" s="286">
        <v>27.81</v>
      </c>
      <c r="H8" s="287">
        <v>84</v>
      </c>
      <c r="I8" s="286">
        <v>92</v>
      </c>
      <c r="J8" s="286">
        <v>104</v>
      </c>
      <c r="K8" s="262">
        <f t="shared" si="0"/>
        <v>0.88461538461538458</v>
      </c>
      <c r="L8" s="286">
        <v>5.3</v>
      </c>
      <c r="M8" s="286">
        <v>5.3</v>
      </c>
      <c r="N8" s="286">
        <v>5.2</v>
      </c>
      <c r="O8" s="184">
        <v>81.900000000000006</v>
      </c>
      <c r="P8" s="184">
        <v>80.5</v>
      </c>
      <c r="Q8" s="184">
        <v>78.900000000000006</v>
      </c>
      <c r="R8" s="184">
        <v>79.3</v>
      </c>
      <c r="S8" s="184">
        <v>79.7</v>
      </c>
      <c r="T8" s="184">
        <v>78.099999999999994</v>
      </c>
      <c r="U8" s="288">
        <v>78.099999999999994</v>
      </c>
      <c r="V8" s="216">
        <v>80.2</v>
      </c>
      <c r="W8" s="238">
        <v>27.81</v>
      </c>
      <c r="X8" s="238">
        <v>27.34</v>
      </c>
      <c r="Y8" s="238">
        <v>26.79</v>
      </c>
      <c r="Z8" s="238">
        <v>26.93</v>
      </c>
      <c r="AA8" s="238">
        <v>27.07</v>
      </c>
      <c r="AB8" s="238">
        <v>26.52</v>
      </c>
      <c r="AC8" s="238">
        <v>26.52</v>
      </c>
      <c r="AD8" s="301">
        <v>27.24</v>
      </c>
      <c r="AE8" s="310">
        <v>83</v>
      </c>
      <c r="AF8" s="239">
        <v>81</v>
      </c>
      <c r="AG8" s="239">
        <v>75</v>
      </c>
      <c r="AH8" s="239">
        <v>83</v>
      </c>
      <c r="AI8" s="239">
        <v>72</v>
      </c>
      <c r="AJ8" s="239">
        <v>78</v>
      </c>
      <c r="AK8" s="311">
        <v>79</v>
      </c>
      <c r="AL8" s="461">
        <v>6.48</v>
      </c>
      <c r="AM8" s="274">
        <v>23.2</v>
      </c>
      <c r="AN8" s="274">
        <v>8.7799999999999994</v>
      </c>
      <c r="AO8" s="274">
        <v>14</v>
      </c>
      <c r="AP8" s="274">
        <v>5.47</v>
      </c>
      <c r="AQ8" s="274">
        <v>8.7899999999999991</v>
      </c>
      <c r="AR8" s="462">
        <v>9.65</v>
      </c>
      <c r="AV8" s="234" t="s">
        <v>317</v>
      </c>
      <c r="AW8" s="234" t="s">
        <v>292</v>
      </c>
      <c r="AX8" s="326">
        <f t="shared" si="1"/>
        <v>46.494</v>
      </c>
      <c r="AY8" s="237">
        <f t="shared" si="1"/>
        <v>166.45999999999998</v>
      </c>
      <c r="AZ8" s="237">
        <f t="shared" si="1"/>
        <v>62.99649999999999</v>
      </c>
      <c r="BA8" s="237">
        <f t="shared" si="1"/>
        <v>100.45</v>
      </c>
      <c r="BB8" s="237">
        <f t="shared" si="1"/>
        <v>39.247249999999994</v>
      </c>
      <c r="BC8" s="237">
        <f t="shared" si="1"/>
        <v>63.068249999999992</v>
      </c>
      <c r="BD8" s="327">
        <f t="shared" si="1"/>
        <v>69.238749999999996</v>
      </c>
      <c r="BF8" s="326">
        <f>AX8-$AX$8</f>
        <v>0</v>
      </c>
      <c r="BG8" s="237">
        <f t="shared" ref="BG8:BL8" si="6">AY8-$AX$8</f>
        <v>119.96599999999998</v>
      </c>
      <c r="BH8" s="237">
        <f t="shared" si="6"/>
        <v>16.502499999999991</v>
      </c>
      <c r="BI8" s="237">
        <f t="shared" si="6"/>
        <v>53.956000000000003</v>
      </c>
      <c r="BJ8" s="237">
        <f t="shared" si="6"/>
        <v>-7.2467500000000058</v>
      </c>
      <c r="BK8" s="237">
        <f t="shared" si="6"/>
        <v>16.574249999999992</v>
      </c>
      <c r="BL8" s="327">
        <f t="shared" si="6"/>
        <v>22.744749999999996</v>
      </c>
    </row>
    <row r="9" spans="1:64" ht="17.25" thickBot="1" x14ac:dyDescent="0.35">
      <c r="A9" s="234" t="s">
        <v>317</v>
      </c>
      <c r="B9" s="328" t="s">
        <v>293</v>
      </c>
      <c r="C9" s="267" t="s">
        <v>285</v>
      </c>
      <c r="D9" s="267">
        <v>26</v>
      </c>
      <c r="E9" s="329">
        <v>171</v>
      </c>
      <c r="F9" s="329">
        <v>79.2</v>
      </c>
      <c r="G9" s="329">
        <v>27.09</v>
      </c>
      <c r="H9" s="330">
        <v>83</v>
      </c>
      <c r="I9" s="329">
        <v>81</v>
      </c>
      <c r="J9" s="329">
        <v>99</v>
      </c>
      <c r="K9" s="264">
        <f t="shared" si="0"/>
        <v>0.81818181818181823</v>
      </c>
      <c r="L9" s="329">
        <v>5.0999999999999996</v>
      </c>
      <c r="M9" s="329">
        <v>5.4</v>
      </c>
      <c r="N9" s="329" t="s">
        <v>294</v>
      </c>
      <c r="O9" s="331">
        <v>79.2</v>
      </c>
      <c r="P9" s="331">
        <v>77.8</v>
      </c>
      <c r="Q9" s="331">
        <v>76.5</v>
      </c>
      <c r="R9" s="332">
        <v>76.8</v>
      </c>
      <c r="S9" s="332">
        <v>76.599999999999994</v>
      </c>
      <c r="T9" s="333"/>
      <c r="U9" s="333"/>
      <c r="V9" s="333"/>
      <c r="W9" s="334">
        <v>27.09</v>
      </c>
      <c r="X9" s="334">
        <v>26.61</v>
      </c>
      <c r="Y9" s="334">
        <v>26.16</v>
      </c>
      <c r="Z9" s="334">
        <v>26.26</v>
      </c>
      <c r="AA9" s="335">
        <v>26.2</v>
      </c>
      <c r="AB9" s="334"/>
      <c r="AC9" s="334"/>
      <c r="AD9" s="336"/>
      <c r="AE9" s="337">
        <v>82</v>
      </c>
      <c r="AF9" s="338">
        <v>81</v>
      </c>
      <c r="AG9" s="338">
        <v>71</v>
      </c>
      <c r="AH9" s="338"/>
      <c r="AI9" s="339"/>
      <c r="AJ9" s="339"/>
      <c r="AK9" s="340">
        <v>109</v>
      </c>
      <c r="AL9" s="463">
        <v>4.9800000000000004</v>
      </c>
      <c r="AM9" s="474">
        <v>10.1</v>
      </c>
      <c r="AN9" s="474">
        <v>6.47</v>
      </c>
      <c r="AO9" s="474"/>
      <c r="AP9" s="474"/>
      <c r="AQ9" s="474"/>
      <c r="AR9" s="464">
        <v>27.4</v>
      </c>
      <c r="AV9" s="234" t="s">
        <v>317</v>
      </c>
      <c r="AW9" s="328" t="s">
        <v>293</v>
      </c>
      <c r="AX9" s="341">
        <f>AL9*7.175</f>
        <v>35.731500000000004</v>
      </c>
      <c r="AY9" s="334">
        <f>AM9*7.175</f>
        <v>72.467500000000001</v>
      </c>
      <c r="AZ9" s="334">
        <f>AN9*7.175</f>
        <v>46.422249999999998</v>
      </c>
      <c r="BA9" s="334"/>
      <c r="BB9" s="334"/>
      <c r="BC9" s="334"/>
      <c r="BD9" s="342">
        <f>AR9*7.175</f>
        <v>196.595</v>
      </c>
      <c r="BF9" s="341">
        <f>AX9-$AX$9</f>
        <v>0</v>
      </c>
      <c r="BG9" s="334">
        <f t="shared" ref="BG9:BL9" si="7">AY9-$AX$9</f>
        <v>36.735999999999997</v>
      </c>
      <c r="BH9" s="334">
        <f t="shared" si="7"/>
        <v>10.690749999999994</v>
      </c>
      <c r="BI9" s="334"/>
      <c r="BJ9" s="334"/>
      <c r="BK9" s="334"/>
      <c r="BL9" s="342">
        <f t="shared" si="7"/>
        <v>160.86349999999999</v>
      </c>
    </row>
    <row r="10" spans="1:64" ht="18.75" customHeight="1" x14ac:dyDescent="0.3">
      <c r="A10" s="294"/>
      <c r="B10" s="345" t="s">
        <v>313</v>
      </c>
      <c r="C10" s="346"/>
      <c r="D10" s="346"/>
      <c r="E10" s="347"/>
      <c r="F10" s="347"/>
      <c r="G10" s="347"/>
      <c r="H10" s="348"/>
      <c r="I10" s="347"/>
      <c r="J10" s="347"/>
      <c r="K10" s="349"/>
      <c r="L10" s="347"/>
      <c r="M10" s="347"/>
      <c r="N10" s="347"/>
      <c r="O10" s="350"/>
      <c r="P10" s="350"/>
      <c r="Q10" s="350"/>
      <c r="R10" s="351"/>
      <c r="S10" s="351"/>
      <c r="T10" s="352"/>
      <c r="U10" s="352"/>
      <c r="V10" s="352"/>
      <c r="W10" s="353"/>
      <c r="X10" s="353"/>
      <c r="Y10" s="353"/>
      <c r="Z10" s="353"/>
      <c r="AA10" s="354"/>
      <c r="AB10" s="353"/>
      <c r="AC10" s="353"/>
      <c r="AD10" s="355"/>
      <c r="AE10" s="356">
        <f>AVERAGE(AE4:AE9)</f>
        <v>85.166666666666671</v>
      </c>
      <c r="AF10" s="357"/>
      <c r="AG10" s="357"/>
      <c r="AH10" s="357"/>
      <c r="AI10" s="358"/>
      <c r="AJ10" s="358"/>
      <c r="AK10" s="359">
        <f>AVERAGE(AK4:AK9)</f>
        <v>85.666666666666671</v>
      </c>
      <c r="AL10" s="478">
        <f>AVERAGE(AL4:AL9)</f>
        <v>6.19</v>
      </c>
      <c r="AM10" s="480">
        <v>43.05</v>
      </c>
      <c r="AN10" s="353" t="s">
        <v>321</v>
      </c>
      <c r="AO10" s="353"/>
      <c r="AP10" s="353"/>
      <c r="AQ10" s="353"/>
      <c r="AR10" s="482">
        <f>AVERAGE(AR4:AR9)</f>
        <v>10.431666666666667</v>
      </c>
      <c r="AS10" s="406">
        <v>71.75</v>
      </c>
      <c r="AT10" s="380" t="s">
        <v>321</v>
      </c>
      <c r="AV10" s="294"/>
      <c r="AW10" s="345" t="s">
        <v>313</v>
      </c>
      <c r="AX10" s="451">
        <f>AVERAGE(AX4:AX9)</f>
        <v>44.413249999999998</v>
      </c>
      <c r="AY10" s="451">
        <f t="shared" ref="AY10:BD10" si="8">AVERAGE(AY4:AY8)</f>
        <v>108.05549999999998</v>
      </c>
      <c r="AZ10" s="451">
        <f t="shared" si="8"/>
        <v>46.207000000000001</v>
      </c>
      <c r="BA10" s="451">
        <f t="shared" si="8"/>
        <v>77.963549999999998</v>
      </c>
      <c r="BB10" s="451">
        <f t="shared" si="8"/>
        <v>77.46129999999998</v>
      </c>
      <c r="BC10" s="451">
        <f t="shared" si="8"/>
        <v>72.510549999999995</v>
      </c>
      <c r="BD10" s="452">
        <f t="shared" si="8"/>
        <v>50.49765</v>
      </c>
      <c r="BF10" s="450">
        <f>AVERAGE(BF4:BF8)</f>
        <v>0</v>
      </c>
      <c r="BG10" s="451">
        <f t="shared" ref="BG10:BL10" si="9">AVERAGE(BG4:BG8)</f>
        <v>61.905899999999995</v>
      </c>
      <c r="BH10" s="451">
        <f>AVERAGE(BH4:BH8)</f>
        <v>5.7399999999996253E-2</v>
      </c>
      <c r="BI10" s="451">
        <f t="shared" si="9"/>
        <v>31.813949999999998</v>
      </c>
      <c r="BJ10" s="451">
        <f t="shared" si="9"/>
        <v>31.311699999999995</v>
      </c>
      <c r="BK10" s="451">
        <f t="shared" si="9"/>
        <v>26.360949999999992</v>
      </c>
      <c r="BL10" s="452">
        <f t="shared" si="9"/>
        <v>4.3480499999999989</v>
      </c>
    </row>
    <row r="11" spans="1:64" ht="17.25" thickBot="1" x14ac:dyDescent="0.35">
      <c r="A11" s="294"/>
      <c r="B11" s="360" t="s">
        <v>314</v>
      </c>
      <c r="C11" s="361"/>
      <c r="D11" s="361"/>
      <c r="E11" s="362"/>
      <c r="F11" s="362"/>
      <c r="G11" s="362"/>
      <c r="H11" s="363"/>
      <c r="I11" s="362"/>
      <c r="J11" s="362"/>
      <c r="K11" s="364"/>
      <c r="L11" s="362"/>
      <c r="M11" s="362"/>
      <c r="N11" s="362"/>
      <c r="O11" s="365"/>
      <c r="P11" s="365"/>
      <c r="Q11" s="365"/>
      <c r="R11" s="366"/>
      <c r="S11" s="366"/>
      <c r="T11" s="367"/>
      <c r="U11" s="367"/>
      <c r="V11" s="367"/>
      <c r="W11" s="368"/>
      <c r="X11" s="368"/>
      <c r="Y11" s="368"/>
      <c r="Z11" s="368"/>
      <c r="AA11" s="369"/>
      <c r="AB11" s="368"/>
      <c r="AC11" s="368"/>
      <c r="AD11" s="370"/>
      <c r="AE11" s="371">
        <f>STDEV(AE4:AE9)</f>
        <v>6.5548963887056724</v>
      </c>
      <c r="AF11" s="372"/>
      <c r="AG11" s="372"/>
      <c r="AH11" s="372"/>
      <c r="AI11" s="373"/>
      <c r="AJ11" s="373"/>
      <c r="AK11" s="374">
        <f>STDEV(AK4:AK9)</f>
        <v>11.587349423689059</v>
      </c>
      <c r="AL11" s="479">
        <f>STDEV(AL4:AL9)</f>
        <v>1.9475317712427704</v>
      </c>
      <c r="AM11" s="481">
        <v>14.35</v>
      </c>
      <c r="AN11" s="368" t="s">
        <v>321</v>
      </c>
      <c r="AO11" s="368"/>
      <c r="AP11" s="368"/>
      <c r="AQ11" s="368"/>
      <c r="AR11" s="483">
        <f>STDEV(AR4:AR9)</f>
        <v>8.4812367415764687</v>
      </c>
      <c r="AS11" s="407">
        <v>54.7</v>
      </c>
      <c r="AT11" s="383" t="s">
        <v>321</v>
      </c>
      <c r="AW11" s="360" t="s">
        <v>314</v>
      </c>
      <c r="AX11" s="445">
        <f>STDEV(AX4:AX8)</f>
        <v>14.881631505609542</v>
      </c>
      <c r="AY11" s="446">
        <f t="shared" ref="AY11:BD11" si="10">STDEV(AY4:AY8)</f>
        <v>35.959565330381849</v>
      </c>
      <c r="AZ11" s="446">
        <f t="shared" si="10"/>
        <v>18.846636841887705</v>
      </c>
      <c r="BA11" s="446">
        <f t="shared" si="10"/>
        <v>39.544718124074421</v>
      </c>
      <c r="BB11" s="446">
        <f t="shared" si="10"/>
        <v>66.80708346926059</v>
      </c>
      <c r="BC11" s="446">
        <f t="shared" si="10"/>
        <v>15.048576867307011</v>
      </c>
      <c r="BD11" s="447">
        <f t="shared" si="10"/>
        <v>13.493807919745986</v>
      </c>
      <c r="BF11" s="445">
        <f>STDEV(BF4:BF8)</f>
        <v>0</v>
      </c>
      <c r="BG11" s="446">
        <f t="shared" ref="BG11:BL11" si="11">STDEV(BG4:BG8)</f>
        <v>35.186897887654837</v>
      </c>
      <c r="BH11" s="446">
        <f>STDEV(BH4:BH8)</f>
        <v>23.624465187465091</v>
      </c>
      <c r="BI11" s="446">
        <f t="shared" si="11"/>
        <v>43.897239898782367</v>
      </c>
      <c r="BJ11" s="446">
        <f t="shared" si="11"/>
        <v>53.600217889715708</v>
      </c>
      <c r="BK11" s="446">
        <f t="shared" si="11"/>
        <v>26.210541139491955</v>
      </c>
      <c r="BL11" s="447">
        <f t="shared" si="11"/>
        <v>13.649916571860429</v>
      </c>
    </row>
    <row r="12" spans="1:64" x14ac:dyDescent="0.3">
      <c r="A12" s="294"/>
      <c r="B12" s="289"/>
      <c r="C12" s="289"/>
      <c r="D12" s="289"/>
      <c r="E12" s="290"/>
      <c r="F12" s="290"/>
      <c r="G12" s="290"/>
      <c r="H12" s="291"/>
      <c r="I12" s="290"/>
      <c r="J12" s="290"/>
      <c r="K12" s="295"/>
      <c r="L12" s="290"/>
      <c r="M12" s="290"/>
      <c r="N12" s="290"/>
      <c r="O12" s="393"/>
      <c r="P12" s="393"/>
      <c r="Q12" s="393"/>
      <c r="R12" s="296"/>
      <c r="S12" s="296"/>
      <c r="T12" s="394"/>
      <c r="U12" s="394"/>
      <c r="V12" s="394"/>
      <c r="W12" s="293"/>
      <c r="X12" s="293"/>
      <c r="Y12" s="293"/>
      <c r="Z12" s="293"/>
      <c r="AA12" s="395"/>
      <c r="AB12" s="293"/>
      <c r="AC12" s="293"/>
      <c r="AD12" s="396"/>
      <c r="AE12" s="391"/>
      <c r="AF12" s="297"/>
      <c r="AG12" s="297"/>
      <c r="AH12" s="297"/>
      <c r="AI12" s="397"/>
      <c r="AJ12" s="397"/>
      <c r="AK12" s="392"/>
      <c r="AL12" s="398"/>
      <c r="AM12" s="293"/>
      <c r="AN12" s="293"/>
      <c r="AO12" s="293"/>
      <c r="AP12" s="293"/>
      <c r="AQ12" s="293"/>
      <c r="AR12" s="314"/>
      <c r="AV12" s="294"/>
      <c r="AW12" s="289"/>
    </row>
    <row r="13" spans="1:64" x14ac:dyDescent="0.3">
      <c r="A13" s="252" t="s">
        <v>318</v>
      </c>
      <c r="B13" s="252" t="s">
        <v>94</v>
      </c>
      <c r="C13" s="254" t="s">
        <v>296</v>
      </c>
      <c r="D13" s="254">
        <v>31</v>
      </c>
      <c r="E13" s="286">
        <v>170.2</v>
      </c>
      <c r="F13" s="286">
        <v>76.400000000000006</v>
      </c>
      <c r="G13" s="286">
        <v>26.4</v>
      </c>
      <c r="H13" s="254">
        <v>93</v>
      </c>
      <c r="I13" s="286">
        <v>92.5</v>
      </c>
      <c r="J13" s="286">
        <v>99</v>
      </c>
      <c r="K13" s="262">
        <v>0.93</v>
      </c>
      <c r="L13" s="286">
        <v>5.5</v>
      </c>
      <c r="M13" s="286">
        <v>5.4</v>
      </c>
      <c r="N13" s="286"/>
      <c r="O13" s="216">
        <v>76.900000000000006</v>
      </c>
      <c r="P13" s="216">
        <v>79.099999999999994</v>
      </c>
      <c r="Q13" s="253">
        <v>79.2</v>
      </c>
      <c r="R13" s="253">
        <v>79.900000000000006</v>
      </c>
      <c r="S13" s="238">
        <v>77.900000000000006</v>
      </c>
      <c r="T13" s="238">
        <v>77.7</v>
      </c>
      <c r="U13" s="238">
        <v>77.7</v>
      </c>
      <c r="V13" s="238"/>
      <c r="W13" s="238">
        <v>26.55</v>
      </c>
      <c r="X13" s="238">
        <v>27.31</v>
      </c>
      <c r="Y13" s="238">
        <v>27.34</v>
      </c>
      <c r="Z13" s="238">
        <v>27.6</v>
      </c>
      <c r="AA13" s="238">
        <v>26.9</v>
      </c>
      <c r="AB13" s="238">
        <v>26.82</v>
      </c>
      <c r="AC13" s="238">
        <v>26.82</v>
      </c>
      <c r="AD13" s="301"/>
      <c r="AE13" s="312">
        <v>93</v>
      </c>
      <c r="AF13" s="239">
        <v>80</v>
      </c>
      <c r="AG13" s="254">
        <v>80</v>
      </c>
      <c r="AH13" s="238">
        <v>78</v>
      </c>
      <c r="AI13" s="238">
        <v>89</v>
      </c>
      <c r="AJ13" s="238">
        <v>92</v>
      </c>
      <c r="AK13" s="313">
        <v>80</v>
      </c>
      <c r="AL13" s="461">
        <v>14.9</v>
      </c>
      <c r="AM13" s="274">
        <v>21.3</v>
      </c>
      <c r="AN13" s="274">
        <v>22.3</v>
      </c>
      <c r="AO13" s="274">
        <v>12.5</v>
      </c>
      <c r="AP13" s="274">
        <v>15.7</v>
      </c>
      <c r="AQ13" s="274">
        <v>14.2</v>
      </c>
      <c r="AR13" s="465">
        <v>13.1</v>
      </c>
      <c r="AV13" s="252" t="s">
        <v>318</v>
      </c>
      <c r="AW13" s="252" t="s">
        <v>94</v>
      </c>
      <c r="AX13" s="326">
        <f t="shared" ref="AX13:BD18" si="12">AL13*7.175</f>
        <v>106.9075</v>
      </c>
      <c r="AY13" s="237">
        <f t="shared" si="12"/>
        <v>152.82750000000001</v>
      </c>
      <c r="AZ13" s="237">
        <f t="shared" si="12"/>
        <v>160.0025</v>
      </c>
      <c r="BA13" s="237">
        <f t="shared" si="12"/>
        <v>89.6875</v>
      </c>
      <c r="BB13" s="237">
        <f t="shared" si="12"/>
        <v>112.64749999999999</v>
      </c>
      <c r="BC13" s="237">
        <f t="shared" si="12"/>
        <v>101.88499999999999</v>
      </c>
      <c r="BD13" s="327">
        <f t="shared" si="12"/>
        <v>93.992499999999993</v>
      </c>
      <c r="BF13" s="326">
        <f>AX13-$AX$13</f>
        <v>0</v>
      </c>
      <c r="BG13" s="237">
        <f t="shared" ref="BG13:BL13" si="13">AY13-$AX$13</f>
        <v>45.920000000000016</v>
      </c>
      <c r="BH13" s="237">
        <f t="shared" si="13"/>
        <v>53.094999999999999</v>
      </c>
      <c r="BI13" s="237">
        <f t="shared" si="13"/>
        <v>-17.22</v>
      </c>
      <c r="BJ13" s="237">
        <f t="shared" si="13"/>
        <v>5.7399999999999949</v>
      </c>
      <c r="BK13" s="237">
        <f t="shared" si="13"/>
        <v>-5.022500000000008</v>
      </c>
      <c r="BL13" s="327">
        <f t="shared" si="13"/>
        <v>-12.915000000000006</v>
      </c>
    </row>
    <row r="14" spans="1:64" x14ac:dyDescent="0.3">
      <c r="A14" s="252" t="s">
        <v>318</v>
      </c>
      <c r="B14" s="252" t="s">
        <v>96</v>
      </c>
      <c r="C14" s="254" t="s">
        <v>296</v>
      </c>
      <c r="D14" s="254">
        <v>37</v>
      </c>
      <c r="E14" s="286">
        <v>171.2</v>
      </c>
      <c r="F14" s="286">
        <v>75.599999999999994</v>
      </c>
      <c r="G14" s="286">
        <v>25.8</v>
      </c>
      <c r="H14" s="254">
        <v>82</v>
      </c>
      <c r="I14" s="286">
        <v>87.5</v>
      </c>
      <c r="J14" s="286">
        <v>99.5</v>
      </c>
      <c r="K14" s="262">
        <v>0.88</v>
      </c>
      <c r="L14" s="286">
        <v>5.0999999999999996</v>
      </c>
      <c r="M14" s="286">
        <v>4.8</v>
      </c>
      <c r="N14" s="286"/>
      <c r="O14" s="216">
        <v>74.3</v>
      </c>
      <c r="P14" s="216">
        <v>72.900000000000006</v>
      </c>
      <c r="Q14" s="253">
        <v>71.2</v>
      </c>
      <c r="R14" s="253">
        <v>70.3</v>
      </c>
      <c r="S14" s="238">
        <v>70.8</v>
      </c>
      <c r="T14" s="238">
        <v>70.8</v>
      </c>
      <c r="U14" s="238">
        <v>71.5</v>
      </c>
      <c r="V14" s="238"/>
      <c r="W14" s="238">
        <v>25.35</v>
      </c>
      <c r="X14" s="238">
        <v>24.87</v>
      </c>
      <c r="Y14" s="238">
        <v>24.29</v>
      </c>
      <c r="Z14" s="238">
        <v>24</v>
      </c>
      <c r="AA14" s="238">
        <v>24.2</v>
      </c>
      <c r="AB14" s="238">
        <v>24.16</v>
      </c>
      <c r="AC14" s="238">
        <v>24.39</v>
      </c>
      <c r="AD14" s="301"/>
      <c r="AE14" s="312">
        <v>82</v>
      </c>
      <c r="AF14" s="239">
        <v>81</v>
      </c>
      <c r="AG14" s="254">
        <v>83</v>
      </c>
      <c r="AH14" s="238">
        <v>84</v>
      </c>
      <c r="AI14" s="238">
        <v>84</v>
      </c>
      <c r="AJ14" s="238">
        <v>81</v>
      </c>
      <c r="AK14" s="313">
        <v>85</v>
      </c>
      <c r="AL14" s="461">
        <v>3.33</v>
      </c>
      <c r="AM14" s="274">
        <v>3.75</v>
      </c>
      <c r="AN14" s="274">
        <v>8.66</v>
      </c>
      <c r="AO14" s="274">
        <v>5.2</v>
      </c>
      <c r="AP14" s="274">
        <v>7.29</v>
      </c>
      <c r="AQ14" s="274">
        <v>12</v>
      </c>
      <c r="AR14" s="465">
        <v>7.5</v>
      </c>
      <c r="AV14" s="252" t="s">
        <v>318</v>
      </c>
      <c r="AW14" s="252" t="s">
        <v>96</v>
      </c>
      <c r="AX14" s="326">
        <f t="shared" si="12"/>
        <v>23.892749999999999</v>
      </c>
      <c r="AY14" s="237">
        <f t="shared" si="12"/>
        <v>26.90625</v>
      </c>
      <c r="AZ14" s="237">
        <f t="shared" si="12"/>
        <v>62.1355</v>
      </c>
      <c r="BA14" s="237">
        <f t="shared" si="12"/>
        <v>37.31</v>
      </c>
      <c r="BB14" s="237">
        <f t="shared" si="12"/>
        <v>52.305749999999996</v>
      </c>
      <c r="BC14" s="237">
        <f t="shared" si="12"/>
        <v>86.1</v>
      </c>
      <c r="BD14" s="327">
        <f t="shared" si="12"/>
        <v>53.8125</v>
      </c>
      <c r="BF14" s="326">
        <f>AX14-$AX$14</f>
        <v>0</v>
      </c>
      <c r="BG14" s="237">
        <f t="shared" ref="BG14:BL14" si="14">AY14-$AX$14</f>
        <v>3.0135000000000005</v>
      </c>
      <c r="BH14" s="237">
        <f t="shared" si="14"/>
        <v>38.242750000000001</v>
      </c>
      <c r="BI14" s="237">
        <f t="shared" si="14"/>
        <v>13.417250000000003</v>
      </c>
      <c r="BJ14" s="237">
        <f t="shared" si="14"/>
        <v>28.412999999999997</v>
      </c>
      <c r="BK14" s="237">
        <f t="shared" si="14"/>
        <v>62.207249999999995</v>
      </c>
      <c r="BL14" s="327">
        <f t="shared" si="14"/>
        <v>29.919750000000001</v>
      </c>
    </row>
    <row r="15" spans="1:64" x14ac:dyDescent="0.3">
      <c r="A15" s="252" t="s">
        <v>318</v>
      </c>
      <c r="B15" s="252" t="s">
        <v>297</v>
      </c>
      <c r="C15" s="254" t="s">
        <v>296</v>
      </c>
      <c r="D15" s="254">
        <v>26</v>
      </c>
      <c r="E15" s="286">
        <v>175.9</v>
      </c>
      <c r="F15" s="286">
        <v>82.1</v>
      </c>
      <c r="G15" s="286">
        <v>26.5</v>
      </c>
      <c r="H15" s="254">
        <v>82</v>
      </c>
      <c r="I15" s="286">
        <v>92</v>
      </c>
      <c r="J15" s="286">
        <v>102</v>
      </c>
      <c r="K15" s="262">
        <v>0.9</v>
      </c>
      <c r="L15" s="286">
        <v>5.8</v>
      </c>
      <c r="M15" s="286">
        <v>5.6</v>
      </c>
      <c r="N15" s="286"/>
      <c r="O15" s="216">
        <v>83.9</v>
      </c>
      <c r="P15" s="216">
        <v>81.8</v>
      </c>
      <c r="Q15" s="253">
        <v>81.3</v>
      </c>
      <c r="R15" s="253">
        <v>79.900000000000006</v>
      </c>
      <c r="S15" s="238">
        <v>80.400000000000006</v>
      </c>
      <c r="T15" s="238">
        <v>79.900000000000006</v>
      </c>
      <c r="U15" s="238">
        <v>78.7</v>
      </c>
      <c r="V15" s="238"/>
      <c r="W15" s="238">
        <v>27.12</v>
      </c>
      <c r="X15" s="238">
        <v>26.44</v>
      </c>
      <c r="Y15" s="238">
        <v>26.28</v>
      </c>
      <c r="Z15" s="238">
        <v>25.8</v>
      </c>
      <c r="AA15" s="238">
        <v>26</v>
      </c>
      <c r="AB15" s="238">
        <v>25.82</v>
      </c>
      <c r="AC15" s="238">
        <v>25.44</v>
      </c>
      <c r="AD15" s="301"/>
      <c r="AE15" s="312">
        <v>82</v>
      </c>
      <c r="AF15" s="239">
        <v>94</v>
      </c>
      <c r="AG15" s="254">
        <v>84</v>
      </c>
      <c r="AH15" s="238">
        <v>80</v>
      </c>
      <c r="AI15" s="238">
        <v>96</v>
      </c>
      <c r="AJ15" s="238">
        <v>86</v>
      </c>
      <c r="AK15" s="313">
        <v>95</v>
      </c>
      <c r="AL15" s="461">
        <v>6.05</v>
      </c>
      <c r="AM15" s="274">
        <v>5.16</v>
      </c>
      <c r="AN15" s="274">
        <v>3.28</v>
      </c>
      <c r="AO15" s="274">
        <v>5.38</v>
      </c>
      <c r="AP15" s="274">
        <v>7.77</v>
      </c>
      <c r="AQ15" s="274">
        <v>3.52</v>
      </c>
      <c r="AR15" s="465">
        <v>6.83</v>
      </c>
      <c r="AV15" s="252" t="s">
        <v>318</v>
      </c>
      <c r="AW15" s="252" t="s">
        <v>297</v>
      </c>
      <c r="AX15" s="326">
        <f t="shared" si="12"/>
        <v>43.408749999999998</v>
      </c>
      <c r="AY15" s="237">
        <f t="shared" si="12"/>
        <v>37.023000000000003</v>
      </c>
      <c r="AZ15" s="237">
        <f t="shared" si="12"/>
        <v>23.533999999999999</v>
      </c>
      <c r="BA15" s="237">
        <f t="shared" si="12"/>
        <v>38.601500000000001</v>
      </c>
      <c r="BB15" s="237">
        <f t="shared" si="12"/>
        <v>55.749749999999999</v>
      </c>
      <c r="BC15" s="237">
        <f t="shared" si="12"/>
        <v>25.256</v>
      </c>
      <c r="BD15" s="327">
        <f t="shared" si="12"/>
        <v>49.005249999999997</v>
      </c>
      <c r="BF15" s="326">
        <f>AX15-$AX$15</f>
        <v>0</v>
      </c>
      <c r="BG15" s="237">
        <f t="shared" ref="BG15:BL15" si="15">AY15-$AX$15</f>
        <v>-6.3857499999999945</v>
      </c>
      <c r="BH15" s="237">
        <f t="shared" si="15"/>
        <v>-19.874749999999999</v>
      </c>
      <c r="BI15" s="237">
        <f t="shared" si="15"/>
        <v>-4.8072499999999962</v>
      </c>
      <c r="BJ15" s="237">
        <f t="shared" si="15"/>
        <v>12.341000000000001</v>
      </c>
      <c r="BK15" s="237">
        <f t="shared" si="15"/>
        <v>-18.152749999999997</v>
      </c>
      <c r="BL15" s="327">
        <f t="shared" si="15"/>
        <v>5.5964999999999989</v>
      </c>
    </row>
    <row r="16" spans="1:64" x14ac:dyDescent="0.3">
      <c r="A16" s="252" t="s">
        <v>318</v>
      </c>
      <c r="B16" s="252" t="s">
        <v>300</v>
      </c>
      <c r="C16" s="254" t="s">
        <v>285</v>
      </c>
      <c r="D16" s="254">
        <v>30</v>
      </c>
      <c r="E16" s="286">
        <v>181.2</v>
      </c>
      <c r="F16" s="286">
        <v>93.1</v>
      </c>
      <c r="G16" s="286">
        <v>28.36</v>
      </c>
      <c r="H16" s="287">
        <v>92</v>
      </c>
      <c r="I16" s="286">
        <v>100.5</v>
      </c>
      <c r="J16" s="286">
        <v>106.5</v>
      </c>
      <c r="K16" s="262">
        <v>0.94</v>
      </c>
      <c r="L16" s="286">
        <v>5.5</v>
      </c>
      <c r="M16" s="286">
        <v>5.4</v>
      </c>
      <c r="N16" s="286"/>
      <c r="O16" s="216">
        <v>92.6</v>
      </c>
      <c r="P16" s="216">
        <v>89.1</v>
      </c>
      <c r="Q16" s="253">
        <v>92.8</v>
      </c>
      <c r="R16" s="253">
        <v>90.9</v>
      </c>
      <c r="S16" s="238">
        <v>89.4</v>
      </c>
      <c r="T16" s="238">
        <v>88.5</v>
      </c>
      <c r="U16" s="238">
        <v>89.5</v>
      </c>
      <c r="V16" s="238"/>
      <c r="W16" s="238">
        <v>28.2</v>
      </c>
      <c r="X16" s="238">
        <v>27.14</v>
      </c>
      <c r="Y16" s="238">
        <v>28.26</v>
      </c>
      <c r="Z16" s="238">
        <v>27.7</v>
      </c>
      <c r="AA16" s="238">
        <v>27.23</v>
      </c>
      <c r="AB16" s="238">
        <v>26.95</v>
      </c>
      <c r="AC16" s="238">
        <v>27.26</v>
      </c>
      <c r="AD16" s="301"/>
      <c r="AE16" s="312">
        <v>92</v>
      </c>
      <c r="AF16" s="239">
        <v>91</v>
      </c>
      <c r="AG16" s="254">
        <v>85</v>
      </c>
      <c r="AH16" s="238">
        <v>85</v>
      </c>
      <c r="AI16" s="238">
        <v>84</v>
      </c>
      <c r="AJ16" s="238">
        <v>84</v>
      </c>
      <c r="AK16" s="313">
        <v>99</v>
      </c>
      <c r="AL16" s="461">
        <v>11.7</v>
      </c>
      <c r="AM16" s="274">
        <v>33.4</v>
      </c>
      <c r="AN16" s="274">
        <v>20.100000000000001</v>
      </c>
      <c r="AO16" s="274">
        <v>13.2</v>
      </c>
      <c r="AP16" s="274">
        <v>16.2</v>
      </c>
      <c r="AQ16" s="274">
        <v>18.3</v>
      </c>
      <c r="AR16" s="465">
        <v>20.2</v>
      </c>
      <c r="AV16" s="252" t="s">
        <v>318</v>
      </c>
      <c r="AW16" s="252" t="s">
        <v>300</v>
      </c>
      <c r="AX16" s="326">
        <f t="shared" si="12"/>
        <v>83.947499999999991</v>
      </c>
      <c r="AY16" s="237">
        <f t="shared" si="12"/>
        <v>239.64499999999998</v>
      </c>
      <c r="AZ16" s="237">
        <f t="shared" si="12"/>
        <v>144.2175</v>
      </c>
      <c r="BA16" s="237">
        <f t="shared" si="12"/>
        <v>94.71</v>
      </c>
      <c r="BB16" s="237">
        <f t="shared" si="12"/>
        <v>116.23499999999999</v>
      </c>
      <c r="BC16" s="237">
        <f t="shared" si="12"/>
        <v>131.30250000000001</v>
      </c>
      <c r="BD16" s="327">
        <f t="shared" si="12"/>
        <v>144.935</v>
      </c>
      <c r="BF16" s="326">
        <f>AX16-$AX$16</f>
        <v>0</v>
      </c>
      <c r="BG16" s="237">
        <f t="shared" ref="BG16:BL16" si="16">AY16-$AX$16</f>
        <v>155.69749999999999</v>
      </c>
      <c r="BH16" s="237">
        <f t="shared" si="16"/>
        <v>60.27000000000001</v>
      </c>
      <c r="BI16" s="237">
        <f t="shared" si="16"/>
        <v>10.762500000000003</v>
      </c>
      <c r="BJ16" s="237">
        <f t="shared" si="16"/>
        <v>32.287499999999994</v>
      </c>
      <c r="BK16" s="237">
        <f t="shared" si="16"/>
        <v>47.355000000000018</v>
      </c>
      <c r="BL16" s="327">
        <f t="shared" si="16"/>
        <v>60.987500000000011</v>
      </c>
    </row>
    <row r="17" spans="1:64" x14ac:dyDescent="0.3">
      <c r="A17" s="252" t="s">
        <v>318</v>
      </c>
      <c r="B17" s="252" t="s">
        <v>301</v>
      </c>
      <c r="C17" s="254" t="s">
        <v>302</v>
      </c>
      <c r="D17" s="254">
        <v>43</v>
      </c>
      <c r="E17" s="286">
        <v>157.4</v>
      </c>
      <c r="F17" s="286">
        <v>65.599999999999994</v>
      </c>
      <c r="G17" s="286">
        <v>26.48</v>
      </c>
      <c r="H17" s="287">
        <v>82</v>
      </c>
      <c r="I17" s="286">
        <v>91</v>
      </c>
      <c r="J17" s="286">
        <v>102.5</v>
      </c>
      <c r="K17" s="262">
        <v>0.89</v>
      </c>
      <c r="L17" s="286">
        <v>5.6</v>
      </c>
      <c r="M17" s="286">
        <v>5.4</v>
      </c>
      <c r="N17" s="286"/>
      <c r="O17" s="216">
        <v>65.599999999999994</v>
      </c>
      <c r="P17" s="216">
        <v>65.900000000000006</v>
      </c>
      <c r="Q17" s="253">
        <v>64.900000000000006</v>
      </c>
      <c r="R17" s="253">
        <v>64.400000000000006</v>
      </c>
      <c r="S17" s="238">
        <v>64.3</v>
      </c>
      <c r="T17" s="238">
        <v>65.400000000000006</v>
      </c>
      <c r="U17" s="238">
        <v>65</v>
      </c>
      <c r="V17" s="238"/>
      <c r="W17" s="238">
        <v>26.48</v>
      </c>
      <c r="X17" s="238">
        <v>26.6</v>
      </c>
      <c r="Y17" s="238">
        <v>26.2</v>
      </c>
      <c r="Z17" s="238">
        <v>26</v>
      </c>
      <c r="AA17" s="238">
        <v>25.95</v>
      </c>
      <c r="AB17" s="238">
        <v>26.4</v>
      </c>
      <c r="AC17" s="238">
        <v>26.24</v>
      </c>
      <c r="AD17" s="301"/>
      <c r="AE17" s="312">
        <v>82</v>
      </c>
      <c r="AF17" s="239">
        <v>80</v>
      </c>
      <c r="AG17" s="254">
        <v>74</v>
      </c>
      <c r="AH17" s="238">
        <v>78</v>
      </c>
      <c r="AI17" s="238">
        <v>77</v>
      </c>
      <c r="AJ17" s="238">
        <v>80</v>
      </c>
      <c r="AK17" s="313">
        <v>81</v>
      </c>
      <c r="AL17" s="461">
        <v>4.95</v>
      </c>
      <c r="AM17" s="274">
        <v>14.4</v>
      </c>
      <c r="AN17" s="274">
        <v>6.89</v>
      </c>
      <c r="AO17" s="274">
        <v>9.48</v>
      </c>
      <c r="AP17" s="274">
        <v>11.5</v>
      </c>
      <c r="AQ17" s="274">
        <v>11.9</v>
      </c>
      <c r="AR17" s="465">
        <v>9.01</v>
      </c>
      <c r="AV17" s="252" t="s">
        <v>318</v>
      </c>
      <c r="AW17" s="252" t="s">
        <v>301</v>
      </c>
      <c r="AX17" s="326">
        <f t="shared" si="12"/>
        <v>35.516249999999999</v>
      </c>
      <c r="AY17" s="237">
        <f t="shared" si="12"/>
        <v>103.32</v>
      </c>
      <c r="AZ17" s="237">
        <f t="shared" si="12"/>
        <v>49.435749999999999</v>
      </c>
      <c r="BA17" s="237">
        <f t="shared" si="12"/>
        <v>68.019000000000005</v>
      </c>
      <c r="BB17" s="237">
        <f t="shared" si="12"/>
        <v>82.512500000000003</v>
      </c>
      <c r="BC17" s="237">
        <f t="shared" si="12"/>
        <v>85.382500000000007</v>
      </c>
      <c r="BD17" s="327">
        <f t="shared" si="12"/>
        <v>64.646749999999997</v>
      </c>
      <c r="BF17" s="326">
        <f>AX17-$AX$17</f>
        <v>0</v>
      </c>
      <c r="BG17" s="237">
        <f t="shared" ref="BG17:BL17" si="17">AY17-$AX$17</f>
        <v>67.803749999999994</v>
      </c>
      <c r="BH17" s="237">
        <f t="shared" si="17"/>
        <v>13.919499999999999</v>
      </c>
      <c r="BI17" s="237">
        <f t="shared" si="17"/>
        <v>32.502750000000006</v>
      </c>
      <c r="BJ17" s="237">
        <f t="shared" si="17"/>
        <v>46.996250000000003</v>
      </c>
      <c r="BK17" s="237">
        <f t="shared" si="17"/>
        <v>49.866250000000008</v>
      </c>
      <c r="BL17" s="327">
        <f t="shared" si="17"/>
        <v>29.130499999999998</v>
      </c>
    </row>
    <row r="18" spans="1:64" ht="17.25" thickBot="1" x14ac:dyDescent="0.35">
      <c r="A18" s="252" t="s">
        <v>318</v>
      </c>
      <c r="B18" s="263" t="s">
        <v>303</v>
      </c>
      <c r="C18" s="267" t="s">
        <v>296</v>
      </c>
      <c r="D18" s="267">
        <v>21</v>
      </c>
      <c r="E18" s="329">
        <v>174.3</v>
      </c>
      <c r="F18" s="329">
        <v>87.3</v>
      </c>
      <c r="G18" s="329">
        <v>28.74</v>
      </c>
      <c r="H18" s="330">
        <v>83</v>
      </c>
      <c r="I18" s="329">
        <v>93.5</v>
      </c>
      <c r="J18" s="329">
        <v>106</v>
      </c>
      <c r="K18" s="264">
        <v>0.88</v>
      </c>
      <c r="L18" s="329">
        <v>5.6</v>
      </c>
      <c r="M18" s="329">
        <v>5.4</v>
      </c>
      <c r="N18" s="329"/>
      <c r="O18" s="375">
        <v>86.4</v>
      </c>
      <c r="P18" s="375">
        <v>84.7</v>
      </c>
      <c r="Q18" s="265">
        <v>85.3</v>
      </c>
      <c r="R18" s="265">
        <v>84.3</v>
      </c>
      <c r="S18" s="266">
        <v>84.1</v>
      </c>
      <c r="T18" s="266">
        <v>84.2</v>
      </c>
      <c r="U18" s="266">
        <v>84.1</v>
      </c>
      <c r="V18" s="266"/>
      <c r="W18" s="266">
        <v>28.44</v>
      </c>
      <c r="X18" s="266">
        <v>27.88</v>
      </c>
      <c r="Y18" s="266">
        <v>28.08</v>
      </c>
      <c r="Z18" s="266">
        <v>27.8</v>
      </c>
      <c r="AA18" s="266">
        <v>27.68</v>
      </c>
      <c r="AB18" s="266">
        <v>27.72</v>
      </c>
      <c r="AC18" s="266">
        <v>27.68</v>
      </c>
      <c r="AD18" s="376"/>
      <c r="AE18" s="377">
        <v>83</v>
      </c>
      <c r="AF18" s="268">
        <v>77</v>
      </c>
      <c r="AG18" s="267">
        <v>77</v>
      </c>
      <c r="AH18" s="266">
        <v>79</v>
      </c>
      <c r="AI18" s="266">
        <v>76</v>
      </c>
      <c r="AJ18" s="266">
        <v>75</v>
      </c>
      <c r="AK18" s="378">
        <v>81</v>
      </c>
      <c r="AL18" s="466">
        <v>7.64</v>
      </c>
      <c r="AM18" s="475">
        <v>12</v>
      </c>
      <c r="AN18" s="475">
        <v>5.37</v>
      </c>
      <c r="AO18" s="475">
        <v>5.26</v>
      </c>
      <c r="AP18" s="475">
        <v>10.5</v>
      </c>
      <c r="AQ18" s="475">
        <v>5.26</v>
      </c>
      <c r="AR18" s="467">
        <v>7.52</v>
      </c>
      <c r="AV18" s="252" t="s">
        <v>318</v>
      </c>
      <c r="AW18" s="263" t="s">
        <v>303</v>
      </c>
      <c r="AX18" s="448">
        <f t="shared" si="12"/>
        <v>54.816999999999993</v>
      </c>
      <c r="AY18" s="266">
        <f t="shared" si="12"/>
        <v>86.1</v>
      </c>
      <c r="AZ18" s="266">
        <f t="shared" si="12"/>
        <v>38.52975</v>
      </c>
      <c r="BA18" s="266">
        <f t="shared" si="12"/>
        <v>37.740499999999997</v>
      </c>
      <c r="BB18" s="266">
        <f t="shared" si="12"/>
        <v>75.337499999999991</v>
      </c>
      <c r="BC18" s="266">
        <f t="shared" si="12"/>
        <v>37.740499999999997</v>
      </c>
      <c r="BD18" s="449">
        <f t="shared" si="12"/>
        <v>53.955999999999996</v>
      </c>
      <c r="BF18" s="448">
        <f>AX18-$AX$18</f>
        <v>0</v>
      </c>
      <c r="BG18" s="266">
        <f t="shared" ref="BG18:BL18" si="18">AY18-$AX$18</f>
        <v>31.283000000000001</v>
      </c>
      <c r="BH18" s="266">
        <f t="shared" si="18"/>
        <v>-16.287249999999993</v>
      </c>
      <c r="BI18" s="266">
        <f t="shared" si="18"/>
        <v>-17.076499999999996</v>
      </c>
      <c r="BJ18" s="266">
        <f t="shared" si="18"/>
        <v>20.520499999999998</v>
      </c>
      <c r="BK18" s="266">
        <f t="shared" si="18"/>
        <v>-17.076499999999996</v>
      </c>
      <c r="BL18" s="449">
        <f t="shared" si="18"/>
        <v>-0.8609999999999971</v>
      </c>
    </row>
    <row r="19" spans="1:64" x14ac:dyDescent="0.3">
      <c r="A19" s="294"/>
      <c r="B19" s="345" t="s">
        <v>313</v>
      </c>
      <c r="C19" s="346"/>
      <c r="D19" s="346"/>
      <c r="E19" s="347"/>
      <c r="F19" s="347"/>
      <c r="G19" s="347"/>
      <c r="H19" s="348"/>
      <c r="I19" s="347"/>
      <c r="J19" s="347"/>
      <c r="K19" s="349"/>
      <c r="L19" s="347"/>
      <c r="M19" s="347"/>
      <c r="N19" s="347"/>
      <c r="O19" s="379"/>
      <c r="P19" s="379"/>
      <c r="Q19" s="351"/>
      <c r="R19" s="351"/>
      <c r="S19" s="353"/>
      <c r="T19" s="353"/>
      <c r="U19" s="353"/>
      <c r="V19" s="353"/>
      <c r="W19" s="353"/>
      <c r="X19" s="353"/>
      <c r="Y19" s="353"/>
      <c r="Z19" s="353"/>
      <c r="AA19" s="353"/>
      <c r="AB19" s="353"/>
      <c r="AC19" s="353"/>
      <c r="AD19" s="353"/>
      <c r="AE19" s="356">
        <f>AVERAGE(AE13:AE18)</f>
        <v>85.666666666666671</v>
      </c>
      <c r="AF19" s="357"/>
      <c r="AG19" s="346"/>
      <c r="AH19" s="353"/>
      <c r="AI19" s="353"/>
      <c r="AJ19" s="353"/>
      <c r="AK19" s="359">
        <f>AVERAGE(AK13:AK18)</f>
        <v>86.833333333333329</v>
      </c>
      <c r="AL19" s="478">
        <f>AVERAGE(AL13:AL18)</f>
        <v>8.0950000000000006</v>
      </c>
      <c r="AM19" s="484">
        <v>54.7</v>
      </c>
      <c r="AN19" s="353" t="s">
        <v>321</v>
      </c>
      <c r="AO19" s="381"/>
      <c r="AP19" s="381"/>
      <c r="AQ19" s="381"/>
      <c r="AR19" s="482">
        <f>AVERAGE(AR13:AR18)</f>
        <v>10.693333333333333</v>
      </c>
      <c r="AS19" s="406">
        <v>78.930000000000007</v>
      </c>
      <c r="AT19" s="380" t="s">
        <v>321</v>
      </c>
      <c r="AV19" s="294"/>
      <c r="AW19" s="345" t="s">
        <v>313</v>
      </c>
      <c r="AX19" s="450">
        <f>AVERAGE(AX13:AX18)</f>
        <v>58.081625000000003</v>
      </c>
      <c r="AY19" s="451">
        <f t="shared" ref="AY19:BD19" si="19">AVERAGE(AY13:AY18)</f>
        <v>107.63695833333333</v>
      </c>
      <c r="AZ19" s="451">
        <f t="shared" si="19"/>
        <v>79.642499999999998</v>
      </c>
      <c r="BA19" s="451">
        <f t="shared" si="19"/>
        <v>61.011416666666662</v>
      </c>
      <c r="BB19" s="451">
        <f t="shared" si="19"/>
        <v>82.464666666666659</v>
      </c>
      <c r="BC19" s="451">
        <f t="shared" si="19"/>
        <v>77.944416666666669</v>
      </c>
      <c r="BD19" s="452">
        <f t="shared" si="19"/>
        <v>76.724666666666664</v>
      </c>
      <c r="BF19" s="450">
        <f>AVERAGE(BF13:BF18)</f>
        <v>0</v>
      </c>
      <c r="BG19" s="451">
        <f t="shared" ref="BG19:BL19" si="20">AVERAGE(BG13:BG18)</f>
        <v>49.55533333333333</v>
      </c>
      <c r="BH19" s="451">
        <f t="shared" si="20"/>
        <v>21.560874999999999</v>
      </c>
      <c r="BI19" s="451">
        <f t="shared" si="20"/>
        <v>2.9297916666666701</v>
      </c>
      <c r="BJ19" s="451">
        <f t="shared" si="20"/>
        <v>24.383041666666667</v>
      </c>
      <c r="BK19" s="451">
        <f t="shared" si="20"/>
        <v>19.86279166666667</v>
      </c>
      <c r="BL19" s="452">
        <f t="shared" si="20"/>
        <v>18.643041666666665</v>
      </c>
    </row>
    <row r="20" spans="1:64" ht="17.25" thickBot="1" x14ac:dyDescent="0.35">
      <c r="A20" s="294"/>
      <c r="B20" s="360" t="s">
        <v>314</v>
      </c>
      <c r="C20" s="361"/>
      <c r="D20" s="361"/>
      <c r="E20" s="362"/>
      <c r="F20" s="362"/>
      <c r="G20" s="362"/>
      <c r="H20" s="363"/>
      <c r="I20" s="362"/>
      <c r="J20" s="362"/>
      <c r="K20" s="364"/>
      <c r="L20" s="362"/>
      <c r="M20" s="362"/>
      <c r="N20" s="362"/>
      <c r="O20" s="382"/>
      <c r="P20" s="382"/>
      <c r="Q20" s="366"/>
      <c r="R20" s="366"/>
      <c r="S20" s="368"/>
      <c r="T20" s="368"/>
      <c r="U20" s="368"/>
      <c r="V20" s="368"/>
      <c r="W20" s="368"/>
      <c r="X20" s="368"/>
      <c r="Y20" s="368"/>
      <c r="Z20" s="368"/>
      <c r="AA20" s="368"/>
      <c r="AB20" s="368"/>
      <c r="AC20" s="368"/>
      <c r="AD20" s="368"/>
      <c r="AE20" s="371">
        <f>STDEV(AE13:AE18)</f>
        <v>5.3166405433005028</v>
      </c>
      <c r="AF20" s="372"/>
      <c r="AG20" s="361"/>
      <c r="AH20" s="368"/>
      <c r="AI20" s="368"/>
      <c r="AJ20" s="368"/>
      <c r="AK20" s="374">
        <f>STDEV(AK13:AK18)</f>
        <v>8.1588397867997546</v>
      </c>
      <c r="AL20" s="479">
        <f>STDEV(AL13:AL18)</f>
        <v>4.3883789717844541</v>
      </c>
      <c r="AM20" s="485">
        <v>28.7</v>
      </c>
      <c r="AN20" s="368" t="s">
        <v>321</v>
      </c>
      <c r="AO20" s="384"/>
      <c r="AP20" s="384"/>
      <c r="AQ20" s="384"/>
      <c r="AR20" s="483">
        <f>STDEV(AR13:AR18)</f>
        <v>5.1806396001523476</v>
      </c>
      <c r="AS20" s="407">
        <v>35.880000000000003</v>
      </c>
      <c r="AT20" s="383" t="s">
        <v>321</v>
      </c>
      <c r="AV20" s="294"/>
      <c r="AW20" s="360" t="s">
        <v>314</v>
      </c>
      <c r="AX20" s="445">
        <f>STDEV(AX13:AX18)</f>
        <v>31.486619122553449</v>
      </c>
      <c r="AY20" s="446">
        <f t="shared" ref="AY20:BD20" si="21">STDEV(AY13:AY18)</f>
        <v>79.315273691518058</v>
      </c>
      <c r="AZ20" s="446">
        <f t="shared" si="21"/>
        <v>57.766815741176188</v>
      </c>
      <c r="BA20" s="446">
        <f t="shared" si="21"/>
        <v>26.879418065532352</v>
      </c>
      <c r="BB20" s="446">
        <f t="shared" si="21"/>
        <v>27.29646373143721</v>
      </c>
      <c r="BC20" s="446">
        <f t="shared" si="21"/>
        <v>39.83591188038335</v>
      </c>
      <c r="BD20" s="447">
        <f t="shared" si="21"/>
        <v>37.171089131093076</v>
      </c>
      <c r="BF20" s="445">
        <f>STDEV(BF13:BF18)</f>
        <v>0</v>
      </c>
      <c r="BG20" s="446">
        <f t="shared" ref="BG20:BL20" si="22">STDEV(BG13:BG18)</f>
        <v>58.722747081447636</v>
      </c>
      <c r="BH20" s="446">
        <f t="shared" si="22"/>
        <v>34.579949532478359</v>
      </c>
      <c r="BI20" s="446">
        <f t="shared" si="22"/>
        <v>19.555181364165783</v>
      </c>
      <c r="BJ20" s="446">
        <f t="shared" si="22"/>
        <v>14.81601306055096</v>
      </c>
      <c r="BK20" s="446">
        <f t="shared" si="22"/>
        <v>37.089223774371675</v>
      </c>
      <c r="BL20" s="447">
        <f t="shared" si="22"/>
        <v>26.745967805641602</v>
      </c>
    </row>
    <row r="21" spans="1:64" x14ac:dyDescent="0.3">
      <c r="A21" s="294"/>
      <c r="B21" s="289"/>
      <c r="C21" s="289"/>
      <c r="D21" s="289"/>
      <c r="E21" s="290"/>
      <c r="F21" s="290"/>
      <c r="G21" s="290"/>
      <c r="H21" s="291"/>
      <c r="I21" s="290"/>
      <c r="J21" s="290"/>
      <c r="K21" s="295"/>
      <c r="L21" s="290"/>
      <c r="M21" s="290"/>
      <c r="N21" s="290"/>
      <c r="O21" s="292"/>
      <c r="P21" s="292"/>
      <c r="Q21" s="296"/>
      <c r="R21" s="296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391"/>
      <c r="AF21" s="297"/>
      <c r="AG21" s="289"/>
      <c r="AH21" s="293"/>
      <c r="AI21" s="293"/>
      <c r="AJ21" s="293"/>
      <c r="AK21" s="314"/>
      <c r="AL21" s="391"/>
      <c r="AM21" s="298"/>
      <c r="AN21" s="298"/>
      <c r="AO21" s="298"/>
      <c r="AP21" s="298"/>
      <c r="AQ21" s="298"/>
      <c r="AR21" s="392"/>
      <c r="AV21" s="294"/>
      <c r="AW21" s="289"/>
    </row>
    <row r="22" spans="1:64" x14ac:dyDescent="0.3">
      <c r="A22" s="271" t="s">
        <v>322</v>
      </c>
      <c r="B22" s="272" t="s">
        <v>305</v>
      </c>
      <c r="C22" s="273" t="s">
        <v>306</v>
      </c>
      <c r="D22" s="273">
        <v>23</v>
      </c>
      <c r="E22" s="237">
        <v>177.7</v>
      </c>
      <c r="F22" s="254">
        <v>82.6</v>
      </c>
      <c r="G22" s="238">
        <v>26.16</v>
      </c>
      <c r="H22" s="239">
        <v>89</v>
      </c>
      <c r="I22" s="237">
        <v>92</v>
      </c>
      <c r="J22" s="237">
        <v>104</v>
      </c>
      <c r="K22" s="274">
        <v>0.88</v>
      </c>
      <c r="L22" s="237">
        <v>5.3</v>
      </c>
      <c r="M22" s="255">
        <v>5.2</v>
      </c>
      <c r="N22" s="275"/>
      <c r="O22" s="255">
        <v>82.6</v>
      </c>
      <c r="P22" s="255">
        <v>82.4</v>
      </c>
      <c r="Q22" s="255">
        <v>82.6</v>
      </c>
      <c r="R22" s="255">
        <v>81.8</v>
      </c>
      <c r="S22" s="255">
        <v>82</v>
      </c>
      <c r="T22" s="255">
        <v>79.900000000000006</v>
      </c>
      <c r="U22" s="255">
        <v>81.099999999999994</v>
      </c>
      <c r="V22" s="255"/>
      <c r="W22" s="237">
        <v>26.16</v>
      </c>
      <c r="X22" s="237">
        <v>26.09</v>
      </c>
      <c r="Y22" s="237">
        <v>26.16</v>
      </c>
      <c r="Z22" s="237">
        <v>25.9</v>
      </c>
      <c r="AA22" s="237">
        <v>25.97</v>
      </c>
      <c r="AB22" s="237">
        <v>25.3</v>
      </c>
      <c r="AC22" s="237">
        <v>25.68</v>
      </c>
      <c r="AD22" s="302"/>
      <c r="AE22" s="315">
        <v>89</v>
      </c>
      <c r="AF22" s="255">
        <v>81</v>
      </c>
      <c r="AG22" s="255">
        <v>87</v>
      </c>
      <c r="AH22" s="255">
        <v>77</v>
      </c>
      <c r="AI22" s="255">
        <v>81</v>
      </c>
      <c r="AJ22" s="255">
        <v>73</v>
      </c>
      <c r="AK22" s="316">
        <v>90</v>
      </c>
      <c r="AL22" s="461">
        <v>15.5</v>
      </c>
      <c r="AM22" s="274">
        <v>6.95</v>
      </c>
      <c r="AN22" s="274">
        <v>27.6</v>
      </c>
      <c r="AO22" s="274">
        <v>7.71</v>
      </c>
      <c r="AP22" s="274">
        <v>3.63</v>
      </c>
      <c r="AQ22" s="274">
        <v>10.4</v>
      </c>
      <c r="AR22" s="462">
        <v>10.199999999999999</v>
      </c>
      <c r="AV22" s="271" t="s">
        <v>322</v>
      </c>
      <c r="AW22" s="272" t="s">
        <v>305</v>
      </c>
      <c r="AX22" s="326">
        <f t="shared" ref="AX22:BD27" si="23">AL22*7.175</f>
        <v>111.21249999999999</v>
      </c>
      <c r="AY22" s="237">
        <f t="shared" si="23"/>
        <v>49.866250000000001</v>
      </c>
      <c r="AZ22" s="237">
        <f t="shared" si="23"/>
        <v>198.03</v>
      </c>
      <c r="BA22" s="237">
        <f t="shared" si="23"/>
        <v>55.319249999999997</v>
      </c>
      <c r="BB22" s="237">
        <f t="shared" si="23"/>
        <v>26.045249999999999</v>
      </c>
      <c r="BC22" s="237">
        <f t="shared" si="23"/>
        <v>74.62</v>
      </c>
      <c r="BD22" s="327">
        <f t="shared" si="23"/>
        <v>73.184999999999988</v>
      </c>
      <c r="BF22" s="326">
        <f>AX22-$AX$22</f>
        <v>0</v>
      </c>
      <c r="BG22" s="237">
        <f t="shared" ref="BG22:BJ22" si="24">AY22-$AX$22</f>
        <v>-61.346249999999991</v>
      </c>
      <c r="BH22" s="237">
        <f t="shared" si="24"/>
        <v>86.81750000000001</v>
      </c>
      <c r="BI22" s="237">
        <f t="shared" si="24"/>
        <v>-55.893249999999995</v>
      </c>
      <c r="BJ22" s="237">
        <f t="shared" si="24"/>
        <v>-85.167249999999996</v>
      </c>
      <c r="BK22" s="237">
        <f>BC22-$AX$22</f>
        <v>-36.592499999999987</v>
      </c>
      <c r="BL22" s="237">
        <f>BD22-$AX$22</f>
        <v>-38.027500000000003</v>
      </c>
    </row>
    <row r="23" spans="1:64" x14ac:dyDescent="0.3">
      <c r="A23" s="271" t="s">
        <v>322</v>
      </c>
      <c r="B23" s="271" t="s">
        <v>307</v>
      </c>
      <c r="C23" s="255" t="s">
        <v>308</v>
      </c>
      <c r="D23" s="255">
        <v>25</v>
      </c>
      <c r="E23" s="237">
        <v>183.1</v>
      </c>
      <c r="F23" s="254">
        <v>88.1</v>
      </c>
      <c r="G23" s="238">
        <v>26.28</v>
      </c>
      <c r="H23" s="239">
        <v>87</v>
      </c>
      <c r="I23" s="237">
        <v>94.5</v>
      </c>
      <c r="J23" s="237">
        <v>105</v>
      </c>
      <c r="K23" s="274">
        <v>0.9</v>
      </c>
      <c r="L23" s="237">
        <v>5.6</v>
      </c>
      <c r="M23" s="255">
        <v>5.5</v>
      </c>
      <c r="N23" s="275"/>
      <c r="O23" s="255">
        <v>88.1</v>
      </c>
      <c r="P23" s="255">
        <v>85.8</v>
      </c>
      <c r="Q23" s="255">
        <v>84.9</v>
      </c>
      <c r="R23" s="255">
        <v>83.7</v>
      </c>
      <c r="S23" s="255">
        <v>83</v>
      </c>
      <c r="T23" s="255">
        <v>81.8</v>
      </c>
      <c r="U23" s="255">
        <v>82.8</v>
      </c>
      <c r="V23" s="255"/>
      <c r="W23" s="237">
        <v>26.28</v>
      </c>
      <c r="X23" s="237">
        <v>25.59</v>
      </c>
      <c r="Y23" s="237">
        <v>25.32</v>
      </c>
      <c r="Z23" s="237">
        <v>24.97</v>
      </c>
      <c r="AA23" s="237">
        <v>24.76</v>
      </c>
      <c r="AB23" s="237">
        <v>24.4</v>
      </c>
      <c r="AC23" s="237">
        <v>24.7</v>
      </c>
      <c r="AD23" s="302"/>
      <c r="AE23" s="315">
        <v>87</v>
      </c>
      <c r="AF23" s="255">
        <v>81</v>
      </c>
      <c r="AG23" s="254">
        <v>76</v>
      </c>
      <c r="AH23" s="255">
        <v>83</v>
      </c>
      <c r="AI23" s="255">
        <v>74</v>
      </c>
      <c r="AJ23" s="254">
        <v>78</v>
      </c>
      <c r="AK23" s="316">
        <v>81</v>
      </c>
      <c r="AL23" s="461">
        <v>10.4</v>
      </c>
      <c r="AM23" s="274">
        <v>12.6</v>
      </c>
      <c r="AN23" s="274">
        <v>7.51</v>
      </c>
      <c r="AO23" s="274">
        <v>13.4</v>
      </c>
      <c r="AP23" s="274">
        <v>7.26</v>
      </c>
      <c r="AQ23" s="274">
        <v>12.5</v>
      </c>
      <c r="AR23" s="462">
        <v>11.5</v>
      </c>
      <c r="AV23" s="271" t="s">
        <v>322</v>
      </c>
      <c r="AW23" s="271" t="s">
        <v>307</v>
      </c>
      <c r="AX23" s="326">
        <f t="shared" si="23"/>
        <v>74.62</v>
      </c>
      <c r="AY23" s="237">
        <f t="shared" si="23"/>
        <v>90.405000000000001</v>
      </c>
      <c r="AZ23" s="237">
        <f t="shared" si="23"/>
        <v>53.884249999999994</v>
      </c>
      <c r="BA23" s="237">
        <f t="shared" si="23"/>
        <v>96.144999999999996</v>
      </c>
      <c r="BB23" s="237">
        <f t="shared" si="23"/>
        <v>52.090499999999999</v>
      </c>
      <c r="BC23" s="237">
        <f t="shared" si="23"/>
        <v>89.6875</v>
      </c>
      <c r="BD23" s="327">
        <f t="shared" si="23"/>
        <v>82.512500000000003</v>
      </c>
      <c r="BF23" s="326">
        <f>AX23-$AX$23</f>
        <v>0</v>
      </c>
      <c r="BG23" s="237">
        <f t="shared" ref="BG23:BL23" si="25">AY23-$AX$23</f>
        <v>15.784999999999997</v>
      </c>
      <c r="BH23" s="237">
        <f t="shared" si="25"/>
        <v>-20.73575000000001</v>
      </c>
      <c r="BI23" s="237">
        <f t="shared" si="25"/>
        <v>21.524999999999991</v>
      </c>
      <c r="BJ23" s="237">
        <f t="shared" si="25"/>
        <v>-22.529500000000006</v>
      </c>
      <c r="BK23" s="237">
        <f t="shared" si="25"/>
        <v>15.067499999999995</v>
      </c>
      <c r="BL23" s="237">
        <f t="shared" si="25"/>
        <v>7.8924999999999983</v>
      </c>
    </row>
    <row r="24" spans="1:64" x14ac:dyDescent="0.3">
      <c r="A24" s="271" t="s">
        <v>322</v>
      </c>
      <c r="B24" s="271" t="s">
        <v>309</v>
      </c>
      <c r="C24" s="255" t="s">
        <v>310</v>
      </c>
      <c r="D24" s="255">
        <v>24</v>
      </c>
      <c r="E24" s="237">
        <v>174.4</v>
      </c>
      <c r="F24" s="254">
        <v>78.7</v>
      </c>
      <c r="G24" s="238">
        <v>25.88</v>
      </c>
      <c r="H24" s="239">
        <v>96</v>
      </c>
      <c r="I24" s="237">
        <v>89.5</v>
      </c>
      <c r="J24" s="237">
        <v>99.5</v>
      </c>
      <c r="K24" s="254">
        <v>0.9</v>
      </c>
      <c r="L24" s="237">
        <v>5.3</v>
      </c>
      <c r="M24" s="255">
        <v>5.2</v>
      </c>
      <c r="N24" s="275"/>
      <c r="O24" s="255">
        <v>78.7</v>
      </c>
      <c r="P24" s="255">
        <v>78.3</v>
      </c>
      <c r="Q24" s="255">
        <v>79.099999999999994</v>
      </c>
      <c r="R24" s="255">
        <v>78.099999999999994</v>
      </c>
      <c r="S24" s="255">
        <v>78.599999999999994</v>
      </c>
      <c r="T24" s="255">
        <v>77.8</v>
      </c>
      <c r="U24" s="255">
        <v>79.400000000000006</v>
      </c>
      <c r="V24" s="255"/>
      <c r="W24" s="237">
        <v>25.88</v>
      </c>
      <c r="X24" s="237">
        <v>25.74</v>
      </c>
      <c r="Y24" s="237">
        <v>26.01</v>
      </c>
      <c r="Z24" s="237">
        <v>25.68</v>
      </c>
      <c r="AA24" s="237">
        <v>25.84</v>
      </c>
      <c r="AB24" s="237">
        <v>25.58</v>
      </c>
      <c r="AC24" s="237">
        <v>26.11</v>
      </c>
      <c r="AD24" s="302"/>
      <c r="AE24" s="315">
        <v>96</v>
      </c>
      <c r="AF24" s="255">
        <v>90</v>
      </c>
      <c r="AG24" s="254">
        <v>78</v>
      </c>
      <c r="AH24" s="255">
        <v>85</v>
      </c>
      <c r="AI24" s="255">
        <v>82</v>
      </c>
      <c r="AJ24" s="254">
        <v>85</v>
      </c>
      <c r="AK24" s="316">
        <v>88</v>
      </c>
      <c r="AL24" s="461">
        <v>11.9</v>
      </c>
      <c r="AM24" s="274">
        <v>17.100000000000001</v>
      </c>
      <c r="AN24" s="274">
        <v>8.68</v>
      </c>
      <c r="AO24" s="274">
        <v>8.4600000000000009</v>
      </c>
      <c r="AP24" s="274">
        <v>10</v>
      </c>
      <c r="AQ24" s="274">
        <v>8.9700000000000006</v>
      </c>
      <c r="AR24" s="462">
        <v>18.100000000000001</v>
      </c>
      <c r="AU24" t="s">
        <v>316</v>
      </c>
      <c r="AV24" s="271" t="s">
        <v>322</v>
      </c>
      <c r="AW24" s="271" t="s">
        <v>309</v>
      </c>
      <c r="AX24" s="326">
        <f t="shared" si="23"/>
        <v>85.382500000000007</v>
      </c>
      <c r="AY24" s="237">
        <f t="shared" si="23"/>
        <v>122.69250000000001</v>
      </c>
      <c r="AZ24" s="237">
        <f t="shared" si="23"/>
        <v>62.278999999999996</v>
      </c>
      <c r="BA24" s="237">
        <f t="shared" si="23"/>
        <v>60.700500000000005</v>
      </c>
      <c r="BB24" s="237">
        <f t="shared" si="23"/>
        <v>71.75</v>
      </c>
      <c r="BC24" s="237">
        <f t="shared" si="23"/>
        <v>64.359750000000005</v>
      </c>
      <c r="BD24" s="327">
        <f t="shared" si="23"/>
        <v>129.86750000000001</v>
      </c>
      <c r="BF24" s="326">
        <f>AX24-$AX$24</f>
        <v>0</v>
      </c>
      <c r="BG24" s="237">
        <f t="shared" ref="BG24:BL24" si="26">AY24-$AX$24</f>
        <v>37.31</v>
      </c>
      <c r="BH24" s="237">
        <f t="shared" si="26"/>
        <v>-23.103500000000011</v>
      </c>
      <c r="BI24" s="237">
        <f t="shared" si="26"/>
        <v>-24.682000000000002</v>
      </c>
      <c r="BJ24" s="237">
        <f t="shared" si="26"/>
        <v>-13.632500000000007</v>
      </c>
      <c r="BK24" s="237">
        <f t="shared" si="26"/>
        <v>-21.022750000000002</v>
      </c>
      <c r="BL24" s="237">
        <f t="shared" si="26"/>
        <v>44.484999999999999</v>
      </c>
    </row>
    <row r="25" spans="1:64" x14ac:dyDescent="0.3">
      <c r="A25" s="271" t="s">
        <v>322</v>
      </c>
      <c r="B25" s="271" t="s">
        <v>225</v>
      </c>
      <c r="C25" s="255" t="s">
        <v>310</v>
      </c>
      <c r="D25" s="255">
        <v>28</v>
      </c>
      <c r="E25" s="237">
        <v>169.5</v>
      </c>
      <c r="F25" s="254">
        <v>76.2</v>
      </c>
      <c r="G25" s="238">
        <v>26.52</v>
      </c>
      <c r="H25" s="279">
        <v>86</v>
      </c>
      <c r="I25" s="237">
        <v>90</v>
      </c>
      <c r="J25" s="237">
        <v>99.5</v>
      </c>
      <c r="K25" s="255">
        <v>0.9</v>
      </c>
      <c r="L25" s="237">
        <v>5.2</v>
      </c>
      <c r="M25" s="255">
        <v>5.0999999999999996</v>
      </c>
      <c r="N25" s="275"/>
      <c r="O25" s="255">
        <v>76.2</v>
      </c>
      <c r="P25" s="255">
        <v>75</v>
      </c>
      <c r="Q25" s="255">
        <v>74.099999999999994</v>
      </c>
      <c r="R25" s="255">
        <v>74.5</v>
      </c>
      <c r="S25" s="255">
        <v>74.3</v>
      </c>
      <c r="T25" s="255">
        <v>74.900000000000006</v>
      </c>
      <c r="U25" s="255">
        <v>74.3</v>
      </c>
      <c r="V25" s="255"/>
      <c r="W25" s="237">
        <v>26.52</v>
      </c>
      <c r="X25" s="237">
        <v>26.1</v>
      </c>
      <c r="Y25" s="237">
        <v>25.79</v>
      </c>
      <c r="Z25" s="237">
        <v>25.93</v>
      </c>
      <c r="AA25" s="237">
        <v>25.86</v>
      </c>
      <c r="AB25" s="237">
        <v>26.07</v>
      </c>
      <c r="AC25" s="237">
        <v>25.86</v>
      </c>
      <c r="AD25" s="302"/>
      <c r="AE25" s="315">
        <v>86</v>
      </c>
      <c r="AF25" s="255">
        <v>90</v>
      </c>
      <c r="AG25" s="254">
        <v>81</v>
      </c>
      <c r="AH25" s="255">
        <v>80</v>
      </c>
      <c r="AI25" s="255">
        <v>83</v>
      </c>
      <c r="AJ25" s="254">
        <v>83</v>
      </c>
      <c r="AK25" s="316">
        <v>94</v>
      </c>
      <c r="AL25" s="461">
        <v>4.03</v>
      </c>
      <c r="AM25" s="274">
        <v>25.6</v>
      </c>
      <c r="AN25" s="274">
        <v>20.6</v>
      </c>
      <c r="AO25" s="274">
        <v>6.7</v>
      </c>
      <c r="AP25" s="274">
        <v>19.8</v>
      </c>
      <c r="AQ25" s="274">
        <v>13.5</v>
      </c>
      <c r="AR25" s="462">
        <v>8.6199999999999992</v>
      </c>
      <c r="AV25" s="271" t="s">
        <v>322</v>
      </c>
      <c r="AW25" s="271" t="s">
        <v>225</v>
      </c>
      <c r="AX25" s="326">
        <f t="shared" si="23"/>
        <v>28.91525</v>
      </c>
      <c r="AY25" s="237">
        <f t="shared" si="23"/>
        <v>183.68</v>
      </c>
      <c r="AZ25" s="237">
        <f t="shared" si="23"/>
        <v>147.80500000000001</v>
      </c>
      <c r="BA25" s="237">
        <f t="shared" si="23"/>
        <v>48.072499999999998</v>
      </c>
      <c r="BB25" s="237">
        <f t="shared" si="23"/>
        <v>142.065</v>
      </c>
      <c r="BC25" s="237">
        <f t="shared" si="23"/>
        <v>96.862499999999997</v>
      </c>
      <c r="BD25" s="327">
        <f t="shared" si="23"/>
        <v>61.848499999999994</v>
      </c>
      <c r="BF25" s="326">
        <f>AX25-$AX$25</f>
        <v>0</v>
      </c>
      <c r="BG25" s="237">
        <f t="shared" ref="BG25:BL25" si="27">AY25-$AX$25</f>
        <v>154.76474999999999</v>
      </c>
      <c r="BH25" s="237">
        <f t="shared" si="27"/>
        <v>118.88975000000001</v>
      </c>
      <c r="BI25" s="237">
        <f t="shared" si="27"/>
        <v>19.157249999999998</v>
      </c>
      <c r="BJ25" s="237">
        <f t="shared" si="27"/>
        <v>113.14975</v>
      </c>
      <c r="BK25" s="237">
        <f t="shared" si="27"/>
        <v>67.947249999999997</v>
      </c>
      <c r="BL25" s="237">
        <f t="shared" si="27"/>
        <v>32.933249999999994</v>
      </c>
    </row>
    <row r="26" spans="1:64" x14ac:dyDescent="0.3">
      <c r="A26" s="271" t="s">
        <v>322</v>
      </c>
      <c r="B26" s="271" t="s">
        <v>227</v>
      </c>
      <c r="C26" s="255" t="s">
        <v>310</v>
      </c>
      <c r="D26" s="255">
        <v>36</v>
      </c>
      <c r="E26" s="237">
        <v>170</v>
      </c>
      <c r="F26" s="254">
        <v>77.2</v>
      </c>
      <c r="G26" s="238">
        <v>26.71</v>
      </c>
      <c r="H26" s="279">
        <v>82</v>
      </c>
      <c r="I26" s="237">
        <v>93.5</v>
      </c>
      <c r="J26" s="237">
        <v>100</v>
      </c>
      <c r="K26" s="254">
        <v>0.94</v>
      </c>
      <c r="L26" s="237">
        <v>5.9</v>
      </c>
      <c r="M26" s="255">
        <v>5.8</v>
      </c>
      <c r="N26" s="275"/>
      <c r="O26" s="255">
        <v>77.2</v>
      </c>
      <c r="P26" s="255">
        <v>76.8</v>
      </c>
      <c r="Q26" s="255">
        <v>76.5</v>
      </c>
      <c r="R26" s="237">
        <v>76</v>
      </c>
      <c r="S26" s="255">
        <v>75.3</v>
      </c>
      <c r="T26" s="255">
        <v>74.900000000000006</v>
      </c>
      <c r="U26" s="255">
        <v>75.2</v>
      </c>
      <c r="V26" s="255"/>
      <c r="W26" s="237">
        <v>26.71</v>
      </c>
      <c r="X26" s="237">
        <v>26.57</v>
      </c>
      <c r="Y26" s="237">
        <v>26.47</v>
      </c>
      <c r="Z26" s="237">
        <v>26.3</v>
      </c>
      <c r="AA26" s="237">
        <v>26.06</v>
      </c>
      <c r="AB26" s="237">
        <v>25.92</v>
      </c>
      <c r="AC26" s="237">
        <v>26.02</v>
      </c>
      <c r="AD26" s="302"/>
      <c r="AE26" s="315">
        <v>82</v>
      </c>
      <c r="AF26" s="255">
        <v>85</v>
      </c>
      <c r="AG26" s="254">
        <v>81</v>
      </c>
      <c r="AH26" s="255">
        <v>78</v>
      </c>
      <c r="AI26" s="255">
        <v>82</v>
      </c>
      <c r="AJ26" s="254">
        <v>93</v>
      </c>
      <c r="AK26" s="316">
        <v>89</v>
      </c>
      <c r="AL26" s="466">
        <v>9.6</v>
      </c>
      <c r="AM26" s="475">
        <v>24</v>
      </c>
      <c r="AN26" s="475">
        <v>14.4</v>
      </c>
      <c r="AO26" s="475">
        <v>15.3</v>
      </c>
      <c r="AP26" s="475">
        <v>11.7</v>
      </c>
      <c r="AQ26" s="475">
        <v>22.4</v>
      </c>
      <c r="AR26" s="462">
        <v>14.4</v>
      </c>
      <c r="AV26" s="271" t="s">
        <v>322</v>
      </c>
      <c r="AW26" s="271" t="s">
        <v>227</v>
      </c>
      <c r="AX26" s="326">
        <f t="shared" si="23"/>
        <v>68.88</v>
      </c>
      <c r="AY26" s="237">
        <f t="shared" si="23"/>
        <v>172.2</v>
      </c>
      <c r="AZ26" s="237">
        <f t="shared" si="23"/>
        <v>103.32</v>
      </c>
      <c r="BA26" s="237">
        <f t="shared" si="23"/>
        <v>109.7775</v>
      </c>
      <c r="BB26" s="237">
        <f t="shared" si="23"/>
        <v>83.947499999999991</v>
      </c>
      <c r="BC26" s="237">
        <f t="shared" si="23"/>
        <v>160.72</v>
      </c>
      <c r="BD26" s="327">
        <f t="shared" si="23"/>
        <v>103.32</v>
      </c>
      <c r="BF26" s="326">
        <f>AX26-$AX$26</f>
        <v>0</v>
      </c>
      <c r="BG26" s="237">
        <f t="shared" ref="BG26:BL26" si="28">AY26-$AX$26</f>
        <v>103.32</v>
      </c>
      <c r="BH26" s="237">
        <f t="shared" si="28"/>
        <v>34.44</v>
      </c>
      <c r="BI26" s="237">
        <f t="shared" si="28"/>
        <v>40.897500000000008</v>
      </c>
      <c r="BJ26" s="237">
        <f t="shared" si="28"/>
        <v>15.067499999999995</v>
      </c>
      <c r="BK26" s="237">
        <f t="shared" si="28"/>
        <v>91.84</v>
      </c>
      <c r="BL26" s="237">
        <f t="shared" si="28"/>
        <v>34.44</v>
      </c>
    </row>
    <row r="27" spans="1:64" ht="17.25" thickBot="1" x14ac:dyDescent="0.35">
      <c r="A27" s="271" t="s">
        <v>322</v>
      </c>
      <c r="B27" s="385" t="s">
        <v>229</v>
      </c>
      <c r="C27" s="270" t="s">
        <v>308</v>
      </c>
      <c r="D27" s="270">
        <v>35</v>
      </c>
      <c r="E27" s="269">
        <v>179.3</v>
      </c>
      <c r="F27" s="267">
        <v>88.2</v>
      </c>
      <c r="G27" s="266">
        <v>27.44</v>
      </c>
      <c r="H27" s="386">
        <v>72</v>
      </c>
      <c r="I27" s="269">
        <v>92.5</v>
      </c>
      <c r="J27" s="269">
        <v>104</v>
      </c>
      <c r="K27" s="270">
        <v>0.89</v>
      </c>
      <c r="L27" s="269">
        <v>5.5</v>
      </c>
      <c r="M27" s="270">
        <v>5.3</v>
      </c>
      <c r="N27" s="387"/>
      <c r="O27" s="270">
        <v>88.2</v>
      </c>
      <c r="P27" s="270">
        <v>85.1</v>
      </c>
      <c r="Q27" s="270">
        <v>85.5</v>
      </c>
      <c r="R27" s="270">
        <v>84.3</v>
      </c>
      <c r="S27" s="270">
        <v>84</v>
      </c>
      <c r="T27" s="270">
        <v>83.9</v>
      </c>
      <c r="U27" s="270">
        <v>82</v>
      </c>
      <c r="V27" s="270"/>
      <c r="W27" s="269">
        <v>27.44</v>
      </c>
      <c r="X27" s="269">
        <v>26.47</v>
      </c>
      <c r="Y27" s="269">
        <v>26.6</v>
      </c>
      <c r="Z27" s="269">
        <v>26.22</v>
      </c>
      <c r="AA27" s="269">
        <v>26.13</v>
      </c>
      <c r="AB27" s="269">
        <v>26.1</v>
      </c>
      <c r="AC27" s="269">
        <v>25.51</v>
      </c>
      <c r="AD27" s="388"/>
      <c r="AE27" s="389">
        <v>72</v>
      </c>
      <c r="AF27" s="270">
        <v>82</v>
      </c>
      <c r="AG27" s="267">
        <v>86</v>
      </c>
      <c r="AH27" s="270">
        <v>90</v>
      </c>
      <c r="AI27" s="270">
        <v>81</v>
      </c>
      <c r="AJ27" s="267">
        <v>77</v>
      </c>
      <c r="AK27" s="390">
        <v>86</v>
      </c>
      <c r="AL27" s="466">
        <v>2.97</v>
      </c>
      <c r="AM27" s="475">
        <v>6.93</v>
      </c>
      <c r="AN27" s="475">
        <v>14.5</v>
      </c>
      <c r="AO27" s="475">
        <v>6.2</v>
      </c>
      <c r="AP27" s="475">
        <v>9.43</v>
      </c>
      <c r="AQ27" s="475">
        <v>7.11</v>
      </c>
      <c r="AR27" s="468">
        <v>10.5</v>
      </c>
      <c r="AV27" s="271" t="s">
        <v>322</v>
      </c>
      <c r="AW27" s="385" t="s">
        <v>229</v>
      </c>
      <c r="AX27" s="448">
        <f t="shared" si="23"/>
        <v>21.309750000000001</v>
      </c>
      <c r="AY27" s="266">
        <f t="shared" si="23"/>
        <v>49.722749999999998</v>
      </c>
      <c r="AZ27" s="266">
        <f t="shared" si="23"/>
        <v>104.03749999999999</v>
      </c>
      <c r="BA27" s="266">
        <f t="shared" si="23"/>
        <v>44.484999999999999</v>
      </c>
      <c r="BB27" s="266">
        <f t="shared" si="23"/>
        <v>67.660249999999991</v>
      </c>
      <c r="BC27" s="266">
        <f t="shared" si="23"/>
        <v>51.014250000000004</v>
      </c>
      <c r="BD27" s="449">
        <f t="shared" si="23"/>
        <v>75.337499999999991</v>
      </c>
      <c r="BF27" s="448">
        <f>AX27-$AX$27</f>
        <v>0</v>
      </c>
      <c r="BG27" s="266">
        <f t="shared" ref="BG27:BL27" si="29">AY27-$AX$27</f>
        <v>28.412999999999997</v>
      </c>
      <c r="BH27" s="266">
        <f t="shared" si="29"/>
        <v>82.727749999999986</v>
      </c>
      <c r="BI27" s="266">
        <f t="shared" si="29"/>
        <v>23.175249999999998</v>
      </c>
      <c r="BJ27" s="266">
        <f t="shared" si="29"/>
        <v>46.35049999999999</v>
      </c>
      <c r="BK27" s="266">
        <f t="shared" si="29"/>
        <v>29.704500000000003</v>
      </c>
      <c r="BL27" s="266">
        <f t="shared" si="29"/>
        <v>54.02774999999999</v>
      </c>
    </row>
    <row r="28" spans="1:64" x14ac:dyDescent="0.3">
      <c r="A28" s="162"/>
      <c r="B28" s="345" t="s">
        <v>313</v>
      </c>
      <c r="C28" s="408"/>
      <c r="D28" s="408"/>
      <c r="E28" s="408"/>
      <c r="F28" s="408"/>
      <c r="G28" s="408"/>
      <c r="H28" s="408"/>
      <c r="I28" s="408"/>
      <c r="J28" s="408"/>
      <c r="K28" s="408"/>
      <c r="L28" s="408"/>
      <c r="M28" s="408"/>
      <c r="N28" s="408"/>
      <c r="O28" s="408"/>
      <c r="P28" s="408"/>
      <c r="Q28" s="408"/>
      <c r="R28" s="408"/>
      <c r="S28" s="408"/>
      <c r="T28" s="408"/>
      <c r="U28" s="408"/>
      <c r="V28" s="408"/>
      <c r="W28" s="408"/>
      <c r="X28" s="408"/>
      <c r="Y28" s="408"/>
      <c r="Z28" s="408"/>
      <c r="AA28" s="408"/>
      <c r="AB28" s="408"/>
      <c r="AC28" s="408"/>
      <c r="AD28" s="408"/>
      <c r="AE28" s="424">
        <f>AVERAGE(AE22:AE27)</f>
        <v>85.333333333333329</v>
      </c>
      <c r="AF28" s="425"/>
      <c r="AG28" s="425"/>
      <c r="AH28" s="425"/>
      <c r="AI28" s="425"/>
      <c r="AJ28" s="426"/>
      <c r="AK28" s="426">
        <f>AVERAGE(AK22:AK27)</f>
        <v>88</v>
      </c>
      <c r="AL28" s="486">
        <f>AVERAGE(AL22:AL27)</f>
        <v>9.0666666666666664</v>
      </c>
      <c r="AM28" s="487">
        <v>78.930000000000007</v>
      </c>
      <c r="AN28" s="353" t="s">
        <v>321</v>
      </c>
      <c r="AO28" s="409"/>
      <c r="AP28" s="409"/>
      <c r="AQ28" s="357"/>
      <c r="AR28" s="482">
        <f>AVERAGE(AR22:AR27)</f>
        <v>12.219999999999999</v>
      </c>
      <c r="AS28" s="406">
        <v>129.15</v>
      </c>
      <c r="AT28" s="429" t="s">
        <v>321</v>
      </c>
      <c r="AV28" s="162"/>
      <c r="AW28" s="345" t="s">
        <v>313</v>
      </c>
      <c r="AX28" s="450">
        <f>AVERAGE(AX22:AX27)</f>
        <v>65.053333333333327</v>
      </c>
      <c r="AY28" s="451">
        <f t="shared" ref="AY28:BD28" si="30">AVERAGE(AY22:AY27)</f>
        <v>111.42775</v>
      </c>
      <c r="AZ28" s="451">
        <f t="shared" si="30"/>
        <v>111.55929166666668</v>
      </c>
      <c r="BA28" s="451">
        <f t="shared" si="30"/>
        <v>69.083291666666682</v>
      </c>
      <c r="BB28" s="451">
        <f t="shared" si="30"/>
        <v>73.926416666666668</v>
      </c>
      <c r="BC28" s="451">
        <f t="shared" si="30"/>
        <v>89.544000000000025</v>
      </c>
      <c r="BD28" s="452">
        <f t="shared" si="30"/>
        <v>87.6785</v>
      </c>
      <c r="BF28" s="450">
        <f>AVERAGE(BF22:BF27)</f>
        <v>0</v>
      </c>
      <c r="BG28" s="451">
        <f t="shared" ref="BG28:BL28" si="31">AVERAGE(BG22:BG27)</f>
        <v>46.374416666666662</v>
      </c>
      <c r="BH28" s="451">
        <f t="shared" si="31"/>
        <v>46.505958333333332</v>
      </c>
      <c r="BI28" s="451">
        <f t="shared" si="31"/>
        <v>4.0299583333333331</v>
      </c>
      <c r="BJ28" s="451">
        <f t="shared" si="31"/>
        <v>8.8730833333333283</v>
      </c>
      <c r="BK28" s="451">
        <f t="shared" si="31"/>
        <v>24.490666666666669</v>
      </c>
      <c r="BL28" s="452">
        <f t="shared" si="31"/>
        <v>22.625166666666662</v>
      </c>
    </row>
    <row r="29" spans="1:64" ht="17.25" thickBot="1" x14ac:dyDescent="0.35">
      <c r="A29" s="162"/>
      <c r="B29" s="360" t="s">
        <v>314</v>
      </c>
      <c r="C29" s="411"/>
      <c r="D29" s="411"/>
      <c r="E29" s="411"/>
      <c r="F29" s="411"/>
      <c r="G29" s="411"/>
      <c r="H29" s="411"/>
      <c r="I29" s="411"/>
      <c r="J29" s="411"/>
      <c r="K29" s="411"/>
      <c r="L29" s="411"/>
      <c r="M29" s="411"/>
      <c r="N29" s="411"/>
      <c r="O29" s="411"/>
      <c r="P29" s="411"/>
      <c r="Q29" s="411"/>
      <c r="R29" s="411"/>
      <c r="S29" s="411"/>
      <c r="T29" s="411"/>
      <c r="U29" s="411"/>
      <c r="V29" s="411"/>
      <c r="W29" s="411"/>
      <c r="X29" s="411"/>
      <c r="Y29" s="411"/>
      <c r="Z29" s="411"/>
      <c r="AA29" s="411"/>
      <c r="AB29" s="411"/>
      <c r="AC29" s="411"/>
      <c r="AD29" s="411"/>
      <c r="AE29" s="430">
        <f>STDEV(AE22:AE27)</f>
        <v>7.9916623218618712</v>
      </c>
      <c r="AF29" s="431"/>
      <c r="AG29" s="431"/>
      <c r="AH29" s="431"/>
      <c r="AI29" s="431"/>
      <c r="AJ29" s="432"/>
      <c r="AK29" s="432">
        <f>STDEV(AK22:AK27)</f>
        <v>4.3358966777357599</v>
      </c>
      <c r="AL29" s="488">
        <f>STDEV(AL22:AL27)</f>
        <v>4.7752514767985463</v>
      </c>
      <c r="AM29" s="489">
        <v>50.23</v>
      </c>
      <c r="AN29" s="368" t="s">
        <v>321</v>
      </c>
      <c r="AO29" s="412"/>
      <c r="AP29" s="412"/>
      <c r="AQ29" s="453"/>
      <c r="AR29" s="483">
        <f>STDEV(AR22:AR27)</f>
        <v>3.4595953520607083</v>
      </c>
      <c r="AS29" s="407">
        <v>93.28</v>
      </c>
      <c r="AT29" s="435" t="s">
        <v>321</v>
      </c>
      <c r="AV29" s="162"/>
      <c r="AW29" s="360" t="s">
        <v>314</v>
      </c>
      <c r="AX29" s="445">
        <f>STDEV(AX22:AX27)</f>
        <v>34.262429346029542</v>
      </c>
      <c r="AY29" s="446">
        <f t="shared" ref="AY29:BD29" si="32">STDEV(AY22:AY27)</f>
        <v>58.446265778918651</v>
      </c>
      <c r="AZ29" s="446">
        <f t="shared" si="32"/>
        <v>54.167066797643869</v>
      </c>
      <c r="BA29" s="446">
        <f t="shared" si="32"/>
        <v>27.183097720098313</v>
      </c>
      <c r="BB29" s="446">
        <f t="shared" si="32"/>
        <v>38.875965999787937</v>
      </c>
      <c r="BC29" s="446">
        <f t="shared" si="32"/>
        <v>38.629309778004</v>
      </c>
      <c r="BD29" s="447">
        <f t="shared" si="32"/>
        <v>24.822596651035507</v>
      </c>
      <c r="BF29" s="445">
        <f>STDEV(BF22:BF27)</f>
        <v>0</v>
      </c>
      <c r="BG29" s="446">
        <f t="shared" ref="BG29:BL29" si="33">STDEV(BG22:BG27)</f>
        <v>74.7468987966502</v>
      </c>
      <c r="BH29" s="446">
        <f t="shared" si="33"/>
        <v>59.479346429961858</v>
      </c>
      <c r="BI29" s="446">
        <f t="shared" si="33"/>
        <v>36.539941723891907</v>
      </c>
      <c r="BJ29" s="446">
        <f t="shared" si="33"/>
        <v>67.30937317132485</v>
      </c>
      <c r="BK29" s="446">
        <f t="shared" si="33"/>
        <v>49.685031569293244</v>
      </c>
      <c r="BL29" s="447">
        <f t="shared" si="33"/>
        <v>33.483186416344346</v>
      </c>
    </row>
    <row r="30" spans="1:64" ht="17.25" thickBot="1" x14ac:dyDescent="0.35">
      <c r="A30" s="162"/>
      <c r="B30" s="289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391"/>
      <c r="AF30" s="402"/>
      <c r="AG30" s="402"/>
      <c r="AH30" s="402"/>
      <c r="AI30" s="402"/>
      <c r="AJ30" s="297"/>
      <c r="AK30" s="403"/>
      <c r="AL30" s="391"/>
      <c r="AM30" s="402"/>
      <c r="AN30" s="402"/>
      <c r="AO30" s="402"/>
      <c r="AP30" s="402"/>
      <c r="AR30" s="403"/>
      <c r="AV30" s="162"/>
      <c r="AW30" s="289"/>
    </row>
    <row r="31" spans="1:64" x14ac:dyDescent="0.3">
      <c r="A31" s="404" t="s">
        <v>315</v>
      </c>
      <c r="B31" s="399"/>
      <c r="C31" s="399"/>
      <c r="D31" s="399"/>
      <c r="E31" s="399"/>
      <c r="F31" s="399"/>
      <c r="G31" s="399"/>
      <c r="H31" s="399"/>
      <c r="I31" s="399"/>
      <c r="J31" s="399"/>
      <c r="K31" s="399"/>
      <c r="L31" s="399"/>
      <c r="M31" s="399"/>
      <c r="N31" s="399"/>
      <c r="O31" s="399"/>
      <c r="P31" s="399"/>
      <c r="Q31" s="399"/>
      <c r="R31" s="399"/>
      <c r="S31" s="399"/>
      <c r="T31" s="399"/>
      <c r="U31" s="399"/>
      <c r="V31" s="399"/>
      <c r="W31" s="399"/>
      <c r="X31" s="399"/>
      <c r="Y31" s="399"/>
      <c r="Z31" s="399"/>
      <c r="AA31" s="399"/>
      <c r="AB31" s="399"/>
      <c r="AC31" s="399"/>
      <c r="AD31" s="399"/>
      <c r="AE31" s="405"/>
      <c r="AF31" s="400"/>
      <c r="AG31" s="400"/>
      <c r="AH31" s="400"/>
      <c r="AI31" s="400"/>
      <c r="AJ31" s="400"/>
      <c r="AK31" s="401"/>
      <c r="AL31" s="405"/>
      <c r="AM31" s="400"/>
      <c r="AN31" s="400"/>
      <c r="AO31" s="400"/>
      <c r="AP31" s="400"/>
      <c r="AQ31" s="400"/>
      <c r="AR31" s="401"/>
      <c r="AV31" s="404" t="s">
        <v>315</v>
      </c>
      <c r="AW31" s="399"/>
    </row>
    <row r="32" spans="1:64" x14ac:dyDescent="0.3">
      <c r="A32" s="240" t="s">
        <v>283</v>
      </c>
      <c r="B32" s="241" t="s">
        <v>287</v>
      </c>
      <c r="C32" s="242" t="s">
        <v>285</v>
      </c>
      <c r="D32" s="242">
        <v>28</v>
      </c>
      <c r="E32" s="243">
        <v>166.7</v>
      </c>
      <c r="F32" s="243">
        <v>69.599999999999994</v>
      </c>
      <c r="G32" s="243">
        <v>25.05</v>
      </c>
      <c r="H32" s="244">
        <v>94</v>
      </c>
      <c r="I32" s="243">
        <v>89</v>
      </c>
      <c r="J32" s="243">
        <v>97.5</v>
      </c>
      <c r="K32" s="245">
        <f>I32/J32</f>
        <v>0.9128205128205128</v>
      </c>
      <c r="L32" s="243">
        <v>5.5</v>
      </c>
      <c r="M32" s="243">
        <v>5.5</v>
      </c>
      <c r="N32" s="243">
        <v>5.4</v>
      </c>
      <c r="O32" s="246">
        <v>69.599999999999994</v>
      </c>
      <c r="P32" s="246">
        <v>68.5</v>
      </c>
      <c r="Q32" s="246">
        <v>68.599999999999994</v>
      </c>
      <c r="R32" s="246">
        <v>69.5</v>
      </c>
      <c r="S32" s="246">
        <v>69.5</v>
      </c>
      <c r="T32" s="246">
        <v>70.5</v>
      </c>
      <c r="U32" s="247">
        <v>70.5</v>
      </c>
      <c r="V32" s="248">
        <v>69.900000000000006</v>
      </c>
      <c r="W32" s="249">
        <v>25.05</v>
      </c>
      <c r="X32" s="249">
        <v>24.65</v>
      </c>
      <c r="Y32" s="249">
        <v>24.69</v>
      </c>
      <c r="Z32" s="249">
        <v>25.01</v>
      </c>
      <c r="AA32" s="249">
        <v>25.01</v>
      </c>
      <c r="AB32" s="249">
        <v>25.37</v>
      </c>
      <c r="AC32" s="249">
        <v>25.37</v>
      </c>
      <c r="AD32" s="303">
        <v>25.15</v>
      </c>
      <c r="AE32" s="317">
        <v>89</v>
      </c>
      <c r="AF32" s="250">
        <v>91</v>
      </c>
      <c r="AG32" s="250">
        <v>95</v>
      </c>
      <c r="AH32" s="250">
        <v>87</v>
      </c>
      <c r="AI32" s="250">
        <v>82</v>
      </c>
      <c r="AJ32" s="250">
        <v>82</v>
      </c>
      <c r="AK32" s="318">
        <v>92</v>
      </c>
      <c r="AL32" s="469">
        <v>5.29</v>
      </c>
      <c r="AM32" s="476">
        <v>13.2</v>
      </c>
      <c r="AN32" s="476">
        <v>11</v>
      </c>
      <c r="AO32" s="476">
        <v>8.27</v>
      </c>
      <c r="AP32" s="476">
        <v>6.59</v>
      </c>
      <c r="AQ32" s="476">
        <v>7.27</v>
      </c>
      <c r="AR32" s="470">
        <v>11.8</v>
      </c>
      <c r="AV32" s="240" t="s">
        <v>283</v>
      </c>
      <c r="AW32" s="241" t="s">
        <v>287</v>
      </c>
      <c r="AX32" s="326">
        <f t="shared" ref="AX32:BD37" si="34">AL32*7.175</f>
        <v>37.955750000000002</v>
      </c>
      <c r="AY32" s="237">
        <f t="shared" si="34"/>
        <v>94.71</v>
      </c>
      <c r="AZ32" s="237">
        <f t="shared" si="34"/>
        <v>78.924999999999997</v>
      </c>
      <c r="BA32" s="237">
        <f t="shared" si="34"/>
        <v>59.337249999999997</v>
      </c>
      <c r="BB32" s="237">
        <f t="shared" si="34"/>
        <v>47.283249999999995</v>
      </c>
      <c r="BC32" s="237">
        <f t="shared" si="34"/>
        <v>52.162249999999993</v>
      </c>
      <c r="BD32" s="327">
        <f t="shared" si="34"/>
        <v>84.665000000000006</v>
      </c>
      <c r="BF32" s="326">
        <f>AX32-$AX$32</f>
        <v>0</v>
      </c>
      <c r="BG32" s="237">
        <f t="shared" ref="BG32:BL32" si="35">AY32-$AX$32</f>
        <v>56.754249999999992</v>
      </c>
      <c r="BH32" s="237">
        <f t="shared" si="35"/>
        <v>40.969249999999995</v>
      </c>
      <c r="BI32" s="237">
        <f t="shared" si="35"/>
        <v>21.381499999999996</v>
      </c>
      <c r="BJ32" s="237">
        <f t="shared" si="35"/>
        <v>9.3274999999999935</v>
      </c>
      <c r="BK32" s="237">
        <f t="shared" si="35"/>
        <v>14.206499999999991</v>
      </c>
      <c r="BL32" s="327">
        <f t="shared" si="35"/>
        <v>46.709250000000004</v>
      </c>
    </row>
    <row r="33" spans="1:64" x14ac:dyDescent="0.3">
      <c r="A33" s="240" t="s">
        <v>283</v>
      </c>
      <c r="B33" s="241" t="s">
        <v>288</v>
      </c>
      <c r="C33" s="242" t="s">
        <v>285</v>
      </c>
      <c r="D33" s="242">
        <v>44</v>
      </c>
      <c r="E33" s="243">
        <v>166.5</v>
      </c>
      <c r="F33" s="243">
        <v>71.5</v>
      </c>
      <c r="G33" s="243">
        <v>25.79</v>
      </c>
      <c r="H33" s="244">
        <v>107</v>
      </c>
      <c r="I33" s="243">
        <v>93</v>
      </c>
      <c r="J33" s="243">
        <v>100</v>
      </c>
      <c r="K33" s="245">
        <f>I33/J33</f>
        <v>0.93</v>
      </c>
      <c r="L33" s="243">
        <v>6</v>
      </c>
      <c r="M33" s="243">
        <v>6.1</v>
      </c>
      <c r="N33" s="243">
        <v>6.1</v>
      </c>
      <c r="O33" s="246">
        <v>71.5</v>
      </c>
      <c r="P33" s="246">
        <v>70.5</v>
      </c>
      <c r="Q33" s="246">
        <v>70.8</v>
      </c>
      <c r="R33" s="246">
        <v>70.099999999999994</v>
      </c>
      <c r="S33" s="246">
        <v>69.400000000000006</v>
      </c>
      <c r="T33" s="246">
        <v>68.099999999999994</v>
      </c>
      <c r="U33" s="247">
        <v>68.099999999999994</v>
      </c>
      <c r="V33" s="248">
        <v>69</v>
      </c>
      <c r="W33" s="249">
        <v>25.79</v>
      </c>
      <c r="X33" s="249">
        <v>25.43</v>
      </c>
      <c r="Y33" s="249">
        <v>25.54</v>
      </c>
      <c r="Z33" s="249">
        <v>25.29</v>
      </c>
      <c r="AA33" s="249">
        <v>25.03</v>
      </c>
      <c r="AB33" s="249">
        <v>24.57</v>
      </c>
      <c r="AC33" s="249">
        <v>24.57</v>
      </c>
      <c r="AD33" s="303">
        <v>24.89</v>
      </c>
      <c r="AE33" s="317">
        <v>99</v>
      </c>
      <c r="AF33" s="250">
        <v>109</v>
      </c>
      <c r="AG33" s="250">
        <v>105</v>
      </c>
      <c r="AH33" s="250">
        <v>108</v>
      </c>
      <c r="AI33" s="250">
        <v>90</v>
      </c>
      <c r="AJ33" s="250">
        <v>97</v>
      </c>
      <c r="AK33" s="318">
        <v>101</v>
      </c>
      <c r="AL33" s="469">
        <v>9.14</v>
      </c>
      <c r="AM33" s="476">
        <v>6.35</v>
      </c>
      <c r="AN33" s="476">
        <v>9.56</v>
      </c>
      <c r="AO33" s="476">
        <v>8.1</v>
      </c>
      <c r="AP33" s="476">
        <v>4.03</v>
      </c>
      <c r="AQ33" s="476">
        <v>7.97</v>
      </c>
      <c r="AR33" s="470">
        <v>8.4499999999999993</v>
      </c>
      <c r="AV33" s="240" t="s">
        <v>283</v>
      </c>
      <c r="AW33" s="241" t="s">
        <v>288</v>
      </c>
      <c r="AX33" s="326">
        <f t="shared" si="34"/>
        <v>65.579499999999996</v>
      </c>
      <c r="AY33" s="237">
        <f t="shared" si="34"/>
        <v>45.561249999999994</v>
      </c>
      <c r="AZ33" s="237">
        <f t="shared" si="34"/>
        <v>68.593000000000004</v>
      </c>
      <c r="BA33" s="237">
        <f t="shared" si="34"/>
        <v>58.117499999999993</v>
      </c>
      <c r="BB33" s="237">
        <f t="shared" si="34"/>
        <v>28.91525</v>
      </c>
      <c r="BC33" s="237">
        <f t="shared" si="34"/>
        <v>57.184749999999994</v>
      </c>
      <c r="BD33" s="327">
        <f t="shared" si="34"/>
        <v>60.628749999999997</v>
      </c>
      <c r="BF33" s="326">
        <f>AX33-$AX$33</f>
        <v>0</v>
      </c>
      <c r="BG33" s="237">
        <f t="shared" ref="BG33:BL33" si="36">AY33-$AX$33</f>
        <v>-20.018250000000002</v>
      </c>
      <c r="BH33" s="237">
        <f t="shared" si="36"/>
        <v>3.0135000000000076</v>
      </c>
      <c r="BI33" s="237">
        <f t="shared" si="36"/>
        <v>-7.4620000000000033</v>
      </c>
      <c r="BJ33" s="237">
        <f t="shared" si="36"/>
        <v>-36.664249999999996</v>
      </c>
      <c r="BK33" s="237">
        <f t="shared" si="36"/>
        <v>-8.3947500000000019</v>
      </c>
      <c r="BL33" s="327">
        <f t="shared" si="36"/>
        <v>-4.9507499999999993</v>
      </c>
    </row>
    <row r="34" spans="1:64" x14ac:dyDescent="0.3">
      <c r="A34" s="256" t="s">
        <v>295</v>
      </c>
      <c r="B34" s="257" t="s">
        <v>298</v>
      </c>
      <c r="C34" s="242" t="s">
        <v>296</v>
      </c>
      <c r="D34" s="242">
        <v>32</v>
      </c>
      <c r="E34" s="243">
        <v>174.1</v>
      </c>
      <c r="F34" s="243">
        <v>90</v>
      </c>
      <c r="G34" s="243">
        <v>29.7</v>
      </c>
      <c r="H34" s="242">
        <v>80</v>
      </c>
      <c r="I34" s="243">
        <v>97.5</v>
      </c>
      <c r="J34" s="243">
        <v>108.5</v>
      </c>
      <c r="K34" s="245">
        <v>0.9</v>
      </c>
      <c r="L34" s="243">
        <v>5.6</v>
      </c>
      <c r="M34" s="243">
        <v>5.5</v>
      </c>
      <c r="N34" s="243"/>
      <c r="O34" s="248">
        <v>90.6</v>
      </c>
      <c r="P34" s="248">
        <v>90.9</v>
      </c>
      <c r="Q34" s="258">
        <v>91.2</v>
      </c>
      <c r="R34" s="258">
        <v>90.6</v>
      </c>
      <c r="S34" s="259">
        <v>90.8</v>
      </c>
      <c r="T34" s="259">
        <v>90.3</v>
      </c>
      <c r="U34" s="259">
        <v>91.3</v>
      </c>
      <c r="V34" s="259"/>
      <c r="W34" s="249">
        <v>29.89</v>
      </c>
      <c r="X34" s="249">
        <v>29.99</v>
      </c>
      <c r="Y34" s="249">
        <v>30.09</v>
      </c>
      <c r="Z34" s="249">
        <v>29.9</v>
      </c>
      <c r="AA34" s="249">
        <v>29.96</v>
      </c>
      <c r="AB34" s="249">
        <v>29.79</v>
      </c>
      <c r="AC34" s="249">
        <v>30.12</v>
      </c>
      <c r="AD34" s="303"/>
      <c r="AE34" s="319">
        <v>80</v>
      </c>
      <c r="AF34" s="250">
        <v>98</v>
      </c>
      <c r="AG34" s="260">
        <v>85</v>
      </c>
      <c r="AH34" s="249">
        <v>89</v>
      </c>
      <c r="AI34" s="249">
        <v>92</v>
      </c>
      <c r="AJ34" s="249">
        <v>96</v>
      </c>
      <c r="AK34" s="320">
        <v>101</v>
      </c>
      <c r="AL34" s="469">
        <v>3.99</v>
      </c>
      <c r="AM34" s="476">
        <v>14.4</v>
      </c>
      <c r="AN34" s="476">
        <v>9.2200000000000006</v>
      </c>
      <c r="AO34" s="476">
        <v>11.9</v>
      </c>
      <c r="AP34" s="476">
        <v>10</v>
      </c>
      <c r="AQ34" s="476">
        <v>14.5</v>
      </c>
      <c r="AR34" s="471">
        <v>15.3</v>
      </c>
      <c r="AV34" s="256" t="s">
        <v>295</v>
      </c>
      <c r="AW34" s="257" t="s">
        <v>298</v>
      </c>
      <c r="AX34" s="326">
        <f t="shared" si="34"/>
        <v>28.628250000000001</v>
      </c>
      <c r="AY34" s="237">
        <f t="shared" si="34"/>
        <v>103.32</v>
      </c>
      <c r="AZ34" s="237">
        <f t="shared" si="34"/>
        <v>66.153500000000008</v>
      </c>
      <c r="BA34" s="237">
        <f t="shared" si="34"/>
        <v>85.382500000000007</v>
      </c>
      <c r="BB34" s="237">
        <f t="shared" si="34"/>
        <v>71.75</v>
      </c>
      <c r="BC34" s="237">
        <f t="shared" si="34"/>
        <v>104.03749999999999</v>
      </c>
      <c r="BD34" s="327">
        <f t="shared" si="34"/>
        <v>109.7775</v>
      </c>
      <c r="BF34" s="326">
        <f>AX34-$AX$34</f>
        <v>0</v>
      </c>
      <c r="BG34" s="237">
        <f t="shared" ref="BG34:BL34" si="37">AY34-$AX$34</f>
        <v>74.691749999999985</v>
      </c>
      <c r="BH34" s="237">
        <f t="shared" si="37"/>
        <v>37.525250000000007</v>
      </c>
      <c r="BI34" s="237">
        <f t="shared" si="37"/>
        <v>56.754250000000006</v>
      </c>
      <c r="BJ34" s="237">
        <f t="shared" si="37"/>
        <v>43.121749999999999</v>
      </c>
      <c r="BK34" s="237">
        <f t="shared" si="37"/>
        <v>75.409249999999986</v>
      </c>
      <c r="BL34" s="327">
        <f t="shared" si="37"/>
        <v>81.149249999999995</v>
      </c>
    </row>
    <row r="35" spans="1:64" x14ac:dyDescent="0.3">
      <c r="A35" s="256" t="s">
        <v>295</v>
      </c>
      <c r="B35" s="257" t="s">
        <v>299</v>
      </c>
      <c r="C35" s="242" t="s">
        <v>296</v>
      </c>
      <c r="D35" s="242">
        <v>37</v>
      </c>
      <c r="E35" s="243">
        <v>178.6</v>
      </c>
      <c r="F35" s="243">
        <v>88.6</v>
      </c>
      <c r="G35" s="243">
        <v>27.8</v>
      </c>
      <c r="H35" s="242">
        <v>85</v>
      </c>
      <c r="I35" s="243">
        <v>99</v>
      </c>
      <c r="J35" s="243">
        <v>107.5</v>
      </c>
      <c r="K35" s="245">
        <v>0.92</v>
      </c>
      <c r="L35" s="243">
        <v>5.3</v>
      </c>
      <c r="M35" s="243">
        <v>5.2</v>
      </c>
      <c r="N35" s="243"/>
      <c r="O35" s="248">
        <v>89</v>
      </c>
      <c r="P35" s="248">
        <v>87.3</v>
      </c>
      <c r="Q35" s="258">
        <v>88.1</v>
      </c>
      <c r="R35" s="258">
        <v>87.9</v>
      </c>
      <c r="S35" s="259">
        <v>87.7</v>
      </c>
      <c r="T35" s="259">
        <v>87</v>
      </c>
      <c r="U35" s="259">
        <v>88.2</v>
      </c>
      <c r="V35" s="259"/>
      <c r="W35" s="249">
        <v>27.9</v>
      </c>
      <c r="X35" s="249">
        <v>27.37</v>
      </c>
      <c r="Y35" s="249">
        <v>27.62</v>
      </c>
      <c r="Z35" s="249">
        <v>27.6</v>
      </c>
      <c r="AA35" s="249">
        <v>27.49</v>
      </c>
      <c r="AB35" s="249">
        <v>27.27</v>
      </c>
      <c r="AC35" s="249">
        <v>27.65</v>
      </c>
      <c r="AD35" s="303"/>
      <c r="AE35" s="319">
        <v>85</v>
      </c>
      <c r="AF35" s="250">
        <v>89</v>
      </c>
      <c r="AG35" s="260">
        <v>94</v>
      </c>
      <c r="AH35" s="249">
        <v>87</v>
      </c>
      <c r="AI35" s="249">
        <v>92</v>
      </c>
      <c r="AJ35" s="249">
        <v>95</v>
      </c>
      <c r="AK35" s="320">
        <v>88</v>
      </c>
      <c r="AL35" s="469">
        <v>5.96</v>
      </c>
      <c r="AM35" s="476">
        <v>7.52</v>
      </c>
      <c r="AN35" s="476">
        <v>12</v>
      </c>
      <c r="AO35" s="476">
        <v>10.7</v>
      </c>
      <c r="AP35" s="476">
        <v>10.1</v>
      </c>
      <c r="AQ35" s="476">
        <v>10.9</v>
      </c>
      <c r="AR35" s="471">
        <v>13.8</v>
      </c>
      <c r="AV35" s="256" t="s">
        <v>295</v>
      </c>
      <c r="AW35" s="257" t="s">
        <v>299</v>
      </c>
      <c r="AX35" s="326">
        <f t="shared" si="34"/>
        <v>42.762999999999998</v>
      </c>
      <c r="AY35" s="237">
        <f t="shared" si="34"/>
        <v>53.955999999999996</v>
      </c>
      <c r="AZ35" s="237">
        <f t="shared" si="34"/>
        <v>86.1</v>
      </c>
      <c r="BA35" s="237">
        <f t="shared" si="34"/>
        <v>76.772499999999994</v>
      </c>
      <c r="BB35" s="237">
        <f t="shared" si="34"/>
        <v>72.467500000000001</v>
      </c>
      <c r="BC35" s="237">
        <f t="shared" si="34"/>
        <v>78.207499999999996</v>
      </c>
      <c r="BD35" s="327">
        <f t="shared" si="34"/>
        <v>99.015000000000001</v>
      </c>
      <c r="BF35" s="326">
        <f>AX35-$AX$35</f>
        <v>0</v>
      </c>
      <c r="BG35" s="237">
        <f t="shared" ref="BG35:BL35" si="38">AY35-$AX$35</f>
        <v>11.192999999999998</v>
      </c>
      <c r="BH35" s="237">
        <f t="shared" si="38"/>
        <v>43.336999999999996</v>
      </c>
      <c r="BI35" s="237">
        <f t="shared" si="38"/>
        <v>34.009499999999996</v>
      </c>
      <c r="BJ35" s="237">
        <f t="shared" si="38"/>
        <v>29.704500000000003</v>
      </c>
      <c r="BK35" s="237">
        <f t="shared" si="38"/>
        <v>35.444499999999998</v>
      </c>
      <c r="BL35" s="327">
        <f t="shared" si="38"/>
        <v>56.252000000000002</v>
      </c>
    </row>
    <row r="36" spans="1:64" x14ac:dyDescent="0.3">
      <c r="A36" s="276" t="s">
        <v>304</v>
      </c>
      <c r="B36" s="276" t="s">
        <v>311</v>
      </c>
      <c r="C36" s="261" t="s">
        <v>312</v>
      </c>
      <c r="D36" s="261">
        <v>38</v>
      </c>
      <c r="E36" s="251">
        <v>176</v>
      </c>
      <c r="F36" s="260">
        <v>89.9</v>
      </c>
      <c r="G36" s="249">
        <v>29.02</v>
      </c>
      <c r="H36" s="277">
        <v>86</v>
      </c>
      <c r="I36" s="251">
        <v>102.5</v>
      </c>
      <c r="J36" s="251">
        <v>110</v>
      </c>
      <c r="K36" s="260">
        <v>0.93</v>
      </c>
      <c r="L36" s="251">
        <v>5.3</v>
      </c>
      <c r="M36" s="261">
        <v>5.4</v>
      </c>
      <c r="N36" s="278"/>
      <c r="O36" s="261">
        <v>89.9</v>
      </c>
      <c r="P36" s="261">
        <v>88.5</v>
      </c>
      <c r="Q36" s="261">
        <v>88.9</v>
      </c>
      <c r="R36" s="261">
        <v>89.1</v>
      </c>
      <c r="S36" s="261">
        <v>87.8</v>
      </c>
      <c r="T36" s="251">
        <v>88</v>
      </c>
      <c r="U36" s="261">
        <v>89.5</v>
      </c>
      <c r="V36" s="261"/>
      <c r="W36" s="251">
        <v>29.02</v>
      </c>
      <c r="X36" s="251">
        <v>28.57</v>
      </c>
      <c r="Y36" s="251">
        <v>28.7</v>
      </c>
      <c r="Z36" s="251">
        <v>28.76</v>
      </c>
      <c r="AA36" s="251">
        <v>28.34</v>
      </c>
      <c r="AB36" s="251">
        <v>28.41</v>
      </c>
      <c r="AC36" s="251">
        <v>28.89</v>
      </c>
      <c r="AD36" s="304"/>
      <c r="AE36" s="321">
        <v>86</v>
      </c>
      <c r="AF36" s="261">
        <v>83</v>
      </c>
      <c r="AG36" s="260">
        <v>91</v>
      </c>
      <c r="AH36" s="261">
        <v>87</v>
      </c>
      <c r="AI36" s="261">
        <v>85</v>
      </c>
      <c r="AJ36" s="260">
        <v>85</v>
      </c>
      <c r="AK36" s="322">
        <v>84</v>
      </c>
      <c r="AL36" s="469">
        <v>7.17</v>
      </c>
      <c r="AM36" s="476">
        <v>14.5</v>
      </c>
      <c r="AN36" s="476">
        <v>8.93</v>
      </c>
      <c r="AO36" s="476">
        <v>8.93</v>
      </c>
      <c r="AP36" s="476">
        <v>9.91</v>
      </c>
      <c r="AQ36" s="476">
        <v>12.6</v>
      </c>
      <c r="AR36" s="470">
        <v>6.96</v>
      </c>
      <c r="AV36" s="276" t="s">
        <v>304</v>
      </c>
      <c r="AW36" s="276" t="s">
        <v>311</v>
      </c>
      <c r="AX36" s="326">
        <f t="shared" si="34"/>
        <v>51.444749999999999</v>
      </c>
      <c r="AY36" s="237">
        <f t="shared" si="34"/>
        <v>104.03749999999999</v>
      </c>
      <c r="AZ36" s="237">
        <f t="shared" si="34"/>
        <v>64.072749999999999</v>
      </c>
      <c r="BA36" s="237">
        <f t="shared" si="34"/>
        <v>64.072749999999999</v>
      </c>
      <c r="BB36" s="237">
        <f t="shared" si="34"/>
        <v>71.104249999999993</v>
      </c>
      <c r="BC36" s="237">
        <f t="shared" si="34"/>
        <v>90.405000000000001</v>
      </c>
      <c r="BD36" s="327">
        <f t="shared" si="34"/>
        <v>49.937999999999995</v>
      </c>
      <c r="BF36" s="326">
        <f>AX36-$AX$36</f>
        <v>0</v>
      </c>
      <c r="BG36" s="237">
        <f t="shared" ref="BG36:BL36" si="39">AY36-$AX$36</f>
        <v>52.592749999999995</v>
      </c>
      <c r="BH36" s="237">
        <f t="shared" si="39"/>
        <v>12.628</v>
      </c>
      <c r="BI36" s="237">
        <f t="shared" si="39"/>
        <v>12.628</v>
      </c>
      <c r="BJ36" s="237">
        <f t="shared" si="39"/>
        <v>19.659499999999994</v>
      </c>
      <c r="BK36" s="237">
        <f t="shared" si="39"/>
        <v>38.960250000000002</v>
      </c>
      <c r="BL36" s="327">
        <f t="shared" si="39"/>
        <v>-1.5067500000000038</v>
      </c>
    </row>
    <row r="37" spans="1:64" ht="17.25" thickBot="1" x14ac:dyDescent="0.35">
      <c r="A37" s="276" t="s">
        <v>304</v>
      </c>
      <c r="B37" s="414" t="s">
        <v>223</v>
      </c>
      <c r="C37" s="415" t="s">
        <v>312</v>
      </c>
      <c r="D37" s="415">
        <v>22</v>
      </c>
      <c r="E37" s="416">
        <v>174.2</v>
      </c>
      <c r="F37" s="417">
        <v>83</v>
      </c>
      <c r="G37" s="417">
        <v>27.35</v>
      </c>
      <c r="H37" s="418">
        <v>87</v>
      </c>
      <c r="I37" s="416">
        <v>95.5</v>
      </c>
      <c r="J37" s="416">
        <v>105</v>
      </c>
      <c r="K37" s="419">
        <v>0.91</v>
      </c>
      <c r="L37" s="416">
        <v>5</v>
      </c>
      <c r="M37" s="415">
        <v>5.0999999999999996</v>
      </c>
      <c r="N37" s="420"/>
      <c r="O37" s="415">
        <v>83</v>
      </c>
      <c r="P37" s="415">
        <v>82.2</v>
      </c>
      <c r="Q37" s="415">
        <v>83.2</v>
      </c>
      <c r="R37" s="415">
        <v>84.2</v>
      </c>
      <c r="S37" s="415">
        <v>84.2</v>
      </c>
      <c r="T37" s="415">
        <v>82.3</v>
      </c>
      <c r="U37" s="415">
        <v>84</v>
      </c>
      <c r="V37" s="415"/>
      <c r="W37" s="416">
        <v>27.35</v>
      </c>
      <c r="X37" s="416">
        <v>27.09</v>
      </c>
      <c r="Y37" s="416">
        <v>27.42</v>
      </c>
      <c r="Z37" s="416">
        <v>27.75</v>
      </c>
      <c r="AA37" s="416">
        <v>27.75</v>
      </c>
      <c r="AB37" s="416">
        <v>27.12</v>
      </c>
      <c r="AC37" s="416">
        <v>27.68</v>
      </c>
      <c r="AD37" s="421"/>
      <c r="AE37" s="422">
        <v>87</v>
      </c>
      <c r="AF37" s="415">
        <v>89</v>
      </c>
      <c r="AG37" s="419">
        <v>90</v>
      </c>
      <c r="AH37" s="415">
        <v>83</v>
      </c>
      <c r="AI37" s="415">
        <v>88</v>
      </c>
      <c r="AJ37" s="419">
        <v>109</v>
      </c>
      <c r="AK37" s="423">
        <v>80</v>
      </c>
      <c r="AL37" s="472">
        <v>21</v>
      </c>
      <c r="AM37" s="477">
        <v>16.3</v>
      </c>
      <c r="AN37" s="477">
        <v>19.3</v>
      </c>
      <c r="AO37" s="477">
        <v>17.399999999999999</v>
      </c>
      <c r="AP37" s="477">
        <v>20.100000000000001</v>
      </c>
      <c r="AQ37" s="477">
        <v>41.2</v>
      </c>
      <c r="AR37" s="473">
        <v>29</v>
      </c>
      <c r="AV37" s="276" t="s">
        <v>304</v>
      </c>
      <c r="AW37" s="414" t="s">
        <v>223</v>
      </c>
      <c r="AX37" s="448">
        <f t="shared" si="34"/>
        <v>150.67499999999998</v>
      </c>
      <c r="AY37" s="266">
        <f t="shared" si="34"/>
        <v>116.9525</v>
      </c>
      <c r="AZ37" s="266">
        <f t="shared" si="34"/>
        <v>138.47749999999999</v>
      </c>
      <c r="BA37" s="266">
        <f t="shared" si="34"/>
        <v>124.84499999999998</v>
      </c>
      <c r="BB37" s="266">
        <f t="shared" si="34"/>
        <v>144.2175</v>
      </c>
      <c r="BC37" s="266">
        <f t="shared" si="34"/>
        <v>295.61</v>
      </c>
      <c r="BD37" s="449">
        <f t="shared" si="34"/>
        <v>208.07499999999999</v>
      </c>
      <c r="BF37" s="448">
        <f>AX37-$AX$37</f>
        <v>0</v>
      </c>
      <c r="BG37" s="266">
        <f t="shared" ref="BG37:BL37" si="40">AY37-$AX$37</f>
        <v>-33.722499999999982</v>
      </c>
      <c r="BH37" s="266">
        <f t="shared" si="40"/>
        <v>-12.197499999999991</v>
      </c>
      <c r="BI37" s="266">
        <f t="shared" si="40"/>
        <v>-25.83</v>
      </c>
      <c r="BJ37" s="266">
        <f t="shared" si="40"/>
        <v>-6.4574999999999818</v>
      </c>
      <c r="BK37" s="266">
        <f t="shared" si="40"/>
        <v>144.93500000000003</v>
      </c>
      <c r="BL37" s="449">
        <f t="shared" si="40"/>
        <v>57.400000000000006</v>
      </c>
    </row>
    <row r="38" spans="1:64" x14ac:dyDescent="0.3">
      <c r="B38" s="343" t="s">
        <v>313</v>
      </c>
      <c r="C38" s="410"/>
      <c r="D38" s="410"/>
      <c r="E38" s="410"/>
      <c r="F38" s="410"/>
      <c r="G38" s="410"/>
      <c r="H38" s="410"/>
      <c r="I38" s="410"/>
      <c r="J38" s="410"/>
      <c r="K38" s="410"/>
      <c r="L38" s="410"/>
      <c r="M38" s="410"/>
      <c r="N38" s="410"/>
      <c r="O38" s="410"/>
      <c r="P38" s="410"/>
      <c r="Q38" s="410"/>
      <c r="R38" s="410"/>
      <c r="S38" s="410"/>
      <c r="T38" s="410"/>
      <c r="U38" s="410"/>
      <c r="V38" s="410"/>
      <c r="W38" s="410"/>
      <c r="X38" s="410"/>
      <c r="Y38" s="410"/>
      <c r="Z38" s="410"/>
      <c r="AA38" s="410"/>
      <c r="AB38" s="410"/>
      <c r="AC38" s="410"/>
      <c r="AD38" s="410"/>
      <c r="AE38" s="436">
        <f>AVERAGE(AE32:AE37)</f>
        <v>87.666666666666671</v>
      </c>
      <c r="AF38" s="428"/>
      <c r="AG38" s="428"/>
      <c r="AH38" s="428"/>
      <c r="AI38" s="428"/>
      <c r="AJ38" s="428"/>
      <c r="AK38" s="437">
        <f>AVERAGE(AK32:AK37)</f>
        <v>91</v>
      </c>
      <c r="AL38" s="490">
        <f>AVERAGE(AL32:AL37)</f>
        <v>8.7583333333333346</v>
      </c>
      <c r="AM38" s="491">
        <v>50.23</v>
      </c>
      <c r="AN38" s="427" t="s">
        <v>321</v>
      </c>
      <c r="AO38" s="428"/>
      <c r="AP38" s="428"/>
      <c r="AQ38" s="428"/>
      <c r="AR38" s="494">
        <f>AVERAGE(AR32:AR37)</f>
        <v>14.218333333333334</v>
      </c>
      <c r="AS38" s="428">
        <v>86.1</v>
      </c>
      <c r="AT38" s="429" t="s">
        <v>321</v>
      </c>
      <c r="AW38" s="343" t="s">
        <v>313</v>
      </c>
      <c r="AX38" s="450">
        <f>AVERAGE(AX32:AX37)</f>
        <v>62.841041666666662</v>
      </c>
      <c r="AY38" s="451">
        <f t="shared" ref="AY38:BD38" si="41">AVERAGE(AY32:AY37)</f>
        <v>86.422874999999991</v>
      </c>
      <c r="AZ38" s="451">
        <f t="shared" si="41"/>
        <v>83.720291666666654</v>
      </c>
      <c r="BA38" s="451">
        <f t="shared" si="41"/>
        <v>78.087916666666658</v>
      </c>
      <c r="BB38" s="451">
        <f t="shared" si="41"/>
        <v>72.62295833333333</v>
      </c>
      <c r="BC38" s="451">
        <f t="shared" si="41"/>
        <v>112.9345</v>
      </c>
      <c r="BD38" s="452">
        <f t="shared" si="41"/>
        <v>102.01654166666667</v>
      </c>
      <c r="BF38" s="450">
        <f>AVERAGE(BF32:BF37)</f>
        <v>0</v>
      </c>
      <c r="BG38" s="451">
        <f t="shared" ref="BG38:BL38" si="42">AVERAGE(BG32:BG37)</f>
        <v>23.581833333333332</v>
      </c>
      <c r="BH38" s="451">
        <f t="shared" si="42"/>
        <v>20.879250000000003</v>
      </c>
      <c r="BI38" s="451">
        <f t="shared" si="42"/>
        <v>15.246874999999998</v>
      </c>
      <c r="BJ38" s="451">
        <f t="shared" si="42"/>
        <v>9.7819166666666693</v>
      </c>
      <c r="BK38" s="451">
        <f t="shared" si="42"/>
        <v>50.093458333333331</v>
      </c>
      <c r="BL38" s="452">
        <f t="shared" si="42"/>
        <v>39.1755</v>
      </c>
    </row>
    <row r="39" spans="1:64" ht="17.25" thickBot="1" x14ac:dyDescent="0.35">
      <c r="B39" s="344" t="s">
        <v>314</v>
      </c>
      <c r="C39" s="413"/>
      <c r="D39" s="413"/>
      <c r="E39" s="413"/>
      <c r="F39" s="413"/>
      <c r="G39" s="413"/>
      <c r="H39" s="413"/>
      <c r="I39" s="413"/>
      <c r="J39" s="413"/>
      <c r="K39" s="413"/>
      <c r="L39" s="413"/>
      <c r="M39" s="413"/>
      <c r="N39" s="413"/>
      <c r="O39" s="413"/>
      <c r="P39" s="413"/>
      <c r="Q39" s="413"/>
      <c r="R39" s="413"/>
      <c r="S39" s="413"/>
      <c r="T39" s="413"/>
      <c r="U39" s="413"/>
      <c r="V39" s="413"/>
      <c r="W39" s="413"/>
      <c r="X39" s="413"/>
      <c r="Y39" s="413"/>
      <c r="Z39" s="413"/>
      <c r="AA39" s="413"/>
      <c r="AB39" s="413"/>
      <c r="AC39" s="413"/>
      <c r="AD39" s="413"/>
      <c r="AE39" s="438">
        <f>STDEV(AE32:AE37)</f>
        <v>6.3140055960275072</v>
      </c>
      <c r="AF39" s="434"/>
      <c r="AG39" s="434"/>
      <c r="AH39" s="434"/>
      <c r="AI39" s="434"/>
      <c r="AJ39" s="434"/>
      <c r="AK39" s="439">
        <f>STDEV(AK32:AK37)</f>
        <v>8.717797887081348</v>
      </c>
      <c r="AL39" s="492">
        <f>STDEV(AL32:AL37)</f>
        <v>6.2469814043797696</v>
      </c>
      <c r="AM39" s="493">
        <v>21.53</v>
      </c>
      <c r="AN39" s="433" t="s">
        <v>321</v>
      </c>
      <c r="AO39" s="434"/>
      <c r="AP39" s="434"/>
      <c r="AQ39" s="434"/>
      <c r="AR39" s="495">
        <f>STDEV(AR32:AR37)</f>
        <v>7.8949108080247905</v>
      </c>
      <c r="AS39" s="434">
        <v>21.53</v>
      </c>
      <c r="AT39" s="435" t="s">
        <v>321</v>
      </c>
      <c r="AW39" s="344" t="s">
        <v>314</v>
      </c>
      <c r="AX39" s="445">
        <f>STDEV(AX32:AX37)</f>
        <v>44.822091576424839</v>
      </c>
      <c r="AY39" s="446">
        <f t="shared" ref="AY39:BD39" si="43">STDEV(AY32:AY37)</f>
        <v>29.394872547669756</v>
      </c>
      <c r="AZ39" s="446">
        <f t="shared" si="43"/>
        <v>28.108584861398079</v>
      </c>
      <c r="BA39" s="446">
        <f t="shared" si="43"/>
        <v>25.250726911648883</v>
      </c>
      <c r="BB39" s="446">
        <f t="shared" si="43"/>
        <v>39.195243796096179</v>
      </c>
      <c r="BC39" s="446">
        <f t="shared" si="43"/>
        <v>91.612596081133944</v>
      </c>
      <c r="BD39" s="447">
        <f t="shared" si="43"/>
        <v>56.645985047577874</v>
      </c>
      <c r="BF39" s="445">
        <f>STDEV(BF32:BF37)</f>
        <v>0</v>
      </c>
      <c r="BG39" s="446">
        <f t="shared" ref="BG39:BL39" si="44">STDEV(BG32:BG37)</f>
        <v>44.480339863434786</v>
      </c>
      <c r="BH39" s="446">
        <f t="shared" si="44"/>
        <v>23.092801870929385</v>
      </c>
      <c r="BI39" s="446">
        <f t="shared" si="44"/>
        <v>29.402017175591034</v>
      </c>
      <c r="BJ39" s="446">
        <f t="shared" si="44"/>
        <v>28.380246694076963</v>
      </c>
      <c r="BK39" s="446">
        <f t="shared" si="44"/>
        <v>54.190574704328604</v>
      </c>
      <c r="BL39" s="447">
        <f t="shared" si="44"/>
        <v>34.769134975578559</v>
      </c>
    </row>
  </sheetData>
  <mergeCells count="4">
    <mergeCell ref="AE1:AG1"/>
    <mergeCell ref="AL1:AN1"/>
    <mergeCell ref="AX1:AZ1"/>
    <mergeCell ref="BF1:BI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1"/>
  <sheetViews>
    <sheetView topLeftCell="A61" zoomScale="85" zoomScaleNormal="85" workbookViewId="0">
      <selection activeCell="B83" sqref="B83"/>
    </sheetView>
  </sheetViews>
  <sheetFormatPr defaultRowHeight="16.5" x14ac:dyDescent="0.3"/>
  <cols>
    <col min="1" max="1" width="14.25" customWidth="1"/>
    <col min="2" max="2" width="11.75" customWidth="1"/>
    <col min="3" max="3" width="12.375" customWidth="1"/>
    <col min="5" max="5" width="12.125" customWidth="1"/>
    <col min="6" max="9" width="13.625" customWidth="1"/>
    <col min="10" max="10" width="21" customWidth="1"/>
    <col min="11" max="35" width="9" style="162"/>
  </cols>
  <sheetData>
    <row r="1" spans="1:10" ht="42.75" customHeight="1" x14ac:dyDescent="0.3">
      <c r="A1" s="163" t="s">
        <v>205</v>
      </c>
    </row>
    <row r="2" spans="1:10" x14ac:dyDescent="0.3">
      <c r="A2" s="620" t="s">
        <v>4</v>
      </c>
      <c r="B2" s="628"/>
      <c r="C2" s="615" t="s">
        <v>135</v>
      </c>
      <c r="D2" s="615" t="s">
        <v>0</v>
      </c>
      <c r="E2" s="615" t="s">
        <v>140</v>
      </c>
      <c r="F2" s="626" t="s">
        <v>137</v>
      </c>
      <c r="G2" s="627"/>
      <c r="H2" s="626" t="s">
        <v>139</v>
      </c>
      <c r="I2" s="627"/>
      <c r="J2" s="615" t="s">
        <v>2</v>
      </c>
    </row>
    <row r="3" spans="1:10" x14ac:dyDescent="0.3">
      <c r="A3" s="622"/>
      <c r="B3" s="629"/>
      <c r="C3" s="617"/>
      <c r="D3" s="617"/>
      <c r="E3" s="617"/>
      <c r="F3" s="153" t="s">
        <v>138</v>
      </c>
      <c r="G3" s="148" t="s">
        <v>22</v>
      </c>
      <c r="H3" s="159" t="s">
        <v>138</v>
      </c>
      <c r="I3" s="148" t="s">
        <v>22</v>
      </c>
      <c r="J3" s="617"/>
    </row>
    <row r="4" spans="1:10" ht="16.5" customHeight="1" x14ac:dyDescent="0.3">
      <c r="A4" s="623" t="s">
        <v>122</v>
      </c>
      <c r="B4" s="615" t="s">
        <v>146</v>
      </c>
      <c r="C4" s="148">
        <v>0</v>
      </c>
      <c r="D4" s="52">
        <v>18</v>
      </c>
      <c r="E4" s="610" t="s">
        <v>194</v>
      </c>
      <c r="F4" s="105">
        <v>287</v>
      </c>
      <c r="G4" s="52"/>
      <c r="H4" s="52">
        <v>121</v>
      </c>
      <c r="I4" s="52"/>
      <c r="J4" s="610" t="s">
        <v>3</v>
      </c>
    </row>
    <row r="5" spans="1:10" x14ac:dyDescent="0.3">
      <c r="A5" s="624"/>
      <c r="B5" s="616"/>
      <c r="C5" s="149">
        <v>0.1</v>
      </c>
      <c r="D5" s="53">
        <v>6</v>
      </c>
      <c r="E5" s="630"/>
      <c r="F5" s="1">
        <v>284</v>
      </c>
      <c r="G5" s="53"/>
      <c r="H5" s="53">
        <v>117</v>
      </c>
      <c r="I5" s="53"/>
      <c r="J5" s="611"/>
    </row>
    <row r="6" spans="1:10" x14ac:dyDescent="0.3">
      <c r="A6" s="624"/>
      <c r="B6" s="616"/>
      <c r="C6" s="149">
        <v>0.3</v>
      </c>
      <c r="D6" s="53">
        <v>5</v>
      </c>
      <c r="E6" s="630"/>
      <c r="F6" s="1">
        <v>250</v>
      </c>
      <c r="G6" s="53"/>
      <c r="H6" s="53">
        <v>100</v>
      </c>
      <c r="I6" s="53"/>
      <c r="J6" s="611"/>
    </row>
    <row r="7" spans="1:10" x14ac:dyDescent="0.3">
      <c r="A7" s="624"/>
      <c r="B7" s="616"/>
      <c r="C7" s="149">
        <v>1</v>
      </c>
      <c r="D7" s="53">
        <v>6</v>
      </c>
      <c r="E7" s="630"/>
      <c r="F7" s="1">
        <v>284</v>
      </c>
      <c r="G7" s="53"/>
      <c r="H7" s="53">
        <v>93.4</v>
      </c>
      <c r="I7" s="53"/>
      <c r="J7" s="611"/>
    </row>
    <row r="8" spans="1:10" x14ac:dyDescent="0.3">
      <c r="A8" s="624"/>
      <c r="B8" s="616"/>
      <c r="C8" s="149">
        <v>3</v>
      </c>
      <c r="D8" s="53">
        <v>4</v>
      </c>
      <c r="E8" s="630"/>
      <c r="F8" s="1">
        <v>218</v>
      </c>
      <c r="G8" s="53"/>
      <c r="H8" s="53">
        <v>103</v>
      </c>
      <c r="I8" s="53"/>
      <c r="J8" s="611"/>
    </row>
    <row r="9" spans="1:10" x14ac:dyDescent="0.3">
      <c r="A9" s="624"/>
      <c r="B9" s="616"/>
      <c r="C9" s="149">
        <v>6</v>
      </c>
      <c r="D9" s="53">
        <v>6</v>
      </c>
      <c r="E9" s="630"/>
      <c r="F9" s="1">
        <v>240</v>
      </c>
      <c r="G9" s="53"/>
      <c r="H9" s="53">
        <v>88.3</v>
      </c>
      <c r="I9" s="53"/>
      <c r="J9" s="611"/>
    </row>
    <row r="10" spans="1:10" x14ac:dyDescent="0.3">
      <c r="A10" s="625"/>
      <c r="B10" s="617"/>
      <c r="C10" s="150">
        <v>12</v>
      </c>
      <c r="D10" s="54">
        <v>4</v>
      </c>
      <c r="E10" s="631"/>
      <c r="F10" s="106">
        <v>213</v>
      </c>
      <c r="G10" s="54"/>
      <c r="H10" s="53">
        <v>85.8</v>
      </c>
      <c r="I10" s="54"/>
      <c r="J10" s="612"/>
    </row>
    <row r="11" spans="1:10" ht="16.5" customHeight="1" x14ac:dyDescent="0.3">
      <c r="A11" s="623" t="s">
        <v>145</v>
      </c>
      <c r="B11" s="615" t="s">
        <v>121</v>
      </c>
      <c r="C11" s="148">
        <v>0</v>
      </c>
      <c r="D11" s="52">
        <v>4</v>
      </c>
      <c r="E11" s="610" t="s">
        <v>189</v>
      </c>
      <c r="F11" s="107">
        <v>335.31497999999999</v>
      </c>
      <c r="G11" s="98">
        <v>62.825384132956643</v>
      </c>
      <c r="H11" s="108" t="s">
        <v>142</v>
      </c>
      <c r="I11" s="102"/>
      <c r="J11" s="610" t="s">
        <v>125</v>
      </c>
    </row>
    <row r="12" spans="1:10" x14ac:dyDescent="0.3">
      <c r="A12" s="624"/>
      <c r="B12" s="616"/>
      <c r="C12" s="149">
        <v>0.5</v>
      </c>
      <c r="D12" s="53">
        <v>6</v>
      </c>
      <c r="E12" s="630"/>
      <c r="F12" s="64">
        <v>256.21596</v>
      </c>
      <c r="G12" s="87">
        <v>37.426330093027076</v>
      </c>
      <c r="H12" s="109" t="s">
        <v>142</v>
      </c>
      <c r="I12" s="103"/>
      <c r="J12" s="611"/>
    </row>
    <row r="13" spans="1:10" x14ac:dyDescent="0.3">
      <c r="A13" s="624"/>
      <c r="B13" s="616"/>
      <c r="C13" s="149">
        <v>1.5</v>
      </c>
      <c r="D13" s="53">
        <v>6</v>
      </c>
      <c r="E13" s="630"/>
      <c r="F13" s="64">
        <v>238.19796000000002</v>
      </c>
      <c r="G13" s="87">
        <v>26.733092923590256</v>
      </c>
      <c r="H13" s="109" t="s">
        <v>143</v>
      </c>
      <c r="I13" s="103"/>
      <c r="J13" s="611"/>
    </row>
    <row r="14" spans="1:10" x14ac:dyDescent="0.3">
      <c r="A14" s="624"/>
      <c r="B14" s="616"/>
      <c r="C14" s="149">
        <v>4.5</v>
      </c>
      <c r="D14" s="53">
        <v>6</v>
      </c>
      <c r="E14" s="630"/>
      <c r="F14" s="64">
        <v>225.40518</v>
      </c>
      <c r="G14" s="87">
        <v>29.403786453432794</v>
      </c>
      <c r="H14" s="109" t="s">
        <v>142</v>
      </c>
      <c r="I14" s="103"/>
      <c r="J14" s="611"/>
    </row>
    <row r="15" spans="1:10" x14ac:dyDescent="0.3">
      <c r="A15" s="625"/>
      <c r="B15" s="617"/>
      <c r="C15" s="150" t="s">
        <v>136</v>
      </c>
      <c r="D15" s="54">
        <v>7</v>
      </c>
      <c r="E15" s="630"/>
      <c r="F15" s="65">
        <v>208.64844000000002</v>
      </c>
      <c r="G15" s="88">
        <v>24.05716786871438</v>
      </c>
      <c r="H15" s="109" t="s">
        <v>144</v>
      </c>
      <c r="I15" s="103"/>
      <c r="J15" s="611"/>
    </row>
    <row r="16" spans="1:10" ht="16.5" customHeight="1" x14ac:dyDescent="0.3">
      <c r="A16" s="151" t="s">
        <v>141</v>
      </c>
      <c r="B16" s="152" t="s">
        <v>148</v>
      </c>
      <c r="C16" s="150">
        <v>1.5</v>
      </c>
      <c r="D16" s="54">
        <v>4</v>
      </c>
      <c r="E16" s="631"/>
      <c r="F16" s="65">
        <v>238.01778000000002</v>
      </c>
      <c r="G16" s="88">
        <v>22.723128985053698</v>
      </c>
      <c r="H16" s="110" t="s">
        <v>142</v>
      </c>
      <c r="I16" s="104"/>
      <c r="J16" s="612"/>
    </row>
    <row r="17" spans="1:10" x14ac:dyDescent="0.3">
      <c r="A17" s="620" t="s">
        <v>192</v>
      </c>
      <c r="B17" s="615" t="s">
        <v>147</v>
      </c>
      <c r="C17" s="148">
        <v>0</v>
      </c>
      <c r="D17" s="52">
        <v>8</v>
      </c>
      <c r="E17" s="610" t="s">
        <v>186</v>
      </c>
      <c r="F17" s="107">
        <v>272.10000000000002</v>
      </c>
      <c r="G17" s="69"/>
      <c r="H17" s="70">
        <v>114.50439</v>
      </c>
      <c r="I17" s="69"/>
      <c r="J17" s="610" t="s">
        <v>126</v>
      </c>
    </row>
    <row r="18" spans="1:10" x14ac:dyDescent="0.3">
      <c r="A18" s="621"/>
      <c r="B18" s="616"/>
      <c r="C18" s="149">
        <v>3</v>
      </c>
      <c r="D18" s="53">
        <v>6</v>
      </c>
      <c r="E18" s="630"/>
      <c r="F18" s="64">
        <v>292.7</v>
      </c>
      <c r="G18" s="70"/>
      <c r="H18" s="70">
        <v>139.96382400000002</v>
      </c>
      <c r="I18" s="70"/>
      <c r="J18" s="611"/>
    </row>
    <row r="19" spans="1:10" x14ac:dyDescent="0.3">
      <c r="A19" s="621"/>
      <c r="B19" s="616"/>
      <c r="C19" s="149">
        <v>7.5</v>
      </c>
      <c r="D19" s="53">
        <v>6</v>
      </c>
      <c r="E19" s="630"/>
      <c r="F19" s="64">
        <v>212.6</v>
      </c>
      <c r="G19" s="70"/>
      <c r="H19" s="70">
        <v>89.311982760000006</v>
      </c>
      <c r="I19" s="70"/>
      <c r="J19" s="611"/>
    </row>
    <row r="20" spans="1:10" x14ac:dyDescent="0.3">
      <c r="A20" s="621"/>
      <c r="B20" s="616"/>
      <c r="C20" s="149">
        <v>15</v>
      </c>
      <c r="D20" s="53">
        <v>6</v>
      </c>
      <c r="E20" s="630"/>
      <c r="F20" s="64">
        <v>225.5</v>
      </c>
      <c r="G20" s="70"/>
      <c r="H20" s="70">
        <v>98.978279399999991</v>
      </c>
      <c r="I20" s="70"/>
      <c r="J20" s="611"/>
    </row>
    <row r="21" spans="1:10" x14ac:dyDescent="0.3">
      <c r="A21" s="622"/>
      <c r="B21" s="617"/>
      <c r="C21" s="150">
        <v>22.5</v>
      </c>
      <c r="D21" s="54">
        <v>6</v>
      </c>
      <c r="E21" s="631"/>
      <c r="F21" s="65">
        <v>230.5</v>
      </c>
      <c r="G21" s="71"/>
      <c r="H21" s="71">
        <v>102.65575320000001</v>
      </c>
      <c r="I21" s="71"/>
      <c r="J21" s="612"/>
    </row>
    <row r="22" spans="1:10" x14ac:dyDescent="0.3">
      <c r="A22" s="620" t="s">
        <v>206</v>
      </c>
      <c r="B22" s="615" t="s">
        <v>173</v>
      </c>
      <c r="C22" s="153">
        <v>0</v>
      </c>
      <c r="D22" s="75">
        <v>12</v>
      </c>
      <c r="E22" s="610" t="s">
        <v>187</v>
      </c>
      <c r="F22" s="107">
        <v>248.88333333333333</v>
      </c>
      <c r="G22" s="69">
        <v>70.290537748474364</v>
      </c>
      <c r="H22" s="135">
        <v>89.894805000000005</v>
      </c>
      <c r="I22" s="137">
        <v>20.150077108723472</v>
      </c>
      <c r="J22" s="610" t="s">
        <v>191</v>
      </c>
    </row>
    <row r="23" spans="1:10" x14ac:dyDescent="0.3">
      <c r="A23" s="621"/>
      <c r="B23" s="616"/>
      <c r="C23" s="154">
        <v>0.74400000000000011</v>
      </c>
      <c r="D23" s="77">
        <v>6</v>
      </c>
      <c r="E23" s="630"/>
      <c r="F23" s="64">
        <v>200.56666666666669</v>
      </c>
      <c r="G23" s="70">
        <v>16.921426259824155</v>
      </c>
      <c r="H23" s="124">
        <v>81.02094000000001</v>
      </c>
      <c r="I23" s="138">
        <v>15.029071470384279</v>
      </c>
      <c r="J23" s="611"/>
    </row>
    <row r="24" spans="1:10" x14ac:dyDescent="0.3">
      <c r="A24" s="621"/>
      <c r="B24" s="616"/>
      <c r="C24" s="154">
        <v>1.546</v>
      </c>
      <c r="D24" s="77">
        <v>6</v>
      </c>
      <c r="E24" s="630"/>
      <c r="F24" s="64">
        <v>208.68333333333331</v>
      </c>
      <c r="G24" s="70">
        <v>32.706049389473506</v>
      </c>
      <c r="H24" s="124">
        <v>81.621539999999996</v>
      </c>
      <c r="I24" s="138">
        <v>15.872211547985353</v>
      </c>
      <c r="J24" s="611"/>
    </row>
    <row r="25" spans="1:10" x14ac:dyDescent="0.3">
      <c r="A25" s="621"/>
      <c r="B25" s="616"/>
      <c r="C25" s="154">
        <v>3.484</v>
      </c>
      <c r="D25" s="77">
        <v>6</v>
      </c>
      <c r="E25" s="630"/>
      <c r="F25" s="64">
        <v>210.41666666666666</v>
      </c>
      <c r="G25" s="70">
        <v>34.612276242204409</v>
      </c>
      <c r="H25" s="124">
        <v>79.759680000000003</v>
      </c>
      <c r="I25" s="138">
        <v>9.2918856862705361</v>
      </c>
      <c r="J25" s="611"/>
    </row>
    <row r="26" spans="1:10" x14ac:dyDescent="0.3">
      <c r="A26" s="621"/>
      <c r="B26" s="616"/>
      <c r="C26" s="154">
        <v>6.3120000000000003</v>
      </c>
      <c r="D26" s="77">
        <v>6</v>
      </c>
      <c r="E26" s="630"/>
      <c r="F26" s="64">
        <v>199.1</v>
      </c>
      <c r="G26" s="70">
        <v>47.893799181104946</v>
      </c>
      <c r="H26" s="124">
        <v>77.237160000000003</v>
      </c>
      <c r="I26" s="138">
        <v>6.1109094698448931</v>
      </c>
      <c r="J26" s="611"/>
    </row>
    <row r="27" spans="1:10" x14ac:dyDescent="0.3">
      <c r="A27" s="621"/>
      <c r="B27" s="616"/>
      <c r="C27" s="154">
        <v>12.048</v>
      </c>
      <c r="D27" s="77">
        <v>6</v>
      </c>
      <c r="E27" s="630"/>
      <c r="F27" s="64">
        <v>208.73333333333335</v>
      </c>
      <c r="G27" s="70">
        <v>29.049865174672565</v>
      </c>
      <c r="H27" s="124">
        <v>98.108009999999993</v>
      </c>
      <c r="I27" s="138">
        <v>3.5284930530468701</v>
      </c>
      <c r="J27" s="611"/>
    </row>
    <row r="28" spans="1:10" x14ac:dyDescent="0.3">
      <c r="A28" s="622"/>
      <c r="B28" s="617"/>
      <c r="C28" s="155">
        <v>19.991999999999997</v>
      </c>
      <c r="D28" s="79">
        <v>6</v>
      </c>
      <c r="E28" s="631"/>
      <c r="F28" s="65">
        <v>195.81666666666669</v>
      </c>
      <c r="G28" s="71">
        <v>35.405277384404933</v>
      </c>
      <c r="H28" s="136">
        <v>75.165090000000006</v>
      </c>
      <c r="I28" s="139">
        <v>14.689882872294124</v>
      </c>
      <c r="J28" s="612"/>
    </row>
    <row r="29" spans="1:10" x14ac:dyDescent="0.3">
      <c r="A29" s="615" t="s">
        <v>134</v>
      </c>
      <c r="B29" s="615" t="s">
        <v>120</v>
      </c>
      <c r="C29" s="156">
        <v>0</v>
      </c>
      <c r="D29" s="52">
        <v>7</v>
      </c>
      <c r="E29" s="610" t="s">
        <v>188</v>
      </c>
      <c r="F29" s="58" t="s">
        <v>59</v>
      </c>
      <c r="G29" s="108"/>
      <c r="H29" s="69">
        <v>126</v>
      </c>
      <c r="I29" s="101">
        <v>17.204650534085253</v>
      </c>
      <c r="J29" s="60"/>
    </row>
    <row r="30" spans="1:10" x14ac:dyDescent="0.3">
      <c r="A30" s="616"/>
      <c r="B30" s="616"/>
      <c r="C30" s="157">
        <v>5</v>
      </c>
      <c r="D30" s="53">
        <v>8</v>
      </c>
      <c r="E30" s="630"/>
      <c r="F30" s="49" t="s">
        <v>59</v>
      </c>
      <c r="G30" s="109"/>
      <c r="H30" s="70">
        <v>120.375</v>
      </c>
      <c r="I30" s="89">
        <v>25.81769880195699</v>
      </c>
      <c r="J30" s="62"/>
    </row>
    <row r="31" spans="1:10" x14ac:dyDescent="0.3">
      <c r="A31" s="616"/>
      <c r="B31" s="616"/>
      <c r="C31" s="157">
        <v>15</v>
      </c>
      <c r="D31" s="53">
        <v>8</v>
      </c>
      <c r="E31" s="630"/>
      <c r="F31" s="49" t="s">
        <v>59</v>
      </c>
      <c r="G31" s="109"/>
      <c r="H31" s="70">
        <v>91.25</v>
      </c>
      <c r="I31" s="89">
        <v>30.490045213853932</v>
      </c>
      <c r="J31" s="62"/>
    </row>
    <row r="32" spans="1:10" x14ac:dyDescent="0.3">
      <c r="A32" s="616"/>
      <c r="B32" s="616"/>
      <c r="C32" s="157">
        <v>30</v>
      </c>
      <c r="D32" s="53">
        <v>8</v>
      </c>
      <c r="E32" s="630"/>
      <c r="F32" s="49" t="s">
        <v>59</v>
      </c>
      <c r="G32" s="109"/>
      <c r="H32" s="70">
        <v>98.75</v>
      </c>
      <c r="I32" s="89">
        <v>18.375060738480762</v>
      </c>
      <c r="J32" s="62"/>
    </row>
    <row r="33" spans="1:35" x14ac:dyDescent="0.3">
      <c r="A33" s="616"/>
      <c r="B33" s="617"/>
      <c r="C33" s="158">
        <v>60</v>
      </c>
      <c r="D33" s="54">
        <v>7</v>
      </c>
      <c r="E33" s="631"/>
      <c r="F33" s="50" t="s">
        <v>59</v>
      </c>
      <c r="G33" s="110"/>
      <c r="H33" s="71">
        <v>93.142857142857139</v>
      </c>
      <c r="I33" s="90">
        <v>15.01586462632741</v>
      </c>
      <c r="J33" s="63"/>
    </row>
    <row r="34" spans="1:35" x14ac:dyDescent="0.3">
      <c r="A34" s="616"/>
      <c r="B34" s="615" t="s">
        <v>121</v>
      </c>
      <c r="C34" s="215">
        <v>0</v>
      </c>
      <c r="D34" s="207">
        <v>6</v>
      </c>
      <c r="E34" s="610" t="s">
        <v>190</v>
      </c>
      <c r="F34" s="208">
        <v>298.2</v>
      </c>
      <c r="G34" s="209">
        <v>68.082920031385328</v>
      </c>
      <c r="H34" s="209">
        <v>135.16666666666666</v>
      </c>
      <c r="I34" s="210">
        <v>22.894686428659941</v>
      </c>
      <c r="J34" s="62"/>
    </row>
    <row r="35" spans="1:35" x14ac:dyDescent="0.3">
      <c r="A35" s="616"/>
      <c r="B35" s="616"/>
      <c r="C35" s="157">
        <v>15</v>
      </c>
      <c r="D35" s="53">
        <v>5</v>
      </c>
      <c r="E35" s="630"/>
      <c r="F35" s="64">
        <v>238.94</v>
      </c>
      <c r="G35" s="70">
        <v>30.067806704181201</v>
      </c>
      <c r="H35" s="70">
        <v>99</v>
      </c>
      <c r="I35" s="89">
        <v>17.014699527173555</v>
      </c>
      <c r="J35" s="62"/>
    </row>
    <row r="36" spans="1:35" x14ac:dyDescent="0.3">
      <c r="A36" s="616"/>
      <c r="B36" s="616"/>
      <c r="C36" s="157">
        <v>30</v>
      </c>
      <c r="D36" s="53">
        <v>6</v>
      </c>
      <c r="E36" s="630"/>
      <c r="F36" s="70">
        <v>219.14999999999998</v>
      </c>
      <c r="G36" s="70">
        <v>30.616123203306138</v>
      </c>
      <c r="H36" s="70">
        <v>91.833333333333329</v>
      </c>
      <c r="I36" s="89">
        <v>17.104580283265275</v>
      </c>
      <c r="J36" s="62"/>
    </row>
    <row r="37" spans="1:35" x14ac:dyDescent="0.3">
      <c r="A37" s="617"/>
      <c r="B37" s="617"/>
      <c r="C37" s="211" t="s">
        <v>231</v>
      </c>
      <c r="D37" s="212">
        <v>6</v>
      </c>
      <c r="E37" s="631"/>
      <c r="F37" s="213">
        <v>224.03333333333333</v>
      </c>
      <c r="G37" s="214">
        <v>19.986261948315068</v>
      </c>
      <c r="H37" s="214">
        <v>78.666666666666671</v>
      </c>
      <c r="I37" s="214">
        <v>14.827901627225181</v>
      </c>
      <c r="J37" s="63"/>
    </row>
    <row r="42" spans="1:35" s="165" customFormat="1" ht="26.25" x14ac:dyDescent="0.3">
      <c r="A42" s="164" t="s">
        <v>151</v>
      </c>
      <c r="K42" s="440"/>
      <c r="L42" s="440"/>
      <c r="M42" s="440"/>
      <c r="N42" s="440"/>
      <c r="O42" s="440"/>
      <c r="P42" s="440"/>
      <c r="Q42" s="440"/>
      <c r="R42" s="440"/>
      <c r="S42" s="440"/>
      <c r="T42" s="440"/>
      <c r="U42" s="440"/>
      <c r="V42" s="440"/>
      <c r="W42" s="440"/>
      <c r="X42" s="440"/>
      <c r="Y42" s="440"/>
      <c r="Z42" s="440"/>
      <c r="AA42" s="440"/>
      <c r="AB42" s="440"/>
      <c r="AC42" s="440"/>
      <c r="AD42" s="440"/>
      <c r="AE42" s="440"/>
      <c r="AF42" s="440"/>
      <c r="AG42" s="440"/>
      <c r="AH42" s="440"/>
      <c r="AI42" s="440"/>
    </row>
    <row r="43" spans="1:35" x14ac:dyDescent="0.3">
      <c r="A43" s="113" t="s">
        <v>4</v>
      </c>
      <c r="B43" s="113" t="s">
        <v>135</v>
      </c>
      <c r="C43" s="113" t="s">
        <v>0</v>
      </c>
      <c r="D43" s="113" t="s">
        <v>140</v>
      </c>
      <c r="E43" s="114" t="s">
        <v>137</v>
      </c>
      <c r="F43" s="118"/>
      <c r="G43" s="114" t="s">
        <v>139</v>
      </c>
      <c r="H43" s="118"/>
      <c r="I43" s="613" t="s">
        <v>2</v>
      </c>
    </row>
    <row r="44" spans="1:35" x14ac:dyDescent="0.3">
      <c r="A44" s="3"/>
      <c r="B44" s="3"/>
      <c r="C44" s="3"/>
      <c r="D44" s="3"/>
      <c r="E44" s="68" t="s">
        <v>115</v>
      </c>
      <c r="F44" s="113" t="s">
        <v>22</v>
      </c>
      <c r="G44" s="100" t="s">
        <v>115</v>
      </c>
      <c r="H44" s="113" t="s">
        <v>22</v>
      </c>
      <c r="I44" s="614"/>
    </row>
    <row r="45" spans="1:35" ht="16.5" customHeight="1" x14ac:dyDescent="0.3">
      <c r="A45" s="115" t="s">
        <v>122</v>
      </c>
      <c r="B45" s="113">
        <v>0</v>
      </c>
      <c r="C45" s="52">
        <v>18</v>
      </c>
      <c r="D45" s="112" t="s">
        <v>185</v>
      </c>
      <c r="E45" s="105">
        <v>287</v>
      </c>
      <c r="F45" s="52"/>
      <c r="G45" s="52">
        <v>121</v>
      </c>
      <c r="H45" s="52"/>
      <c r="I45" s="610" t="s">
        <v>3</v>
      </c>
    </row>
    <row r="46" spans="1:35" x14ac:dyDescent="0.3">
      <c r="A46" s="116"/>
      <c r="B46" s="2">
        <v>0.1</v>
      </c>
      <c r="C46" s="53">
        <v>6</v>
      </c>
      <c r="D46" s="53"/>
      <c r="E46" s="1">
        <v>284</v>
      </c>
      <c r="F46" s="53"/>
      <c r="G46" s="53">
        <v>117</v>
      </c>
      <c r="H46" s="53"/>
      <c r="I46" s="611"/>
    </row>
    <row r="47" spans="1:35" x14ac:dyDescent="0.3">
      <c r="A47" s="116"/>
      <c r="B47" s="2">
        <v>0.3</v>
      </c>
      <c r="C47" s="53">
        <v>5</v>
      </c>
      <c r="D47" s="53"/>
      <c r="E47" s="1">
        <v>250</v>
      </c>
      <c r="F47" s="53"/>
      <c r="G47" s="53">
        <v>100</v>
      </c>
      <c r="H47" s="53"/>
      <c r="I47" s="611"/>
    </row>
    <row r="48" spans="1:35" x14ac:dyDescent="0.3">
      <c r="A48" s="116"/>
      <c r="B48" s="2">
        <v>1</v>
      </c>
      <c r="C48" s="53">
        <v>6</v>
      </c>
      <c r="D48" s="53"/>
      <c r="E48" s="1">
        <v>284</v>
      </c>
      <c r="F48" s="53"/>
      <c r="G48" s="53">
        <v>93.4</v>
      </c>
      <c r="H48" s="53"/>
      <c r="I48" s="611"/>
    </row>
    <row r="49" spans="1:9" x14ac:dyDescent="0.3">
      <c r="A49" s="116"/>
      <c r="B49" s="2">
        <v>3</v>
      </c>
      <c r="C49" s="53">
        <v>4</v>
      </c>
      <c r="D49" s="53"/>
      <c r="E49" s="1">
        <v>218</v>
      </c>
      <c r="F49" s="53"/>
      <c r="G49" s="53">
        <v>103</v>
      </c>
      <c r="H49" s="53"/>
      <c r="I49" s="611"/>
    </row>
    <row r="50" spans="1:9" x14ac:dyDescent="0.3">
      <c r="A50" s="116"/>
      <c r="B50" s="2">
        <v>6</v>
      </c>
      <c r="C50" s="53">
        <v>6</v>
      </c>
      <c r="D50" s="53"/>
      <c r="E50" s="1">
        <v>240</v>
      </c>
      <c r="F50" s="53"/>
      <c r="G50" s="53">
        <v>88.3</v>
      </c>
      <c r="H50" s="53"/>
      <c r="I50" s="611"/>
    </row>
    <row r="51" spans="1:9" x14ac:dyDescent="0.3">
      <c r="A51" s="117"/>
      <c r="B51" s="3">
        <v>12</v>
      </c>
      <c r="C51" s="54">
        <v>4</v>
      </c>
      <c r="D51" s="54"/>
      <c r="E51" s="106">
        <v>213</v>
      </c>
      <c r="F51" s="54"/>
      <c r="G51" s="54">
        <v>85.8</v>
      </c>
      <c r="H51" s="54"/>
      <c r="I51" s="612"/>
    </row>
    <row r="52" spans="1:9" ht="16.5" customHeight="1" x14ac:dyDescent="0.3">
      <c r="A52" s="66" t="s">
        <v>193</v>
      </c>
      <c r="B52" s="2">
        <v>0</v>
      </c>
      <c r="C52" s="53">
        <v>8</v>
      </c>
      <c r="D52" s="112" t="s">
        <v>186</v>
      </c>
      <c r="E52" s="64">
        <v>272.10000000000002</v>
      </c>
      <c r="F52" s="70"/>
      <c r="G52" s="70">
        <v>114.50439</v>
      </c>
      <c r="H52" s="70"/>
      <c r="I52" s="611" t="s">
        <v>126</v>
      </c>
    </row>
    <row r="53" spans="1:9" x14ac:dyDescent="0.3">
      <c r="A53" s="66"/>
      <c r="B53" s="2">
        <v>3</v>
      </c>
      <c r="C53" s="53">
        <v>6</v>
      </c>
      <c r="D53" s="53"/>
      <c r="E53" s="64">
        <v>292.7</v>
      </c>
      <c r="F53" s="70"/>
      <c r="G53" s="70">
        <v>139.96382400000002</v>
      </c>
      <c r="H53" s="70"/>
      <c r="I53" s="611"/>
    </row>
    <row r="54" spans="1:9" x14ac:dyDescent="0.3">
      <c r="A54" s="66"/>
      <c r="B54" s="2">
        <v>7.5</v>
      </c>
      <c r="C54" s="53">
        <v>6</v>
      </c>
      <c r="D54" s="53"/>
      <c r="E54" s="64">
        <v>212.6</v>
      </c>
      <c r="F54" s="70"/>
      <c r="G54" s="70">
        <v>89.311982760000006</v>
      </c>
      <c r="H54" s="70"/>
      <c r="I54" s="611"/>
    </row>
    <row r="55" spans="1:9" x14ac:dyDescent="0.3">
      <c r="A55" s="66"/>
      <c r="B55" s="2">
        <v>15</v>
      </c>
      <c r="C55" s="53">
        <v>6</v>
      </c>
      <c r="D55" s="53"/>
      <c r="E55" s="64">
        <v>225.5</v>
      </c>
      <c r="F55" s="70"/>
      <c r="G55" s="70">
        <v>98.978279399999991</v>
      </c>
      <c r="H55" s="70"/>
      <c r="I55" s="611"/>
    </row>
    <row r="56" spans="1:9" x14ac:dyDescent="0.3">
      <c r="A56" s="67"/>
      <c r="B56" s="3">
        <v>22.5</v>
      </c>
      <c r="C56" s="54">
        <v>6</v>
      </c>
      <c r="D56" s="54"/>
      <c r="E56" s="65">
        <v>230.5</v>
      </c>
      <c r="F56" s="71"/>
      <c r="G56" s="71">
        <v>102.65575320000001</v>
      </c>
      <c r="H56" s="71"/>
      <c r="I56" s="612"/>
    </row>
    <row r="57" spans="1:9" ht="16.5" customHeight="1" x14ac:dyDescent="0.3">
      <c r="A57" s="113" t="s">
        <v>172</v>
      </c>
      <c r="B57" s="68">
        <v>0</v>
      </c>
      <c r="C57" s="75">
        <v>12</v>
      </c>
      <c r="D57" s="112" t="s">
        <v>187</v>
      </c>
      <c r="E57" s="107">
        <v>248.88333333333333</v>
      </c>
      <c r="F57" s="69">
        <v>70.290537748474364</v>
      </c>
      <c r="G57" s="135">
        <v>89.894805000000005</v>
      </c>
      <c r="H57" s="137">
        <v>20.150077108723472</v>
      </c>
      <c r="I57" s="60"/>
    </row>
    <row r="58" spans="1:9" x14ac:dyDescent="0.3">
      <c r="A58" s="2"/>
      <c r="B58" s="140">
        <v>0.74400000000000011</v>
      </c>
      <c r="C58" s="77">
        <v>6</v>
      </c>
      <c r="D58" s="53"/>
      <c r="E58" s="64">
        <v>200.56666666666669</v>
      </c>
      <c r="F58" s="70">
        <v>16.921426259824155</v>
      </c>
      <c r="G58" s="124">
        <v>81.02094000000001</v>
      </c>
      <c r="H58" s="138">
        <v>15.029071470384279</v>
      </c>
      <c r="I58" s="62"/>
    </row>
    <row r="59" spans="1:9" x14ac:dyDescent="0.3">
      <c r="A59" s="2"/>
      <c r="B59" s="140">
        <v>1.546</v>
      </c>
      <c r="C59" s="77">
        <v>6</v>
      </c>
      <c r="D59" s="53"/>
      <c r="E59" s="64">
        <v>208.68333333333331</v>
      </c>
      <c r="F59" s="70">
        <v>32.706049389473506</v>
      </c>
      <c r="G59" s="124">
        <v>81.621539999999996</v>
      </c>
      <c r="H59" s="138">
        <v>15.872211547985353</v>
      </c>
      <c r="I59" s="62"/>
    </row>
    <row r="60" spans="1:9" x14ac:dyDescent="0.3">
      <c r="A60" s="2"/>
      <c r="B60" s="140">
        <v>3.484</v>
      </c>
      <c r="C60" s="77">
        <v>6</v>
      </c>
      <c r="D60" s="53"/>
      <c r="E60" s="64">
        <v>210.41666666666666</v>
      </c>
      <c r="F60" s="70">
        <v>34.612276242204409</v>
      </c>
      <c r="G60" s="124">
        <v>79.759680000000003</v>
      </c>
      <c r="H60" s="138">
        <v>9.2918856862705361</v>
      </c>
      <c r="I60" s="62"/>
    </row>
    <row r="61" spans="1:9" x14ac:dyDescent="0.3">
      <c r="A61" s="2"/>
      <c r="B61" s="140">
        <v>6.3120000000000003</v>
      </c>
      <c r="C61" s="77">
        <v>6</v>
      </c>
      <c r="D61" s="53"/>
      <c r="E61" s="64">
        <v>199.1</v>
      </c>
      <c r="F61" s="70">
        <v>47.893799181104946</v>
      </c>
      <c r="G61" s="124">
        <v>77.237160000000003</v>
      </c>
      <c r="H61" s="138">
        <v>6.1109094698448931</v>
      </c>
      <c r="I61" s="62"/>
    </row>
    <row r="62" spans="1:9" x14ac:dyDescent="0.3">
      <c r="A62" s="2"/>
      <c r="B62" s="140">
        <v>12.048</v>
      </c>
      <c r="C62" s="77">
        <v>6</v>
      </c>
      <c r="D62" s="53"/>
      <c r="E62" s="64">
        <v>208.73333333333335</v>
      </c>
      <c r="F62" s="70">
        <v>29.049865174672565</v>
      </c>
      <c r="G62" s="124">
        <v>98.108009999999993</v>
      </c>
      <c r="H62" s="138">
        <v>3.5284930530468701</v>
      </c>
      <c r="I62" s="62"/>
    </row>
    <row r="63" spans="1:9" x14ac:dyDescent="0.3">
      <c r="A63" s="3"/>
      <c r="B63" s="141">
        <v>19.991999999999997</v>
      </c>
      <c r="C63" s="79">
        <v>6</v>
      </c>
      <c r="D63" s="54"/>
      <c r="E63" s="65">
        <v>195.81666666666669</v>
      </c>
      <c r="F63" s="71">
        <v>35.405277384404933</v>
      </c>
      <c r="G63" s="136">
        <v>75.165090000000006</v>
      </c>
      <c r="H63" s="139">
        <v>14.689882872294124</v>
      </c>
      <c r="I63" s="63"/>
    </row>
    <row r="64" spans="1:9" ht="16.5" customHeight="1" x14ac:dyDescent="0.3">
      <c r="A64" s="113" t="s">
        <v>149</v>
      </c>
      <c r="B64" s="99">
        <v>0</v>
      </c>
      <c r="C64" s="52">
        <v>7</v>
      </c>
      <c r="D64" s="112" t="s">
        <v>188</v>
      </c>
      <c r="E64" s="58" t="s">
        <v>59</v>
      </c>
      <c r="F64" s="108"/>
      <c r="G64" s="69">
        <v>126</v>
      </c>
      <c r="H64" s="101">
        <v>17.204650534085253</v>
      </c>
      <c r="I64" s="60"/>
    </row>
    <row r="65" spans="1:35" x14ac:dyDescent="0.3">
      <c r="A65" s="2"/>
      <c r="B65" s="66">
        <v>5</v>
      </c>
      <c r="C65" s="53">
        <v>8</v>
      </c>
      <c r="D65" s="53"/>
      <c r="E65" s="49" t="s">
        <v>59</v>
      </c>
      <c r="F65" s="109"/>
      <c r="G65" s="70">
        <v>120.375</v>
      </c>
      <c r="H65" s="89">
        <v>25.81769880195699</v>
      </c>
      <c r="I65" s="62"/>
    </row>
    <row r="66" spans="1:35" x14ac:dyDescent="0.3">
      <c r="A66" s="2"/>
      <c r="B66" s="66">
        <v>15</v>
      </c>
      <c r="C66" s="53">
        <v>8</v>
      </c>
      <c r="D66" s="53"/>
      <c r="E66" s="49" t="s">
        <v>59</v>
      </c>
      <c r="F66" s="109"/>
      <c r="G66" s="70">
        <v>91.25</v>
      </c>
      <c r="H66" s="89">
        <v>30.490045213853932</v>
      </c>
      <c r="I66" s="62"/>
    </row>
    <row r="67" spans="1:35" x14ac:dyDescent="0.3">
      <c r="A67" s="2"/>
      <c r="B67" s="66">
        <v>30</v>
      </c>
      <c r="C67" s="53">
        <v>8</v>
      </c>
      <c r="D67" s="53"/>
      <c r="E67" s="49" t="s">
        <v>59</v>
      </c>
      <c r="F67" s="109"/>
      <c r="G67" s="70">
        <v>98.75</v>
      </c>
      <c r="H67" s="89">
        <v>18.375060738480762</v>
      </c>
      <c r="I67" s="62"/>
    </row>
    <row r="68" spans="1:35" x14ac:dyDescent="0.3">
      <c r="A68" s="3"/>
      <c r="B68" s="67">
        <v>60</v>
      </c>
      <c r="C68" s="54">
        <v>7</v>
      </c>
      <c r="D68" s="54"/>
      <c r="E68" s="50" t="s">
        <v>59</v>
      </c>
      <c r="F68" s="110"/>
      <c r="G68" s="71">
        <v>93.142857142857139</v>
      </c>
      <c r="H68" s="90">
        <v>15.01586462632741</v>
      </c>
      <c r="I68" s="63"/>
    </row>
    <row r="71" spans="1:35" x14ac:dyDescent="0.3">
      <c r="J71" s="162"/>
    </row>
    <row r="72" spans="1:35" s="167" customFormat="1" ht="31.5" x14ac:dyDescent="0.3">
      <c r="A72" s="166" t="s">
        <v>152</v>
      </c>
      <c r="J72" s="441"/>
      <c r="K72" s="441"/>
      <c r="L72" s="441"/>
      <c r="M72" s="441"/>
      <c r="N72" s="441"/>
      <c r="O72" s="441"/>
      <c r="P72" s="441"/>
      <c r="Q72" s="441"/>
      <c r="R72" s="441"/>
      <c r="S72" s="441"/>
      <c r="T72" s="441"/>
      <c r="U72" s="441"/>
      <c r="V72" s="441"/>
      <c r="W72" s="441"/>
      <c r="X72" s="441"/>
      <c r="Y72" s="441"/>
      <c r="Z72" s="441"/>
      <c r="AA72" s="441"/>
      <c r="AB72" s="441"/>
      <c r="AC72" s="441"/>
      <c r="AD72" s="441"/>
      <c r="AE72" s="441"/>
      <c r="AF72" s="441"/>
      <c r="AG72" s="441"/>
      <c r="AH72" s="441"/>
      <c r="AI72" s="441"/>
    </row>
    <row r="73" spans="1:35" x14ac:dyDescent="0.3">
      <c r="A73" s="113" t="s">
        <v>4</v>
      </c>
      <c r="B73" s="113" t="s">
        <v>135</v>
      </c>
      <c r="C73" s="113" t="s">
        <v>0</v>
      </c>
      <c r="D73" s="113" t="s">
        <v>140</v>
      </c>
      <c r="E73" s="618" t="s">
        <v>137</v>
      </c>
      <c r="F73" s="619"/>
      <c r="G73" s="618" t="s">
        <v>139</v>
      </c>
      <c r="H73" s="619"/>
      <c r="I73" s="613" t="s">
        <v>2</v>
      </c>
      <c r="J73" s="162"/>
    </row>
    <row r="74" spans="1:35" x14ac:dyDescent="0.3">
      <c r="A74" s="3"/>
      <c r="B74" s="3"/>
      <c r="C74" s="3"/>
      <c r="D74" s="3"/>
      <c r="E74" s="68" t="s">
        <v>115</v>
      </c>
      <c r="F74" s="113" t="s">
        <v>22</v>
      </c>
      <c r="G74" s="100" t="s">
        <v>115</v>
      </c>
      <c r="H74" s="113" t="s">
        <v>22</v>
      </c>
      <c r="I74" s="614"/>
      <c r="J74" s="162"/>
    </row>
    <row r="75" spans="1:35" ht="16.5" customHeight="1" x14ac:dyDescent="0.3">
      <c r="A75" s="115" t="s">
        <v>145</v>
      </c>
      <c r="B75" s="113">
        <v>0</v>
      </c>
      <c r="C75" s="52">
        <v>4</v>
      </c>
      <c r="D75" s="112" t="s">
        <v>189</v>
      </c>
      <c r="E75" s="107">
        <v>335.31497999999999</v>
      </c>
      <c r="F75" s="98">
        <v>62.825384132956643</v>
      </c>
      <c r="G75" s="108" t="s">
        <v>142</v>
      </c>
      <c r="H75" s="102"/>
      <c r="I75" s="610" t="s">
        <v>125</v>
      </c>
      <c r="J75" s="162"/>
    </row>
    <row r="76" spans="1:35" x14ac:dyDescent="0.3">
      <c r="A76" s="116"/>
      <c r="B76" s="2">
        <v>0.5</v>
      </c>
      <c r="C76" s="53">
        <v>6</v>
      </c>
      <c r="D76" s="53"/>
      <c r="E76" s="64">
        <v>256.21596</v>
      </c>
      <c r="F76" s="87">
        <v>37.426330093027076</v>
      </c>
      <c r="G76" s="109" t="s">
        <v>142</v>
      </c>
      <c r="H76" s="103"/>
      <c r="I76" s="611"/>
      <c r="J76" s="162"/>
    </row>
    <row r="77" spans="1:35" x14ac:dyDescent="0.3">
      <c r="A77" s="116"/>
      <c r="B77" s="2">
        <v>1.5</v>
      </c>
      <c r="C77" s="53">
        <v>6</v>
      </c>
      <c r="D77" s="53"/>
      <c r="E77" s="64">
        <v>238.19796000000002</v>
      </c>
      <c r="F77" s="87">
        <v>26.733092923590256</v>
      </c>
      <c r="G77" s="109" t="s">
        <v>143</v>
      </c>
      <c r="H77" s="103"/>
      <c r="I77" s="611"/>
      <c r="J77" s="162"/>
    </row>
    <row r="78" spans="1:35" x14ac:dyDescent="0.3">
      <c r="A78" s="116"/>
      <c r="B78" s="2">
        <v>4.5</v>
      </c>
      <c r="C78" s="53">
        <v>6</v>
      </c>
      <c r="D78" s="53"/>
      <c r="E78" s="64">
        <v>225.40518</v>
      </c>
      <c r="F78" s="87">
        <v>29.403786453432794</v>
      </c>
      <c r="G78" s="109" t="s">
        <v>142</v>
      </c>
      <c r="H78" s="103"/>
      <c r="I78" s="611"/>
      <c r="J78" s="162"/>
    </row>
    <row r="79" spans="1:35" x14ac:dyDescent="0.3">
      <c r="A79" s="117"/>
      <c r="B79" s="3" t="s">
        <v>136</v>
      </c>
      <c r="C79" s="54">
        <v>7</v>
      </c>
      <c r="D79" s="53"/>
      <c r="E79" s="65">
        <v>208.64844000000002</v>
      </c>
      <c r="F79" s="88">
        <v>24.05716786871438</v>
      </c>
      <c r="G79" s="109" t="s">
        <v>144</v>
      </c>
      <c r="H79" s="103"/>
      <c r="I79" s="611"/>
      <c r="J79" s="162"/>
    </row>
    <row r="80" spans="1:35" x14ac:dyDescent="0.3">
      <c r="A80" s="111" t="s">
        <v>141</v>
      </c>
      <c r="B80" s="3">
        <v>1.5</v>
      </c>
      <c r="C80" s="54">
        <v>4</v>
      </c>
      <c r="D80" s="54"/>
      <c r="E80" s="65">
        <v>238.01778000000002</v>
      </c>
      <c r="F80" s="88">
        <v>22.723128985053698</v>
      </c>
      <c r="G80" s="232" t="s">
        <v>142</v>
      </c>
      <c r="H80" s="233"/>
      <c r="I80" s="612"/>
      <c r="J80" s="162"/>
    </row>
    <row r="81" spans="1:35" ht="16.5" customHeight="1" x14ac:dyDescent="0.3">
      <c r="A81" s="113" t="s">
        <v>150</v>
      </c>
      <c r="B81" s="66">
        <v>0</v>
      </c>
      <c r="C81" s="53">
        <v>6</v>
      </c>
      <c r="D81" s="112" t="s">
        <v>190</v>
      </c>
      <c r="E81" s="64">
        <v>298.2</v>
      </c>
      <c r="F81" s="70">
        <v>68.082920031385328</v>
      </c>
      <c r="G81" s="70">
        <v>135.16666666666666</v>
      </c>
      <c r="H81" s="89">
        <v>22.894686428659941</v>
      </c>
      <c r="I81" s="62"/>
      <c r="J81" s="162"/>
    </row>
    <row r="82" spans="1:35" x14ac:dyDescent="0.3">
      <c r="A82" s="2"/>
      <c r="B82" s="66">
        <v>15</v>
      </c>
      <c r="C82" s="53">
        <v>5</v>
      </c>
      <c r="D82" s="53"/>
      <c r="E82" s="64">
        <v>238.94</v>
      </c>
      <c r="F82" s="70">
        <v>30.067806704181201</v>
      </c>
      <c r="G82" s="70">
        <v>99</v>
      </c>
      <c r="H82" s="89">
        <v>17.014699527173555</v>
      </c>
      <c r="I82" s="62"/>
      <c r="J82" s="162"/>
    </row>
    <row r="83" spans="1:35" x14ac:dyDescent="0.3">
      <c r="A83" s="2"/>
      <c r="B83" s="66">
        <v>30</v>
      </c>
      <c r="C83" s="53">
        <v>6</v>
      </c>
      <c r="D83" s="53"/>
      <c r="E83" s="64">
        <v>219.14999999999998</v>
      </c>
      <c r="F83" s="70">
        <v>30.616123203306138</v>
      </c>
      <c r="G83" s="70">
        <v>91.833333333333329</v>
      </c>
      <c r="H83" s="89">
        <v>17.104580283265275</v>
      </c>
      <c r="I83" s="62"/>
      <c r="J83" s="162"/>
    </row>
    <row r="84" spans="1:35" x14ac:dyDescent="0.3">
      <c r="A84" s="3"/>
      <c r="B84" s="67" t="s">
        <v>230</v>
      </c>
      <c r="C84" s="54">
        <v>6</v>
      </c>
      <c r="D84" s="54"/>
      <c r="E84" s="65">
        <v>224.03333333333333</v>
      </c>
      <c r="F84" s="71">
        <v>19.986261948315068</v>
      </c>
      <c r="G84" s="71">
        <v>78.666666666666671</v>
      </c>
      <c r="H84" s="90">
        <v>14.827901627225181</v>
      </c>
      <c r="I84" s="63"/>
      <c r="J84" s="162"/>
    </row>
    <row r="85" spans="1:35" x14ac:dyDescent="0.3">
      <c r="J85" s="162"/>
    </row>
    <row r="86" spans="1:35" x14ac:dyDescent="0.3">
      <c r="J86" s="162"/>
    </row>
    <row r="87" spans="1:35" x14ac:dyDescent="0.3">
      <c r="J87" s="162"/>
    </row>
    <row r="88" spans="1:35" x14ac:dyDescent="0.3">
      <c r="J88" s="162"/>
    </row>
    <row r="89" spans="1:35" s="161" customFormat="1" ht="26.25" x14ac:dyDescent="0.3">
      <c r="A89" s="160" t="s">
        <v>212</v>
      </c>
      <c r="J89" s="442"/>
      <c r="K89" s="442"/>
      <c r="L89" s="442"/>
      <c r="M89" s="442"/>
      <c r="N89" s="442"/>
      <c r="O89" s="442"/>
      <c r="P89" s="442"/>
      <c r="Q89" s="442"/>
      <c r="R89" s="442"/>
      <c r="S89" s="442"/>
      <c r="T89" s="442"/>
      <c r="U89" s="442"/>
      <c r="V89" s="442"/>
      <c r="W89" s="442"/>
      <c r="X89" s="442"/>
      <c r="Y89" s="442"/>
      <c r="Z89" s="442"/>
      <c r="AA89" s="442"/>
      <c r="AB89" s="442"/>
      <c r="AC89" s="442"/>
      <c r="AD89" s="442"/>
      <c r="AE89" s="442"/>
      <c r="AF89" s="442"/>
      <c r="AG89" s="442"/>
      <c r="AH89" s="442"/>
      <c r="AI89" s="442"/>
    </row>
    <row r="90" spans="1:35" x14ac:dyDescent="0.3">
      <c r="A90" s="162"/>
      <c r="B90" s="162"/>
      <c r="C90" s="162"/>
      <c r="D90" s="162"/>
      <c r="E90" s="162"/>
      <c r="F90" s="162"/>
      <c r="G90" s="162"/>
      <c r="H90" s="162"/>
      <c r="I90" s="162"/>
      <c r="J90" s="162"/>
    </row>
    <row r="91" spans="1:35" x14ac:dyDescent="0.3">
      <c r="A91" s="162"/>
      <c r="B91" s="162"/>
      <c r="C91" s="162"/>
      <c r="D91" s="162"/>
      <c r="E91" s="162"/>
      <c r="F91" s="162"/>
      <c r="G91" s="162"/>
      <c r="H91" s="162"/>
      <c r="I91" s="162"/>
      <c r="J91" s="162"/>
    </row>
    <row r="92" spans="1:35" x14ac:dyDescent="0.3">
      <c r="A92" s="162"/>
      <c r="B92" s="162"/>
      <c r="C92" s="162"/>
      <c r="D92" s="162"/>
      <c r="E92" s="162"/>
      <c r="F92" s="162"/>
      <c r="G92" s="162"/>
      <c r="H92" s="162"/>
      <c r="I92" s="162"/>
      <c r="J92" s="162"/>
    </row>
    <row r="93" spans="1:35" x14ac:dyDescent="0.3">
      <c r="A93" s="162"/>
      <c r="B93" s="162"/>
      <c r="C93" s="162"/>
      <c r="D93" s="162"/>
      <c r="E93" s="162"/>
      <c r="F93" s="162"/>
      <c r="G93" s="162"/>
      <c r="H93" s="162"/>
      <c r="I93" s="162"/>
      <c r="J93" s="162"/>
    </row>
    <row r="94" spans="1:35" x14ac:dyDescent="0.3">
      <c r="A94" s="162"/>
      <c r="B94" s="162"/>
      <c r="C94" s="162"/>
      <c r="D94" s="162"/>
      <c r="E94" s="162"/>
      <c r="F94" s="162"/>
      <c r="G94" s="162"/>
      <c r="H94" s="162"/>
      <c r="I94" s="162"/>
      <c r="J94" s="162"/>
    </row>
    <row r="95" spans="1:35" x14ac:dyDescent="0.3">
      <c r="A95" s="162"/>
      <c r="B95" s="162"/>
      <c r="C95" s="162"/>
      <c r="D95" s="162"/>
      <c r="E95" s="162"/>
      <c r="F95" s="162"/>
      <c r="G95" s="162"/>
      <c r="H95" s="162"/>
      <c r="I95" s="162"/>
      <c r="J95" s="162"/>
    </row>
    <row r="96" spans="1:35" x14ac:dyDescent="0.3">
      <c r="A96" s="162"/>
      <c r="B96" s="162"/>
      <c r="C96" s="162"/>
      <c r="D96" s="162"/>
      <c r="E96" s="162"/>
      <c r="F96" s="162"/>
      <c r="G96" s="162"/>
      <c r="H96" s="162"/>
      <c r="I96" s="162"/>
      <c r="J96" s="162"/>
    </row>
    <row r="97" spans="1:10" x14ac:dyDescent="0.3">
      <c r="A97" s="162"/>
      <c r="B97" s="162"/>
      <c r="C97" s="162"/>
      <c r="D97" s="162"/>
      <c r="E97" s="162"/>
      <c r="F97" s="162"/>
      <c r="G97" s="162"/>
      <c r="H97" s="162"/>
      <c r="I97" s="162"/>
      <c r="J97" s="162"/>
    </row>
    <row r="98" spans="1:10" x14ac:dyDescent="0.3">
      <c r="A98" s="162"/>
      <c r="B98" s="162"/>
      <c r="C98" s="162"/>
      <c r="D98" s="162"/>
      <c r="E98" s="162"/>
      <c r="F98" s="162"/>
      <c r="G98" s="162"/>
      <c r="H98" s="162"/>
      <c r="I98" s="162"/>
      <c r="J98" s="162"/>
    </row>
    <row r="99" spans="1:10" x14ac:dyDescent="0.3">
      <c r="A99" s="162"/>
      <c r="B99" s="162"/>
      <c r="C99" s="162"/>
      <c r="D99" s="162"/>
      <c r="E99" s="162"/>
      <c r="F99" s="162"/>
      <c r="G99" s="162"/>
      <c r="H99" s="162"/>
      <c r="I99" s="162"/>
      <c r="J99" s="162"/>
    </row>
    <row r="100" spans="1:10" x14ac:dyDescent="0.3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</row>
    <row r="101" spans="1:10" x14ac:dyDescent="0.3">
      <c r="A101" s="162"/>
      <c r="B101" s="162"/>
      <c r="C101" s="162"/>
      <c r="D101" s="162"/>
      <c r="E101" s="162"/>
      <c r="F101" s="162"/>
      <c r="G101" s="162"/>
      <c r="H101" s="162"/>
      <c r="I101" s="162"/>
      <c r="J101" s="162"/>
    </row>
    <row r="102" spans="1:10" x14ac:dyDescent="0.3">
      <c r="A102" s="162"/>
      <c r="B102" s="162"/>
      <c r="C102" s="162"/>
      <c r="D102" s="162"/>
      <c r="E102" s="162"/>
      <c r="F102" s="162"/>
      <c r="G102" s="162"/>
      <c r="H102" s="162"/>
      <c r="I102" s="162"/>
      <c r="J102" s="162"/>
    </row>
    <row r="103" spans="1:10" x14ac:dyDescent="0.3">
      <c r="A103" s="162"/>
      <c r="B103" s="162"/>
      <c r="C103" s="162"/>
      <c r="D103" s="162"/>
      <c r="E103" s="162"/>
      <c r="F103" s="162"/>
      <c r="G103" s="162"/>
      <c r="H103" s="162"/>
      <c r="I103" s="162"/>
      <c r="J103" s="162"/>
    </row>
    <row r="104" spans="1:10" x14ac:dyDescent="0.3">
      <c r="A104" s="162"/>
      <c r="B104" s="162"/>
      <c r="C104" s="162"/>
      <c r="D104" s="162"/>
      <c r="E104" s="162"/>
      <c r="F104" s="162"/>
      <c r="G104" s="162"/>
      <c r="H104" s="162"/>
      <c r="I104" s="162"/>
      <c r="J104" s="162"/>
    </row>
    <row r="105" spans="1:10" x14ac:dyDescent="0.3">
      <c r="A105" s="162"/>
      <c r="B105" s="162"/>
      <c r="C105" s="162"/>
      <c r="D105" s="162"/>
      <c r="E105" s="162"/>
      <c r="F105" s="162"/>
      <c r="G105" s="162"/>
      <c r="H105" s="162"/>
      <c r="I105" s="162"/>
      <c r="J105" s="162"/>
    </row>
    <row r="106" spans="1:10" x14ac:dyDescent="0.3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</row>
    <row r="107" spans="1:10" x14ac:dyDescent="0.3">
      <c r="A107" s="162"/>
      <c r="B107" s="162"/>
      <c r="C107" s="162"/>
      <c r="D107" s="162"/>
      <c r="E107" s="162"/>
      <c r="F107" s="162"/>
      <c r="G107" s="162"/>
      <c r="H107" s="162"/>
      <c r="I107" s="162"/>
      <c r="J107" s="162"/>
    </row>
    <row r="108" spans="1:10" x14ac:dyDescent="0.3">
      <c r="A108" s="162"/>
      <c r="B108" s="162"/>
      <c r="C108" s="162"/>
      <c r="D108" s="162"/>
      <c r="E108" s="162"/>
      <c r="F108" s="162"/>
      <c r="G108" s="162"/>
      <c r="H108" s="162"/>
      <c r="I108" s="162"/>
      <c r="J108" s="162"/>
    </row>
    <row r="109" spans="1:10" x14ac:dyDescent="0.3">
      <c r="A109" s="162"/>
      <c r="B109" s="162"/>
      <c r="C109" s="162"/>
      <c r="D109" s="162"/>
      <c r="E109" s="162"/>
      <c r="F109" s="162"/>
      <c r="G109" s="162"/>
      <c r="H109" s="162"/>
      <c r="I109" s="162"/>
      <c r="J109" s="162"/>
    </row>
    <row r="110" spans="1:10" x14ac:dyDescent="0.3">
      <c r="A110" s="162"/>
      <c r="B110" s="162"/>
      <c r="C110" s="162"/>
      <c r="D110" s="162"/>
      <c r="E110" s="162"/>
      <c r="F110" s="162"/>
      <c r="G110" s="162"/>
      <c r="H110" s="162"/>
      <c r="I110" s="162"/>
      <c r="J110" s="162"/>
    </row>
    <row r="111" spans="1:10" x14ac:dyDescent="0.3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</row>
    <row r="112" spans="1:10" x14ac:dyDescent="0.3">
      <c r="A112" s="162"/>
      <c r="B112" s="162"/>
      <c r="C112" s="162"/>
      <c r="D112" s="162"/>
      <c r="E112" s="162"/>
      <c r="F112" s="162"/>
      <c r="G112" s="162"/>
      <c r="H112" s="162"/>
      <c r="I112" s="162"/>
      <c r="J112" s="162"/>
    </row>
    <row r="113" spans="1:17" x14ac:dyDescent="0.3">
      <c r="A113" s="162"/>
      <c r="B113" s="162"/>
      <c r="C113" s="162"/>
      <c r="D113" s="162"/>
      <c r="E113" s="162"/>
      <c r="F113" s="162"/>
      <c r="G113" s="162"/>
      <c r="H113" s="162"/>
      <c r="I113" s="162"/>
      <c r="J113" s="162"/>
    </row>
    <row r="114" spans="1:17" x14ac:dyDescent="0.3">
      <c r="A114" s="162"/>
      <c r="B114" s="162"/>
      <c r="C114" s="162"/>
      <c r="D114" s="162"/>
      <c r="E114" s="162"/>
      <c r="F114" s="162"/>
      <c r="G114" s="162"/>
      <c r="H114" s="162"/>
      <c r="I114" s="162"/>
      <c r="J114" s="162"/>
    </row>
    <row r="115" spans="1:17" x14ac:dyDescent="0.3">
      <c r="A115" s="162"/>
      <c r="B115" s="162"/>
      <c r="C115" s="162"/>
      <c r="D115" s="162"/>
      <c r="E115" s="162"/>
      <c r="F115" s="162"/>
      <c r="G115" s="162"/>
      <c r="H115" s="162"/>
      <c r="I115" s="162"/>
      <c r="J115" s="162"/>
    </row>
    <row r="116" spans="1:17" x14ac:dyDescent="0.3">
      <c r="A116" s="162"/>
      <c r="B116" s="162"/>
      <c r="C116" s="162"/>
      <c r="D116" s="162"/>
      <c r="E116" s="162"/>
      <c r="F116" s="162"/>
      <c r="G116" s="162"/>
      <c r="H116" s="162"/>
      <c r="I116" s="162"/>
      <c r="J116" s="162"/>
    </row>
    <row r="117" spans="1:17" x14ac:dyDescent="0.3">
      <c r="A117" s="162"/>
      <c r="B117" s="162"/>
      <c r="C117" s="162"/>
      <c r="D117" s="162"/>
      <c r="E117" s="162"/>
      <c r="F117" s="162"/>
      <c r="G117" s="162"/>
      <c r="H117" s="162"/>
      <c r="I117" s="162"/>
      <c r="J117" s="162"/>
    </row>
    <row r="118" spans="1:17" x14ac:dyDescent="0.3">
      <c r="A118" s="162"/>
      <c r="B118" s="162"/>
      <c r="C118" s="162"/>
      <c r="D118" s="162"/>
      <c r="E118" s="162"/>
      <c r="F118" s="162"/>
      <c r="G118" s="162"/>
      <c r="H118" s="162"/>
      <c r="I118" s="162"/>
      <c r="J118" s="162"/>
    </row>
    <row r="120" spans="1:17" ht="26.25" x14ac:dyDescent="0.3">
      <c r="A120" s="160" t="s">
        <v>213</v>
      </c>
    </row>
    <row r="121" spans="1:17" x14ac:dyDescent="0.3">
      <c r="A121" s="162"/>
      <c r="B121" s="162"/>
      <c r="C121" s="162"/>
      <c r="D121" s="162"/>
      <c r="E121" s="162"/>
      <c r="F121" s="162"/>
      <c r="G121" s="162"/>
      <c r="H121" s="162"/>
      <c r="I121" s="162"/>
      <c r="J121" s="162"/>
    </row>
    <row r="122" spans="1:17" x14ac:dyDescent="0.3">
      <c r="A122" s="162"/>
      <c r="B122" s="162"/>
      <c r="C122" s="162"/>
      <c r="D122" s="162"/>
      <c r="E122" s="162"/>
      <c r="F122" s="162"/>
      <c r="G122" s="162"/>
      <c r="H122" s="162"/>
      <c r="I122" s="162"/>
      <c r="J122" s="162"/>
      <c r="P122" s="443" t="s">
        <v>238</v>
      </c>
      <c r="Q122" s="444" t="s">
        <v>239</v>
      </c>
    </row>
    <row r="123" spans="1:17" x14ac:dyDescent="0.3">
      <c r="A123" s="162"/>
      <c r="B123" s="162"/>
      <c r="C123" s="162"/>
      <c r="D123" s="162"/>
      <c r="E123" s="162"/>
      <c r="F123" s="162"/>
      <c r="G123" s="162"/>
      <c r="H123" s="162"/>
      <c r="I123" s="162"/>
      <c r="J123" s="162"/>
    </row>
    <row r="124" spans="1:17" x14ac:dyDescent="0.3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</row>
    <row r="125" spans="1:17" x14ac:dyDescent="0.3">
      <c r="A125" s="162"/>
      <c r="B125" s="162"/>
      <c r="C125" s="162"/>
      <c r="D125" s="162"/>
      <c r="E125" s="162"/>
      <c r="F125" s="162"/>
      <c r="G125" s="162"/>
      <c r="H125" s="162"/>
      <c r="I125" s="162"/>
      <c r="J125" s="162"/>
    </row>
    <row r="126" spans="1:17" x14ac:dyDescent="0.3">
      <c r="A126" s="162"/>
      <c r="B126" s="162"/>
      <c r="C126" s="162"/>
      <c r="D126" s="162"/>
      <c r="E126" s="162"/>
      <c r="F126" s="162"/>
      <c r="G126" s="162"/>
      <c r="H126" s="162"/>
      <c r="I126" s="162"/>
      <c r="J126" s="162"/>
    </row>
    <row r="127" spans="1:17" x14ac:dyDescent="0.3">
      <c r="A127" s="162"/>
      <c r="B127" s="162"/>
      <c r="C127" s="162"/>
      <c r="D127" s="162"/>
      <c r="E127" s="162"/>
      <c r="F127" s="162"/>
      <c r="G127" s="162"/>
      <c r="H127" s="162"/>
      <c r="I127" s="162"/>
      <c r="J127" s="162"/>
    </row>
    <row r="128" spans="1:17" x14ac:dyDescent="0.3">
      <c r="A128" s="162"/>
      <c r="B128" s="162"/>
      <c r="C128" s="162"/>
      <c r="D128" s="162"/>
      <c r="E128" s="162"/>
      <c r="F128" s="162"/>
      <c r="G128" s="162"/>
      <c r="H128" s="162"/>
      <c r="I128" s="162"/>
      <c r="J128" s="162"/>
    </row>
    <row r="129" spans="1:10" x14ac:dyDescent="0.3">
      <c r="A129" s="162"/>
      <c r="B129" s="162"/>
      <c r="C129" s="162"/>
      <c r="D129" s="162"/>
      <c r="E129" s="162"/>
      <c r="F129" s="162"/>
      <c r="G129" s="162"/>
      <c r="H129" s="162"/>
      <c r="I129" s="162"/>
      <c r="J129" s="162"/>
    </row>
    <row r="130" spans="1:10" x14ac:dyDescent="0.3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</row>
    <row r="131" spans="1:10" x14ac:dyDescent="0.3">
      <c r="A131" s="162"/>
      <c r="B131" s="162"/>
      <c r="C131" s="162"/>
      <c r="D131" s="162"/>
      <c r="E131" s="162"/>
      <c r="F131" s="162"/>
      <c r="G131" s="162"/>
      <c r="H131" s="162"/>
      <c r="I131" s="162"/>
      <c r="J131" s="162"/>
    </row>
    <row r="132" spans="1:10" x14ac:dyDescent="0.3">
      <c r="A132" s="162"/>
      <c r="B132" s="162"/>
      <c r="C132" s="162"/>
      <c r="D132" s="162"/>
      <c r="E132" s="162"/>
      <c r="F132" s="162"/>
      <c r="G132" s="162"/>
      <c r="H132" s="162"/>
      <c r="I132" s="162"/>
      <c r="J132" s="162"/>
    </row>
    <row r="133" spans="1:10" x14ac:dyDescent="0.3">
      <c r="A133" s="162"/>
      <c r="B133" s="162"/>
      <c r="C133" s="162"/>
      <c r="D133" s="162"/>
      <c r="E133" s="162"/>
      <c r="F133" s="162"/>
      <c r="G133" s="162"/>
      <c r="H133" s="162"/>
      <c r="I133" s="162"/>
      <c r="J133" s="162"/>
    </row>
    <row r="134" spans="1:10" x14ac:dyDescent="0.3">
      <c r="A134" s="162"/>
      <c r="B134" s="162"/>
      <c r="C134" s="162"/>
      <c r="D134" s="162"/>
      <c r="E134" s="162"/>
      <c r="F134" s="162"/>
      <c r="G134" s="162"/>
      <c r="H134" s="162"/>
      <c r="I134" s="162"/>
      <c r="J134" s="162"/>
    </row>
    <row r="135" spans="1:10" x14ac:dyDescent="0.3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</row>
    <row r="136" spans="1:10" x14ac:dyDescent="0.3">
      <c r="A136" s="162"/>
      <c r="B136" s="162"/>
      <c r="C136" s="162"/>
      <c r="D136" s="162"/>
      <c r="E136" s="162"/>
      <c r="F136" s="162"/>
      <c r="G136" s="162"/>
      <c r="H136" s="162"/>
      <c r="I136" s="162"/>
      <c r="J136" s="162"/>
    </row>
    <row r="137" spans="1:10" x14ac:dyDescent="0.3">
      <c r="A137" s="162"/>
      <c r="B137" s="162"/>
      <c r="C137" s="162"/>
      <c r="D137" s="162"/>
      <c r="E137" s="162"/>
      <c r="F137" s="162"/>
      <c r="G137" s="162"/>
      <c r="H137" s="162"/>
      <c r="I137" s="162"/>
      <c r="J137" s="162"/>
    </row>
    <row r="138" spans="1:10" x14ac:dyDescent="0.3">
      <c r="A138" s="162"/>
      <c r="B138" s="162"/>
      <c r="C138" s="162"/>
      <c r="D138" s="162"/>
      <c r="E138" s="162"/>
      <c r="F138" s="162"/>
      <c r="G138" s="162"/>
      <c r="H138" s="162"/>
      <c r="I138" s="162"/>
      <c r="J138" s="162"/>
    </row>
    <row r="139" spans="1:10" x14ac:dyDescent="0.3">
      <c r="A139" s="162"/>
      <c r="B139" s="162"/>
      <c r="C139" s="162"/>
      <c r="D139" s="162"/>
      <c r="E139" s="162"/>
      <c r="F139" s="162"/>
      <c r="G139" s="162"/>
      <c r="H139" s="162"/>
      <c r="I139" s="162"/>
      <c r="J139" s="162"/>
    </row>
    <row r="140" spans="1:10" x14ac:dyDescent="0.3">
      <c r="A140" s="162"/>
      <c r="B140" s="162"/>
      <c r="C140" s="162"/>
      <c r="D140" s="162"/>
      <c r="E140" s="162"/>
      <c r="F140" s="162"/>
      <c r="G140" s="162"/>
      <c r="H140" s="162"/>
      <c r="I140" s="162"/>
      <c r="J140" s="162"/>
    </row>
    <row r="141" spans="1:10" x14ac:dyDescent="0.3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</row>
  </sheetData>
  <mergeCells count="35">
    <mergeCell ref="A22:A28"/>
    <mergeCell ref="B22:B28"/>
    <mergeCell ref="E22:E28"/>
    <mergeCell ref="E34:E37"/>
    <mergeCell ref="E29:E33"/>
    <mergeCell ref="J2:J3"/>
    <mergeCell ref="B29:B33"/>
    <mergeCell ref="B34:B37"/>
    <mergeCell ref="A29:A37"/>
    <mergeCell ref="F2:G2"/>
    <mergeCell ref="A2:B3"/>
    <mergeCell ref="C2:C3"/>
    <mergeCell ref="D2:D3"/>
    <mergeCell ref="J4:J10"/>
    <mergeCell ref="J11:J16"/>
    <mergeCell ref="J17:J21"/>
    <mergeCell ref="E2:E3"/>
    <mergeCell ref="E4:E10"/>
    <mergeCell ref="E11:E16"/>
    <mergeCell ref="E17:E21"/>
    <mergeCell ref="J22:J28"/>
    <mergeCell ref="A17:A21"/>
    <mergeCell ref="B17:B21"/>
    <mergeCell ref="A11:A15"/>
    <mergeCell ref="A4:A10"/>
    <mergeCell ref="H2:I2"/>
    <mergeCell ref="I75:I80"/>
    <mergeCell ref="I43:I44"/>
    <mergeCell ref="I73:I74"/>
    <mergeCell ref="B11:B15"/>
    <mergeCell ref="B4:B10"/>
    <mergeCell ref="I45:I51"/>
    <mergeCell ref="I52:I56"/>
    <mergeCell ref="E73:F73"/>
    <mergeCell ref="G73:H73"/>
  </mergeCells>
  <phoneticPr fontId="2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Prism8.Document" shapeId="1025" r:id="rId4">
          <objectPr defaultSize="0" autoPict="0" r:id="rId5">
            <anchor moveWithCells="1">
              <from>
                <xdr:col>12</xdr:col>
                <xdr:colOff>209550</xdr:colOff>
                <xdr:row>123</xdr:row>
                <xdr:rowOff>66675</xdr:rowOff>
              </from>
              <to>
                <xdr:col>20</xdr:col>
                <xdr:colOff>66675</xdr:colOff>
                <xdr:row>136</xdr:row>
                <xdr:rowOff>95250</xdr:rowOff>
              </to>
            </anchor>
          </objectPr>
        </oleObject>
      </mc:Choice>
      <mc:Fallback>
        <oleObject progId="Prism8.Document" shapeId="102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activeCell="D4" sqref="D4"/>
    </sheetView>
  </sheetViews>
  <sheetFormatPr defaultRowHeight="14.25" x14ac:dyDescent="0.3"/>
  <cols>
    <col min="1" max="1" width="18.125" style="5" customWidth="1"/>
    <col min="2" max="16384" width="9" style="5"/>
  </cols>
  <sheetData>
    <row r="1" spans="1:11" ht="46.5" customHeight="1" thickBot="1" x14ac:dyDescent="0.35">
      <c r="A1" s="5" t="s">
        <v>195</v>
      </c>
    </row>
    <row r="2" spans="1:11" ht="21.75" customHeight="1" x14ac:dyDescent="0.3">
      <c r="A2" s="6" t="s">
        <v>207</v>
      </c>
      <c r="B2" s="7" t="s">
        <v>6</v>
      </c>
      <c r="C2" s="7" t="s">
        <v>6</v>
      </c>
      <c r="D2" s="7" t="s">
        <v>7</v>
      </c>
      <c r="E2" s="7" t="s">
        <v>7</v>
      </c>
      <c r="F2" s="7" t="s">
        <v>8</v>
      </c>
      <c r="G2" s="7" t="s">
        <v>8</v>
      </c>
      <c r="H2" s="7" t="s">
        <v>9</v>
      </c>
      <c r="I2" s="8" t="s">
        <v>9</v>
      </c>
      <c r="J2" s="632" t="s">
        <v>10</v>
      </c>
      <c r="K2" s="634" t="s">
        <v>11</v>
      </c>
    </row>
    <row r="3" spans="1:11" ht="21.75" customHeight="1" x14ac:dyDescent="0.3">
      <c r="A3" s="9" t="s">
        <v>56</v>
      </c>
      <c r="B3" s="10" t="s">
        <v>12</v>
      </c>
      <c r="C3" s="10" t="s">
        <v>13</v>
      </c>
      <c r="D3" s="10" t="s">
        <v>14</v>
      </c>
      <c r="E3" s="10" t="s">
        <v>15</v>
      </c>
      <c r="F3" s="10" t="s">
        <v>16</v>
      </c>
      <c r="G3" s="10" t="s">
        <v>17</v>
      </c>
      <c r="H3" s="10" t="s">
        <v>18</v>
      </c>
      <c r="I3" s="11" t="s">
        <v>19</v>
      </c>
      <c r="J3" s="633"/>
      <c r="K3" s="635"/>
    </row>
    <row r="4" spans="1:11" ht="21.75" customHeight="1" x14ac:dyDescent="0.3">
      <c r="A4" s="9" t="s">
        <v>57</v>
      </c>
      <c r="B4" s="12">
        <v>101</v>
      </c>
      <c r="C4" s="12"/>
      <c r="D4" s="12">
        <v>79</v>
      </c>
      <c r="E4" s="12">
        <v>99</v>
      </c>
      <c r="F4" s="12">
        <v>89</v>
      </c>
      <c r="G4" s="12">
        <v>91</v>
      </c>
      <c r="H4" s="12">
        <v>83</v>
      </c>
      <c r="I4" s="13">
        <v>83</v>
      </c>
      <c r="J4" s="14">
        <f>AVERAGE(B4:I4)</f>
        <v>89.285714285714292</v>
      </c>
      <c r="K4" s="15">
        <f>STDEV(B4:I4)</f>
        <v>8.3609067633099396</v>
      </c>
    </row>
    <row r="5" spans="1:11" ht="21.75" customHeight="1" x14ac:dyDescent="0.3">
      <c r="A5" s="9" t="s">
        <v>20</v>
      </c>
      <c r="B5" s="12">
        <v>109</v>
      </c>
      <c r="C5" s="12"/>
      <c r="D5" s="12">
        <v>111</v>
      </c>
      <c r="E5" s="12">
        <v>108</v>
      </c>
      <c r="F5" s="12">
        <v>113</v>
      </c>
      <c r="G5" s="12">
        <v>173</v>
      </c>
      <c r="H5" s="12">
        <v>131</v>
      </c>
      <c r="I5" s="13">
        <v>115</v>
      </c>
      <c r="J5" s="14">
        <f>AVERAGE(B5:I5)</f>
        <v>122.85714285714286</v>
      </c>
      <c r="K5" s="15">
        <f>STDEV(B5:I5)</f>
        <v>23.426684012243904</v>
      </c>
    </row>
    <row r="6" spans="1:11" ht="21.75" customHeight="1" x14ac:dyDescent="0.3">
      <c r="A6" s="9" t="s">
        <v>58</v>
      </c>
      <c r="B6" s="12">
        <v>87</v>
      </c>
      <c r="C6" s="12"/>
      <c r="D6" s="12">
        <v>78</v>
      </c>
      <c r="E6" s="12">
        <v>80</v>
      </c>
      <c r="F6" s="12">
        <v>85</v>
      </c>
      <c r="G6" s="12">
        <v>79</v>
      </c>
      <c r="H6" s="12">
        <v>89</v>
      </c>
      <c r="I6" s="13">
        <v>84</v>
      </c>
      <c r="J6" s="14">
        <f>AVERAGE(B6:I6)</f>
        <v>83.142857142857139</v>
      </c>
      <c r="K6" s="15">
        <f>STDEV(B6:I6)</f>
        <v>4.2201331506865758</v>
      </c>
    </row>
    <row r="7" spans="1:11" ht="21.75" customHeight="1" thickBot="1" x14ac:dyDescent="0.35">
      <c r="A7" s="16" t="s">
        <v>21</v>
      </c>
      <c r="B7" s="17">
        <v>128</v>
      </c>
      <c r="C7" s="17"/>
      <c r="D7" s="17">
        <v>133</v>
      </c>
      <c r="E7" s="17">
        <v>129</v>
      </c>
      <c r="F7" s="17">
        <v>100</v>
      </c>
      <c r="G7" s="17">
        <v>155</v>
      </c>
      <c r="H7" s="17">
        <v>125</v>
      </c>
      <c r="I7" s="18">
        <v>112</v>
      </c>
      <c r="J7" s="55">
        <f>AVERAGE(B7:I7)</f>
        <v>126</v>
      </c>
      <c r="K7" s="56">
        <f>STDEV(B7:I7)</f>
        <v>17.204650534085253</v>
      </c>
    </row>
    <row r="8" spans="1:11" ht="21.75" customHeight="1" x14ac:dyDescent="0.3">
      <c r="A8" s="19" t="s">
        <v>208</v>
      </c>
      <c r="B8" s="20" t="s">
        <v>6</v>
      </c>
      <c r="C8" s="20" t="s">
        <v>6</v>
      </c>
      <c r="D8" s="20" t="s">
        <v>6</v>
      </c>
      <c r="E8" s="20" t="s">
        <v>6</v>
      </c>
      <c r="F8" s="20" t="s">
        <v>6</v>
      </c>
      <c r="G8" s="20" t="s">
        <v>6</v>
      </c>
      <c r="H8" s="20" t="s">
        <v>6</v>
      </c>
      <c r="I8" s="21" t="s">
        <v>6</v>
      </c>
      <c r="J8" s="632" t="s">
        <v>10</v>
      </c>
      <c r="K8" s="634" t="s">
        <v>22</v>
      </c>
    </row>
    <row r="9" spans="1:11" ht="21.75" customHeight="1" x14ac:dyDescent="0.3">
      <c r="A9" s="22" t="s">
        <v>56</v>
      </c>
      <c r="B9" s="23" t="s">
        <v>23</v>
      </c>
      <c r="C9" s="23" t="s">
        <v>24</v>
      </c>
      <c r="D9" s="23" t="s">
        <v>25</v>
      </c>
      <c r="E9" s="23" t="s">
        <v>26</v>
      </c>
      <c r="F9" s="23" t="s">
        <v>27</v>
      </c>
      <c r="G9" s="23" t="s">
        <v>28</v>
      </c>
      <c r="H9" s="23" t="s">
        <v>29</v>
      </c>
      <c r="I9" s="24" t="s">
        <v>30</v>
      </c>
      <c r="J9" s="633"/>
      <c r="K9" s="635"/>
    </row>
    <row r="10" spans="1:11" ht="21.75" customHeight="1" x14ac:dyDescent="0.3">
      <c r="A10" s="22" t="s">
        <v>57</v>
      </c>
      <c r="B10" s="12">
        <v>99</v>
      </c>
      <c r="C10" s="12">
        <v>81</v>
      </c>
      <c r="D10" s="12">
        <v>83</v>
      </c>
      <c r="E10" s="12">
        <v>89</v>
      </c>
      <c r="F10" s="12">
        <v>86</v>
      </c>
      <c r="G10" s="12">
        <v>91</v>
      </c>
      <c r="H10" s="12">
        <v>83</v>
      </c>
      <c r="I10" s="13">
        <v>94</v>
      </c>
      <c r="J10" s="14">
        <f>AVERAGE(B10:I10)</f>
        <v>88.25</v>
      </c>
      <c r="K10" s="15">
        <f>STDEV(B10:I10)</f>
        <v>6.2048368229954285</v>
      </c>
    </row>
    <row r="11" spans="1:11" ht="21.75" customHeight="1" x14ac:dyDescent="0.3">
      <c r="A11" s="22" t="s">
        <v>20</v>
      </c>
      <c r="B11" s="12">
        <v>135</v>
      </c>
      <c r="C11" s="12">
        <v>130</v>
      </c>
      <c r="D11" s="12">
        <v>101</v>
      </c>
      <c r="E11" s="12">
        <v>98</v>
      </c>
      <c r="F11" s="12">
        <v>148</v>
      </c>
      <c r="G11" s="12">
        <v>109</v>
      </c>
      <c r="H11" s="12">
        <v>149</v>
      </c>
      <c r="I11" s="13">
        <v>81</v>
      </c>
      <c r="J11" s="14">
        <f>AVERAGE(B11:I11)</f>
        <v>118.875</v>
      </c>
      <c r="K11" s="15">
        <f>STDEV(B11:I11)</f>
        <v>25.147777521795327</v>
      </c>
    </row>
    <row r="12" spans="1:11" ht="21.75" customHeight="1" x14ac:dyDescent="0.3">
      <c r="A12" s="22" t="s">
        <v>58</v>
      </c>
      <c r="B12" s="12">
        <v>86</v>
      </c>
      <c r="C12" s="12">
        <v>84</v>
      </c>
      <c r="D12" s="12">
        <v>80</v>
      </c>
      <c r="E12" s="12">
        <v>77</v>
      </c>
      <c r="F12" s="12">
        <v>84</v>
      </c>
      <c r="G12" s="12">
        <v>83</v>
      </c>
      <c r="H12" s="12">
        <v>88</v>
      </c>
      <c r="I12" s="13">
        <v>95</v>
      </c>
      <c r="J12" s="14">
        <f>AVERAGE(B12:I12)</f>
        <v>84.625</v>
      </c>
      <c r="K12" s="15">
        <f>STDEV(B12:I12)</f>
        <v>5.3967582862307255</v>
      </c>
    </row>
    <row r="13" spans="1:11" ht="21.75" customHeight="1" thickBot="1" x14ac:dyDescent="0.35">
      <c r="A13" s="25" t="s">
        <v>21</v>
      </c>
      <c r="B13" s="26">
        <v>79</v>
      </c>
      <c r="C13" s="26">
        <v>120</v>
      </c>
      <c r="D13" s="26">
        <v>110</v>
      </c>
      <c r="E13" s="26">
        <v>105</v>
      </c>
      <c r="F13" s="26">
        <v>122</v>
      </c>
      <c r="G13" s="26">
        <v>126</v>
      </c>
      <c r="H13" s="26">
        <v>170</v>
      </c>
      <c r="I13" s="27">
        <v>131</v>
      </c>
      <c r="J13" s="55">
        <f>AVERAGE(B13:I13)</f>
        <v>120.375</v>
      </c>
      <c r="K13" s="56">
        <f>STDEV(B13:I13)</f>
        <v>25.81769880195699</v>
      </c>
    </row>
    <row r="14" spans="1:11" ht="21.75" customHeight="1" x14ac:dyDescent="0.3">
      <c r="A14" s="28" t="s">
        <v>209</v>
      </c>
      <c r="B14" s="29" t="s">
        <v>7</v>
      </c>
      <c r="C14" s="29" t="s">
        <v>7</v>
      </c>
      <c r="D14" s="29" t="s">
        <v>7</v>
      </c>
      <c r="E14" s="29" t="s">
        <v>7</v>
      </c>
      <c r="F14" s="29" t="s">
        <v>7</v>
      </c>
      <c r="G14" s="29" t="s">
        <v>7</v>
      </c>
      <c r="H14" s="29" t="s">
        <v>7</v>
      </c>
      <c r="I14" s="30" t="s">
        <v>7</v>
      </c>
      <c r="J14" s="632" t="s">
        <v>31</v>
      </c>
      <c r="K14" s="634" t="s">
        <v>11</v>
      </c>
    </row>
    <row r="15" spans="1:11" ht="21.75" customHeight="1" x14ac:dyDescent="0.3">
      <c r="A15" s="31" t="s">
        <v>56</v>
      </c>
      <c r="B15" s="32" t="s">
        <v>32</v>
      </c>
      <c r="C15" s="32" t="s">
        <v>33</v>
      </c>
      <c r="D15" s="32" t="s">
        <v>34</v>
      </c>
      <c r="E15" s="32" t="s">
        <v>35</v>
      </c>
      <c r="F15" s="32" t="s">
        <v>36</v>
      </c>
      <c r="G15" s="32" t="s">
        <v>37</v>
      </c>
      <c r="H15" s="32" t="s">
        <v>38</v>
      </c>
      <c r="I15" s="33" t="s">
        <v>39</v>
      </c>
      <c r="J15" s="633"/>
      <c r="K15" s="635"/>
    </row>
    <row r="16" spans="1:11" ht="21.75" customHeight="1" x14ac:dyDescent="0.3">
      <c r="A16" s="31" t="s">
        <v>57</v>
      </c>
      <c r="B16" s="12">
        <v>85</v>
      </c>
      <c r="C16" s="12">
        <v>85</v>
      </c>
      <c r="D16" s="12">
        <v>94</v>
      </c>
      <c r="E16" s="12">
        <v>82</v>
      </c>
      <c r="F16" s="12">
        <v>72</v>
      </c>
      <c r="G16" s="12">
        <v>85</v>
      </c>
      <c r="H16" s="12">
        <v>94</v>
      </c>
      <c r="I16" s="13">
        <v>92</v>
      </c>
      <c r="J16" s="14">
        <f>AVERAGE(B16:I16)</f>
        <v>86.125</v>
      </c>
      <c r="K16" s="15">
        <f>STDEV(B16:I16)</f>
        <v>7.3569694847810805</v>
      </c>
    </row>
    <row r="17" spans="1:11" ht="21.75" customHeight="1" x14ac:dyDescent="0.3">
      <c r="A17" s="31" t="s">
        <v>20</v>
      </c>
      <c r="B17" s="12">
        <v>105</v>
      </c>
      <c r="C17" s="12">
        <v>116</v>
      </c>
      <c r="D17" s="12">
        <v>128</v>
      </c>
      <c r="E17" s="12">
        <v>117</v>
      </c>
      <c r="F17" s="12">
        <v>166</v>
      </c>
      <c r="G17" s="12">
        <v>105</v>
      </c>
      <c r="H17" s="12">
        <v>157</v>
      </c>
      <c r="I17" s="13">
        <v>115</v>
      </c>
      <c r="J17" s="14">
        <f>AVERAGE(B17:I17)</f>
        <v>126.125</v>
      </c>
      <c r="K17" s="15">
        <f>STDEV(B17:I17)</f>
        <v>23.142030408513673</v>
      </c>
    </row>
    <row r="18" spans="1:11" ht="21.75" customHeight="1" x14ac:dyDescent="0.3">
      <c r="A18" s="31" t="s">
        <v>58</v>
      </c>
      <c r="B18" s="12">
        <v>72</v>
      </c>
      <c r="C18" s="12">
        <v>77</v>
      </c>
      <c r="D18" s="12">
        <v>86</v>
      </c>
      <c r="E18" s="12">
        <v>76</v>
      </c>
      <c r="F18" s="12">
        <v>68</v>
      </c>
      <c r="G18" s="12">
        <v>74</v>
      </c>
      <c r="H18" s="12">
        <v>84</v>
      </c>
      <c r="I18" s="13">
        <v>81</v>
      </c>
      <c r="J18" s="14">
        <f>AVERAGE(B18:I18)</f>
        <v>77.25</v>
      </c>
      <c r="K18" s="15">
        <f>STDEV(B18:I18)</f>
        <v>6.1120489900804014</v>
      </c>
    </row>
    <row r="19" spans="1:11" ht="21.75" customHeight="1" thickBot="1" x14ac:dyDescent="0.35">
      <c r="A19" s="34" t="s">
        <v>21</v>
      </c>
      <c r="B19" s="17">
        <v>65</v>
      </c>
      <c r="C19" s="17">
        <v>91</v>
      </c>
      <c r="D19" s="17">
        <v>71</v>
      </c>
      <c r="E19" s="17">
        <v>73</v>
      </c>
      <c r="F19" s="17">
        <v>73</v>
      </c>
      <c r="G19" s="17">
        <v>103</v>
      </c>
      <c r="H19" s="17">
        <v>159</v>
      </c>
      <c r="I19" s="18">
        <v>95</v>
      </c>
      <c r="J19" s="55">
        <f>AVERAGE(B19:I19)</f>
        <v>91.25</v>
      </c>
      <c r="K19" s="56">
        <f>STDEV(B19:I19)</f>
        <v>30.490045213853932</v>
      </c>
    </row>
    <row r="20" spans="1:11" ht="21.75" customHeight="1" x14ac:dyDescent="0.3">
      <c r="A20" s="35" t="s">
        <v>210</v>
      </c>
      <c r="B20" s="36" t="s">
        <v>8</v>
      </c>
      <c r="C20" s="36" t="s">
        <v>8</v>
      </c>
      <c r="D20" s="36" t="s">
        <v>8</v>
      </c>
      <c r="E20" s="36" t="s">
        <v>8</v>
      </c>
      <c r="F20" s="36" t="s">
        <v>8</v>
      </c>
      <c r="G20" s="36" t="s">
        <v>8</v>
      </c>
      <c r="H20" s="36" t="s">
        <v>8</v>
      </c>
      <c r="I20" s="37" t="s">
        <v>8</v>
      </c>
      <c r="J20" s="632" t="s">
        <v>10</v>
      </c>
      <c r="K20" s="634" t="s">
        <v>11</v>
      </c>
    </row>
    <row r="21" spans="1:11" ht="21.75" customHeight="1" x14ac:dyDescent="0.3">
      <c r="A21" s="38" t="s">
        <v>56</v>
      </c>
      <c r="B21" s="39" t="s">
        <v>40</v>
      </c>
      <c r="C21" s="39" t="s">
        <v>41</v>
      </c>
      <c r="D21" s="39" t="s">
        <v>42</v>
      </c>
      <c r="E21" s="39" t="s">
        <v>43</v>
      </c>
      <c r="F21" s="39" t="s">
        <v>44</v>
      </c>
      <c r="G21" s="39" t="s">
        <v>45</v>
      </c>
      <c r="H21" s="39" t="s">
        <v>46</v>
      </c>
      <c r="I21" s="40" t="s">
        <v>47</v>
      </c>
      <c r="J21" s="633"/>
      <c r="K21" s="635"/>
    </row>
    <row r="22" spans="1:11" ht="21.75" customHeight="1" x14ac:dyDescent="0.3">
      <c r="A22" s="38" t="s">
        <v>57</v>
      </c>
      <c r="B22" s="12">
        <v>89</v>
      </c>
      <c r="C22" s="12">
        <v>91</v>
      </c>
      <c r="D22" s="12">
        <v>92</v>
      </c>
      <c r="E22" s="12">
        <v>92</v>
      </c>
      <c r="F22" s="12">
        <v>91</v>
      </c>
      <c r="G22" s="12">
        <v>84</v>
      </c>
      <c r="H22" s="12">
        <v>94</v>
      </c>
      <c r="I22" s="13">
        <v>87</v>
      </c>
      <c r="J22" s="14">
        <f>AVERAGE(B22:I22)</f>
        <v>90</v>
      </c>
      <c r="K22" s="15">
        <f>STDEV(B22:I22)</f>
        <v>3.2071349029490928</v>
      </c>
    </row>
    <row r="23" spans="1:11" ht="21.75" customHeight="1" x14ac:dyDescent="0.3">
      <c r="A23" s="38" t="s">
        <v>20</v>
      </c>
      <c r="B23" s="12">
        <v>128</v>
      </c>
      <c r="C23" s="12">
        <v>117</v>
      </c>
      <c r="D23" s="12">
        <v>97</v>
      </c>
      <c r="E23" s="12">
        <v>128</v>
      </c>
      <c r="F23" s="12">
        <v>123</v>
      </c>
      <c r="G23" s="12">
        <v>138</v>
      </c>
      <c r="H23" s="12">
        <v>105</v>
      </c>
      <c r="I23" s="13">
        <v>137</v>
      </c>
      <c r="J23" s="14">
        <f>AVERAGE(B23:I23)</f>
        <v>121.625</v>
      </c>
      <c r="K23" s="15">
        <f>STDEV(B23:I23)</f>
        <v>14.598801320656433</v>
      </c>
    </row>
    <row r="24" spans="1:11" ht="21.75" customHeight="1" x14ac:dyDescent="0.3">
      <c r="A24" s="38" t="s">
        <v>58</v>
      </c>
      <c r="B24" s="12">
        <v>86</v>
      </c>
      <c r="C24" s="12">
        <v>77</v>
      </c>
      <c r="D24" s="12">
        <v>83</v>
      </c>
      <c r="E24" s="12">
        <v>79</v>
      </c>
      <c r="F24" s="12">
        <v>79</v>
      </c>
      <c r="G24" s="12">
        <v>78</v>
      </c>
      <c r="H24" s="12">
        <v>82</v>
      </c>
      <c r="I24" s="13">
        <v>86</v>
      </c>
      <c r="J24" s="14">
        <f>AVERAGE(B24:I24)</f>
        <v>81.25</v>
      </c>
      <c r="K24" s="15">
        <f>STDEV(B24:I24)</f>
        <v>3.5355339059327378</v>
      </c>
    </row>
    <row r="25" spans="1:11" ht="21.75" customHeight="1" thickBot="1" x14ac:dyDescent="0.35">
      <c r="A25" s="41" t="s">
        <v>21</v>
      </c>
      <c r="B25" s="26">
        <v>125</v>
      </c>
      <c r="C25" s="26">
        <v>88</v>
      </c>
      <c r="D25" s="26">
        <v>116</v>
      </c>
      <c r="E25" s="26">
        <v>70</v>
      </c>
      <c r="F25" s="26">
        <v>93</v>
      </c>
      <c r="G25" s="26">
        <v>83</v>
      </c>
      <c r="H25" s="26">
        <v>108</v>
      </c>
      <c r="I25" s="27">
        <v>107</v>
      </c>
      <c r="J25" s="55">
        <f>AVERAGE(B25:I25)</f>
        <v>98.75</v>
      </c>
      <c r="K25" s="56">
        <f>STDEV(B25:I25)</f>
        <v>18.375060738480762</v>
      </c>
    </row>
    <row r="26" spans="1:11" ht="21.75" customHeight="1" x14ac:dyDescent="0.3">
      <c r="A26" s="42" t="s">
        <v>211</v>
      </c>
      <c r="B26" s="43" t="s">
        <v>9</v>
      </c>
      <c r="C26" s="43" t="s">
        <v>9</v>
      </c>
      <c r="D26" s="43" t="s">
        <v>9</v>
      </c>
      <c r="E26" s="43" t="s">
        <v>9</v>
      </c>
      <c r="F26" s="43"/>
      <c r="G26" s="43" t="s">
        <v>9</v>
      </c>
      <c r="H26" s="43" t="s">
        <v>9</v>
      </c>
      <c r="I26" s="44" t="s">
        <v>9</v>
      </c>
      <c r="J26" s="632" t="s">
        <v>10</v>
      </c>
      <c r="K26" s="634" t="s">
        <v>48</v>
      </c>
    </row>
    <row r="27" spans="1:11" ht="21.75" customHeight="1" x14ac:dyDescent="0.3">
      <c r="A27" s="45" t="s">
        <v>56</v>
      </c>
      <c r="B27" s="46" t="s">
        <v>49</v>
      </c>
      <c r="C27" s="46" t="s">
        <v>50</v>
      </c>
      <c r="D27" s="46" t="s">
        <v>51</v>
      </c>
      <c r="E27" s="46" t="s">
        <v>52</v>
      </c>
      <c r="F27" s="46"/>
      <c r="G27" s="46" t="s">
        <v>53</v>
      </c>
      <c r="H27" s="46" t="s">
        <v>54</v>
      </c>
      <c r="I27" s="47" t="s">
        <v>55</v>
      </c>
      <c r="J27" s="633"/>
      <c r="K27" s="635"/>
    </row>
    <row r="28" spans="1:11" ht="21.75" customHeight="1" x14ac:dyDescent="0.3">
      <c r="A28" s="45" t="s">
        <v>57</v>
      </c>
      <c r="B28" s="12">
        <v>89</v>
      </c>
      <c r="C28" s="12">
        <v>92</v>
      </c>
      <c r="D28" s="12">
        <v>93</v>
      </c>
      <c r="E28" s="12">
        <v>83</v>
      </c>
      <c r="F28" s="12"/>
      <c r="G28" s="12">
        <v>82</v>
      </c>
      <c r="H28" s="12">
        <v>89</v>
      </c>
      <c r="I28" s="13">
        <v>94</v>
      </c>
      <c r="J28" s="14">
        <f>AVERAGE(B28:I28)</f>
        <v>88.857142857142861</v>
      </c>
      <c r="K28" s="15">
        <f>STDEV(B28:I28)</f>
        <v>4.7409060817728159</v>
      </c>
    </row>
    <row r="29" spans="1:11" ht="21.75" customHeight="1" x14ac:dyDescent="0.3">
      <c r="A29" s="45" t="s">
        <v>20</v>
      </c>
      <c r="B29" s="12">
        <v>123</v>
      </c>
      <c r="C29" s="12">
        <v>117</v>
      </c>
      <c r="D29" s="12">
        <v>159</v>
      </c>
      <c r="E29" s="12">
        <v>114</v>
      </c>
      <c r="F29" s="12"/>
      <c r="G29" s="12">
        <v>89</v>
      </c>
      <c r="H29" s="12">
        <v>135</v>
      </c>
      <c r="I29" s="13">
        <v>125</v>
      </c>
      <c r="J29" s="14">
        <f>AVERAGE(B29:I29)</f>
        <v>123.14285714285714</v>
      </c>
      <c r="K29" s="15">
        <f>STDEV(B29:I29)</f>
        <v>21.279321507264374</v>
      </c>
    </row>
    <row r="30" spans="1:11" ht="21.75" customHeight="1" x14ac:dyDescent="0.3">
      <c r="A30" s="45" t="s">
        <v>58</v>
      </c>
      <c r="B30" s="12">
        <v>86</v>
      </c>
      <c r="C30" s="12">
        <v>80</v>
      </c>
      <c r="D30" s="12">
        <v>76</v>
      </c>
      <c r="E30" s="12">
        <v>76</v>
      </c>
      <c r="F30" s="12"/>
      <c r="G30" s="12">
        <v>83</v>
      </c>
      <c r="H30" s="12">
        <v>79</v>
      </c>
      <c r="I30" s="13">
        <v>87</v>
      </c>
      <c r="J30" s="14">
        <f>AVERAGE(B30:I30)</f>
        <v>81</v>
      </c>
      <c r="K30" s="15">
        <f>STDEV(B30:I30)</f>
        <v>4.4721359549995796</v>
      </c>
    </row>
    <row r="31" spans="1:11" ht="21.75" customHeight="1" thickBot="1" x14ac:dyDescent="0.35">
      <c r="A31" s="48" t="s">
        <v>21</v>
      </c>
      <c r="B31" s="17">
        <v>80</v>
      </c>
      <c r="C31" s="17">
        <v>103</v>
      </c>
      <c r="D31" s="17">
        <v>118</v>
      </c>
      <c r="E31" s="17">
        <v>85</v>
      </c>
      <c r="F31" s="17"/>
      <c r="G31" s="17">
        <v>76</v>
      </c>
      <c r="H31" s="17">
        <v>88</v>
      </c>
      <c r="I31" s="18">
        <v>102</v>
      </c>
      <c r="J31" s="55">
        <f>AVERAGE(B31:I31)</f>
        <v>93.142857142857139</v>
      </c>
      <c r="K31" s="56">
        <f>STDEV(B31:I31)</f>
        <v>15.01586462632741</v>
      </c>
    </row>
  </sheetData>
  <mergeCells count="10">
    <mergeCell ref="J20:J21"/>
    <mergeCell ref="K20:K21"/>
    <mergeCell ref="J26:J27"/>
    <mergeCell ref="K26:K27"/>
    <mergeCell ref="J2:J3"/>
    <mergeCell ref="K2:K3"/>
    <mergeCell ref="J8:J9"/>
    <mergeCell ref="K8:K9"/>
    <mergeCell ref="J14:J15"/>
    <mergeCell ref="K14:K1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7"/>
  <sheetViews>
    <sheetView topLeftCell="B1" workbookViewId="0">
      <selection activeCell="N43" sqref="N43"/>
    </sheetView>
  </sheetViews>
  <sheetFormatPr defaultRowHeight="16.5" x14ac:dyDescent="0.3"/>
  <cols>
    <col min="1" max="2" width="10.375" style="51" customWidth="1"/>
    <col min="3" max="3" width="14.375" style="51" customWidth="1"/>
    <col min="4" max="6" width="10.75" style="51" customWidth="1"/>
    <col min="7" max="10" width="16.25" style="51" customWidth="1"/>
    <col min="11" max="11" width="4.375" customWidth="1"/>
    <col min="12" max="20" width="9" style="57"/>
  </cols>
  <sheetData>
    <row r="1" spans="1:20" s="171" customFormat="1" ht="13.5" x14ac:dyDescent="0.3">
      <c r="A1" s="168" t="s">
        <v>201</v>
      </c>
      <c r="B1" s="168" t="s">
        <v>200</v>
      </c>
      <c r="C1" s="169" t="s">
        <v>60</v>
      </c>
      <c r="D1" s="168" t="s">
        <v>61</v>
      </c>
      <c r="E1" s="168" t="s">
        <v>62</v>
      </c>
      <c r="F1" s="170" t="s">
        <v>63</v>
      </c>
      <c r="G1" s="170" t="s">
        <v>64</v>
      </c>
      <c r="H1" s="170" t="s">
        <v>65</v>
      </c>
      <c r="I1" s="170" t="s">
        <v>66</v>
      </c>
      <c r="J1" s="170" t="s">
        <v>67</v>
      </c>
      <c r="L1" s="172"/>
      <c r="M1" s="172"/>
      <c r="N1" s="172"/>
      <c r="O1" s="172"/>
      <c r="P1" s="172"/>
      <c r="Q1" s="172"/>
      <c r="R1" s="172"/>
      <c r="S1" s="172"/>
      <c r="T1" s="172"/>
    </row>
    <row r="2" spans="1:20" s="171" customFormat="1" ht="13.5" x14ac:dyDescent="0.3">
      <c r="A2" s="173" t="s">
        <v>202</v>
      </c>
      <c r="B2" s="173" t="s">
        <v>196</v>
      </c>
      <c r="C2" s="174">
        <v>4.9000000000000004</v>
      </c>
      <c r="D2" s="175" t="s">
        <v>68</v>
      </c>
      <c r="E2" s="174" t="s">
        <v>69</v>
      </c>
      <c r="F2" s="176">
        <v>80</v>
      </c>
      <c r="G2" s="176">
        <v>116</v>
      </c>
      <c r="H2" s="176">
        <v>147</v>
      </c>
      <c r="I2" s="176">
        <v>119</v>
      </c>
      <c r="J2" s="176">
        <v>125</v>
      </c>
      <c r="L2" s="172"/>
      <c r="M2" s="172"/>
      <c r="N2" s="172"/>
      <c r="O2" s="172"/>
      <c r="P2" s="172"/>
      <c r="Q2" s="172"/>
      <c r="R2" s="172"/>
      <c r="S2" s="172"/>
      <c r="T2" s="172"/>
    </row>
    <row r="3" spans="1:20" s="171" customFormat="1" ht="13.5" x14ac:dyDescent="0.3">
      <c r="A3" s="177"/>
      <c r="B3" s="177"/>
      <c r="C3" s="178">
        <v>5</v>
      </c>
      <c r="D3" s="175" t="s">
        <v>70</v>
      </c>
      <c r="E3" s="174" t="s">
        <v>71</v>
      </c>
      <c r="F3" s="176">
        <v>77</v>
      </c>
      <c r="G3" s="176">
        <v>159</v>
      </c>
      <c r="H3" s="176">
        <v>171</v>
      </c>
      <c r="I3" s="176">
        <v>138</v>
      </c>
      <c r="J3" s="176">
        <v>93</v>
      </c>
      <c r="L3" s="636"/>
      <c r="M3" s="636" t="s">
        <v>118</v>
      </c>
      <c r="N3" s="636"/>
      <c r="O3" s="636"/>
      <c r="P3" s="636"/>
      <c r="Q3" s="636"/>
      <c r="R3" s="636"/>
      <c r="S3" s="636"/>
      <c r="T3" s="636"/>
    </row>
    <row r="4" spans="1:20" s="171" customFormat="1" ht="13.5" x14ac:dyDescent="0.3">
      <c r="A4" s="177"/>
      <c r="B4" s="177"/>
      <c r="C4" s="217">
        <v>5.5</v>
      </c>
      <c r="D4" s="218" t="s">
        <v>72</v>
      </c>
      <c r="E4" s="217" t="s">
        <v>73</v>
      </c>
      <c r="F4" s="219">
        <v>94</v>
      </c>
      <c r="G4" s="219">
        <v>143</v>
      </c>
      <c r="H4" s="219">
        <v>147</v>
      </c>
      <c r="I4" s="219">
        <v>140</v>
      </c>
      <c r="J4" s="219">
        <v>132</v>
      </c>
      <c r="L4" s="636"/>
      <c r="M4" s="179">
        <v>1</v>
      </c>
      <c r="N4" s="180">
        <v>2</v>
      </c>
      <c r="O4" s="180">
        <v>5</v>
      </c>
      <c r="P4" s="180">
        <v>6</v>
      </c>
      <c r="Q4" s="180">
        <v>7</v>
      </c>
      <c r="R4" s="180">
        <v>8</v>
      </c>
      <c r="S4" s="181" t="s">
        <v>115</v>
      </c>
      <c r="T4" s="181" t="s">
        <v>11</v>
      </c>
    </row>
    <row r="5" spans="1:20" s="171" customFormat="1" ht="13.5" x14ac:dyDescent="0.3">
      <c r="A5" s="177"/>
      <c r="B5" s="177"/>
      <c r="C5" s="220">
        <v>6</v>
      </c>
      <c r="D5" s="218" t="s">
        <v>74</v>
      </c>
      <c r="E5" s="217" t="s">
        <v>75</v>
      </c>
      <c r="F5" s="219">
        <v>105</v>
      </c>
      <c r="G5" s="219">
        <v>181</v>
      </c>
      <c r="H5" s="219">
        <v>276</v>
      </c>
      <c r="I5" s="219">
        <v>228</v>
      </c>
      <c r="J5" s="219">
        <v>194</v>
      </c>
      <c r="L5" s="181" t="s">
        <v>117</v>
      </c>
      <c r="M5" s="183">
        <v>138</v>
      </c>
      <c r="N5" s="183">
        <v>162</v>
      </c>
      <c r="O5" s="183">
        <v>108</v>
      </c>
      <c r="P5" s="183">
        <v>119</v>
      </c>
      <c r="Q5" s="183">
        <v>122</v>
      </c>
      <c r="R5" s="183">
        <v>162</v>
      </c>
      <c r="S5" s="184">
        <f>AVERAGE(M5:R5)</f>
        <v>135.16666666666666</v>
      </c>
      <c r="T5" s="184">
        <f>STDEV(M5:R5)</f>
        <v>22.894686428659941</v>
      </c>
    </row>
    <row r="6" spans="1:20" s="171" customFormat="1" ht="13.5" x14ac:dyDescent="0.3">
      <c r="A6" s="177"/>
      <c r="B6" s="177"/>
      <c r="C6" s="174">
        <v>5.2</v>
      </c>
      <c r="D6" s="175" t="s">
        <v>76</v>
      </c>
      <c r="E6" s="174" t="s">
        <v>77</v>
      </c>
      <c r="F6" s="176">
        <v>88</v>
      </c>
      <c r="G6" s="176">
        <v>182</v>
      </c>
      <c r="H6" s="176">
        <v>136</v>
      </c>
      <c r="I6" s="176">
        <v>104</v>
      </c>
      <c r="J6" s="176">
        <v>99</v>
      </c>
      <c r="L6" s="181" t="s">
        <v>114</v>
      </c>
      <c r="M6" s="183">
        <v>98</v>
      </c>
      <c r="N6" s="183">
        <v>114</v>
      </c>
      <c r="O6" s="183">
        <v>71</v>
      </c>
      <c r="P6" s="183">
        <v>111</v>
      </c>
      <c r="Q6" s="183">
        <v>101</v>
      </c>
      <c r="R6" s="183"/>
      <c r="S6" s="184">
        <f>AVERAGE(M6:R6)</f>
        <v>99</v>
      </c>
      <c r="T6" s="184">
        <f>STDEV(M6:R6)</f>
        <v>17.014699527173555</v>
      </c>
    </row>
    <row r="7" spans="1:20" s="171" customFormat="1" ht="13.5" x14ac:dyDescent="0.3">
      <c r="A7" s="177"/>
      <c r="B7" s="177"/>
      <c r="C7" s="174">
        <v>5.3</v>
      </c>
      <c r="D7" s="175" t="s">
        <v>78</v>
      </c>
      <c r="E7" s="174" t="s">
        <v>79</v>
      </c>
      <c r="F7" s="176">
        <v>91</v>
      </c>
      <c r="G7" s="176">
        <v>153</v>
      </c>
      <c r="H7" s="176">
        <v>116</v>
      </c>
      <c r="I7" s="176">
        <v>82</v>
      </c>
      <c r="J7" s="176">
        <v>73</v>
      </c>
      <c r="L7" s="181" t="s">
        <v>116</v>
      </c>
      <c r="M7" s="183">
        <v>79</v>
      </c>
      <c r="N7" s="183">
        <v>80</v>
      </c>
      <c r="O7" s="183">
        <v>87</v>
      </c>
      <c r="P7" s="183">
        <v>100</v>
      </c>
      <c r="Q7" s="183">
        <v>123</v>
      </c>
      <c r="R7" s="183">
        <v>82</v>
      </c>
      <c r="S7" s="184">
        <f>AVERAGE(M7:R7)</f>
        <v>91.833333333333329</v>
      </c>
      <c r="T7" s="184">
        <f>STDEV(M7:R7)</f>
        <v>17.104580283265275</v>
      </c>
    </row>
    <row r="8" spans="1:20" s="171" customFormat="1" ht="13.5" x14ac:dyDescent="0.3">
      <c r="A8" s="177"/>
      <c r="B8" s="177"/>
      <c r="C8" s="174">
        <v>5.3</v>
      </c>
      <c r="D8" s="175" t="s">
        <v>80</v>
      </c>
      <c r="E8" s="174" t="s">
        <v>81</v>
      </c>
      <c r="F8" s="176">
        <v>86</v>
      </c>
      <c r="G8" s="176">
        <v>152</v>
      </c>
      <c r="H8" s="176">
        <v>132</v>
      </c>
      <c r="I8" s="176">
        <v>111</v>
      </c>
      <c r="J8" s="176">
        <v>109</v>
      </c>
      <c r="L8" s="181" t="s">
        <v>232</v>
      </c>
      <c r="M8" s="183">
        <v>78</v>
      </c>
      <c r="N8" s="183">
        <v>72</v>
      </c>
      <c r="O8" s="183">
        <v>56</v>
      </c>
      <c r="P8" s="183">
        <v>101</v>
      </c>
      <c r="Q8" s="183">
        <v>85</v>
      </c>
      <c r="R8" s="183">
        <v>80</v>
      </c>
      <c r="S8" s="184">
        <f>AVERAGE(M8:R8)</f>
        <v>78.666666666666671</v>
      </c>
      <c r="T8" s="184">
        <f>STDEV(M8:R8)</f>
        <v>14.827901627225181</v>
      </c>
    </row>
    <row r="9" spans="1:20" s="171" customFormat="1" ht="13.5" x14ac:dyDescent="0.3">
      <c r="A9" s="186"/>
      <c r="B9" s="186"/>
      <c r="C9" s="187">
        <v>5.0999999999999996</v>
      </c>
      <c r="D9" s="188" t="s">
        <v>82</v>
      </c>
      <c r="E9" s="187" t="s">
        <v>83</v>
      </c>
      <c r="F9" s="189">
        <v>76</v>
      </c>
      <c r="G9" s="189">
        <v>118</v>
      </c>
      <c r="H9" s="189">
        <v>150</v>
      </c>
      <c r="I9" s="189">
        <v>111</v>
      </c>
      <c r="J9" s="189">
        <v>96</v>
      </c>
      <c r="L9" s="185"/>
      <c r="M9" s="172"/>
      <c r="N9" s="172"/>
      <c r="O9" s="172"/>
      <c r="P9" s="172"/>
      <c r="Q9" s="172"/>
      <c r="R9" s="172"/>
      <c r="S9" s="172"/>
      <c r="T9" s="172"/>
    </row>
    <row r="10" spans="1:20" s="171" customFormat="1" ht="13.5" x14ac:dyDescent="0.3">
      <c r="A10" s="190"/>
      <c r="B10" s="190"/>
      <c r="C10" s="191" t="s">
        <v>84</v>
      </c>
      <c r="D10" s="190" t="s">
        <v>85</v>
      </c>
      <c r="E10" s="190" t="s">
        <v>62</v>
      </c>
      <c r="F10" s="182" t="s">
        <v>63</v>
      </c>
      <c r="G10" s="182" t="s">
        <v>64</v>
      </c>
      <c r="H10" s="182" t="s">
        <v>86</v>
      </c>
      <c r="I10" s="182" t="s">
        <v>66</v>
      </c>
      <c r="J10" s="182" t="s">
        <v>87</v>
      </c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s="171" customFormat="1" ht="13.5" x14ac:dyDescent="0.3">
      <c r="A11" s="173" t="s">
        <v>203</v>
      </c>
      <c r="B11" s="173" t="s">
        <v>197</v>
      </c>
      <c r="C11" s="174">
        <v>4.9000000000000004</v>
      </c>
      <c r="D11" s="175" t="s">
        <v>68</v>
      </c>
      <c r="E11" s="174" t="s">
        <v>69</v>
      </c>
      <c r="F11" s="176">
        <v>80</v>
      </c>
      <c r="G11" s="176">
        <v>132</v>
      </c>
      <c r="H11" s="176">
        <v>118</v>
      </c>
      <c r="I11" s="176">
        <v>92</v>
      </c>
      <c r="J11" s="176">
        <v>98</v>
      </c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s="171" customFormat="1" ht="13.5" x14ac:dyDescent="0.3">
      <c r="A12" s="177"/>
      <c r="B12" s="177"/>
      <c r="C12" s="178">
        <v>5</v>
      </c>
      <c r="D12" s="175" t="s">
        <v>70</v>
      </c>
      <c r="E12" s="174" t="s">
        <v>71</v>
      </c>
      <c r="F12" s="176">
        <v>111</v>
      </c>
      <c r="G12" s="176">
        <v>75</v>
      </c>
      <c r="H12" s="176">
        <v>119</v>
      </c>
      <c r="I12" s="176">
        <v>141</v>
      </c>
      <c r="J12" s="176">
        <v>114</v>
      </c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s="171" customFormat="1" ht="13.5" x14ac:dyDescent="0.3">
      <c r="A13" s="177"/>
      <c r="B13" s="177"/>
      <c r="C13" s="217">
        <v>5.5</v>
      </c>
      <c r="D13" s="218" t="s">
        <v>72</v>
      </c>
      <c r="E13" s="217" t="s">
        <v>73</v>
      </c>
      <c r="F13" s="219">
        <v>85</v>
      </c>
      <c r="G13" s="219">
        <v>133</v>
      </c>
      <c r="H13" s="219">
        <v>184</v>
      </c>
      <c r="I13" s="219">
        <v>168</v>
      </c>
      <c r="J13" s="221">
        <v>138</v>
      </c>
      <c r="L13" s="636"/>
      <c r="M13" s="636" t="s">
        <v>119</v>
      </c>
      <c r="N13" s="636"/>
      <c r="O13" s="636"/>
      <c r="P13" s="636"/>
      <c r="Q13" s="636"/>
      <c r="R13" s="636"/>
      <c r="S13" s="636"/>
      <c r="T13" s="636"/>
    </row>
    <row r="14" spans="1:20" s="171" customFormat="1" ht="13.5" x14ac:dyDescent="0.3">
      <c r="A14" s="177"/>
      <c r="B14" s="177"/>
      <c r="C14" s="220">
        <v>6</v>
      </c>
      <c r="D14" s="218" t="s">
        <v>74</v>
      </c>
      <c r="E14" s="217" t="s">
        <v>75</v>
      </c>
      <c r="F14" s="219">
        <v>115</v>
      </c>
      <c r="G14" s="219">
        <v>238</v>
      </c>
      <c r="H14" s="219">
        <v>255</v>
      </c>
      <c r="I14" s="219">
        <v>212</v>
      </c>
      <c r="J14" s="221">
        <v>162</v>
      </c>
      <c r="L14" s="636"/>
      <c r="M14" s="179">
        <v>1</v>
      </c>
      <c r="N14" s="180">
        <v>2</v>
      </c>
      <c r="O14" s="180">
        <v>5</v>
      </c>
      <c r="P14" s="180">
        <v>6</v>
      </c>
      <c r="Q14" s="180">
        <v>7</v>
      </c>
      <c r="R14" s="180">
        <v>8</v>
      </c>
      <c r="S14" s="181" t="s">
        <v>115</v>
      </c>
      <c r="T14" s="181" t="s">
        <v>11</v>
      </c>
    </row>
    <row r="15" spans="1:20" s="171" customFormat="1" ht="13.5" x14ac:dyDescent="0.25">
      <c r="A15" s="177"/>
      <c r="B15" s="177"/>
      <c r="C15" s="174">
        <v>5.2</v>
      </c>
      <c r="D15" s="175" t="s">
        <v>76</v>
      </c>
      <c r="E15" s="174" t="s">
        <v>77</v>
      </c>
      <c r="F15" s="176">
        <v>72</v>
      </c>
      <c r="G15" s="176">
        <v>188</v>
      </c>
      <c r="H15" s="176">
        <v>185</v>
      </c>
      <c r="I15" s="176">
        <v>120</v>
      </c>
      <c r="J15" s="176">
        <v>71</v>
      </c>
      <c r="L15" s="181" t="s">
        <v>117</v>
      </c>
      <c r="M15" s="192">
        <v>298.3</v>
      </c>
      <c r="N15" s="192">
        <v>421.8</v>
      </c>
      <c r="O15" s="193">
        <v>228.5</v>
      </c>
      <c r="P15" s="194">
        <v>304.8</v>
      </c>
      <c r="Q15" s="184">
        <v>243.8</v>
      </c>
      <c r="R15" s="184">
        <v>292</v>
      </c>
      <c r="S15" s="184">
        <f>AVERAGE(M15:R15)</f>
        <v>298.2</v>
      </c>
      <c r="T15" s="184">
        <f>STDEV(M15:R15)</f>
        <v>68.082920031385328</v>
      </c>
    </row>
    <row r="16" spans="1:20" s="171" customFormat="1" ht="13.5" x14ac:dyDescent="0.3">
      <c r="A16" s="177"/>
      <c r="B16" s="177"/>
      <c r="C16" s="174">
        <v>5.3</v>
      </c>
      <c r="D16" s="175" t="s">
        <v>78</v>
      </c>
      <c r="E16" s="174" t="s">
        <v>79</v>
      </c>
      <c r="F16" s="176">
        <v>84</v>
      </c>
      <c r="G16" s="176">
        <v>139</v>
      </c>
      <c r="H16" s="176">
        <v>86</v>
      </c>
      <c r="I16" s="176">
        <v>107</v>
      </c>
      <c r="J16" s="176">
        <v>111</v>
      </c>
      <c r="L16" s="181" t="s">
        <v>114</v>
      </c>
      <c r="M16" s="192">
        <v>215.5</v>
      </c>
      <c r="N16" s="192">
        <v>223.8</v>
      </c>
      <c r="O16" s="192">
        <v>282.3</v>
      </c>
      <c r="P16" s="196">
        <v>214.8</v>
      </c>
      <c r="Q16" s="197">
        <v>258.3</v>
      </c>
      <c r="R16" s="195"/>
      <c r="S16" s="184">
        <f>AVERAGE(M16:R16)</f>
        <v>238.94</v>
      </c>
      <c r="T16" s="184">
        <f>STDEV(M16:R16)</f>
        <v>30.067806704181201</v>
      </c>
    </row>
    <row r="17" spans="1:20" s="171" customFormat="1" ht="13.5" x14ac:dyDescent="0.25">
      <c r="A17" s="177"/>
      <c r="B17" s="177"/>
      <c r="C17" s="174">
        <v>5.3</v>
      </c>
      <c r="D17" s="175" t="s">
        <v>80</v>
      </c>
      <c r="E17" s="174" t="s">
        <v>81</v>
      </c>
      <c r="F17" s="176">
        <v>72</v>
      </c>
      <c r="G17" s="176">
        <v>188</v>
      </c>
      <c r="H17" s="176">
        <v>130</v>
      </c>
      <c r="I17" s="176">
        <v>112</v>
      </c>
      <c r="J17" s="176">
        <v>101</v>
      </c>
      <c r="L17" s="181" t="s">
        <v>116</v>
      </c>
      <c r="M17" s="193">
        <v>246.5</v>
      </c>
      <c r="N17" s="193">
        <v>176</v>
      </c>
      <c r="O17" s="193">
        <v>251</v>
      </c>
      <c r="P17" s="193">
        <v>189.8</v>
      </c>
      <c r="Q17" s="198">
        <v>233.3</v>
      </c>
      <c r="R17" s="198">
        <v>218.3</v>
      </c>
      <c r="S17" s="184">
        <f>AVERAGE(M17:R17)</f>
        <v>219.14999999999998</v>
      </c>
      <c r="T17" s="184">
        <f>STDEV(M17:R17)</f>
        <v>30.616123203306138</v>
      </c>
    </row>
    <row r="18" spans="1:20" s="171" customFormat="1" ht="13.5" x14ac:dyDescent="0.3">
      <c r="A18" s="186"/>
      <c r="B18" s="186"/>
      <c r="C18" s="187">
        <v>5.0999999999999996</v>
      </c>
      <c r="D18" s="188" t="s">
        <v>82</v>
      </c>
      <c r="E18" s="187" t="s">
        <v>83</v>
      </c>
      <c r="F18" s="637" t="s">
        <v>88</v>
      </c>
      <c r="G18" s="638"/>
      <c r="H18" s="638"/>
      <c r="I18" s="638"/>
      <c r="J18" s="639"/>
      <c r="L18" s="181" t="s">
        <v>232</v>
      </c>
      <c r="M18" s="231">
        <v>243.3</v>
      </c>
      <c r="N18" s="231">
        <v>244.8</v>
      </c>
      <c r="O18" s="231">
        <v>223.8</v>
      </c>
      <c r="P18" s="231">
        <v>191</v>
      </c>
      <c r="Q18" s="231">
        <v>227</v>
      </c>
      <c r="R18" s="231">
        <v>214.3</v>
      </c>
      <c r="S18" s="184">
        <f>AVERAGE(M18:R18)</f>
        <v>224.03333333333333</v>
      </c>
      <c r="T18" s="184">
        <f>STDEV(M18:R18)</f>
        <v>19.986261948315068</v>
      </c>
    </row>
    <row r="19" spans="1:20" s="171" customFormat="1" ht="13.5" x14ac:dyDescent="0.3">
      <c r="A19" s="199"/>
      <c r="B19" s="199"/>
      <c r="C19" s="200" t="s">
        <v>60</v>
      </c>
      <c r="D19" s="199" t="s">
        <v>89</v>
      </c>
      <c r="E19" s="199" t="s">
        <v>90</v>
      </c>
      <c r="F19" s="201" t="s">
        <v>63</v>
      </c>
      <c r="G19" s="201" t="s">
        <v>64</v>
      </c>
      <c r="H19" s="201" t="s">
        <v>86</v>
      </c>
      <c r="I19" s="201" t="s">
        <v>91</v>
      </c>
      <c r="J19" s="201" t="s">
        <v>92</v>
      </c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s="171" customFormat="1" ht="13.5" x14ac:dyDescent="0.3">
      <c r="A20" s="173" t="s">
        <v>204</v>
      </c>
      <c r="B20" s="173" t="s">
        <v>198</v>
      </c>
      <c r="C20" s="202">
        <v>5.5</v>
      </c>
      <c r="D20" s="203" t="s">
        <v>93</v>
      </c>
      <c r="E20" s="203" t="s">
        <v>94</v>
      </c>
      <c r="F20" s="202">
        <v>88</v>
      </c>
      <c r="G20" s="202">
        <v>151</v>
      </c>
      <c r="H20" s="202">
        <v>182</v>
      </c>
      <c r="I20" s="202">
        <v>131</v>
      </c>
      <c r="J20" s="202">
        <v>89</v>
      </c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 s="171" customFormat="1" ht="13.5" x14ac:dyDescent="0.3">
      <c r="A21" s="177"/>
      <c r="B21" s="177"/>
      <c r="C21" s="202">
        <v>5.0999999999999996</v>
      </c>
      <c r="D21" s="203" t="s">
        <v>95</v>
      </c>
      <c r="E21" s="203" t="s">
        <v>96</v>
      </c>
      <c r="F21" s="202">
        <v>78</v>
      </c>
      <c r="G21" s="202">
        <v>125</v>
      </c>
      <c r="H21" s="202">
        <v>145</v>
      </c>
      <c r="I21" s="202">
        <v>136</v>
      </c>
      <c r="J21" s="202">
        <v>112</v>
      </c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 s="171" customFormat="1" ht="13.5" x14ac:dyDescent="0.3">
      <c r="A22" s="177"/>
      <c r="B22" s="177"/>
      <c r="C22" s="202">
        <v>5.8</v>
      </c>
      <c r="D22" s="203" t="s">
        <v>97</v>
      </c>
      <c r="E22" s="203" t="s">
        <v>98</v>
      </c>
      <c r="F22" s="202">
        <v>94</v>
      </c>
      <c r="G22" s="202">
        <v>176</v>
      </c>
      <c r="H22" s="202">
        <v>145</v>
      </c>
      <c r="I22" s="202">
        <v>139</v>
      </c>
      <c r="J22" s="202">
        <v>114</v>
      </c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 s="171" customFormat="1" ht="13.5" x14ac:dyDescent="0.3">
      <c r="A23" s="177"/>
      <c r="B23" s="177"/>
      <c r="C23" s="202">
        <v>5.6</v>
      </c>
      <c r="D23" s="203" t="s">
        <v>99</v>
      </c>
      <c r="E23" s="203" t="s">
        <v>100</v>
      </c>
      <c r="F23" s="202">
        <v>92</v>
      </c>
      <c r="G23" s="202">
        <v>165</v>
      </c>
      <c r="H23" s="202">
        <v>133</v>
      </c>
      <c r="I23" s="202">
        <v>113</v>
      </c>
      <c r="J23" s="202">
        <v>106</v>
      </c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 s="171" customFormat="1" ht="13.5" x14ac:dyDescent="0.3">
      <c r="A24" s="177"/>
      <c r="B24" s="177"/>
      <c r="C24" s="202">
        <v>5.3</v>
      </c>
      <c r="D24" s="203" t="s">
        <v>101</v>
      </c>
      <c r="E24" s="203" t="s">
        <v>102</v>
      </c>
      <c r="F24" s="202">
        <v>82</v>
      </c>
      <c r="G24" s="202">
        <v>161</v>
      </c>
      <c r="H24" s="202">
        <v>73</v>
      </c>
      <c r="I24" s="202">
        <v>108</v>
      </c>
      <c r="J24" s="202">
        <v>142</v>
      </c>
      <c r="L24" s="172"/>
      <c r="M24" s="203" t="s">
        <v>94</v>
      </c>
      <c r="N24" s="202">
        <v>67</v>
      </c>
      <c r="O24" s="202">
        <v>145</v>
      </c>
      <c r="P24" s="202">
        <v>160</v>
      </c>
      <c r="Q24" s="202">
        <v>115</v>
      </c>
      <c r="R24" s="202">
        <v>79</v>
      </c>
      <c r="S24" s="172"/>
      <c r="T24" s="172"/>
    </row>
    <row r="25" spans="1:20" s="171" customFormat="1" ht="13.5" x14ac:dyDescent="0.3">
      <c r="A25" s="177"/>
      <c r="B25" s="177"/>
      <c r="C25" s="202">
        <v>5.5</v>
      </c>
      <c r="D25" s="203" t="s">
        <v>103</v>
      </c>
      <c r="E25" s="204" t="s">
        <v>104</v>
      </c>
      <c r="F25" s="202">
        <v>91</v>
      </c>
      <c r="G25" s="202">
        <v>169</v>
      </c>
      <c r="H25" s="202">
        <v>154</v>
      </c>
      <c r="I25" s="202">
        <v>150</v>
      </c>
      <c r="J25" s="202">
        <v>174</v>
      </c>
      <c r="L25" s="172"/>
      <c r="M25" s="203" t="s">
        <v>96</v>
      </c>
      <c r="N25" s="202">
        <v>74</v>
      </c>
      <c r="O25" s="205">
        <v>121</v>
      </c>
      <c r="P25" s="205">
        <v>99</v>
      </c>
      <c r="Q25" s="205">
        <v>55</v>
      </c>
      <c r="R25" s="205">
        <v>80</v>
      </c>
      <c r="S25" s="172"/>
      <c r="T25" s="172"/>
    </row>
    <row r="26" spans="1:20" s="171" customFormat="1" ht="13.5" x14ac:dyDescent="0.3">
      <c r="A26" s="177"/>
      <c r="B26" s="177"/>
      <c r="C26" s="202">
        <v>5.6</v>
      </c>
      <c r="D26" s="203" t="s">
        <v>105</v>
      </c>
      <c r="E26" s="204" t="s">
        <v>106</v>
      </c>
      <c r="F26" s="202">
        <v>76</v>
      </c>
      <c r="G26" s="202">
        <v>133</v>
      </c>
      <c r="H26" s="202">
        <v>142</v>
      </c>
      <c r="I26" s="202">
        <v>163</v>
      </c>
      <c r="J26" s="202">
        <v>168</v>
      </c>
      <c r="L26" s="172"/>
      <c r="M26" s="203" t="s">
        <v>98</v>
      </c>
      <c r="N26" s="202">
        <v>73</v>
      </c>
      <c r="O26" s="202">
        <v>171</v>
      </c>
      <c r="P26" s="202">
        <v>156</v>
      </c>
      <c r="Q26" s="202">
        <v>95</v>
      </c>
      <c r="R26" s="202">
        <v>87</v>
      </c>
      <c r="S26" s="172"/>
      <c r="T26" s="172"/>
    </row>
    <row r="27" spans="1:20" s="171" customFormat="1" ht="13.5" x14ac:dyDescent="0.3">
      <c r="A27" s="186"/>
      <c r="B27" s="186"/>
      <c r="C27" s="202">
        <v>5.6</v>
      </c>
      <c r="D27" s="203" t="s">
        <v>107</v>
      </c>
      <c r="E27" s="203" t="s">
        <v>108</v>
      </c>
      <c r="F27" s="202">
        <v>76</v>
      </c>
      <c r="G27" s="202">
        <v>158</v>
      </c>
      <c r="H27" s="202">
        <v>184</v>
      </c>
      <c r="I27" s="202">
        <v>139</v>
      </c>
      <c r="J27" s="202">
        <v>122</v>
      </c>
      <c r="L27" s="172"/>
      <c r="M27" s="203" t="s">
        <v>94</v>
      </c>
      <c r="N27" s="202">
        <v>79</v>
      </c>
      <c r="O27" s="202">
        <v>118</v>
      </c>
      <c r="P27" s="202">
        <v>96</v>
      </c>
      <c r="Q27" s="202">
        <v>76</v>
      </c>
      <c r="R27" s="202">
        <v>100</v>
      </c>
      <c r="S27" s="172"/>
      <c r="T27" s="172"/>
    </row>
    <row r="28" spans="1:20" s="171" customFormat="1" ht="13.5" x14ac:dyDescent="0.3">
      <c r="A28" s="199"/>
      <c r="B28" s="199"/>
      <c r="C28" s="200" t="s">
        <v>60</v>
      </c>
      <c r="D28" s="199" t="s">
        <v>85</v>
      </c>
      <c r="E28" s="199" t="s">
        <v>62</v>
      </c>
      <c r="F28" s="201" t="s">
        <v>109</v>
      </c>
      <c r="G28" s="201" t="s">
        <v>64</v>
      </c>
      <c r="H28" s="201" t="s">
        <v>65</v>
      </c>
      <c r="I28" s="201" t="s">
        <v>66</v>
      </c>
      <c r="J28" s="201" t="s">
        <v>67</v>
      </c>
      <c r="L28" s="172"/>
      <c r="M28" s="203" t="s">
        <v>96</v>
      </c>
      <c r="N28" s="202">
        <v>74</v>
      </c>
      <c r="O28" s="202">
        <v>126</v>
      </c>
      <c r="P28" s="202">
        <v>134</v>
      </c>
      <c r="Q28" s="202">
        <v>108</v>
      </c>
      <c r="R28" s="202">
        <v>123</v>
      </c>
      <c r="S28" s="172"/>
      <c r="T28" s="172"/>
    </row>
    <row r="29" spans="1:20" s="171" customFormat="1" ht="13.5" x14ac:dyDescent="0.3">
      <c r="A29" s="173" t="s">
        <v>116</v>
      </c>
      <c r="B29" s="173" t="s">
        <v>199</v>
      </c>
      <c r="C29" s="202">
        <v>5.5</v>
      </c>
      <c r="D29" s="203" t="s">
        <v>110</v>
      </c>
      <c r="E29" s="203" t="s">
        <v>111</v>
      </c>
      <c r="F29" s="202">
        <v>67</v>
      </c>
      <c r="G29" s="202">
        <v>145</v>
      </c>
      <c r="H29" s="202">
        <v>160</v>
      </c>
      <c r="I29" s="202">
        <v>115</v>
      </c>
      <c r="J29" s="202">
        <v>79</v>
      </c>
      <c r="L29" s="172"/>
      <c r="M29" s="203" t="s">
        <v>98</v>
      </c>
      <c r="N29" s="202">
        <v>73</v>
      </c>
      <c r="O29" s="202">
        <v>146</v>
      </c>
      <c r="P29" s="202">
        <v>132</v>
      </c>
      <c r="Q29" s="202">
        <v>81</v>
      </c>
      <c r="R29" s="202">
        <v>82</v>
      </c>
      <c r="S29" s="172"/>
      <c r="T29" s="172"/>
    </row>
    <row r="30" spans="1:20" s="171" customFormat="1" ht="13.5" x14ac:dyDescent="0.3">
      <c r="A30" s="177"/>
      <c r="B30" s="177"/>
      <c r="C30" s="202">
        <v>5.0999999999999996</v>
      </c>
      <c r="D30" s="203" t="s">
        <v>95</v>
      </c>
      <c r="E30" s="203" t="s">
        <v>96</v>
      </c>
      <c r="F30" s="202">
        <v>74</v>
      </c>
      <c r="G30" s="205">
        <v>121</v>
      </c>
      <c r="H30" s="205">
        <v>99</v>
      </c>
      <c r="I30" s="205">
        <v>55</v>
      </c>
      <c r="J30" s="205">
        <v>80</v>
      </c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 s="171" customFormat="1" ht="13.5" x14ac:dyDescent="0.3">
      <c r="A31" s="177"/>
      <c r="B31" s="177"/>
      <c r="C31" s="202">
        <v>5.8</v>
      </c>
      <c r="D31" s="203" t="s">
        <v>112</v>
      </c>
      <c r="E31" s="203" t="s">
        <v>98</v>
      </c>
      <c r="F31" s="202">
        <v>73</v>
      </c>
      <c r="G31" s="202">
        <v>171</v>
      </c>
      <c r="H31" s="202">
        <v>156</v>
      </c>
      <c r="I31" s="202">
        <v>95</v>
      </c>
      <c r="J31" s="202">
        <v>87</v>
      </c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 s="171" customFormat="1" ht="13.5" x14ac:dyDescent="0.3">
      <c r="A32" s="177"/>
      <c r="B32" s="177"/>
      <c r="C32" s="222">
        <v>5.6</v>
      </c>
      <c r="D32" s="217" t="s">
        <v>99</v>
      </c>
      <c r="E32" s="217" t="s">
        <v>100</v>
      </c>
      <c r="F32" s="222">
        <v>86</v>
      </c>
      <c r="G32" s="222">
        <v>142</v>
      </c>
      <c r="H32" s="222">
        <v>98</v>
      </c>
      <c r="I32" s="222">
        <v>120</v>
      </c>
      <c r="J32" s="223">
        <v>108</v>
      </c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 s="171" customFormat="1" ht="13.5" x14ac:dyDescent="0.3">
      <c r="A33" s="177"/>
      <c r="B33" s="177"/>
      <c r="C33" s="222">
        <v>5.3</v>
      </c>
      <c r="D33" s="217" t="s">
        <v>101</v>
      </c>
      <c r="E33" s="217" t="s">
        <v>102</v>
      </c>
      <c r="F33" s="222">
        <v>74</v>
      </c>
      <c r="G33" s="222">
        <v>177</v>
      </c>
      <c r="H33" s="222">
        <v>192</v>
      </c>
      <c r="I33" s="222">
        <v>144</v>
      </c>
      <c r="J33" s="223">
        <v>119</v>
      </c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 s="171" customFormat="1" ht="13.5" x14ac:dyDescent="0.3">
      <c r="A34" s="177"/>
      <c r="B34" s="177"/>
      <c r="C34" s="202">
        <v>5.5</v>
      </c>
      <c r="D34" s="203" t="s">
        <v>103</v>
      </c>
      <c r="E34" s="203" t="s">
        <v>94</v>
      </c>
      <c r="F34" s="202">
        <v>79</v>
      </c>
      <c r="G34" s="202">
        <v>118</v>
      </c>
      <c r="H34" s="202">
        <v>96</v>
      </c>
      <c r="I34" s="202">
        <v>76</v>
      </c>
      <c r="J34" s="202">
        <v>100</v>
      </c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 s="171" customFormat="1" ht="13.5" x14ac:dyDescent="0.3">
      <c r="A35" s="177"/>
      <c r="B35" s="177"/>
      <c r="C35" s="202">
        <v>5.6</v>
      </c>
      <c r="D35" s="203" t="s">
        <v>113</v>
      </c>
      <c r="E35" s="203" t="s">
        <v>96</v>
      </c>
      <c r="F35" s="202">
        <v>74</v>
      </c>
      <c r="G35" s="202">
        <v>126</v>
      </c>
      <c r="H35" s="202">
        <v>134</v>
      </c>
      <c r="I35" s="202">
        <v>108</v>
      </c>
      <c r="J35" s="202">
        <v>123</v>
      </c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 s="171" customFormat="1" ht="13.5" x14ac:dyDescent="0.3">
      <c r="A36" s="186"/>
      <c r="B36" s="186"/>
      <c r="C36" s="202">
        <v>5.6</v>
      </c>
      <c r="D36" s="203" t="s">
        <v>107</v>
      </c>
      <c r="E36" s="203" t="s">
        <v>98</v>
      </c>
      <c r="F36" s="202">
        <v>73</v>
      </c>
      <c r="G36" s="202">
        <v>146</v>
      </c>
      <c r="H36" s="202">
        <v>132</v>
      </c>
      <c r="I36" s="202">
        <v>81</v>
      </c>
      <c r="J36" s="202">
        <v>82</v>
      </c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 x14ac:dyDescent="0.3">
      <c r="B37" s="199"/>
      <c r="C37" s="200" t="s">
        <v>60</v>
      </c>
      <c r="D37" s="199" t="s">
        <v>89</v>
      </c>
      <c r="E37" s="199" t="s">
        <v>90</v>
      </c>
      <c r="F37" s="201" t="s">
        <v>63</v>
      </c>
      <c r="G37" s="201" t="s">
        <v>64</v>
      </c>
      <c r="H37" s="201" t="s">
        <v>86</v>
      </c>
      <c r="I37" s="201" t="s">
        <v>91</v>
      </c>
      <c r="J37" s="201" t="s">
        <v>92</v>
      </c>
    </row>
    <row r="38" spans="1:20" x14ac:dyDescent="0.3">
      <c r="B38" s="173" t="s">
        <v>196</v>
      </c>
      <c r="C38" s="216">
        <v>5.3</v>
      </c>
      <c r="D38" s="206" t="s">
        <v>214</v>
      </c>
      <c r="E38" s="206" t="s">
        <v>215</v>
      </c>
      <c r="F38" s="202">
        <v>83</v>
      </c>
      <c r="G38" s="202">
        <v>164</v>
      </c>
      <c r="H38" s="202">
        <v>172</v>
      </c>
      <c r="I38" s="202">
        <v>149</v>
      </c>
      <c r="J38" s="202">
        <v>130</v>
      </c>
    </row>
    <row r="39" spans="1:20" x14ac:dyDescent="0.3">
      <c r="B39" s="177"/>
      <c r="C39" s="216">
        <v>5.6</v>
      </c>
      <c r="D39" s="206" t="s">
        <v>216</v>
      </c>
      <c r="E39" s="206" t="s">
        <v>217</v>
      </c>
      <c r="F39" s="202">
        <v>83</v>
      </c>
      <c r="G39" s="202">
        <v>163</v>
      </c>
      <c r="H39" s="202">
        <v>136</v>
      </c>
      <c r="I39" s="202">
        <v>126</v>
      </c>
      <c r="J39" s="202">
        <v>118</v>
      </c>
    </row>
    <row r="40" spans="1:20" x14ac:dyDescent="0.3">
      <c r="B40" s="177"/>
      <c r="C40" s="216">
        <v>5.3</v>
      </c>
      <c r="D40" s="206" t="s">
        <v>218</v>
      </c>
      <c r="E40" s="206" t="s">
        <v>219</v>
      </c>
      <c r="F40" s="202">
        <v>93</v>
      </c>
      <c r="G40" s="202">
        <v>201</v>
      </c>
      <c r="H40" s="202">
        <v>161</v>
      </c>
      <c r="I40" s="202">
        <v>99</v>
      </c>
      <c r="J40" s="202">
        <v>90</v>
      </c>
    </row>
    <row r="41" spans="1:20" x14ac:dyDescent="0.3">
      <c r="B41" s="177"/>
      <c r="C41" s="216">
        <v>5.3</v>
      </c>
      <c r="D41" s="206" t="s">
        <v>220</v>
      </c>
      <c r="E41" s="206" t="s">
        <v>221</v>
      </c>
      <c r="F41" s="202">
        <v>88</v>
      </c>
      <c r="G41" s="202">
        <v>138</v>
      </c>
      <c r="H41" s="202">
        <v>117</v>
      </c>
      <c r="I41" s="202">
        <v>139</v>
      </c>
      <c r="J41" s="202">
        <v>124</v>
      </c>
    </row>
    <row r="42" spans="1:20" x14ac:dyDescent="0.3">
      <c r="B42" s="177"/>
      <c r="C42" s="216">
        <v>5</v>
      </c>
      <c r="D42" s="206" t="s">
        <v>222</v>
      </c>
      <c r="E42" s="206" t="s">
        <v>223</v>
      </c>
      <c r="F42" s="202">
        <v>90</v>
      </c>
      <c r="G42" s="202">
        <v>158</v>
      </c>
      <c r="H42" s="202">
        <v>153</v>
      </c>
      <c r="I42" s="202">
        <v>122</v>
      </c>
      <c r="J42" s="202">
        <v>123</v>
      </c>
    </row>
    <row r="43" spans="1:20" x14ac:dyDescent="0.3">
      <c r="B43" s="177"/>
      <c r="C43" s="216">
        <v>5.2</v>
      </c>
      <c r="D43" s="206" t="s">
        <v>224</v>
      </c>
      <c r="E43" s="206" t="s">
        <v>225</v>
      </c>
      <c r="F43" s="202">
        <v>87</v>
      </c>
      <c r="G43" s="202">
        <v>142</v>
      </c>
      <c r="H43" s="202">
        <v>118</v>
      </c>
      <c r="I43" s="202">
        <v>89</v>
      </c>
      <c r="J43" s="202">
        <v>92</v>
      </c>
    </row>
    <row r="44" spans="1:20" x14ac:dyDescent="0.3">
      <c r="B44" s="177"/>
      <c r="C44" s="216">
        <v>5.9</v>
      </c>
      <c r="D44" s="206" t="s">
        <v>226</v>
      </c>
      <c r="E44" s="206" t="s">
        <v>227</v>
      </c>
      <c r="F44" s="202">
        <v>93</v>
      </c>
      <c r="G44" s="202">
        <v>176</v>
      </c>
      <c r="H44" s="202">
        <v>172</v>
      </c>
      <c r="I44" s="202">
        <v>146</v>
      </c>
      <c r="J44" s="202">
        <v>177</v>
      </c>
    </row>
    <row r="45" spans="1:20" x14ac:dyDescent="0.3">
      <c r="B45" s="186"/>
      <c r="C45" s="216">
        <v>5.5</v>
      </c>
      <c r="D45" s="206" t="s">
        <v>228</v>
      </c>
      <c r="E45" s="206" t="s">
        <v>229</v>
      </c>
      <c r="F45" s="202">
        <v>85</v>
      </c>
      <c r="G45" s="202">
        <v>158</v>
      </c>
      <c r="H45" s="202">
        <v>165</v>
      </c>
      <c r="I45" s="202">
        <v>121</v>
      </c>
      <c r="J45" s="202">
        <v>85</v>
      </c>
    </row>
    <row r="46" spans="1:20" x14ac:dyDescent="0.3">
      <c r="B46" s="199"/>
      <c r="C46" s="200" t="s">
        <v>60</v>
      </c>
      <c r="D46" s="199" t="s">
        <v>85</v>
      </c>
      <c r="E46" s="199" t="s">
        <v>62</v>
      </c>
      <c r="F46" s="201" t="s">
        <v>109</v>
      </c>
      <c r="G46" s="201" t="s">
        <v>64</v>
      </c>
      <c r="H46" s="201" t="s">
        <v>65</v>
      </c>
      <c r="I46" s="201" t="s">
        <v>66</v>
      </c>
      <c r="J46" s="201" t="s">
        <v>67</v>
      </c>
    </row>
    <row r="47" spans="1:20" x14ac:dyDescent="0.3">
      <c r="B47" s="173" t="s">
        <v>197</v>
      </c>
      <c r="C47" s="202">
        <v>5.3</v>
      </c>
      <c r="D47" s="206" t="s">
        <v>214</v>
      </c>
      <c r="E47" s="206" t="s">
        <v>215</v>
      </c>
      <c r="F47" s="202">
        <v>69</v>
      </c>
      <c r="G47" s="202">
        <v>135</v>
      </c>
      <c r="H47" s="202">
        <v>175</v>
      </c>
      <c r="I47" s="202">
        <v>103</v>
      </c>
      <c r="J47" s="202">
        <v>78</v>
      </c>
    </row>
    <row r="48" spans="1:20" x14ac:dyDescent="0.3">
      <c r="B48" s="177"/>
      <c r="C48" s="202">
        <v>5.6</v>
      </c>
      <c r="D48" s="206" t="s">
        <v>216</v>
      </c>
      <c r="E48" s="206" t="s">
        <v>217</v>
      </c>
      <c r="F48" s="202">
        <v>71</v>
      </c>
      <c r="G48" s="202">
        <v>169</v>
      </c>
      <c r="H48" s="202">
        <v>171</v>
      </c>
      <c r="I48" s="202">
        <v>78</v>
      </c>
      <c r="J48" s="202">
        <v>72</v>
      </c>
    </row>
    <row r="49" spans="2:10" x14ac:dyDescent="0.3">
      <c r="B49" s="177"/>
      <c r="C49" s="202">
        <v>5.3</v>
      </c>
      <c r="D49" s="206" t="s">
        <v>218</v>
      </c>
      <c r="E49" s="206" t="s">
        <v>219</v>
      </c>
      <c r="F49" s="202">
        <v>75</v>
      </c>
      <c r="G49" s="202">
        <v>170</v>
      </c>
      <c r="H49" s="202">
        <v>130</v>
      </c>
      <c r="I49" s="202">
        <v>82</v>
      </c>
      <c r="J49" s="202">
        <v>56</v>
      </c>
    </row>
    <row r="50" spans="2:10" x14ac:dyDescent="0.3">
      <c r="B50" s="177"/>
      <c r="C50" s="222">
        <v>5.3</v>
      </c>
      <c r="D50" s="224" t="s">
        <v>220</v>
      </c>
      <c r="E50" s="224" t="s">
        <v>221</v>
      </c>
      <c r="F50" s="222">
        <v>77</v>
      </c>
      <c r="G50" s="222">
        <v>111</v>
      </c>
      <c r="H50" s="222">
        <v>155</v>
      </c>
      <c r="I50" s="222">
        <v>122</v>
      </c>
      <c r="J50" s="223">
        <v>122</v>
      </c>
    </row>
    <row r="51" spans="2:10" x14ac:dyDescent="0.3">
      <c r="B51" s="177"/>
      <c r="C51" s="225">
        <v>5</v>
      </c>
      <c r="D51" s="224" t="s">
        <v>222</v>
      </c>
      <c r="E51" s="224" t="s">
        <v>223</v>
      </c>
      <c r="F51" s="222">
        <v>78</v>
      </c>
      <c r="G51" s="222">
        <v>138</v>
      </c>
      <c r="H51" s="222">
        <v>153</v>
      </c>
      <c r="I51" s="222">
        <v>173</v>
      </c>
      <c r="J51" s="223">
        <v>162</v>
      </c>
    </row>
    <row r="52" spans="2:10" x14ac:dyDescent="0.3">
      <c r="B52" s="177"/>
      <c r="C52" s="202">
        <v>5.2</v>
      </c>
      <c r="D52" s="206" t="s">
        <v>224</v>
      </c>
      <c r="E52" s="206" t="s">
        <v>225</v>
      </c>
      <c r="F52" s="202">
        <v>77</v>
      </c>
      <c r="G52" s="202">
        <v>122</v>
      </c>
      <c r="H52" s="202">
        <v>100</v>
      </c>
      <c r="I52" s="202">
        <v>71</v>
      </c>
      <c r="J52" s="202">
        <v>101</v>
      </c>
    </row>
    <row r="53" spans="2:10" x14ac:dyDescent="0.3">
      <c r="B53" s="177"/>
      <c r="C53" s="202">
        <v>5.9</v>
      </c>
      <c r="D53" s="206" t="s">
        <v>226</v>
      </c>
      <c r="E53" s="206" t="s">
        <v>227</v>
      </c>
      <c r="F53" s="202">
        <v>67</v>
      </c>
      <c r="G53" s="202">
        <v>134</v>
      </c>
      <c r="H53" s="202">
        <v>137</v>
      </c>
      <c r="I53" s="202">
        <v>107</v>
      </c>
      <c r="J53" s="202">
        <v>85</v>
      </c>
    </row>
    <row r="54" spans="2:10" x14ac:dyDescent="0.3">
      <c r="B54" s="186"/>
      <c r="C54" s="202">
        <v>5.5</v>
      </c>
      <c r="D54" s="206" t="s">
        <v>228</v>
      </c>
      <c r="E54" s="206" t="s">
        <v>229</v>
      </c>
      <c r="F54" s="202">
        <v>73</v>
      </c>
      <c r="G54" s="202">
        <v>141</v>
      </c>
      <c r="H54" s="202">
        <v>137</v>
      </c>
      <c r="I54" s="202">
        <v>74</v>
      </c>
      <c r="J54" s="202">
        <v>80</v>
      </c>
    </row>
    <row r="57" spans="2:10" ht="17.25" x14ac:dyDescent="0.3">
      <c r="B57" s="226" t="s">
        <v>233</v>
      </c>
      <c r="C57" s="227" t="s">
        <v>69</v>
      </c>
      <c r="D57" s="227" t="s">
        <v>71</v>
      </c>
      <c r="E57" s="229" t="s">
        <v>73</v>
      </c>
      <c r="F57" s="229" t="s">
        <v>75</v>
      </c>
      <c r="G57" s="227" t="s">
        <v>77</v>
      </c>
      <c r="H57" s="227" t="s">
        <v>79</v>
      </c>
      <c r="I57" s="227" t="s">
        <v>81</v>
      </c>
      <c r="J57" s="227" t="s">
        <v>83</v>
      </c>
    </row>
    <row r="58" spans="2:10" ht="17.25" x14ac:dyDescent="0.3">
      <c r="B58" s="226" t="s">
        <v>234</v>
      </c>
      <c r="C58" s="228">
        <v>242.3</v>
      </c>
      <c r="D58" s="228">
        <v>276.5</v>
      </c>
      <c r="E58" s="230">
        <v>271.5</v>
      </c>
      <c r="F58" s="230">
        <v>417.3</v>
      </c>
      <c r="G58" s="228">
        <v>257.8</v>
      </c>
      <c r="H58" s="228">
        <v>216.5</v>
      </c>
      <c r="I58" s="228">
        <v>246.3</v>
      </c>
      <c r="J58" s="228"/>
    </row>
    <row r="59" spans="2:10" ht="17.25" x14ac:dyDescent="0.3">
      <c r="B59" s="226" t="s">
        <v>235</v>
      </c>
      <c r="C59" s="228">
        <v>215.5</v>
      </c>
      <c r="D59" s="228">
        <v>223.8</v>
      </c>
      <c r="E59" s="230">
        <v>298.3</v>
      </c>
      <c r="F59" s="230">
        <v>421.8</v>
      </c>
      <c r="G59" s="228">
        <v>282.3</v>
      </c>
      <c r="H59" s="228">
        <v>214.8</v>
      </c>
      <c r="I59" s="228">
        <v>258.3</v>
      </c>
      <c r="J59" s="228"/>
    </row>
    <row r="61" spans="2:10" ht="17.25" x14ac:dyDescent="0.3">
      <c r="B61" s="226" t="s">
        <v>233</v>
      </c>
      <c r="C61" s="227" t="s">
        <v>236</v>
      </c>
      <c r="D61" s="227" t="s">
        <v>237</v>
      </c>
      <c r="E61" s="227" t="s">
        <v>98</v>
      </c>
      <c r="F61" s="229" t="s">
        <v>100</v>
      </c>
      <c r="G61" s="229" t="s">
        <v>102</v>
      </c>
      <c r="H61" s="227" t="s">
        <v>104</v>
      </c>
      <c r="I61" s="227" t="s">
        <v>106</v>
      </c>
      <c r="J61" s="227" t="s">
        <v>108</v>
      </c>
    </row>
    <row r="62" spans="2:10" ht="17.25" x14ac:dyDescent="0.3">
      <c r="B62" s="226" t="s">
        <v>234</v>
      </c>
      <c r="C62" s="228">
        <v>276.3</v>
      </c>
      <c r="D62" s="228">
        <v>250.5</v>
      </c>
      <c r="E62" s="228">
        <v>282</v>
      </c>
      <c r="F62" s="230">
        <v>255</v>
      </c>
      <c r="G62" s="230">
        <v>227</v>
      </c>
      <c r="H62" s="228">
        <v>302.8</v>
      </c>
      <c r="I62" s="228">
        <v>280</v>
      </c>
      <c r="J62" s="228">
        <v>290</v>
      </c>
    </row>
    <row r="63" spans="2:10" ht="17.25" x14ac:dyDescent="0.3">
      <c r="B63" s="226" t="s">
        <v>235</v>
      </c>
      <c r="C63" s="228">
        <v>246.5</v>
      </c>
      <c r="D63" s="228">
        <v>176</v>
      </c>
      <c r="E63" s="228">
        <v>251</v>
      </c>
      <c r="F63" s="230">
        <v>228.5</v>
      </c>
      <c r="G63" s="230">
        <v>304.8</v>
      </c>
      <c r="H63" s="228">
        <v>189.8</v>
      </c>
      <c r="I63" s="228">
        <v>233.3</v>
      </c>
      <c r="J63" s="228">
        <v>218.3</v>
      </c>
    </row>
    <row r="65" spans="2:10" ht="17.25" x14ac:dyDescent="0.3">
      <c r="B65" s="226" t="s">
        <v>233</v>
      </c>
      <c r="C65" s="227" t="s">
        <v>215</v>
      </c>
      <c r="D65" s="227" t="s">
        <v>217</v>
      </c>
      <c r="E65" s="227" t="s">
        <v>219</v>
      </c>
      <c r="F65" s="229" t="s">
        <v>221</v>
      </c>
      <c r="G65" s="229" t="s">
        <v>223</v>
      </c>
      <c r="H65" s="227" t="s">
        <v>225</v>
      </c>
      <c r="I65" s="227" t="s">
        <v>227</v>
      </c>
      <c r="J65" s="227" t="s">
        <v>229</v>
      </c>
    </row>
    <row r="66" spans="2:10" ht="17.25" x14ac:dyDescent="0.3">
      <c r="B66" s="226" t="s">
        <v>234</v>
      </c>
      <c r="C66" s="228">
        <v>295.8</v>
      </c>
      <c r="D66" s="228">
        <v>262.8</v>
      </c>
      <c r="E66" s="228">
        <v>276.3</v>
      </c>
      <c r="F66" s="230">
        <v>250</v>
      </c>
      <c r="G66" s="230">
        <v>269.8</v>
      </c>
      <c r="H66" s="228">
        <v>219.3</v>
      </c>
      <c r="I66" s="228">
        <v>314.5</v>
      </c>
      <c r="J66" s="228">
        <v>264.5</v>
      </c>
    </row>
    <row r="67" spans="2:10" ht="17.25" x14ac:dyDescent="0.3">
      <c r="B67" s="226" t="s">
        <v>235</v>
      </c>
      <c r="C67" s="228">
        <v>243.3</v>
      </c>
      <c r="D67" s="228">
        <v>244.8</v>
      </c>
      <c r="E67" s="228">
        <v>223.8</v>
      </c>
      <c r="F67" s="230">
        <v>243.8</v>
      </c>
      <c r="G67" s="230">
        <v>292</v>
      </c>
      <c r="H67" s="228">
        <v>191</v>
      </c>
      <c r="I67" s="228">
        <v>227</v>
      </c>
      <c r="J67" s="228">
        <v>214.3</v>
      </c>
    </row>
  </sheetData>
  <mergeCells count="5">
    <mergeCell ref="M3:T3"/>
    <mergeCell ref="L3:L4"/>
    <mergeCell ref="L13:L14"/>
    <mergeCell ref="M13:T13"/>
    <mergeCell ref="F18:J18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I2:Q31"/>
  <sheetViews>
    <sheetView workbookViewId="0">
      <selection activeCell="B35" sqref="B35"/>
    </sheetView>
  </sheetViews>
  <sheetFormatPr defaultRowHeight="16.5" x14ac:dyDescent="0.3"/>
  <cols>
    <col min="10" max="10" width="11" style="1" customWidth="1"/>
  </cols>
  <sheetData>
    <row r="2" spans="9:16" x14ac:dyDescent="0.3">
      <c r="J2" s="613" t="s">
        <v>127</v>
      </c>
      <c r="K2" s="618" t="s">
        <v>131</v>
      </c>
      <c r="L2" s="640"/>
      <c r="M2" s="640"/>
      <c r="N2" s="640"/>
      <c r="O2" s="640"/>
      <c r="P2" s="619"/>
    </row>
    <row r="3" spans="9:16" x14ac:dyDescent="0.3">
      <c r="J3" s="614"/>
      <c r="K3" s="81">
        <v>0</v>
      </c>
      <c r="L3" s="81">
        <v>0.25</v>
      </c>
      <c r="M3" s="81">
        <v>0.5</v>
      </c>
      <c r="N3" s="81">
        <v>1</v>
      </c>
      <c r="O3" s="81">
        <v>1.5</v>
      </c>
      <c r="P3" s="82">
        <v>2</v>
      </c>
    </row>
    <row r="4" spans="9:16" x14ac:dyDescent="0.3">
      <c r="J4" s="2" t="s">
        <v>128</v>
      </c>
      <c r="K4" s="75">
        <v>0</v>
      </c>
      <c r="L4" s="59">
        <v>2.419</v>
      </c>
      <c r="M4" s="59">
        <v>3.6469999999999998</v>
      </c>
      <c r="N4" s="59">
        <v>2.952</v>
      </c>
      <c r="O4" s="59">
        <v>2.319</v>
      </c>
      <c r="P4" s="76">
        <v>1.2649999999999999</v>
      </c>
    </row>
    <row r="5" spans="9:16" x14ac:dyDescent="0.3">
      <c r="J5" s="2" t="s">
        <v>1</v>
      </c>
      <c r="K5" s="77">
        <v>0</v>
      </c>
      <c r="L5" s="61">
        <v>2.5179999999999998</v>
      </c>
      <c r="M5" s="61">
        <v>3.5219999999999998</v>
      </c>
      <c r="N5" s="61">
        <v>4.2910000000000004</v>
      </c>
      <c r="O5" s="61">
        <v>3.1259999999999999</v>
      </c>
      <c r="P5" s="78">
        <v>2.8279999999999998</v>
      </c>
    </row>
    <row r="6" spans="9:16" x14ac:dyDescent="0.3">
      <c r="J6" s="2" t="s">
        <v>123</v>
      </c>
      <c r="K6" s="77">
        <v>0</v>
      </c>
      <c r="L6" s="61">
        <v>1.1659999999999999</v>
      </c>
      <c r="M6" s="61">
        <v>2.0219999999999998</v>
      </c>
      <c r="N6" s="61">
        <v>1.55</v>
      </c>
      <c r="O6" s="61">
        <v>0.42170000000000002</v>
      </c>
      <c r="P6" s="78">
        <v>8.6819999999999994E-2</v>
      </c>
    </row>
    <row r="7" spans="9:16" x14ac:dyDescent="0.3">
      <c r="J7" s="2" t="s">
        <v>5</v>
      </c>
      <c r="K7" s="77">
        <v>0</v>
      </c>
      <c r="L7" s="61">
        <v>0.95499999999999996</v>
      </c>
      <c r="M7" s="61">
        <v>1.984</v>
      </c>
      <c r="N7" s="61">
        <v>1.079</v>
      </c>
      <c r="O7" s="61">
        <v>0.79379999999999995</v>
      </c>
      <c r="P7" s="78">
        <v>0.2233</v>
      </c>
    </row>
    <row r="8" spans="9:16" x14ac:dyDescent="0.3">
      <c r="J8" s="3" t="s">
        <v>124</v>
      </c>
      <c r="K8" s="79">
        <v>0</v>
      </c>
      <c r="L8" s="4">
        <v>1.29</v>
      </c>
      <c r="M8" s="4">
        <v>2.629</v>
      </c>
      <c r="N8" s="4">
        <v>2.456</v>
      </c>
      <c r="O8" s="4">
        <v>1.1040000000000001</v>
      </c>
      <c r="P8" s="80">
        <v>0.96740000000000004</v>
      </c>
    </row>
    <row r="12" spans="9:16" x14ac:dyDescent="0.3">
      <c r="I12" s="83"/>
      <c r="J12" s="643" t="s">
        <v>129</v>
      </c>
      <c r="K12" s="618" t="s">
        <v>132</v>
      </c>
      <c r="L12" s="640"/>
      <c r="M12" s="640"/>
      <c r="N12" s="640"/>
      <c r="O12" s="640"/>
      <c r="P12" s="619"/>
    </row>
    <row r="13" spans="9:16" x14ac:dyDescent="0.3">
      <c r="I13" s="3"/>
      <c r="J13" s="644"/>
      <c r="K13" s="84">
        <v>0</v>
      </c>
      <c r="L13" s="81">
        <v>0.25</v>
      </c>
      <c r="M13" s="81">
        <v>0.5</v>
      </c>
      <c r="N13" s="81">
        <v>1</v>
      </c>
      <c r="O13" s="81">
        <v>1.5</v>
      </c>
      <c r="P13" s="82">
        <v>2</v>
      </c>
    </row>
    <row r="14" spans="9:16" x14ac:dyDescent="0.3">
      <c r="I14" s="66" t="s">
        <v>128</v>
      </c>
      <c r="J14" s="72">
        <v>5.09</v>
      </c>
      <c r="K14" s="85">
        <v>5.09</v>
      </c>
      <c r="L14" s="94">
        <f>$K$14+L4</f>
        <v>7.5090000000000003</v>
      </c>
      <c r="M14" s="94">
        <f>$K$14+M4</f>
        <v>8.7370000000000001</v>
      </c>
      <c r="N14" s="94">
        <f>$K$14+N4</f>
        <v>8.0419999999999998</v>
      </c>
      <c r="O14" s="94">
        <f>$K$14+O4</f>
        <v>7.4089999999999998</v>
      </c>
      <c r="P14" s="95">
        <f>$K$14+P4</f>
        <v>6.3549999999999995</v>
      </c>
    </row>
    <row r="15" spans="9:16" x14ac:dyDescent="0.3">
      <c r="I15" s="66" t="s">
        <v>1</v>
      </c>
      <c r="J15" s="73">
        <v>4.9400000000000004</v>
      </c>
      <c r="K15" s="85">
        <v>4.9400000000000004</v>
      </c>
      <c r="L15" s="94">
        <f>$K$15+L5</f>
        <v>7.4580000000000002</v>
      </c>
      <c r="M15" s="94">
        <f>$K$15+M5</f>
        <v>8.4619999999999997</v>
      </c>
      <c r="N15" s="94">
        <f>$K$15+N5</f>
        <v>9.2310000000000016</v>
      </c>
      <c r="O15" s="94">
        <f>$K$15+O5</f>
        <v>8.0660000000000007</v>
      </c>
      <c r="P15" s="95">
        <f>$K$15+P5</f>
        <v>7.7680000000000007</v>
      </c>
    </row>
    <row r="16" spans="9:16" x14ac:dyDescent="0.3">
      <c r="I16" s="66" t="s">
        <v>123</v>
      </c>
      <c r="J16" s="73">
        <v>4.87</v>
      </c>
      <c r="K16" s="85">
        <v>4.87</v>
      </c>
      <c r="L16" s="94">
        <f>$K$16+L6</f>
        <v>6.0359999999999996</v>
      </c>
      <c r="M16" s="94">
        <f>$K$16+M6</f>
        <v>6.8919999999999995</v>
      </c>
      <c r="N16" s="94">
        <f>$K$16+N6</f>
        <v>6.42</v>
      </c>
      <c r="O16" s="94">
        <f>$K$16+O6</f>
        <v>5.2917000000000005</v>
      </c>
      <c r="P16" s="95">
        <f>$K$16+P6</f>
        <v>4.9568200000000004</v>
      </c>
    </row>
    <row r="17" spans="9:17" x14ac:dyDescent="0.3">
      <c r="I17" s="66" t="s">
        <v>5</v>
      </c>
      <c r="J17" s="73">
        <v>5.27</v>
      </c>
      <c r="K17" s="85">
        <v>5.27</v>
      </c>
      <c r="L17" s="94">
        <f>$K$17+L7</f>
        <v>6.2249999999999996</v>
      </c>
      <c r="M17" s="94">
        <f>$K$17+M7</f>
        <v>7.2539999999999996</v>
      </c>
      <c r="N17" s="94">
        <f>$K$17+N7</f>
        <v>6.3489999999999993</v>
      </c>
      <c r="O17" s="94">
        <f>$K$17+O7</f>
        <v>6.0637999999999996</v>
      </c>
      <c r="P17" s="95">
        <f>$K$17+P7</f>
        <v>5.4932999999999996</v>
      </c>
    </row>
    <row r="18" spans="9:17" x14ac:dyDescent="0.3">
      <c r="I18" s="67" t="s">
        <v>124</v>
      </c>
      <c r="J18" s="74">
        <v>4.7300000000000004</v>
      </c>
      <c r="K18" s="86">
        <v>4.7300000000000004</v>
      </c>
      <c r="L18" s="96">
        <f>$K$18+L8</f>
        <v>6.0200000000000005</v>
      </c>
      <c r="M18" s="96">
        <f>$K$18+M8</f>
        <v>7.359</v>
      </c>
      <c r="N18" s="96">
        <f>$K$18+N8</f>
        <v>7.1859999999999999</v>
      </c>
      <c r="O18" s="96">
        <f>$K$18+O8</f>
        <v>5.8340000000000005</v>
      </c>
      <c r="P18" s="97">
        <f>$K$18+P8</f>
        <v>5.6974</v>
      </c>
    </row>
    <row r="21" spans="9:17" x14ac:dyDescent="0.3">
      <c r="I21" s="83"/>
      <c r="J21" s="643" t="s">
        <v>129</v>
      </c>
      <c r="K21" s="618" t="s">
        <v>130</v>
      </c>
      <c r="L21" s="640"/>
      <c r="M21" s="640"/>
      <c r="N21" s="640"/>
      <c r="O21" s="640"/>
      <c r="P21" s="619"/>
      <c r="Q21" s="641" t="s">
        <v>133</v>
      </c>
    </row>
    <row r="22" spans="9:17" x14ac:dyDescent="0.3">
      <c r="I22" s="3"/>
      <c r="J22" s="644"/>
      <c r="K22" s="84">
        <v>0</v>
      </c>
      <c r="L22" s="81">
        <v>0.25</v>
      </c>
      <c r="M22" s="81">
        <v>0.5</v>
      </c>
      <c r="N22" s="81">
        <v>1</v>
      </c>
      <c r="O22" s="81">
        <v>1.5</v>
      </c>
      <c r="P22" s="82">
        <v>2</v>
      </c>
      <c r="Q22" s="642"/>
    </row>
    <row r="23" spans="9:17" x14ac:dyDescent="0.3">
      <c r="I23" s="66" t="s">
        <v>128</v>
      </c>
      <c r="J23" s="72">
        <f>J14*18.018</f>
        <v>91.711619999999996</v>
      </c>
      <c r="K23" s="87">
        <f t="shared" ref="K23:P23" si="0">K14*18.018</f>
        <v>91.711619999999996</v>
      </c>
      <c r="L23" s="64">
        <f t="shared" si="0"/>
        <v>135.29716200000001</v>
      </c>
      <c r="M23" s="64">
        <f t="shared" si="0"/>
        <v>157.42326600000001</v>
      </c>
      <c r="N23" s="64">
        <f t="shared" si="0"/>
        <v>144.900756</v>
      </c>
      <c r="O23" s="64">
        <f t="shared" si="0"/>
        <v>133.495362</v>
      </c>
      <c r="P23" s="89">
        <f t="shared" si="0"/>
        <v>114.50439</v>
      </c>
      <c r="Q23" s="92">
        <v>272.10000000000002</v>
      </c>
    </row>
    <row r="24" spans="9:17" x14ac:dyDescent="0.3">
      <c r="I24" s="66" t="s">
        <v>1</v>
      </c>
      <c r="J24" s="73">
        <f>J15*18.018</f>
        <v>89.008920000000003</v>
      </c>
      <c r="K24" s="87">
        <f t="shared" ref="K24:P24" si="1">K15*18.018</f>
        <v>89.008920000000003</v>
      </c>
      <c r="L24" s="64">
        <f t="shared" si="1"/>
        <v>134.378244</v>
      </c>
      <c r="M24" s="64">
        <f t="shared" si="1"/>
        <v>152.46831599999999</v>
      </c>
      <c r="N24" s="64">
        <f t="shared" si="1"/>
        <v>166.32415800000004</v>
      </c>
      <c r="O24" s="64">
        <f t="shared" si="1"/>
        <v>145.33318800000001</v>
      </c>
      <c r="P24" s="89">
        <f t="shared" si="1"/>
        <v>139.96382400000002</v>
      </c>
      <c r="Q24" s="92">
        <v>292.7</v>
      </c>
    </row>
    <row r="25" spans="9:17" x14ac:dyDescent="0.3">
      <c r="I25" s="66" t="s">
        <v>123</v>
      </c>
      <c r="J25" s="73">
        <f>J16*18.018</f>
        <v>87.74766000000001</v>
      </c>
      <c r="K25" s="87">
        <f t="shared" ref="K25:P25" si="2">K16*18.018</f>
        <v>87.74766000000001</v>
      </c>
      <c r="L25" s="64">
        <f t="shared" si="2"/>
        <v>108.756648</v>
      </c>
      <c r="M25" s="64">
        <f t="shared" si="2"/>
        <v>124.18005599999999</v>
      </c>
      <c r="N25" s="64">
        <f t="shared" si="2"/>
        <v>115.67556</v>
      </c>
      <c r="O25" s="64">
        <f t="shared" si="2"/>
        <v>95.34585060000002</v>
      </c>
      <c r="P25" s="89">
        <f t="shared" si="2"/>
        <v>89.311982760000006</v>
      </c>
      <c r="Q25" s="92">
        <v>212.6</v>
      </c>
    </row>
    <row r="26" spans="9:17" x14ac:dyDescent="0.3">
      <c r="I26" s="66" t="s">
        <v>5</v>
      </c>
      <c r="J26" s="73">
        <f>J17*18.018</f>
        <v>94.954859999999996</v>
      </c>
      <c r="K26" s="87">
        <f t="shared" ref="K26:P26" si="3">K17*18.018</f>
        <v>94.954859999999996</v>
      </c>
      <c r="L26" s="64">
        <f t="shared" si="3"/>
        <v>112.16204999999999</v>
      </c>
      <c r="M26" s="64">
        <f t="shared" si="3"/>
        <v>130.702572</v>
      </c>
      <c r="N26" s="64">
        <f t="shared" si="3"/>
        <v>114.39628199999999</v>
      </c>
      <c r="O26" s="64">
        <f t="shared" si="3"/>
        <v>109.2575484</v>
      </c>
      <c r="P26" s="89">
        <f t="shared" si="3"/>
        <v>98.978279399999991</v>
      </c>
      <c r="Q26" s="92">
        <v>225.5</v>
      </c>
    </row>
    <row r="27" spans="9:17" x14ac:dyDescent="0.3">
      <c r="I27" s="67" t="s">
        <v>124</v>
      </c>
      <c r="J27" s="74">
        <f>J18*18.018</f>
        <v>85.22514000000001</v>
      </c>
      <c r="K27" s="88">
        <f t="shared" ref="K27:P27" si="4">K18*18.018</f>
        <v>85.22514000000001</v>
      </c>
      <c r="L27" s="65">
        <f t="shared" si="4"/>
        <v>108.46836000000002</v>
      </c>
      <c r="M27" s="65">
        <f t="shared" si="4"/>
        <v>132.59446199999999</v>
      </c>
      <c r="N27" s="65">
        <f t="shared" si="4"/>
        <v>129.47734800000001</v>
      </c>
      <c r="O27" s="65">
        <f t="shared" si="4"/>
        <v>105.11701200000002</v>
      </c>
      <c r="P27" s="90">
        <f t="shared" si="4"/>
        <v>102.65575320000001</v>
      </c>
      <c r="Q27" s="93">
        <v>230.5</v>
      </c>
    </row>
    <row r="31" spans="9:17" x14ac:dyDescent="0.2">
      <c r="L31" s="91"/>
      <c r="M31" s="91"/>
      <c r="N31" s="91"/>
      <c r="O31" s="91"/>
      <c r="P31" s="91"/>
    </row>
  </sheetData>
  <mergeCells count="7">
    <mergeCell ref="K2:P2"/>
    <mergeCell ref="J2:J3"/>
    <mergeCell ref="Q21:Q22"/>
    <mergeCell ref="J12:J13"/>
    <mergeCell ref="K12:P12"/>
    <mergeCell ref="J21:J22"/>
    <mergeCell ref="K21:P21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AD90"/>
  <sheetViews>
    <sheetView zoomScale="85" zoomScaleNormal="85" workbookViewId="0">
      <selection activeCell="M29" sqref="M29"/>
    </sheetView>
  </sheetViews>
  <sheetFormatPr defaultRowHeight="16.5" x14ac:dyDescent="0.3"/>
  <cols>
    <col min="1" max="1" width="9" style="51"/>
    <col min="2" max="2" width="10.875" style="51" customWidth="1"/>
    <col min="3" max="3" width="8.75" style="51" customWidth="1"/>
    <col min="4" max="16384" width="9" style="51"/>
  </cols>
  <sheetData>
    <row r="3" spans="2:30" ht="16.5" customHeight="1" x14ac:dyDescent="0.3"/>
    <row r="4" spans="2:30" ht="16.5" customHeight="1" x14ac:dyDescent="0.3">
      <c r="B4" s="646" t="s">
        <v>153</v>
      </c>
      <c r="C4" s="645" t="s">
        <v>155</v>
      </c>
      <c r="D4" s="645"/>
      <c r="E4" s="645"/>
      <c r="F4" s="645"/>
      <c r="G4" s="645"/>
      <c r="H4" s="645"/>
      <c r="I4" s="645"/>
      <c r="J4" s="645"/>
      <c r="K4" s="645"/>
      <c r="L4" s="645"/>
      <c r="M4" s="645"/>
      <c r="N4" s="645"/>
      <c r="P4" s="646" t="s">
        <v>153</v>
      </c>
      <c r="Q4" s="648" t="s">
        <v>163</v>
      </c>
      <c r="R4" s="648"/>
      <c r="S4" s="648"/>
      <c r="T4" s="648"/>
      <c r="U4" s="648"/>
      <c r="V4" s="648"/>
      <c r="W4" s="648"/>
      <c r="X4" s="648"/>
      <c r="Y4" s="648"/>
      <c r="Z4" s="648"/>
      <c r="AA4" s="648"/>
      <c r="AB4" s="648"/>
      <c r="AC4" s="120"/>
      <c r="AD4" s="133"/>
    </row>
    <row r="5" spans="2:30" ht="16.5" customHeight="1" x14ac:dyDescent="0.3">
      <c r="B5" s="647"/>
      <c r="C5" s="119">
        <v>1</v>
      </c>
      <c r="D5" s="119">
        <v>7</v>
      </c>
      <c r="E5" s="119">
        <v>9</v>
      </c>
      <c r="F5" s="119">
        <v>11</v>
      </c>
      <c r="G5" s="119">
        <v>18</v>
      </c>
      <c r="H5" s="119">
        <v>23</v>
      </c>
      <c r="I5" s="119">
        <v>25</v>
      </c>
      <c r="J5" s="119">
        <v>32</v>
      </c>
      <c r="K5" s="119">
        <v>34</v>
      </c>
      <c r="L5" s="119">
        <v>36</v>
      </c>
      <c r="M5" s="119">
        <v>41</v>
      </c>
      <c r="N5" s="119">
        <v>43</v>
      </c>
      <c r="O5" s="120"/>
      <c r="P5" s="647"/>
      <c r="Q5" s="119">
        <v>1</v>
      </c>
      <c r="R5" s="119">
        <v>7</v>
      </c>
      <c r="S5" s="119">
        <v>9</v>
      </c>
      <c r="T5" s="119">
        <v>11</v>
      </c>
      <c r="U5" s="119">
        <v>18</v>
      </c>
      <c r="V5" s="119">
        <v>23</v>
      </c>
      <c r="W5" s="119">
        <v>25</v>
      </c>
      <c r="X5" s="119">
        <v>32</v>
      </c>
      <c r="Y5" s="119">
        <v>34</v>
      </c>
      <c r="Z5" s="119">
        <v>36</v>
      </c>
      <c r="AA5" s="119">
        <v>41</v>
      </c>
      <c r="AB5" s="119">
        <v>43</v>
      </c>
      <c r="AC5" s="120"/>
      <c r="AD5" s="133"/>
    </row>
    <row r="6" spans="2:30" ht="16.5" customHeight="1" x14ac:dyDescent="0.3">
      <c r="B6" s="122">
        <v>0</v>
      </c>
      <c r="C6" s="123">
        <v>4.62</v>
      </c>
      <c r="D6" s="123">
        <v>4.62</v>
      </c>
      <c r="E6" s="123">
        <v>4.4000000000000004</v>
      </c>
      <c r="F6" s="123">
        <v>5</v>
      </c>
      <c r="G6" s="123">
        <v>4.68</v>
      </c>
      <c r="H6" s="123">
        <v>4.9000000000000004</v>
      </c>
      <c r="I6" s="123">
        <v>4.51</v>
      </c>
      <c r="J6" s="123">
        <v>5.0599999999999996</v>
      </c>
      <c r="K6" s="123">
        <v>4.91</v>
      </c>
      <c r="L6" s="123">
        <v>4.8899999999999997</v>
      </c>
      <c r="M6" s="123">
        <v>4.58</v>
      </c>
      <c r="N6" s="123">
        <v>5.38</v>
      </c>
      <c r="O6" s="120"/>
      <c r="P6" s="122">
        <v>0</v>
      </c>
      <c r="Q6" s="129">
        <f t="shared" ref="Q6:AB11" si="0">C6*18.018</f>
        <v>83.243160000000003</v>
      </c>
      <c r="R6" s="129">
        <f t="shared" si="0"/>
        <v>83.243160000000003</v>
      </c>
      <c r="S6" s="129">
        <f t="shared" si="0"/>
        <v>79.279200000000003</v>
      </c>
      <c r="T6" s="129">
        <f t="shared" si="0"/>
        <v>90.09</v>
      </c>
      <c r="U6" s="129">
        <f t="shared" si="0"/>
        <v>84.324240000000003</v>
      </c>
      <c r="V6" s="129">
        <f t="shared" si="0"/>
        <v>88.288200000000003</v>
      </c>
      <c r="W6" s="129">
        <f t="shared" si="0"/>
        <v>81.261179999999996</v>
      </c>
      <c r="X6" s="129">
        <f t="shared" si="0"/>
        <v>91.171080000000003</v>
      </c>
      <c r="Y6" s="129">
        <f t="shared" si="0"/>
        <v>88.46838000000001</v>
      </c>
      <c r="Z6" s="129">
        <f t="shared" si="0"/>
        <v>88.108019999999996</v>
      </c>
      <c r="AA6" s="129">
        <f t="shared" si="0"/>
        <v>82.522440000000003</v>
      </c>
      <c r="AB6" s="129">
        <f t="shared" si="0"/>
        <v>96.936840000000004</v>
      </c>
      <c r="AC6" s="120"/>
      <c r="AD6" s="133"/>
    </row>
    <row r="7" spans="2:30" ht="16.5" customHeight="1" x14ac:dyDescent="0.3">
      <c r="B7" s="125">
        <v>0.25</v>
      </c>
      <c r="C7" s="123">
        <v>6.77</v>
      </c>
      <c r="D7" s="123">
        <v>6.2</v>
      </c>
      <c r="E7" s="123">
        <v>6.68</v>
      </c>
      <c r="F7" s="123">
        <v>8.9499999999999993</v>
      </c>
      <c r="G7" s="123">
        <v>7.52</v>
      </c>
      <c r="H7" s="123">
        <v>6.36</v>
      </c>
      <c r="I7" s="123">
        <v>5.76</v>
      </c>
      <c r="J7" s="123">
        <v>8.24</v>
      </c>
      <c r="K7" s="123">
        <v>5.22</v>
      </c>
      <c r="L7" s="123">
        <v>6.81</v>
      </c>
      <c r="M7" s="123">
        <v>5.86</v>
      </c>
      <c r="N7" s="123">
        <v>8.7200000000000006</v>
      </c>
      <c r="O7" s="120"/>
      <c r="P7" s="125">
        <v>0.25</v>
      </c>
      <c r="Q7" s="129">
        <f t="shared" si="0"/>
        <v>121.98186</v>
      </c>
      <c r="R7" s="129">
        <f t="shared" si="0"/>
        <v>111.7116</v>
      </c>
      <c r="S7" s="129">
        <f t="shared" si="0"/>
        <v>120.36024</v>
      </c>
      <c r="T7" s="129">
        <f t="shared" si="0"/>
        <v>161.2611</v>
      </c>
      <c r="U7" s="129">
        <f t="shared" si="0"/>
        <v>135.49536000000001</v>
      </c>
      <c r="V7" s="129">
        <f t="shared" si="0"/>
        <v>114.59448</v>
      </c>
      <c r="W7" s="129">
        <f t="shared" si="0"/>
        <v>103.78368</v>
      </c>
      <c r="X7" s="129">
        <f t="shared" si="0"/>
        <v>148.46832000000001</v>
      </c>
      <c r="Y7" s="129">
        <f t="shared" si="0"/>
        <v>94.053960000000004</v>
      </c>
      <c r="Z7" s="129">
        <f t="shared" si="0"/>
        <v>122.70258</v>
      </c>
      <c r="AA7" s="129">
        <f t="shared" si="0"/>
        <v>105.58548</v>
      </c>
      <c r="AB7" s="129">
        <f t="shared" si="0"/>
        <v>157.11696000000001</v>
      </c>
      <c r="AC7" s="120"/>
      <c r="AD7" s="133"/>
    </row>
    <row r="8" spans="2:30" ht="16.5" customHeight="1" x14ac:dyDescent="0.3">
      <c r="B8" s="125">
        <v>0.5</v>
      </c>
      <c r="C8" s="123">
        <v>9.5399999999999991</v>
      </c>
      <c r="D8" s="123">
        <v>7.56</v>
      </c>
      <c r="E8" s="123">
        <v>7.73</v>
      </c>
      <c r="F8" s="123">
        <v>13.95</v>
      </c>
      <c r="G8" s="123">
        <v>9.48</v>
      </c>
      <c r="H8" s="123">
        <v>9.6</v>
      </c>
      <c r="I8" s="123">
        <v>6.98</v>
      </c>
      <c r="J8" s="123">
        <v>8.89</v>
      </c>
      <c r="K8" s="123">
        <v>7.45</v>
      </c>
      <c r="L8" s="123">
        <v>8.25</v>
      </c>
      <c r="M8" s="123">
        <v>7.37</v>
      </c>
      <c r="N8" s="123">
        <v>11.37</v>
      </c>
      <c r="O8" s="120"/>
      <c r="P8" s="125">
        <v>0.5</v>
      </c>
      <c r="Q8" s="129">
        <f t="shared" si="0"/>
        <v>171.89171999999999</v>
      </c>
      <c r="R8" s="129">
        <f t="shared" si="0"/>
        <v>136.21608000000001</v>
      </c>
      <c r="S8" s="129">
        <f t="shared" si="0"/>
        <v>139.27914000000001</v>
      </c>
      <c r="T8" s="129">
        <f t="shared" si="0"/>
        <v>251.3511</v>
      </c>
      <c r="U8" s="129">
        <f t="shared" si="0"/>
        <v>170.81064000000001</v>
      </c>
      <c r="V8" s="129">
        <f t="shared" si="0"/>
        <v>172.97280000000001</v>
      </c>
      <c r="W8" s="129">
        <f t="shared" si="0"/>
        <v>125.76564000000002</v>
      </c>
      <c r="X8" s="129">
        <f t="shared" si="0"/>
        <v>160.18002000000001</v>
      </c>
      <c r="Y8" s="129">
        <f t="shared" si="0"/>
        <v>134.23410000000001</v>
      </c>
      <c r="Z8" s="129">
        <f t="shared" si="0"/>
        <v>148.64850000000001</v>
      </c>
      <c r="AA8" s="129">
        <f t="shared" si="0"/>
        <v>132.79266000000001</v>
      </c>
      <c r="AB8" s="129">
        <f t="shared" si="0"/>
        <v>204.86465999999999</v>
      </c>
      <c r="AC8" s="120"/>
      <c r="AD8" s="133"/>
    </row>
    <row r="9" spans="2:30" ht="16.5" customHeight="1" x14ac:dyDescent="0.3">
      <c r="B9" s="125">
        <v>1</v>
      </c>
      <c r="C9" s="123">
        <v>7.86</v>
      </c>
      <c r="D9" s="123">
        <v>6.33</v>
      </c>
      <c r="E9" s="123">
        <v>5.9</v>
      </c>
      <c r="F9" s="123">
        <v>16.86</v>
      </c>
      <c r="G9" s="123">
        <v>9.0399999999999991</v>
      </c>
      <c r="H9" s="123">
        <v>6.18</v>
      </c>
      <c r="I9" s="123">
        <v>7.59</v>
      </c>
      <c r="J9" s="123">
        <v>6.95</v>
      </c>
      <c r="K9" s="123">
        <v>4.5</v>
      </c>
      <c r="L9" s="123">
        <v>7</v>
      </c>
      <c r="M9" s="123">
        <v>4.45</v>
      </c>
      <c r="N9" s="123">
        <v>10.97</v>
      </c>
      <c r="O9" s="120"/>
      <c r="P9" s="125">
        <v>1</v>
      </c>
      <c r="Q9" s="129">
        <f t="shared" si="0"/>
        <v>141.62148000000002</v>
      </c>
      <c r="R9" s="129">
        <f t="shared" si="0"/>
        <v>114.05394000000001</v>
      </c>
      <c r="S9" s="129">
        <f t="shared" si="0"/>
        <v>106.3062</v>
      </c>
      <c r="T9" s="129">
        <f t="shared" si="0"/>
        <v>303.78348</v>
      </c>
      <c r="U9" s="129">
        <f t="shared" si="0"/>
        <v>162.88271999999998</v>
      </c>
      <c r="V9" s="129">
        <f t="shared" si="0"/>
        <v>111.35124</v>
      </c>
      <c r="W9" s="129">
        <f t="shared" si="0"/>
        <v>136.75662</v>
      </c>
      <c r="X9" s="129">
        <f t="shared" si="0"/>
        <v>125.22510000000001</v>
      </c>
      <c r="Y9" s="129">
        <f t="shared" si="0"/>
        <v>81.081000000000003</v>
      </c>
      <c r="Z9" s="129">
        <f t="shared" si="0"/>
        <v>126.126</v>
      </c>
      <c r="AA9" s="129">
        <f t="shared" si="0"/>
        <v>80.18010000000001</v>
      </c>
      <c r="AB9" s="129">
        <f t="shared" si="0"/>
        <v>197.65746000000001</v>
      </c>
      <c r="AC9" s="120"/>
      <c r="AD9" s="133"/>
    </row>
    <row r="10" spans="2:30" ht="16.5" customHeight="1" x14ac:dyDescent="0.3">
      <c r="B10" s="125">
        <v>1.5</v>
      </c>
      <c r="C10" s="123">
        <v>4.9800000000000004</v>
      </c>
      <c r="D10" s="123">
        <v>4.8</v>
      </c>
      <c r="E10" s="123">
        <v>5.86</v>
      </c>
      <c r="F10" s="123">
        <v>12.23</v>
      </c>
      <c r="G10" s="123">
        <v>6.3</v>
      </c>
      <c r="H10" s="123">
        <v>4.25</v>
      </c>
      <c r="I10" s="123">
        <v>4.17</v>
      </c>
      <c r="J10" s="123">
        <v>5.4</v>
      </c>
      <c r="K10" s="123">
        <v>5.73</v>
      </c>
      <c r="L10" s="123">
        <v>4.8899999999999997</v>
      </c>
      <c r="M10" s="123">
        <v>4.29</v>
      </c>
      <c r="N10" s="123">
        <v>7.97</v>
      </c>
      <c r="O10" s="120"/>
      <c r="P10" s="125">
        <v>1.5</v>
      </c>
      <c r="Q10" s="129">
        <f t="shared" si="0"/>
        <v>89.729640000000018</v>
      </c>
      <c r="R10" s="129">
        <f t="shared" si="0"/>
        <v>86.486400000000003</v>
      </c>
      <c r="S10" s="129">
        <f t="shared" si="0"/>
        <v>105.58548</v>
      </c>
      <c r="T10" s="129">
        <f t="shared" si="0"/>
        <v>220.36014000000003</v>
      </c>
      <c r="U10" s="129">
        <f t="shared" si="0"/>
        <v>113.5134</v>
      </c>
      <c r="V10" s="129">
        <f t="shared" si="0"/>
        <v>76.57650000000001</v>
      </c>
      <c r="W10" s="129">
        <f t="shared" si="0"/>
        <v>75.135059999999996</v>
      </c>
      <c r="X10" s="129">
        <f t="shared" si="0"/>
        <v>97.297200000000004</v>
      </c>
      <c r="Y10" s="129">
        <f t="shared" si="0"/>
        <v>103.24314000000001</v>
      </c>
      <c r="Z10" s="129">
        <f t="shared" si="0"/>
        <v>88.108019999999996</v>
      </c>
      <c r="AA10" s="129">
        <f t="shared" si="0"/>
        <v>77.29722000000001</v>
      </c>
      <c r="AB10" s="129">
        <f t="shared" si="0"/>
        <v>143.60346000000001</v>
      </c>
      <c r="AC10" s="120"/>
      <c r="AD10" s="133"/>
    </row>
    <row r="11" spans="2:30" ht="16.5" customHeight="1" x14ac:dyDescent="0.3">
      <c r="B11" s="126">
        <v>2</v>
      </c>
      <c r="C11" s="123">
        <v>4.3499999999999996</v>
      </c>
      <c r="D11" s="123">
        <v>5.36</v>
      </c>
      <c r="E11" s="123">
        <v>5.94</v>
      </c>
      <c r="F11" s="123">
        <v>6.62</v>
      </c>
      <c r="G11" s="123">
        <v>5.09</v>
      </c>
      <c r="H11" s="123">
        <v>3.38</v>
      </c>
      <c r="I11" s="123">
        <v>4.08</v>
      </c>
      <c r="J11" s="123">
        <v>4.04</v>
      </c>
      <c r="K11" s="123">
        <v>6.03</v>
      </c>
      <c r="L11" s="123">
        <v>4.68</v>
      </c>
      <c r="M11" s="123">
        <v>3.72</v>
      </c>
      <c r="N11" s="123">
        <v>6.58</v>
      </c>
      <c r="O11" s="120"/>
      <c r="P11" s="126">
        <v>2</v>
      </c>
      <c r="Q11" s="129">
        <f t="shared" si="0"/>
        <v>78.378299999999996</v>
      </c>
      <c r="R11" s="129">
        <f t="shared" si="0"/>
        <v>96.576480000000004</v>
      </c>
      <c r="S11" s="129">
        <f t="shared" si="0"/>
        <v>107.02692</v>
      </c>
      <c r="T11" s="129">
        <f t="shared" si="0"/>
        <v>119.27916</v>
      </c>
      <c r="U11" s="129">
        <f t="shared" si="0"/>
        <v>91.711619999999996</v>
      </c>
      <c r="V11" s="129">
        <f t="shared" si="0"/>
        <v>60.900840000000002</v>
      </c>
      <c r="W11" s="129">
        <f t="shared" si="0"/>
        <v>73.513440000000003</v>
      </c>
      <c r="X11" s="129">
        <f t="shared" si="0"/>
        <v>72.792720000000003</v>
      </c>
      <c r="Y11" s="129">
        <f t="shared" si="0"/>
        <v>108.64854000000001</v>
      </c>
      <c r="Z11" s="129">
        <f t="shared" si="0"/>
        <v>84.324240000000003</v>
      </c>
      <c r="AA11" s="129">
        <f t="shared" si="0"/>
        <v>67.026960000000003</v>
      </c>
      <c r="AB11" s="129">
        <f t="shared" si="0"/>
        <v>118.55844</v>
      </c>
      <c r="AC11" s="124">
        <f>AVERAGE(Q11:AB11)</f>
        <v>89.894805000000005</v>
      </c>
      <c r="AD11" s="133"/>
    </row>
    <row r="12" spans="2:30" ht="16.5" customHeight="1" x14ac:dyDescent="0.3">
      <c r="B12" s="119" t="s">
        <v>154</v>
      </c>
      <c r="C12" s="128">
        <v>13.36</v>
      </c>
      <c r="D12" s="128">
        <v>11.87</v>
      </c>
      <c r="E12" s="128">
        <v>12.48</v>
      </c>
      <c r="F12" s="128">
        <v>24.29</v>
      </c>
      <c r="G12" s="128">
        <v>14.96</v>
      </c>
      <c r="H12" s="128">
        <v>11.86</v>
      </c>
      <c r="I12" s="128">
        <v>11.52</v>
      </c>
      <c r="J12" s="128">
        <v>13.21</v>
      </c>
      <c r="K12" s="128">
        <v>11.34</v>
      </c>
      <c r="L12" s="128">
        <v>12.52</v>
      </c>
      <c r="M12" s="128">
        <v>10.1</v>
      </c>
      <c r="N12" s="128">
        <v>18.23</v>
      </c>
      <c r="O12" s="120"/>
      <c r="P12" s="119" t="s">
        <v>154</v>
      </c>
      <c r="Q12" s="128">
        <v>240.9</v>
      </c>
      <c r="R12" s="128">
        <v>213.6</v>
      </c>
      <c r="S12" s="128">
        <v>224.8</v>
      </c>
      <c r="T12" s="128">
        <v>437.4</v>
      </c>
      <c r="U12" s="128">
        <v>269.89999999999998</v>
      </c>
      <c r="V12" s="128">
        <v>213.9</v>
      </c>
      <c r="W12" s="128">
        <v>207.9</v>
      </c>
      <c r="X12" s="128">
        <v>237.6</v>
      </c>
      <c r="Y12" s="128">
        <v>204</v>
      </c>
      <c r="Z12" s="128">
        <v>225.6</v>
      </c>
      <c r="AA12" s="128">
        <v>182</v>
      </c>
      <c r="AB12" s="128">
        <v>329</v>
      </c>
      <c r="AC12" s="124">
        <f>AVERAGE(Q12:AB12)</f>
        <v>248.88333333333333</v>
      </c>
      <c r="AD12" s="133"/>
    </row>
    <row r="13" spans="2:30" ht="16.5" customHeight="1" x14ac:dyDescent="0.3">
      <c r="B13" s="120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20"/>
      <c r="P13" s="133"/>
      <c r="Q13" s="133"/>
      <c r="R13" s="133"/>
      <c r="S13" s="133"/>
      <c r="T13" s="133"/>
      <c r="U13" s="133"/>
      <c r="V13" s="133"/>
      <c r="W13" s="133"/>
    </row>
    <row r="14" spans="2:30" x14ac:dyDescent="0.3">
      <c r="B14" s="645" t="s">
        <v>153</v>
      </c>
      <c r="C14" s="645" t="s">
        <v>177</v>
      </c>
      <c r="D14" s="645"/>
      <c r="E14" s="645"/>
      <c r="F14" s="645"/>
      <c r="G14" s="645"/>
      <c r="H14" s="645"/>
      <c r="I14" s="133"/>
      <c r="P14" s="645" t="s">
        <v>153</v>
      </c>
      <c r="Q14" s="645" t="s">
        <v>164</v>
      </c>
      <c r="R14" s="645"/>
      <c r="S14" s="645"/>
      <c r="T14" s="645"/>
      <c r="U14" s="645"/>
      <c r="V14" s="645"/>
      <c r="W14" s="133"/>
    </row>
    <row r="15" spans="2:30" x14ac:dyDescent="0.3">
      <c r="B15" s="645"/>
      <c r="C15" s="119">
        <v>2</v>
      </c>
      <c r="D15" s="119">
        <v>3</v>
      </c>
      <c r="E15" s="119">
        <v>4</v>
      </c>
      <c r="F15" s="119">
        <v>5</v>
      </c>
      <c r="G15" s="119">
        <v>6</v>
      </c>
      <c r="H15" s="119">
        <v>8</v>
      </c>
      <c r="P15" s="645"/>
      <c r="Q15" s="119">
        <v>2</v>
      </c>
      <c r="R15" s="119">
        <v>3</v>
      </c>
      <c r="S15" s="119">
        <v>4</v>
      </c>
      <c r="T15" s="119">
        <v>5</v>
      </c>
      <c r="U15" s="119">
        <v>6</v>
      </c>
      <c r="V15" s="119">
        <v>8</v>
      </c>
      <c r="W15" s="133"/>
    </row>
    <row r="16" spans="2:30" x14ac:dyDescent="0.3">
      <c r="B16" s="130">
        <v>0</v>
      </c>
      <c r="C16" s="123">
        <v>4.88</v>
      </c>
      <c r="D16" s="123">
        <v>4.3499999999999996</v>
      </c>
      <c r="E16" s="123">
        <v>4.9000000000000004</v>
      </c>
      <c r="F16" s="123">
        <v>4.37</v>
      </c>
      <c r="G16" s="123">
        <v>4.82</v>
      </c>
      <c r="H16" s="123">
        <v>7.74</v>
      </c>
      <c r="P16" s="130">
        <v>0</v>
      </c>
      <c r="Q16" s="132">
        <f t="shared" ref="Q16:V21" si="1">C16*18.018</f>
        <v>87.927840000000003</v>
      </c>
      <c r="R16" s="132">
        <f t="shared" si="1"/>
        <v>78.378299999999996</v>
      </c>
      <c r="S16" s="132">
        <f t="shared" si="1"/>
        <v>88.288200000000003</v>
      </c>
      <c r="T16" s="132">
        <f t="shared" si="1"/>
        <v>78.73866000000001</v>
      </c>
      <c r="U16" s="132">
        <f t="shared" si="1"/>
        <v>86.846760000000003</v>
      </c>
      <c r="V16" s="132">
        <f t="shared" si="1"/>
        <v>139.45932000000002</v>
      </c>
      <c r="W16" s="133"/>
    </row>
    <row r="17" spans="2:23" x14ac:dyDescent="0.3">
      <c r="B17" s="130">
        <v>0.25</v>
      </c>
      <c r="C17" s="123">
        <v>4.88</v>
      </c>
      <c r="D17" s="123">
        <v>5.91</v>
      </c>
      <c r="E17" s="123">
        <v>6.97</v>
      </c>
      <c r="F17" s="123">
        <v>5.78</v>
      </c>
      <c r="G17" s="123">
        <v>7.4</v>
      </c>
      <c r="H17" s="123">
        <v>7.66</v>
      </c>
      <c r="P17" s="130">
        <v>0.25</v>
      </c>
      <c r="Q17" s="132">
        <f t="shared" si="1"/>
        <v>87.927840000000003</v>
      </c>
      <c r="R17" s="132">
        <f t="shared" si="1"/>
        <v>106.48638000000001</v>
      </c>
      <c r="S17" s="132">
        <f t="shared" si="1"/>
        <v>125.58546</v>
      </c>
      <c r="T17" s="132">
        <f t="shared" si="1"/>
        <v>104.14404</v>
      </c>
      <c r="U17" s="132">
        <f t="shared" si="1"/>
        <v>133.33320000000001</v>
      </c>
      <c r="V17" s="132">
        <f t="shared" si="1"/>
        <v>138.01788000000002</v>
      </c>
      <c r="W17" s="133"/>
    </row>
    <row r="18" spans="2:23" x14ac:dyDescent="0.3">
      <c r="B18" s="130">
        <v>0.5</v>
      </c>
      <c r="C18" s="123">
        <v>7.59</v>
      </c>
      <c r="D18" s="123">
        <v>7.74</v>
      </c>
      <c r="E18" s="123">
        <v>8.2899999999999991</v>
      </c>
      <c r="F18" s="123">
        <v>6.15</v>
      </c>
      <c r="G18" s="123">
        <v>6.87</v>
      </c>
      <c r="H18" s="123">
        <v>6.87</v>
      </c>
      <c r="P18" s="130">
        <v>0.5</v>
      </c>
      <c r="Q18" s="132">
        <f t="shared" si="1"/>
        <v>136.75662</v>
      </c>
      <c r="R18" s="132">
        <f t="shared" si="1"/>
        <v>139.45932000000002</v>
      </c>
      <c r="S18" s="132">
        <f t="shared" si="1"/>
        <v>149.36921999999998</v>
      </c>
      <c r="T18" s="132">
        <f t="shared" si="1"/>
        <v>110.81070000000001</v>
      </c>
      <c r="U18" s="132">
        <f t="shared" si="1"/>
        <v>123.78366000000001</v>
      </c>
      <c r="V18" s="132">
        <f t="shared" si="1"/>
        <v>123.78366000000001</v>
      </c>
      <c r="W18" s="133"/>
    </row>
    <row r="19" spans="2:23" x14ac:dyDescent="0.3">
      <c r="B19" s="130">
        <v>1</v>
      </c>
      <c r="C19" s="123">
        <v>6.65</v>
      </c>
      <c r="D19" s="123">
        <v>6.77</v>
      </c>
      <c r="E19" s="123">
        <v>5.2</v>
      </c>
      <c r="F19" s="123">
        <v>5.28</v>
      </c>
      <c r="G19" s="123">
        <v>4.3600000000000003</v>
      </c>
      <c r="H19" s="123">
        <v>3.59</v>
      </c>
      <c r="P19" s="130">
        <v>1</v>
      </c>
      <c r="Q19" s="132">
        <f t="shared" si="1"/>
        <v>119.81970000000001</v>
      </c>
      <c r="R19" s="132">
        <f t="shared" si="1"/>
        <v>121.98186</v>
      </c>
      <c r="S19" s="132">
        <f t="shared" si="1"/>
        <v>93.693600000000004</v>
      </c>
      <c r="T19" s="132">
        <f t="shared" si="1"/>
        <v>95.135040000000004</v>
      </c>
      <c r="U19" s="132">
        <f t="shared" si="1"/>
        <v>78.558480000000003</v>
      </c>
      <c r="V19" s="132">
        <f t="shared" si="1"/>
        <v>64.684619999999995</v>
      </c>
      <c r="W19" s="133"/>
    </row>
    <row r="20" spans="2:23" x14ac:dyDescent="0.3">
      <c r="B20" s="130">
        <v>1.5</v>
      </c>
      <c r="C20" s="123">
        <v>5.71</v>
      </c>
      <c r="D20" s="123">
        <v>5.35</v>
      </c>
      <c r="E20" s="123">
        <v>4.38</v>
      </c>
      <c r="F20" s="123">
        <v>4.3</v>
      </c>
      <c r="G20" s="123">
        <v>4.4800000000000004</v>
      </c>
      <c r="H20" s="123">
        <v>4.3099999999999996</v>
      </c>
      <c r="P20" s="130">
        <v>1.5</v>
      </c>
      <c r="Q20" s="132">
        <f t="shared" si="1"/>
        <v>102.88278</v>
      </c>
      <c r="R20" s="132">
        <f t="shared" si="1"/>
        <v>96.396299999999997</v>
      </c>
      <c r="S20" s="132">
        <f t="shared" si="1"/>
        <v>78.918840000000003</v>
      </c>
      <c r="T20" s="132">
        <f t="shared" si="1"/>
        <v>77.477400000000003</v>
      </c>
      <c r="U20" s="132">
        <f t="shared" si="1"/>
        <v>80.720640000000017</v>
      </c>
      <c r="V20" s="132">
        <f t="shared" si="1"/>
        <v>77.657579999999996</v>
      </c>
    </row>
    <row r="21" spans="2:23" x14ac:dyDescent="0.3">
      <c r="B21" s="130">
        <v>2</v>
      </c>
      <c r="C21" s="123">
        <v>5.8</v>
      </c>
      <c r="D21" s="123">
        <v>4.43</v>
      </c>
      <c r="E21" s="123">
        <v>4.41</v>
      </c>
      <c r="F21" s="123">
        <v>3.79</v>
      </c>
      <c r="G21" s="123">
        <v>3.51</v>
      </c>
      <c r="H21" s="123">
        <v>5.04</v>
      </c>
      <c r="P21" s="130">
        <v>2</v>
      </c>
      <c r="Q21" s="132">
        <f t="shared" si="1"/>
        <v>104.5044</v>
      </c>
      <c r="R21" s="132">
        <f t="shared" si="1"/>
        <v>79.819739999999996</v>
      </c>
      <c r="S21" s="132">
        <f t="shared" si="1"/>
        <v>79.45938000000001</v>
      </c>
      <c r="T21" s="132">
        <f t="shared" si="1"/>
        <v>68.28822000000001</v>
      </c>
      <c r="U21" s="132">
        <f t="shared" si="1"/>
        <v>63.243179999999995</v>
      </c>
      <c r="V21" s="132">
        <f t="shared" si="1"/>
        <v>90.810720000000003</v>
      </c>
    </row>
    <row r="22" spans="2:23" x14ac:dyDescent="0.3">
      <c r="B22" s="119" t="s">
        <v>154</v>
      </c>
      <c r="C22" s="131"/>
      <c r="D22" s="131"/>
      <c r="E22" s="131"/>
      <c r="F22" s="131"/>
      <c r="G22" s="131"/>
      <c r="H22" s="131"/>
      <c r="P22" s="119" t="s">
        <v>160</v>
      </c>
      <c r="Q22" s="131">
        <v>221.7</v>
      </c>
      <c r="R22" s="131">
        <v>217.9</v>
      </c>
      <c r="S22" s="131">
        <v>204.6</v>
      </c>
      <c r="T22" s="131">
        <v>180.8</v>
      </c>
      <c r="U22" s="131">
        <v>186.1</v>
      </c>
      <c r="V22" s="131">
        <v>192.3</v>
      </c>
    </row>
    <row r="23" spans="2:23" x14ac:dyDescent="0.3">
      <c r="Q23" s="134">
        <f>AVERAGE(Q22:V22)</f>
        <v>200.56666666666669</v>
      </c>
      <c r="R23" s="134">
        <f>STDEV(Q22:V22)</f>
        <v>16.921426259824155</v>
      </c>
      <c r="U23" s="127">
        <f>AVERAGE(Q21:V21)</f>
        <v>81.02094000000001</v>
      </c>
      <c r="V23" s="134">
        <f>STDEV(Q21:V21)</f>
        <v>15.029071470384279</v>
      </c>
    </row>
    <row r="25" spans="2:23" x14ac:dyDescent="0.3">
      <c r="B25" s="645" t="s">
        <v>156</v>
      </c>
      <c r="C25" s="645" t="s">
        <v>178</v>
      </c>
      <c r="D25" s="645"/>
      <c r="E25" s="645"/>
      <c r="F25" s="645"/>
      <c r="G25" s="645"/>
      <c r="H25" s="645"/>
      <c r="P25" s="645" t="s">
        <v>156</v>
      </c>
      <c r="Q25" s="645" t="s">
        <v>165</v>
      </c>
      <c r="R25" s="645"/>
      <c r="S25" s="645"/>
      <c r="T25" s="645"/>
      <c r="U25" s="645"/>
      <c r="V25" s="645"/>
    </row>
    <row r="26" spans="2:23" x14ac:dyDescent="0.3">
      <c r="B26" s="645"/>
      <c r="C26" s="119">
        <v>10</v>
      </c>
      <c r="D26" s="119">
        <v>12</v>
      </c>
      <c r="E26" s="119">
        <v>13</v>
      </c>
      <c r="F26" s="119">
        <v>14</v>
      </c>
      <c r="G26" s="119">
        <v>15</v>
      </c>
      <c r="H26" s="119">
        <v>16</v>
      </c>
      <c r="P26" s="645"/>
      <c r="Q26" s="119">
        <v>10</v>
      </c>
      <c r="R26" s="119">
        <v>12</v>
      </c>
      <c r="S26" s="119">
        <v>13</v>
      </c>
      <c r="T26" s="119">
        <v>14</v>
      </c>
      <c r="U26" s="119">
        <v>15</v>
      </c>
      <c r="V26" s="119">
        <v>16</v>
      </c>
    </row>
    <row r="27" spans="2:23" x14ac:dyDescent="0.3">
      <c r="B27" s="130">
        <v>0</v>
      </c>
      <c r="C27" s="123">
        <v>4.71</v>
      </c>
      <c r="D27" s="123">
        <v>4.68</v>
      </c>
      <c r="E27" s="123">
        <v>4.43</v>
      </c>
      <c r="F27" s="123">
        <v>4.67</v>
      </c>
      <c r="G27" s="123">
        <v>5.15</v>
      </c>
      <c r="H27" s="123">
        <v>4.7</v>
      </c>
      <c r="P27" s="130">
        <v>0</v>
      </c>
      <c r="Q27" s="132">
        <f t="shared" ref="Q27:V32" si="2">C27*18.018</f>
        <v>84.864779999999996</v>
      </c>
      <c r="R27" s="132">
        <f t="shared" si="2"/>
        <v>84.324240000000003</v>
      </c>
      <c r="S27" s="132">
        <f t="shared" si="2"/>
        <v>79.819739999999996</v>
      </c>
      <c r="T27" s="132">
        <f t="shared" si="2"/>
        <v>84.144059999999996</v>
      </c>
      <c r="U27" s="132">
        <f t="shared" si="2"/>
        <v>92.792700000000011</v>
      </c>
      <c r="V27" s="132">
        <f t="shared" si="2"/>
        <v>84.684600000000003</v>
      </c>
    </row>
    <row r="28" spans="2:23" x14ac:dyDescent="0.3">
      <c r="B28" s="130">
        <v>0.25</v>
      </c>
      <c r="C28" s="123">
        <v>4.8499999999999996</v>
      </c>
      <c r="D28" s="123">
        <v>5.42</v>
      </c>
      <c r="E28" s="123">
        <v>6.05</v>
      </c>
      <c r="F28" s="123">
        <v>6.8</v>
      </c>
      <c r="G28" s="123">
        <v>6.95</v>
      </c>
      <c r="H28" s="123">
        <v>5.33</v>
      </c>
      <c r="P28" s="130">
        <v>0.25</v>
      </c>
      <c r="Q28" s="132">
        <f t="shared" si="2"/>
        <v>87.387299999999996</v>
      </c>
      <c r="R28" s="132">
        <f t="shared" si="2"/>
        <v>97.657560000000004</v>
      </c>
      <c r="S28" s="132">
        <f t="shared" si="2"/>
        <v>109.0089</v>
      </c>
      <c r="T28" s="132">
        <f t="shared" si="2"/>
        <v>122.5224</v>
      </c>
      <c r="U28" s="132">
        <f t="shared" si="2"/>
        <v>125.22510000000001</v>
      </c>
      <c r="V28" s="132">
        <f t="shared" si="2"/>
        <v>96.035940000000011</v>
      </c>
    </row>
    <row r="29" spans="2:23" x14ac:dyDescent="0.3">
      <c r="B29" s="130">
        <v>0.5</v>
      </c>
      <c r="C29" s="123">
        <v>6.32</v>
      </c>
      <c r="D29" s="123">
        <v>6.51</v>
      </c>
      <c r="E29" s="123">
        <v>7.3</v>
      </c>
      <c r="F29" s="123">
        <v>9.44</v>
      </c>
      <c r="G29" s="123">
        <v>8.67</v>
      </c>
      <c r="H29" s="123">
        <v>6.78</v>
      </c>
      <c r="P29" s="130">
        <v>0.5</v>
      </c>
      <c r="Q29" s="132">
        <f t="shared" si="2"/>
        <v>113.87376</v>
      </c>
      <c r="R29" s="132">
        <f t="shared" si="2"/>
        <v>117.29718</v>
      </c>
      <c r="S29" s="132">
        <f t="shared" si="2"/>
        <v>131.53139999999999</v>
      </c>
      <c r="T29" s="132">
        <f t="shared" si="2"/>
        <v>170.08992000000001</v>
      </c>
      <c r="U29" s="132">
        <f t="shared" si="2"/>
        <v>156.21606</v>
      </c>
      <c r="V29" s="132">
        <f t="shared" si="2"/>
        <v>122.16204</v>
      </c>
    </row>
    <row r="30" spans="2:23" x14ac:dyDescent="0.3">
      <c r="B30" s="130">
        <v>1</v>
      </c>
      <c r="C30" s="123">
        <v>7.23</v>
      </c>
      <c r="D30" s="123">
        <v>4.21</v>
      </c>
      <c r="E30" s="123">
        <v>5.2</v>
      </c>
      <c r="F30" s="123">
        <v>7.52</v>
      </c>
      <c r="G30" s="123">
        <v>8.74</v>
      </c>
      <c r="H30" s="123">
        <v>4.79</v>
      </c>
      <c r="P30" s="130">
        <v>1</v>
      </c>
      <c r="Q30" s="132">
        <f t="shared" si="2"/>
        <v>130.27014000000003</v>
      </c>
      <c r="R30" s="132">
        <f t="shared" si="2"/>
        <v>75.855779999999996</v>
      </c>
      <c r="S30" s="132">
        <f t="shared" si="2"/>
        <v>93.693600000000004</v>
      </c>
      <c r="T30" s="132">
        <f t="shared" si="2"/>
        <v>135.49536000000001</v>
      </c>
      <c r="U30" s="132">
        <f t="shared" si="2"/>
        <v>157.47732000000002</v>
      </c>
      <c r="V30" s="132">
        <f t="shared" si="2"/>
        <v>86.30622000000001</v>
      </c>
    </row>
    <row r="31" spans="2:23" x14ac:dyDescent="0.3">
      <c r="B31" s="130">
        <v>1.5</v>
      </c>
      <c r="C31" s="123">
        <v>6.35</v>
      </c>
      <c r="D31" s="123">
        <v>3.73</v>
      </c>
      <c r="E31" s="123">
        <v>4.2</v>
      </c>
      <c r="F31" s="123">
        <v>4.9000000000000004</v>
      </c>
      <c r="G31" s="123">
        <v>5.65</v>
      </c>
      <c r="H31" s="123">
        <v>4.3099999999999996</v>
      </c>
      <c r="P31" s="130">
        <v>1.5</v>
      </c>
      <c r="Q31" s="132">
        <f t="shared" si="2"/>
        <v>114.4143</v>
      </c>
      <c r="R31" s="132">
        <f t="shared" si="2"/>
        <v>67.207139999999995</v>
      </c>
      <c r="S31" s="132">
        <f t="shared" si="2"/>
        <v>75.675600000000003</v>
      </c>
      <c r="T31" s="132">
        <f t="shared" si="2"/>
        <v>88.288200000000003</v>
      </c>
      <c r="U31" s="132">
        <f t="shared" si="2"/>
        <v>101.80170000000001</v>
      </c>
      <c r="V31" s="132">
        <f t="shared" si="2"/>
        <v>77.657579999999996</v>
      </c>
    </row>
    <row r="32" spans="2:23" x14ac:dyDescent="0.3">
      <c r="B32" s="130">
        <v>2</v>
      </c>
      <c r="C32" s="123">
        <v>5.93</v>
      </c>
      <c r="D32" s="123">
        <v>4.51</v>
      </c>
      <c r="E32" s="123">
        <v>4.38</v>
      </c>
      <c r="F32" s="123">
        <v>3.34</v>
      </c>
      <c r="G32" s="123">
        <v>5</v>
      </c>
      <c r="H32" s="123">
        <v>4.0199999999999996</v>
      </c>
      <c r="P32" s="130">
        <v>2</v>
      </c>
      <c r="Q32" s="132">
        <f t="shared" si="2"/>
        <v>106.84674</v>
      </c>
      <c r="R32" s="132">
        <f t="shared" si="2"/>
        <v>81.261179999999996</v>
      </c>
      <c r="S32" s="132">
        <f t="shared" si="2"/>
        <v>78.918840000000003</v>
      </c>
      <c r="T32" s="132">
        <f t="shared" si="2"/>
        <v>60.180120000000002</v>
      </c>
      <c r="U32" s="132">
        <f t="shared" si="2"/>
        <v>90.09</v>
      </c>
      <c r="V32" s="132">
        <f t="shared" si="2"/>
        <v>72.432359999999989</v>
      </c>
    </row>
    <row r="33" spans="2:22" x14ac:dyDescent="0.3">
      <c r="B33" s="119" t="s">
        <v>157</v>
      </c>
      <c r="C33" s="131"/>
      <c r="D33" s="131"/>
      <c r="E33" s="131"/>
      <c r="F33" s="131"/>
      <c r="G33" s="131"/>
      <c r="H33" s="131"/>
      <c r="P33" s="119" t="s">
        <v>154</v>
      </c>
      <c r="Q33" s="131">
        <v>224.2</v>
      </c>
      <c r="R33" s="131">
        <v>170.8</v>
      </c>
      <c r="S33" s="131">
        <v>191</v>
      </c>
      <c r="T33" s="131">
        <v>231.9</v>
      </c>
      <c r="U33" s="131">
        <v>253.7</v>
      </c>
      <c r="V33" s="131">
        <v>180.5</v>
      </c>
    </row>
    <row r="34" spans="2:22" x14ac:dyDescent="0.3">
      <c r="Q34" s="134">
        <f>AVERAGE(Q33:V33)</f>
        <v>208.68333333333331</v>
      </c>
      <c r="R34" s="134">
        <f>STDEV(Q33:V33)</f>
        <v>32.706049389473506</v>
      </c>
      <c r="U34" s="127">
        <f>AVERAGE(Q32:V32)</f>
        <v>81.621539999999996</v>
      </c>
      <c r="V34" s="134">
        <f>STDEV(Q32:V32)</f>
        <v>15.872211547985353</v>
      </c>
    </row>
    <row r="36" spans="2:22" x14ac:dyDescent="0.3">
      <c r="B36" s="645" t="s">
        <v>158</v>
      </c>
      <c r="C36" s="645" t="s">
        <v>179</v>
      </c>
      <c r="D36" s="645"/>
      <c r="E36" s="645"/>
      <c r="F36" s="645"/>
      <c r="G36" s="645"/>
      <c r="H36" s="645"/>
      <c r="P36" s="645" t="s">
        <v>158</v>
      </c>
      <c r="Q36" s="645" t="s">
        <v>166</v>
      </c>
      <c r="R36" s="645"/>
      <c r="S36" s="645"/>
      <c r="T36" s="645"/>
      <c r="U36" s="645"/>
      <c r="V36" s="645"/>
    </row>
    <row r="37" spans="2:22" x14ac:dyDescent="0.3">
      <c r="B37" s="645"/>
      <c r="C37" s="119">
        <v>17</v>
      </c>
      <c r="D37" s="119">
        <v>19</v>
      </c>
      <c r="E37" s="119">
        <v>20</v>
      </c>
      <c r="F37" s="119">
        <v>21</v>
      </c>
      <c r="G37" s="119">
        <v>22</v>
      </c>
      <c r="H37" s="119">
        <v>24</v>
      </c>
      <c r="P37" s="645"/>
      <c r="Q37" s="119">
        <v>17</v>
      </c>
      <c r="R37" s="119">
        <v>19</v>
      </c>
      <c r="S37" s="119">
        <v>20</v>
      </c>
      <c r="T37" s="119">
        <v>21</v>
      </c>
      <c r="U37" s="119">
        <v>22</v>
      </c>
      <c r="V37" s="119">
        <v>24</v>
      </c>
    </row>
    <row r="38" spans="2:22" x14ac:dyDescent="0.3">
      <c r="B38" s="130">
        <v>0</v>
      </c>
      <c r="C38" s="123">
        <v>4.1900000000000004</v>
      </c>
      <c r="D38" s="123">
        <v>4.68</v>
      </c>
      <c r="E38" s="123">
        <v>4.7300000000000004</v>
      </c>
      <c r="F38" s="123">
        <v>4.9000000000000004</v>
      </c>
      <c r="G38" s="123">
        <v>4.67</v>
      </c>
      <c r="H38" s="123">
        <v>4.59</v>
      </c>
      <c r="P38" s="130">
        <v>0</v>
      </c>
      <c r="Q38" s="132">
        <f t="shared" ref="Q38:V43" si="3">C38*18.018</f>
        <v>75.49542000000001</v>
      </c>
      <c r="R38" s="132">
        <f t="shared" si="3"/>
        <v>84.324240000000003</v>
      </c>
      <c r="S38" s="132">
        <f t="shared" si="3"/>
        <v>85.22514000000001</v>
      </c>
      <c r="T38" s="132">
        <f t="shared" si="3"/>
        <v>88.288200000000003</v>
      </c>
      <c r="U38" s="132">
        <f t="shared" si="3"/>
        <v>84.144059999999996</v>
      </c>
      <c r="V38" s="132">
        <f t="shared" si="3"/>
        <v>82.702619999999996</v>
      </c>
    </row>
    <row r="39" spans="2:22" x14ac:dyDescent="0.3">
      <c r="B39" s="130">
        <v>0.25</v>
      </c>
      <c r="C39" s="123">
        <v>4.51</v>
      </c>
      <c r="D39" s="123">
        <v>4.5599999999999996</v>
      </c>
      <c r="E39" s="123">
        <v>8.2799999999999994</v>
      </c>
      <c r="F39" s="123">
        <v>8.1199999999999992</v>
      </c>
      <c r="G39" s="123">
        <v>7.3</v>
      </c>
      <c r="H39" s="123">
        <v>6.22</v>
      </c>
      <c r="P39" s="130">
        <v>0.25</v>
      </c>
      <c r="Q39" s="132">
        <f t="shared" si="3"/>
        <v>81.261179999999996</v>
      </c>
      <c r="R39" s="132">
        <f t="shared" si="3"/>
        <v>82.162080000000003</v>
      </c>
      <c r="S39" s="132">
        <f t="shared" si="3"/>
        <v>149.18904000000001</v>
      </c>
      <c r="T39" s="132">
        <f t="shared" si="3"/>
        <v>146.30616000000001</v>
      </c>
      <c r="U39" s="132">
        <f t="shared" si="3"/>
        <v>131.53139999999999</v>
      </c>
      <c r="V39" s="132">
        <f t="shared" si="3"/>
        <v>112.07196</v>
      </c>
    </row>
    <row r="40" spans="2:22" x14ac:dyDescent="0.3">
      <c r="B40" s="130">
        <v>0.5</v>
      </c>
      <c r="C40" s="123">
        <v>4.93</v>
      </c>
      <c r="D40" s="123">
        <v>5.36</v>
      </c>
      <c r="E40" s="123">
        <v>9.64</v>
      </c>
      <c r="F40" s="123">
        <v>8.66</v>
      </c>
      <c r="G40" s="123">
        <v>7.03</v>
      </c>
      <c r="H40" s="123">
        <v>7.4</v>
      </c>
      <c r="P40" s="130">
        <v>0.5</v>
      </c>
      <c r="Q40" s="132">
        <f t="shared" si="3"/>
        <v>88.828739999999996</v>
      </c>
      <c r="R40" s="132">
        <f t="shared" si="3"/>
        <v>96.576480000000004</v>
      </c>
      <c r="S40" s="132">
        <f t="shared" si="3"/>
        <v>173.69352000000001</v>
      </c>
      <c r="T40" s="132">
        <f t="shared" si="3"/>
        <v>156.03588000000002</v>
      </c>
      <c r="U40" s="132">
        <f t="shared" si="3"/>
        <v>126.66654000000001</v>
      </c>
      <c r="V40" s="132">
        <f t="shared" si="3"/>
        <v>133.33320000000001</v>
      </c>
    </row>
    <row r="41" spans="2:22" x14ac:dyDescent="0.3">
      <c r="B41" s="130">
        <v>1</v>
      </c>
      <c r="C41" s="123">
        <v>7</v>
      </c>
      <c r="D41" s="123">
        <v>4.8600000000000003</v>
      </c>
      <c r="E41" s="123">
        <v>8.43</v>
      </c>
      <c r="F41" s="123">
        <v>6.71</v>
      </c>
      <c r="G41" s="123">
        <v>5.1100000000000003</v>
      </c>
      <c r="H41" s="123">
        <v>7.27</v>
      </c>
      <c r="P41" s="130">
        <v>1</v>
      </c>
      <c r="Q41" s="132">
        <f t="shared" si="3"/>
        <v>126.126</v>
      </c>
      <c r="R41" s="132">
        <f t="shared" si="3"/>
        <v>87.567480000000003</v>
      </c>
      <c r="S41" s="132">
        <f t="shared" si="3"/>
        <v>151.89174</v>
      </c>
      <c r="T41" s="132">
        <f t="shared" si="3"/>
        <v>120.90078</v>
      </c>
      <c r="U41" s="132">
        <f t="shared" si="3"/>
        <v>92.071980000000011</v>
      </c>
      <c r="V41" s="132">
        <f t="shared" si="3"/>
        <v>130.99086</v>
      </c>
    </row>
    <row r="42" spans="2:22" x14ac:dyDescent="0.3">
      <c r="B42" s="130">
        <v>1.5</v>
      </c>
      <c r="C42" s="123">
        <v>4.57</v>
      </c>
      <c r="D42" s="123">
        <v>3.52</v>
      </c>
      <c r="E42" s="123">
        <v>5.72</v>
      </c>
      <c r="F42" s="123">
        <v>4.41</v>
      </c>
      <c r="G42" s="123">
        <v>4.8600000000000003</v>
      </c>
      <c r="H42" s="123">
        <v>5.69</v>
      </c>
      <c r="P42" s="130">
        <v>1.5</v>
      </c>
      <c r="Q42" s="132">
        <f t="shared" si="3"/>
        <v>82.34226000000001</v>
      </c>
      <c r="R42" s="132">
        <f t="shared" si="3"/>
        <v>63.423360000000002</v>
      </c>
      <c r="S42" s="132">
        <f t="shared" si="3"/>
        <v>103.06296</v>
      </c>
      <c r="T42" s="132">
        <f t="shared" si="3"/>
        <v>79.45938000000001</v>
      </c>
      <c r="U42" s="132">
        <f t="shared" si="3"/>
        <v>87.567480000000003</v>
      </c>
      <c r="V42" s="132">
        <f t="shared" si="3"/>
        <v>102.52242000000001</v>
      </c>
    </row>
    <row r="43" spans="2:22" x14ac:dyDescent="0.3">
      <c r="B43" s="130">
        <v>2</v>
      </c>
      <c r="C43" s="123">
        <v>4.33</v>
      </c>
      <c r="D43" s="123">
        <v>4.26</v>
      </c>
      <c r="E43" s="123">
        <v>4.1399999999999997</v>
      </c>
      <c r="F43" s="123">
        <v>4.17</v>
      </c>
      <c r="G43" s="123">
        <v>4.1900000000000004</v>
      </c>
      <c r="H43" s="123">
        <v>5.47</v>
      </c>
      <c r="P43" s="130">
        <v>2</v>
      </c>
      <c r="Q43" s="132">
        <f t="shared" si="3"/>
        <v>78.01794000000001</v>
      </c>
      <c r="R43" s="132">
        <f t="shared" si="3"/>
        <v>76.756680000000003</v>
      </c>
      <c r="S43" s="132">
        <f t="shared" si="3"/>
        <v>74.594520000000003</v>
      </c>
      <c r="T43" s="132">
        <f t="shared" si="3"/>
        <v>75.135059999999996</v>
      </c>
      <c r="U43" s="132">
        <f t="shared" si="3"/>
        <v>75.49542000000001</v>
      </c>
      <c r="V43" s="132">
        <f t="shared" si="3"/>
        <v>98.558459999999997</v>
      </c>
    </row>
    <row r="44" spans="2:22" x14ac:dyDescent="0.3">
      <c r="B44" s="119" t="s">
        <v>159</v>
      </c>
      <c r="C44" s="131"/>
      <c r="D44" s="131"/>
      <c r="E44" s="131"/>
      <c r="F44" s="131"/>
      <c r="G44" s="131"/>
      <c r="H44" s="131"/>
      <c r="P44" s="119" t="s">
        <v>160</v>
      </c>
      <c r="Q44" s="131">
        <v>186.8</v>
      </c>
      <c r="R44" s="131">
        <v>162</v>
      </c>
      <c r="S44" s="131">
        <v>259.2</v>
      </c>
      <c r="T44" s="131">
        <v>225.1</v>
      </c>
      <c r="U44" s="131">
        <v>199.6</v>
      </c>
      <c r="V44" s="131">
        <v>229.8</v>
      </c>
    </row>
    <row r="45" spans="2:22" x14ac:dyDescent="0.3">
      <c r="Q45" s="134">
        <f>AVERAGE(Q44:V44)</f>
        <v>210.41666666666666</v>
      </c>
      <c r="R45" s="134">
        <f>STDEV(Q44:V44)</f>
        <v>34.612276242204409</v>
      </c>
      <c r="U45" s="127">
        <f>AVERAGE(Q43:V43)</f>
        <v>79.759680000000003</v>
      </c>
      <c r="V45" s="134">
        <f>STDEV(Q43:V43)</f>
        <v>9.2918856862705361</v>
      </c>
    </row>
    <row r="47" spans="2:22" x14ac:dyDescent="0.3">
      <c r="B47" s="645" t="s">
        <v>161</v>
      </c>
      <c r="C47" s="645" t="s">
        <v>180</v>
      </c>
      <c r="D47" s="645"/>
      <c r="E47" s="645"/>
      <c r="F47" s="645"/>
      <c r="G47" s="645"/>
      <c r="H47" s="645"/>
      <c r="P47" s="645" t="s">
        <v>161</v>
      </c>
      <c r="Q47" s="645" t="s">
        <v>167</v>
      </c>
      <c r="R47" s="645"/>
      <c r="S47" s="645"/>
      <c r="T47" s="645"/>
      <c r="U47" s="645"/>
      <c r="V47" s="645"/>
    </row>
    <row r="48" spans="2:22" x14ac:dyDescent="0.3">
      <c r="B48" s="645"/>
      <c r="C48" s="119">
        <v>26</v>
      </c>
      <c r="D48" s="119">
        <v>27</v>
      </c>
      <c r="E48" s="119">
        <v>28</v>
      </c>
      <c r="F48" s="119">
        <v>29</v>
      </c>
      <c r="G48" s="119">
        <v>30</v>
      </c>
      <c r="H48" s="119">
        <v>31</v>
      </c>
      <c r="P48" s="645"/>
      <c r="Q48" s="119">
        <v>26</v>
      </c>
      <c r="R48" s="119">
        <v>27</v>
      </c>
      <c r="S48" s="119">
        <v>28</v>
      </c>
      <c r="T48" s="119">
        <v>29</v>
      </c>
      <c r="U48" s="119">
        <v>30</v>
      </c>
      <c r="V48" s="119">
        <v>31</v>
      </c>
    </row>
    <row r="49" spans="2:22" x14ac:dyDescent="0.3">
      <c r="B49" s="130">
        <v>0</v>
      </c>
      <c r="C49" s="123">
        <v>4.6100000000000003</v>
      </c>
      <c r="D49" s="123">
        <v>4.33</v>
      </c>
      <c r="E49" s="123">
        <v>4.3</v>
      </c>
      <c r="F49" s="123">
        <v>4.57</v>
      </c>
      <c r="G49" s="123">
        <v>5.03</v>
      </c>
      <c r="H49" s="123">
        <v>4.42</v>
      </c>
      <c r="P49" s="130">
        <v>0</v>
      </c>
      <c r="Q49" s="132">
        <f t="shared" ref="Q49:V54" si="4">C49*18.018</f>
        <v>83.06298000000001</v>
      </c>
      <c r="R49" s="132">
        <f t="shared" si="4"/>
        <v>78.01794000000001</v>
      </c>
      <c r="S49" s="132">
        <f t="shared" si="4"/>
        <v>77.477400000000003</v>
      </c>
      <c r="T49" s="132">
        <f t="shared" si="4"/>
        <v>82.34226000000001</v>
      </c>
      <c r="U49" s="132">
        <f t="shared" si="4"/>
        <v>90.630540000000011</v>
      </c>
      <c r="V49" s="132">
        <f t="shared" si="4"/>
        <v>79.639560000000003</v>
      </c>
    </row>
    <row r="50" spans="2:22" x14ac:dyDescent="0.3">
      <c r="B50" s="130">
        <v>0.25</v>
      </c>
      <c r="C50" s="123">
        <v>5.24</v>
      </c>
      <c r="D50" s="123">
        <v>6.42</v>
      </c>
      <c r="E50" s="123">
        <v>5.37</v>
      </c>
      <c r="F50" s="123">
        <v>6.46</v>
      </c>
      <c r="G50" s="123">
        <v>5.8</v>
      </c>
      <c r="H50" s="123">
        <v>4.33</v>
      </c>
      <c r="P50" s="130">
        <v>0.25</v>
      </c>
      <c r="Q50" s="132">
        <f t="shared" si="4"/>
        <v>94.414320000000004</v>
      </c>
      <c r="R50" s="132">
        <f t="shared" si="4"/>
        <v>115.67556</v>
      </c>
      <c r="S50" s="132">
        <f t="shared" si="4"/>
        <v>96.756660000000011</v>
      </c>
      <c r="T50" s="132">
        <f t="shared" si="4"/>
        <v>116.39628</v>
      </c>
      <c r="U50" s="132">
        <f t="shared" si="4"/>
        <v>104.5044</v>
      </c>
      <c r="V50" s="132">
        <f t="shared" si="4"/>
        <v>78.01794000000001</v>
      </c>
    </row>
    <row r="51" spans="2:22" x14ac:dyDescent="0.3">
      <c r="B51" s="130">
        <v>0.5</v>
      </c>
      <c r="C51" s="123">
        <v>6.26</v>
      </c>
      <c r="D51" s="123">
        <v>10.14</v>
      </c>
      <c r="E51" s="123">
        <v>5.66</v>
      </c>
      <c r="F51" s="123">
        <v>7.35</v>
      </c>
      <c r="G51" s="123">
        <v>6.93</v>
      </c>
      <c r="H51" s="123">
        <v>5.91</v>
      </c>
      <c r="P51" s="130">
        <v>0.5</v>
      </c>
      <c r="Q51" s="132">
        <f t="shared" si="4"/>
        <v>112.79268</v>
      </c>
      <c r="R51" s="132">
        <f t="shared" si="4"/>
        <v>182.70252000000002</v>
      </c>
      <c r="S51" s="132">
        <f t="shared" si="4"/>
        <v>101.98188</v>
      </c>
      <c r="T51" s="132">
        <f t="shared" si="4"/>
        <v>132.4323</v>
      </c>
      <c r="U51" s="132">
        <f t="shared" si="4"/>
        <v>124.86474</v>
      </c>
      <c r="V51" s="132">
        <f t="shared" si="4"/>
        <v>106.48638000000001</v>
      </c>
    </row>
    <row r="52" spans="2:22" x14ac:dyDescent="0.3">
      <c r="B52" s="130">
        <v>1</v>
      </c>
      <c r="C52" s="123">
        <v>5.68</v>
      </c>
      <c r="D52" s="123">
        <v>9.58</v>
      </c>
      <c r="E52" s="123">
        <v>3.8</v>
      </c>
      <c r="F52" s="123">
        <v>5.14</v>
      </c>
      <c r="G52" s="123">
        <v>7.87</v>
      </c>
      <c r="H52" s="123">
        <v>3.61</v>
      </c>
      <c r="P52" s="130">
        <v>1</v>
      </c>
      <c r="Q52" s="132">
        <f t="shared" si="4"/>
        <v>102.34224</v>
      </c>
      <c r="R52" s="132">
        <f t="shared" si="4"/>
        <v>172.61244000000002</v>
      </c>
      <c r="S52" s="132">
        <f t="shared" si="4"/>
        <v>68.468400000000003</v>
      </c>
      <c r="T52" s="132">
        <f t="shared" si="4"/>
        <v>92.612520000000004</v>
      </c>
      <c r="U52" s="132">
        <f t="shared" si="4"/>
        <v>141.80166</v>
      </c>
      <c r="V52" s="132">
        <f t="shared" si="4"/>
        <v>65.044979999999995</v>
      </c>
    </row>
    <row r="53" spans="2:22" x14ac:dyDescent="0.3">
      <c r="B53" s="130">
        <v>1.5</v>
      </c>
      <c r="C53" s="123">
        <v>4.03</v>
      </c>
      <c r="D53" s="123">
        <v>6.91</v>
      </c>
      <c r="E53" s="123">
        <v>3.78</v>
      </c>
      <c r="F53" s="123">
        <v>4.79</v>
      </c>
      <c r="G53" s="123">
        <v>6.41</v>
      </c>
      <c r="H53" s="123">
        <v>2.83</v>
      </c>
      <c r="P53" s="130">
        <v>1.5</v>
      </c>
      <c r="Q53" s="132">
        <f t="shared" si="4"/>
        <v>72.61254000000001</v>
      </c>
      <c r="R53" s="132">
        <f t="shared" si="4"/>
        <v>124.50438000000001</v>
      </c>
      <c r="S53" s="132">
        <f t="shared" si="4"/>
        <v>68.108040000000003</v>
      </c>
      <c r="T53" s="132">
        <f t="shared" si="4"/>
        <v>86.30622000000001</v>
      </c>
      <c r="U53" s="132">
        <f t="shared" si="4"/>
        <v>115.49538000000001</v>
      </c>
      <c r="V53" s="132">
        <f t="shared" si="4"/>
        <v>50.990940000000002</v>
      </c>
    </row>
    <row r="54" spans="2:22" x14ac:dyDescent="0.3">
      <c r="B54" s="130">
        <v>2</v>
      </c>
      <c r="C54" s="123">
        <v>4.33</v>
      </c>
      <c r="D54" s="123">
        <v>4</v>
      </c>
      <c r="E54" s="123">
        <v>4.3600000000000003</v>
      </c>
      <c r="F54" s="123">
        <v>3.99</v>
      </c>
      <c r="G54" s="123">
        <v>4.9000000000000004</v>
      </c>
      <c r="H54" s="123">
        <v>4.1399999999999997</v>
      </c>
      <c r="P54" s="130">
        <v>2</v>
      </c>
      <c r="Q54" s="132">
        <f t="shared" si="4"/>
        <v>78.01794000000001</v>
      </c>
      <c r="R54" s="132">
        <f t="shared" si="4"/>
        <v>72.072000000000003</v>
      </c>
      <c r="S54" s="132">
        <f t="shared" si="4"/>
        <v>78.558480000000003</v>
      </c>
      <c r="T54" s="132">
        <f t="shared" si="4"/>
        <v>71.89182000000001</v>
      </c>
      <c r="U54" s="132">
        <f t="shared" si="4"/>
        <v>88.288200000000003</v>
      </c>
      <c r="V54" s="132">
        <f t="shared" si="4"/>
        <v>74.594520000000003</v>
      </c>
    </row>
    <row r="55" spans="2:22" x14ac:dyDescent="0.3">
      <c r="B55" s="119" t="s">
        <v>154</v>
      </c>
      <c r="C55" s="131"/>
      <c r="D55" s="131"/>
      <c r="E55" s="131"/>
      <c r="F55" s="131"/>
      <c r="G55" s="131"/>
      <c r="H55" s="131"/>
      <c r="P55" s="119" t="s">
        <v>154</v>
      </c>
      <c r="Q55" s="131">
        <v>183.2</v>
      </c>
      <c r="R55" s="131">
        <v>273.8</v>
      </c>
      <c r="S55" s="131">
        <v>160.1</v>
      </c>
      <c r="T55" s="131">
        <v>196.5</v>
      </c>
      <c r="U55" s="131">
        <v>235</v>
      </c>
      <c r="V55" s="131">
        <v>146</v>
      </c>
    </row>
    <row r="56" spans="2:22" x14ac:dyDescent="0.3">
      <c r="Q56" s="134">
        <f>AVERAGE(Q55:V55)</f>
        <v>199.1</v>
      </c>
      <c r="R56" s="134">
        <f>STDEV(Q55:V55)</f>
        <v>47.893799181104946</v>
      </c>
      <c r="U56" s="127">
        <f>AVERAGE(Q54:V54)</f>
        <v>77.237160000000003</v>
      </c>
      <c r="V56" s="134">
        <f>STDEV(Q54:V54)</f>
        <v>6.1109094698448931</v>
      </c>
    </row>
    <row r="58" spans="2:22" x14ac:dyDescent="0.3">
      <c r="B58" s="645" t="s">
        <v>161</v>
      </c>
      <c r="C58" s="645" t="s">
        <v>181</v>
      </c>
      <c r="D58" s="645"/>
      <c r="E58" s="645"/>
      <c r="F58" s="645"/>
      <c r="G58" s="645"/>
      <c r="H58" s="645"/>
      <c r="P58" s="645" t="s">
        <v>161</v>
      </c>
      <c r="Q58" s="645" t="s">
        <v>168</v>
      </c>
      <c r="R58" s="645"/>
      <c r="S58" s="645"/>
      <c r="T58" s="645"/>
      <c r="U58" s="645"/>
      <c r="V58" s="645"/>
    </row>
    <row r="59" spans="2:22" x14ac:dyDescent="0.3">
      <c r="B59" s="645"/>
      <c r="C59" s="119">
        <v>33</v>
      </c>
      <c r="D59" s="119">
        <v>35</v>
      </c>
      <c r="E59" s="119">
        <v>37</v>
      </c>
      <c r="F59" s="119">
        <v>38</v>
      </c>
      <c r="G59" s="119">
        <v>39</v>
      </c>
      <c r="H59" s="119">
        <v>40</v>
      </c>
      <c r="P59" s="645"/>
      <c r="Q59" s="119">
        <v>33</v>
      </c>
      <c r="R59" s="119">
        <v>35</v>
      </c>
      <c r="S59" s="119">
        <v>37</v>
      </c>
      <c r="T59" s="119">
        <v>38</v>
      </c>
      <c r="U59" s="119">
        <v>39</v>
      </c>
      <c r="V59" s="119">
        <v>40</v>
      </c>
    </row>
    <row r="60" spans="2:22" x14ac:dyDescent="0.3">
      <c r="B60" s="130">
        <v>0</v>
      </c>
      <c r="C60" s="123">
        <v>5.03</v>
      </c>
      <c r="D60" s="123">
        <v>4.75</v>
      </c>
      <c r="E60" s="123">
        <v>4.5199999999999996</v>
      </c>
      <c r="F60" s="123">
        <v>4.7</v>
      </c>
      <c r="G60" s="123">
        <v>4.92</v>
      </c>
      <c r="H60" s="123">
        <v>5.68</v>
      </c>
      <c r="P60" s="130">
        <v>0</v>
      </c>
      <c r="Q60" s="132">
        <f t="shared" ref="Q60:V65" si="5">C60*18.018</f>
        <v>90.630540000000011</v>
      </c>
      <c r="R60" s="132">
        <f t="shared" si="5"/>
        <v>85.585499999999996</v>
      </c>
      <c r="S60" s="132">
        <f t="shared" si="5"/>
        <v>81.441359999999989</v>
      </c>
      <c r="T60" s="132">
        <f t="shared" si="5"/>
        <v>84.684600000000003</v>
      </c>
      <c r="U60" s="132">
        <f t="shared" si="5"/>
        <v>88.648560000000003</v>
      </c>
      <c r="V60" s="132">
        <f t="shared" si="5"/>
        <v>102.34224</v>
      </c>
    </row>
    <row r="61" spans="2:22" x14ac:dyDescent="0.3">
      <c r="B61" s="130">
        <v>0.25</v>
      </c>
      <c r="C61" s="123">
        <v>5.27</v>
      </c>
      <c r="D61" s="123">
        <v>7.23</v>
      </c>
      <c r="E61" s="123">
        <v>5.19</v>
      </c>
      <c r="F61" s="123">
        <v>6.82</v>
      </c>
      <c r="G61" s="123">
        <v>7.23</v>
      </c>
      <c r="H61" s="123">
        <v>5.85</v>
      </c>
      <c r="P61" s="130">
        <v>0.25</v>
      </c>
      <c r="Q61" s="132">
        <f t="shared" si="5"/>
        <v>94.954859999999996</v>
      </c>
      <c r="R61" s="132">
        <f t="shared" si="5"/>
        <v>130.27014000000003</v>
      </c>
      <c r="S61" s="132">
        <f t="shared" si="5"/>
        <v>93.513420000000011</v>
      </c>
      <c r="T61" s="132">
        <f t="shared" si="5"/>
        <v>122.88276</v>
      </c>
      <c r="U61" s="132">
        <f t="shared" si="5"/>
        <v>130.27014000000003</v>
      </c>
      <c r="V61" s="132">
        <f t="shared" si="5"/>
        <v>105.4053</v>
      </c>
    </row>
    <row r="62" spans="2:22" x14ac:dyDescent="0.3">
      <c r="B62" s="130">
        <v>0.5</v>
      </c>
      <c r="C62" s="123">
        <v>6.08</v>
      </c>
      <c r="D62" s="123">
        <v>7.37</v>
      </c>
      <c r="E62" s="123">
        <v>7.89</v>
      </c>
      <c r="F62" s="123">
        <v>9.11</v>
      </c>
      <c r="G62" s="123">
        <v>7.29</v>
      </c>
      <c r="H62" s="123">
        <v>6.69</v>
      </c>
      <c r="P62" s="130">
        <v>0.5</v>
      </c>
      <c r="Q62" s="132">
        <f t="shared" si="5"/>
        <v>109.54944</v>
      </c>
      <c r="R62" s="132">
        <f t="shared" si="5"/>
        <v>132.79266000000001</v>
      </c>
      <c r="S62" s="132">
        <f t="shared" si="5"/>
        <v>142.16202000000001</v>
      </c>
      <c r="T62" s="132">
        <f t="shared" si="5"/>
        <v>164.14398</v>
      </c>
      <c r="U62" s="132">
        <f t="shared" si="5"/>
        <v>131.35122000000001</v>
      </c>
      <c r="V62" s="132">
        <f t="shared" si="5"/>
        <v>120.54042000000001</v>
      </c>
    </row>
    <row r="63" spans="2:22" x14ac:dyDescent="0.3">
      <c r="B63" s="130">
        <v>1</v>
      </c>
      <c r="C63" s="123">
        <v>5.0999999999999996</v>
      </c>
      <c r="D63" s="123">
        <v>6.46</v>
      </c>
      <c r="E63" s="123">
        <v>3.29</v>
      </c>
      <c r="F63" s="123">
        <v>7.37</v>
      </c>
      <c r="G63" s="123">
        <v>4.1100000000000003</v>
      </c>
      <c r="H63" s="123">
        <v>7.01</v>
      </c>
      <c r="P63" s="130">
        <v>1</v>
      </c>
      <c r="Q63" s="132">
        <f t="shared" si="5"/>
        <v>91.891800000000003</v>
      </c>
      <c r="R63" s="132">
        <f t="shared" si="5"/>
        <v>116.39628</v>
      </c>
      <c r="S63" s="132">
        <f t="shared" si="5"/>
        <v>59.279220000000002</v>
      </c>
      <c r="T63" s="132">
        <f t="shared" si="5"/>
        <v>132.79266000000001</v>
      </c>
      <c r="U63" s="132">
        <f t="shared" si="5"/>
        <v>74.05398000000001</v>
      </c>
      <c r="V63" s="132">
        <f t="shared" si="5"/>
        <v>126.30618</v>
      </c>
    </row>
    <row r="64" spans="2:22" x14ac:dyDescent="0.3">
      <c r="B64" s="130">
        <v>1.5</v>
      </c>
      <c r="C64" s="123">
        <v>4.0599999999999996</v>
      </c>
      <c r="D64" s="123">
        <v>5.59</v>
      </c>
      <c r="E64" s="123">
        <v>5.16</v>
      </c>
      <c r="F64" s="123">
        <v>5.72</v>
      </c>
      <c r="G64" s="123">
        <v>2.71</v>
      </c>
      <c r="H64" s="123">
        <v>6.57</v>
      </c>
      <c r="P64" s="130">
        <v>1.5</v>
      </c>
      <c r="Q64" s="132">
        <f t="shared" si="5"/>
        <v>73.153080000000003</v>
      </c>
      <c r="R64" s="132">
        <f t="shared" si="5"/>
        <v>100.72062</v>
      </c>
      <c r="S64" s="132">
        <f t="shared" si="5"/>
        <v>92.972880000000004</v>
      </c>
      <c r="T64" s="132">
        <f t="shared" si="5"/>
        <v>103.06296</v>
      </c>
      <c r="U64" s="132">
        <f t="shared" si="5"/>
        <v>48.828780000000002</v>
      </c>
      <c r="V64" s="132">
        <f t="shared" si="5"/>
        <v>118.37826000000001</v>
      </c>
    </row>
    <row r="65" spans="2:22" x14ac:dyDescent="0.3">
      <c r="B65" s="130">
        <v>2</v>
      </c>
      <c r="C65" s="123">
        <v>5.16</v>
      </c>
      <c r="D65" s="123">
        <v>5.4</v>
      </c>
      <c r="E65" s="123">
        <v>5.73</v>
      </c>
      <c r="F65" s="123">
        <v>5.47</v>
      </c>
      <c r="G65" s="123">
        <v>5.34</v>
      </c>
      <c r="H65" s="123">
        <v>5.57</v>
      </c>
      <c r="P65" s="130">
        <v>2</v>
      </c>
      <c r="Q65" s="132">
        <f t="shared" si="5"/>
        <v>92.972880000000004</v>
      </c>
      <c r="R65" s="132">
        <f t="shared" si="5"/>
        <v>97.297200000000004</v>
      </c>
      <c r="S65" s="132">
        <f t="shared" si="5"/>
        <v>103.24314000000001</v>
      </c>
      <c r="T65" s="132">
        <f t="shared" si="5"/>
        <v>98.558459999999997</v>
      </c>
      <c r="U65" s="132">
        <f t="shared" si="5"/>
        <v>96.216120000000004</v>
      </c>
      <c r="V65" s="132">
        <f t="shared" si="5"/>
        <v>100.36026000000001</v>
      </c>
    </row>
    <row r="66" spans="2:22" x14ac:dyDescent="0.3">
      <c r="B66" s="119" t="s">
        <v>154</v>
      </c>
      <c r="C66" s="131"/>
      <c r="D66" s="131"/>
      <c r="E66" s="131"/>
      <c r="F66" s="131"/>
      <c r="G66" s="131"/>
      <c r="H66" s="131"/>
      <c r="P66" s="119" t="s">
        <v>162</v>
      </c>
      <c r="Q66" s="131">
        <v>181.9</v>
      </c>
      <c r="R66" s="131">
        <v>226</v>
      </c>
      <c r="S66" s="131">
        <v>188.8</v>
      </c>
      <c r="T66" s="131">
        <v>245.5</v>
      </c>
      <c r="U66" s="131">
        <v>178.4</v>
      </c>
      <c r="V66" s="131">
        <v>231.8</v>
      </c>
    </row>
    <row r="67" spans="2:22" x14ac:dyDescent="0.3">
      <c r="Q67" s="134">
        <f>AVERAGE(Q66:V66)</f>
        <v>208.73333333333335</v>
      </c>
      <c r="R67" s="134">
        <f>STDEV(Q66:V66)</f>
        <v>29.049865174672565</v>
      </c>
      <c r="U67" s="127">
        <f>AVERAGE(Q65:V65)</f>
        <v>98.108009999999993</v>
      </c>
      <c r="V67" s="134">
        <f>STDEV(Q65:V65)</f>
        <v>3.5284930530468701</v>
      </c>
    </row>
    <row r="69" spans="2:22" x14ac:dyDescent="0.3">
      <c r="B69" s="645" t="s">
        <v>161</v>
      </c>
      <c r="C69" s="645" t="s">
        <v>182</v>
      </c>
      <c r="D69" s="645"/>
      <c r="E69" s="645"/>
      <c r="F69" s="645"/>
      <c r="G69" s="645"/>
      <c r="H69" s="645"/>
      <c r="P69" s="645" t="s">
        <v>161</v>
      </c>
      <c r="Q69" s="645" t="s">
        <v>169</v>
      </c>
      <c r="R69" s="645"/>
      <c r="S69" s="645"/>
      <c r="T69" s="645"/>
      <c r="U69" s="645"/>
      <c r="V69" s="645"/>
    </row>
    <row r="70" spans="2:22" x14ac:dyDescent="0.3">
      <c r="B70" s="645"/>
      <c r="C70" s="119">
        <v>42</v>
      </c>
      <c r="D70" s="119">
        <v>44</v>
      </c>
      <c r="E70" s="119">
        <v>45</v>
      </c>
      <c r="F70" s="119">
        <v>46</v>
      </c>
      <c r="G70" s="119">
        <v>47</v>
      </c>
      <c r="H70" s="119">
        <v>48</v>
      </c>
      <c r="P70" s="645"/>
      <c r="Q70" s="119">
        <v>42</v>
      </c>
      <c r="R70" s="119">
        <v>44</v>
      </c>
      <c r="S70" s="119">
        <v>45</v>
      </c>
      <c r="T70" s="119">
        <v>46</v>
      </c>
      <c r="U70" s="119">
        <v>47</v>
      </c>
      <c r="V70" s="119">
        <v>48</v>
      </c>
    </row>
    <row r="71" spans="2:22" x14ac:dyDescent="0.3">
      <c r="B71" s="130">
        <v>0</v>
      </c>
      <c r="C71" s="123">
        <v>4.9000000000000004</v>
      </c>
      <c r="D71" s="123">
        <v>5.22</v>
      </c>
      <c r="E71" s="123">
        <v>4.0999999999999996</v>
      </c>
      <c r="F71" s="123">
        <v>4.53</v>
      </c>
      <c r="G71" s="123">
        <v>4.72</v>
      </c>
      <c r="H71" s="123">
        <v>4.68</v>
      </c>
      <c r="P71" s="130">
        <v>0</v>
      </c>
      <c r="Q71" s="132">
        <f t="shared" ref="Q71:V76" si="6">C71*18.018</f>
        <v>88.288200000000003</v>
      </c>
      <c r="R71" s="132">
        <f t="shared" si="6"/>
        <v>94.053960000000004</v>
      </c>
      <c r="S71" s="132">
        <f t="shared" si="6"/>
        <v>73.873800000000003</v>
      </c>
      <c r="T71" s="132">
        <f t="shared" si="6"/>
        <v>81.62154000000001</v>
      </c>
      <c r="U71" s="132">
        <f t="shared" si="6"/>
        <v>85.044960000000003</v>
      </c>
      <c r="V71" s="132">
        <f t="shared" si="6"/>
        <v>84.324240000000003</v>
      </c>
    </row>
    <row r="72" spans="2:22" x14ac:dyDescent="0.3">
      <c r="B72" s="130">
        <v>0.25</v>
      </c>
      <c r="C72" s="123">
        <v>5.99</v>
      </c>
      <c r="D72" s="123">
        <v>5.6</v>
      </c>
      <c r="E72" s="123">
        <v>5.19</v>
      </c>
      <c r="F72" s="123">
        <v>6.36</v>
      </c>
      <c r="G72" s="123">
        <v>5.39</v>
      </c>
      <c r="H72" s="123">
        <v>6.06</v>
      </c>
      <c r="P72" s="130">
        <v>0.25</v>
      </c>
      <c r="Q72" s="132">
        <f t="shared" si="6"/>
        <v>107.92782000000001</v>
      </c>
      <c r="R72" s="132">
        <f t="shared" si="6"/>
        <v>100.9008</v>
      </c>
      <c r="S72" s="132">
        <f t="shared" si="6"/>
        <v>93.513420000000011</v>
      </c>
      <c r="T72" s="132">
        <f t="shared" si="6"/>
        <v>114.59448</v>
      </c>
      <c r="U72" s="132">
        <f t="shared" si="6"/>
        <v>97.117019999999997</v>
      </c>
      <c r="V72" s="132">
        <f t="shared" si="6"/>
        <v>109.18908</v>
      </c>
    </row>
    <row r="73" spans="2:22" x14ac:dyDescent="0.3">
      <c r="B73" s="130">
        <v>0.5</v>
      </c>
      <c r="C73" s="123">
        <v>7.52</v>
      </c>
      <c r="D73" s="123">
        <v>5.69</v>
      </c>
      <c r="E73" s="123">
        <v>6.96</v>
      </c>
      <c r="F73" s="123">
        <v>9.8000000000000007</v>
      </c>
      <c r="G73" s="123">
        <v>5.66</v>
      </c>
      <c r="H73" s="123">
        <v>6.27</v>
      </c>
      <c r="P73" s="130">
        <v>0.5</v>
      </c>
      <c r="Q73" s="132">
        <f t="shared" si="6"/>
        <v>135.49536000000001</v>
      </c>
      <c r="R73" s="132">
        <f t="shared" si="6"/>
        <v>102.52242000000001</v>
      </c>
      <c r="S73" s="132">
        <f t="shared" si="6"/>
        <v>125.40528</v>
      </c>
      <c r="T73" s="132">
        <f t="shared" si="6"/>
        <v>176.57640000000001</v>
      </c>
      <c r="U73" s="132">
        <f t="shared" si="6"/>
        <v>101.98188</v>
      </c>
      <c r="V73" s="132">
        <f t="shared" si="6"/>
        <v>112.97286</v>
      </c>
    </row>
    <row r="74" spans="2:22" x14ac:dyDescent="0.3">
      <c r="B74" s="130">
        <v>1</v>
      </c>
      <c r="C74" s="123">
        <v>5.45</v>
      </c>
      <c r="D74" s="123">
        <v>4.42</v>
      </c>
      <c r="E74" s="123">
        <v>6.29</v>
      </c>
      <c r="F74" s="123">
        <v>8.75</v>
      </c>
      <c r="G74" s="123">
        <v>4.1900000000000004</v>
      </c>
      <c r="H74" s="123">
        <v>3.61</v>
      </c>
      <c r="P74" s="130">
        <v>1</v>
      </c>
      <c r="Q74" s="132">
        <f t="shared" si="6"/>
        <v>98.198100000000011</v>
      </c>
      <c r="R74" s="132">
        <f t="shared" si="6"/>
        <v>79.639560000000003</v>
      </c>
      <c r="S74" s="132">
        <f t="shared" si="6"/>
        <v>113.33322000000001</v>
      </c>
      <c r="T74" s="132">
        <f t="shared" si="6"/>
        <v>157.6575</v>
      </c>
      <c r="U74" s="132">
        <f t="shared" si="6"/>
        <v>75.49542000000001</v>
      </c>
      <c r="V74" s="132">
        <f t="shared" si="6"/>
        <v>65.044979999999995</v>
      </c>
    </row>
    <row r="75" spans="2:22" x14ac:dyDescent="0.3">
      <c r="B75" s="130">
        <v>1.5</v>
      </c>
      <c r="C75" s="123">
        <v>4.13</v>
      </c>
      <c r="D75" s="123">
        <v>5.44</v>
      </c>
      <c r="E75" s="123">
        <v>4.87</v>
      </c>
      <c r="F75" s="123">
        <v>6.75</v>
      </c>
      <c r="G75" s="123">
        <v>3.54</v>
      </c>
      <c r="H75" s="123">
        <v>4.71</v>
      </c>
      <c r="P75" s="130">
        <v>1.5</v>
      </c>
      <c r="Q75" s="132">
        <f t="shared" si="6"/>
        <v>74.414339999999996</v>
      </c>
      <c r="R75" s="132">
        <f t="shared" si="6"/>
        <v>98.017920000000004</v>
      </c>
      <c r="S75" s="132">
        <f t="shared" si="6"/>
        <v>87.74766000000001</v>
      </c>
      <c r="T75" s="132">
        <f t="shared" si="6"/>
        <v>121.6215</v>
      </c>
      <c r="U75" s="132">
        <f t="shared" si="6"/>
        <v>63.783720000000002</v>
      </c>
      <c r="V75" s="132">
        <f t="shared" si="6"/>
        <v>84.864779999999996</v>
      </c>
    </row>
    <row r="76" spans="2:22" x14ac:dyDescent="0.3">
      <c r="B76" s="130">
        <v>2</v>
      </c>
      <c r="C76" s="123">
        <v>4.29</v>
      </c>
      <c r="D76" s="123">
        <v>5.63</v>
      </c>
      <c r="E76" s="123">
        <v>4.42</v>
      </c>
      <c r="F76" s="123">
        <v>3.59</v>
      </c>
      <c r="G76" s="123">
        <v>3.62</v>
      </c>
      <c r="H76" s="123">
        <v>3.48</v>
      </c>
      <c r="P76" s="130">
        <v>2</v>
      </c>
      <c r="Q76" s="132">
        <f t="shared" si="6"/>
        <v>77.29722000000001</v>
      </c>
      <c r="R76" s="132">
        <f t="shared" si="6"/>
        <v>101.44134</v>
      </c>
      <c r="S76" s="132">
        <f t="shared" si="6"/>
        <v>79.639560000000003</v>
      </c>
      <c r="T76" s="132">
        <f t="shared" si="6"/>
        <v>64.684619999999995</v>
      </c>
      <c r="U76" s="132">
        <f t="shared" si="6"/>
        <v>65.225160000000002</v>
      </c>
      <c r="V76" s="132">
        <f t="shared" si="6"/>
        <v>62.702640000000002</v>
      </c>
    </row>
    <row r="77" spans="2:22" x14ac:dyDescent="0.3">
      <c r="B77" s="119" t="s">
        <v>162</v>
      </c>
      <c r="C77" s="131"/>
      <c r="D77" s="131"/>
      <c r="E77" s="131"/>
      <c r="F77" s="131"/>
      <c r="G77" s="131"/>
      <c r="H77" s="131"/>
      <c r="P77" s="119" t="s">
        <v>154</v>
      </c>
      <c r="Q77" s="131">
        <v>194.5</v>
      </c>
      <c r="R77" s="131">
        <v>189.6</v>
      </c>
      <c r="S77" s="131">
        <v>200</v>
      </c>
      <c r="T77" s="131">
        <v>260.89999999999998</v>
      </c>
      <c r="U77" s="131">
        <v>159.1</v>
      </c>
      <c r="V77" s="131">
        <v>170.8</v>
      </c>
    </row>
    <row r="78" spans="2:22" x14ac:dyDescent="0.3">
      <c r="Q78" s="134">
        <f>AVERAGE(Q77:V77)</f>
        <v>195.81666666666669</v>
      </c>
      <c r="R78" s="134">
        <f>STDEV(Q77:V77)</f>
        <v>35.405277384404933</v>
      </c>
      <c r="U78" s="127">
        <f>AVERAGE(Q76:V76)</f>
        <v>75.165090000000006</v>
      </c>
      <c r="V78" s="134">
        <f>STDEV(Q76:V76)</f>
        <v>14.689882872294124</v>
      </c>
    </row>
    <row r="79" spans="2:22" ht="16.5" customHeight="1" x14ac:dyDescent="0.3">
      <c r="B79" s="649" t="s">
        <v>174</v>
      </c>
      <c r="C79" s="652" t="s">
        <v>175</v>
      </c>
      <c r="D79" s="651" t="s">
        <v>176</v>
      </c>
      <c r="E79" s="650" t="s">
        <v>183</v>
      </c>
      <c r="F79" s="650"/>
      <c r="G79" s="650" t="s">
        <v>184</v>
      </c>
      <c r="H79" s="650"/>
    </row>
    <row r="80" spans="2:22" x14ac:dyDescent="0.3">
      <c r="B80" s="649"/>
      <c r="C80" s="652"/>
      <c r="D80" s="651"/>
      <c r="E80" s="145" t="s">
        <v>170</v>
      </c>
      <c r="F80" s="146" t="s">
        <v>171</v>
      </c>
      <c r="G80" s="145" t="s">
        <v>170</v>
      </c>
      <c r="H80" s="146" t="s">
        <v>171</v>
      </c>
    </row>
    <row r="81" spans="2:8" x14ac:dyDescent="0.3">
      <c r="B81" s="143">
        <v>0</v>
      </c>
      <c r="C81" s="121">
        <v>73.2</v>
      </c>
      <c r="D81" s="147">
        <f>B81*C81</f>
        <v>0</v>
      </c>
      <c r="E81" s="144">
        <v>248.88333333333333</v>
      </c>
      <c r="F81" s="144">
        <v>70.290537748474364</v>
      </c>
      <c r="G81" s="144">
        <v>89.894805000000005</v>
      </c>
      <c r="H81" s="144">
        <v>20.150077108723472</v>
      </c>
    </row>
    <row r="82" spans="2:8" x14ac:dyDescent="0.3">
      <c r="B82" s="143">
        <v>0.01</v>
      </c>
      <c r="C82" s="121">
        <v>74.400000000000006</v>
      </c>
      <c r="D82" s="147">
        <f t="shared" ref="D82:D87" si="7">B82*C82</f>
        <v>0.74400000000000011</v>
      </c>
      <c r="E82" s="142">
        <v>200.56666666666669</v>
      </c>
      <c r="F82" s="144">
        <v>16.921426259824155</v>
      </c>
      <c r="G82" s="144">
        <v>81.02094000000001</v>
      </c>
      <c r="H82" s="144">
        <v>15.029071470384279</v>
      </c>
    </row>
    <row r="83" spans="2:8" x14ac:dyDescent="0.3">
      <c r="B83" s="143">
        <v>0.02</v>
      </c>
      <c r="C83" s="121">
        <v>77.3</v>
      </c>
      <c r="D83" s="147">
        <f t="shared" si="7"/>
        <v>1.546</v>
      </c>
      <c r="E83" s="142">
        <v>208.68333333333331</v>
      </c>
      <c r="F83" s="144">
        <v>32.706049389473506</v>
      </c>
      <c r="G83" s="144">
        <v>81.621539999999996</v>
      </c>
      <c r="H83" s="144">
        <v>15.872211547985353</v>
      </c>
    </row>
    <row r="84" spans="2:8" x14ac:dyDescent="0.3">
      <c r="B84" s="143">
        <v>0.04</v>
      </c>
      <c r="C84" s="121">
        <v>87.1</v>
      </c>
      <c r="D84" s="147">
        <f t="shared" si="7"/>
        <v>3.484</v>
      </c>
      <c r="E84" s="142">
        <v>210.41666666666666</v>
      </c>
      <c r="F84" s="144">
        <v>34.612276242204409</v>
      </c>
      <c r="G84" s="144">
        <v>79.759680000000003</v>
      </c>
      <c r="H84" s="144">
        <v>9.2918856862705361</v>
      </c>
    </row>
    <row r="85" spans="2:8" x14ac:dyDescent="0.3">
      <c r="B85" s="143">
        <v>0.08</v>
      </c>
      <c r="C85" s="121">
        <v>78.900000000000006</v>
      </c>
      <c r="D85" s="147">
        <f t="shared" si="7"/>
        <v>6.3120000000000003</v>
      </c>
      <c r="E85" s="142">
        <v>199.1</v>
      </c>
      <c r="F85" s="144">
        <v>47.893799181104946</v>
      </c>
      <c r="G85" s="144">
        <v>77.237160000000003</v>
      </c>
      <c r="H85" s="144">
        <v>6.1109094698448931</v>
      </c>
    </row>
    <row r="86" spans="2:8" x14ac:dyDescent="0.3">
      <c r="B86" s="143">
        <v>0.16</v>
      </c>
      <c r="C86" s="121">
        <v>75.3</v>
      </c>
      <c r="D86" s="147">
        <f t="shared" si="7"/>
        <v>12.048</v>
      </c>
      <c r="E86" s="144">
        <v>208.73333333333335</v>
      </c>
      <c r="F86" s="144">
        <v>29.049865174672565</v>
      </c>
      <c r="G86" s="144">
        <v>98.108009999999993</v>
      </c>
      <c r="H86" s="144">
        <v>3.5284930530468701</v>
      </c>
    </row>
    <row r="87" spans="2:8" x14ac:dyDescent="0.3">
      <c r="B87" s="143">
        <v>0.24</v>
      </c>
      <c r="C87" s="121">
        <v>83.3</v>
      </c>
      <c r="D87" s="147">
        <f t="shared" si="7"/>
        <v>19.991999999999997</v>
      </c>
      <c r="E87" s="144">
        <v>195.81666666666669</v>
      </c>
      <c r="F87" s="144">
        <v>35.405277384404933</v>
      </c>
      <c r="G87" s="144">
        <v>75.165090000000006</v>
      </c>
      <c r="H87" s="144">
        <v>14.689882872294124</v>
      </c>
    </row>
    <row r="90" spans="2:8" x14ac:dyDescent="0.3">
      <c r="E90" s="133"/>
    </row>
  </sheetData>
  <mergeCells count="33">
    <mergeCell ref="B79:B80"/>
    <mergeCell ref="P47:P48"/>
    <mergeCell ref="Q47:V47"/>
    <mergeCell ref="P58:P59"/>
    <mergeCell ref="Q58:V58"/>
    <mergeCell ref="P69:P70"/>
    <mergeCell ref="Q69:V69"/>
    <mergeCell ref="B58:B59"/>
    <mergeCell ref="C58:H58"/>
    <mergeCell ref="B69:B70"/>
    <mergeCell ref="C69:H69"/>
    <mergeCell ref="G79:H79"/>
    <mergeCell ref="E79:F79"/>
    <mergeCell ref="D79:D80"/>
    <mergeCell ref="C79:C80"/>
    <mergeCell ref="B47:B48"/>
    <mergeCell ref="C47:H47"/>
    <mergeCell ref="Q4:AB4"/>
    <mergeCell ref="P14:P15"/>
    <mergeCell ref="Q14:V14"/>
    <mergeCell ref="P25:P26"/>
    <mergeCell ref="Q25:V25"/>
    <mergeCell ref="P4:P5"/>
    <mergeCell ref="P36:P37"/>
    <mergeCell ref="Q36:V36"/>
    <mergeCell ref="B36:B37"/>
    <mergeCell ref="C36:H36"/>
    <mergeCell ref="B4:B5"/>
    <mergeCell ref="C4:N4"/>
    <mergeCell ref="B14:B15"/>
    <mergeCell ref="C14:H14"/>
    <mergeCell ref="B25:B26"/>
    <mergeCell ref="C25:H2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PG-102 HbA1c_분석 Data_결과</vt:lpstr>
      <vt:lpstr>PG-102 FPG_Insuline_분석 GI ratio</vt:lpstr>
      <vt:lpstr>PG-102 FPG_Insuline_분석 data_결과</vt:lpstr>
      <vt:lpstr>PG-102 FPG_Insuline_data</vt:lpstr>
      <vt:lpstr>경쟁약물, PG-102 OGTT data</vt:lpstr>
      <vt:lpstr>PG-102 (SAD) raw data</vt:lpstr>
      <vt:lpstr>PG-102 (MAD) raw data</vt:lpstr>
      <vt:lpstr>CSPC raw data (계산값)</vt:lpstr>
      <vt:lpstr>GX-G6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 Ko</dc:creator>
  <cp:lastModifiedBy>Kyunghwa Son</cp:lastModifiedBy>
  <dcterms:created xsi:type="dcterms:W3CDTF">2024-07-04T05:40:01Z</dcterms:created>
  <dcterms:modified xsi:type="dcterms:W3CDTF">2024-09-26T00:17:01Z</dcterms:modified>
</cp:coreProperties>
</file>