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 tabRatio="848" activeTab="4"/>
  </bookViews>
  <sheets>
    <sheet name="Suivi GASOIL" sheetId="17" r:id="rId1"/>
    <sheet name="Suivi GASOIL 50" sheetId="18" r:id="rId2"/>
    <sheet name="Suivi ESSENCE" sheetId="19" r:id="rId3"/>
    <sheet name="Suivi ZIED" sheetId="21" r:id="rId4"/>
    <sheet name="prix carburant" sheetId="23" r:id="rId5"/>
  </sheets>
  <definedNames>
    <definedName name="_xlnm.Print_Area" localSheetId="2">'Suivi ESSENCE'!$A$1:$BY$51</definedName>
    <definedName name="_xlnm.Print_Area" localSheetId="0">'Suivi GASOIL'!$A$1:$BY$47</definedName>
    <definedName name="_xlnm.Print_Area" localSheetId="1">'Suivi GASOIL 50'!$A$1:$BY$51</definedName>
    <definedName name="_xlnm.Print_Area" localSheetId="3">'Suivi ZIED'!$A$1:$BP$37</definedName>
  </definedNames>
  <calcPr calcId="124519"/>
</workbook>
</file>

<file path=xl/calcChain.xml><?xml version="1.0" encoding="utf-8"?>
<calcChain xmlns="http://schemas.openxmlformats.org/spreadsheetml/2006/main">
  <c r="BV26" i="17"/>
  <c r="BR32" i="19"/>
  <c r="BS32"/>
  <c r="BT32"/>
  <c r="BU32"/>
  <c r="BV32"/>
  <c r="BW32"/>
  <c r="BX32"/>
  <c r="BH31" i="18"/>
  <c r="AS9" i="21" l="1"/>
  <c r="AT9"/>
  <c r="BY26" i="19"/>
  <c r="BI31" i="18"/>
  <c r="AT31"/>
  <c r="AE31"/>
  <c r="BA17" i="17"/>
  <c r="BG32" i="18"/>
  <c r="AQ34" l="1"/>
  <c r="AI34"/>
  <c r="AJ34"/>
  <c r="AK34"/>
  <c r="AL34"/>
  <c r="AM34"/>
  <c r="AN34"/>
  <c r="AO34"/>
  <c r="AP34"/>
  <c r="AR34"/>
  <c r="AS34"/>
  <c r="AH34"/>
  <c r="T34"/>
  <c r="U34"/>
  <c r="V34"/>
  <c r="W34"/>
  <c r="X34"/>
  <c r="Y34"/>
  <c r="Z34"/>
  <c r="AA34"/>
  <c r="AB34"/>
  <c r="AC34"/>
  <c r="AD34"/>
  <c r="S34"/>
  <c r="E34"/>
  <c r="F34"/>
  <c r="G34"/>
  <c r="H34"/>
  <c r="I34"/>
  <c r="J34"/>
  <c r="K34"/>
  <c r="L34"/>
  <c r="M34"/>
  <c r="N34"/>
  <c r="O34"/>
  <c r="P34"/>
  <c r="D34"/>
  <c r="BF32"/>
  <c r="BH32"/>
  <c r="BE32"/>
  <c r="BD32"/>
  <c r="BC32"/>
  <c r="BB32"/>
  <c r="BA32"/>
  <c r="AZ32"/>
  <c r="AY32"/>
  <c r="AX32"/>
  <c r="AW32"/>
  <c r="AT32"/>
  <c r="AE32"/>
  <c r="BU24"/>
  <c r="AW29"/>
  <c r="AX29"/>
  <c r="AY29"/>
  <c r="AZ29"/>
  <c r="BA29"/>
  <c r="BB29"/>
  <c r="BC29"/>
  <c r="BD29"/>
  <c r="BE29"/>
  <c r="BF29"/>
  <c r="BG29"/>
  <c r="BH29"/>
  <c r="AW30"/>
  <c r="AX30"/>
  <c r="AY30"/>
  <c r="AZ30"/>
  <c r="BA30"/>
  <c r="BB30"/>
  <c r="BC30"/>
  <c r="BD30"/>
  <c r="BE30"/>
  <c r="BF30"/>
  <c r="BG30"/>
  <c r="BH30"/>
  <c r="AT29"/>
  <c r="AT30"/>
  <c r="AE29"/>
  <c r="AE30"/>
  <c r="BI30" l="1"/>
  <c r="BI32"/>
  <c r="BV24"/>
  <c r="BI29"/>
  <c r="BE23"/>
  <c r="BE17"/>
  <c r="BD17"/>
  <c r="BC17"/>
  <c r="BB17"/>
  <c r="BF33" i="21"/>
  <c r="AO9"/>
  <c r="AA11"/>
  <c r="BC12" i="19" l="1"/>
  <c r="L17"/>
  <c r="BE45" i="17" l="1"/>
  <c r="BD45"/>
  <c r="BS24" i="18"/>
  <c r="BS42" s="1"/>
  <c r="BE28" i="21" l="1"/>
  <c r="BE33" s="1"/>
  <c r="F11"/>
  <c r="G11"/>
  <c r="H11"/>
  <c r="I11"/>
  <c r="J11"/>
  <c r="T11"/>
  <c r="U11"/>
  <c r="V11"/>
  <c r="W11"/>
  <c r="X11"/>
  <c r="Y11"/>
  <c r="Z11"/>
  <c r="S11"/>
  <c r="BS42" i="19"/>
  <c r="BS47" s="1"/>
  <c r="BC9" i="18"/>
  <c r="BC10"/>
  <c r="BC11"/>
  <c r="BC12"/>
  <c r="BC13"/>
  <c r="BC14"/>
  <c r="BC15"/>
  <c r="BC16"/>
  <c r="BC18"/>
  <c r="BC19"/>
  <c r="BC20"/>
  <c r="BC21"/>
  <c r="BC22"/>
  <c r="BC23"/>
  <c r="BC24"/>
  <c r="BC25"/>
  <c r="BC26"/>
  <c r="BC27"/>
  <c r="BC28"/>
  <c r="BC9" i="17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B44"/>
  <c r="BN32" i="19"/>
  <c r="BN42" s="1"/>
  <c r="BO32"/>
  <c r="BO42" s="1"/>
  <c r="BP32"/>
  <c r="BP42" s="1"/>
  <c r="BQ32"/>
  <c r="BQ42" s="1"/>
  <c r="BR42"/>
  <c r="BM32"/>
  <c r="V17"/>
  <c r="BC34" i="18" l="1"/>
  <c r="AL47" i="17"/>
  <c r="AK47"/>
  <c r="V47"/>
  <c r="BB45"/>
  <c r="BA31"/>
  <c r="BP26" l="1"/>
  <c r="BP36" s="1"/>
  <c r="BA45" l="1"/>
  <c r="AZ45"/>
  <c r="AY45"/>
  <c r="BH28" i="18"/>
  <c r="BG28"/>
  <c r="BF28"/>
  <c r="BE28"/>
  <c r="BD28"/>
  <c r="BB28"/>
  <c r="BA28"/>
  <c r="AZ28"/>
  <c r="AY28"/>
  <c r="AX28"/>
  <c r="AW28"/>
  <c r="AT28"/>
  <c r="AE28"/>
  <c r="AX45" i="17"/>
  <c r="BE20"/>
  <c r="AI47"/>
  <c r="AJ47"/>
  <c r="AM47"/>
  <c r="AN47"/>
  <c r="AO47"/>
  <c r="AP47"/>
  <c r="AQ47"/>
  <c r="AR47"/>
  <c r="AS47"/>
  <c r="AH47"/>
  <c r="T47"/>
  <c r="U47"/>
  <c r="BO26" s="1"/>
  <c r="BO36" s="1"/>
  <c r="W47"/>
  <c r="BQ26" s="1"/>
  <c r="BQ36" s="1"/>
  <c r="BQ41" s="1"/>
  <c r="X47"/>
  <c r="Y47"/>
  <c r="Z47"/>
  <c r="AA47"/>
  <c r="AB47"/>
  <c r="AC47"/>
  <c r="AD47"/>
  <c r="S47"/>
  <c r="E47"/>
  <c r="F47"/>
  <c r="G47"/>
  <c r="H47"/>
  <c r="I47"/>
  <c r="J47"/>
  <c r="K47"/>
  <c r="L47"/>
  <c r="M47"/>
  <c r="N47"/>
  <c r="O47"/>
  <c r="P47"/>
  <c r="D47"/>
  <c r="BI28" i="18" l="1"/>
  <c r="AW45" i="17"/>
  <c r="AZ25" i="18"/>
  <c r="AZ26"/>
  <c r="AZ27"/>
  <c r="AT10" l="1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9"/>
  <c r="AT34" l="1"/>
  <c r="BG45" i="17"/>
  <c r="BG20"/>
  <c r="BH20"/>
  <c r="BF20"/>
  <c r="BD20"/>
  <c r="AW37" l="1"/>
  <c r="BY20"/>
  <c r="BY18" i="18" l="1"/>
  <c r="BW26" i="17"/>
  <c r="BH12" i="19" l="1"/>
  <c r="BG12"/>
  <c r="BF12"/>
  <c r="BE12"/>
  <c r="BD12"/>
  <c r="BB12"/>
  <c r="BA12"/>
  <c r="AZ12"/>
  <c r="AY12"/>
  <c r="AX12"/>
  <c r="AW12"/>
  <c r="M17"/>
  <c r="BF26" i="18"/>
  <c r="BH45" i="17"/>
  <c r="BF45"/>
  <c r="AT45"/>
  <c r="AE45"/>
  <c r="BF9"/>
  <c r="BG9"/>
  <c r="BH9"/>
  <c r="BF10"/>
  <c r="BG10"/>
  <c r="BH10"/>
  <c r="BF11"/>
  <c r="BG11"/>
  <c r="BH11"/>
  <c r="BF12"/>
  <c r="BG12"/>
  <c r="BH12"/>
  <c r="BF13"/>
  <c r="BG13"/>
  <c r="BH13"/>
  <c r="BF14"/>
  <c r="BG14"/>
  <c r="BH14"/>
  <c r="BF15"/>
  <c r="BG15"/>
  <c r="BH15"/>
  <c r="BF16"/>
  <c r="BG16"/>
  <c r="BH16"/>
  <c r="BF17"/>
  <c r="BG17"/>
  <c r="BH17"/>
  <c r="BF18"/>
  <c r="BG18"/>
  <c r="BH18"/>
  <c r="BF19"/>
  <c r="BG19"/>
  <c r="BH19"/>
  <c r="BF21"/>
  <c r="BG21"/>
  <c r="BH21"/>
  <c r="BF22"/>
  <c r="BG22"/>
  <c r="BH22"/>
  <c r="BF23"/>
  <c r="BG23"/>
  <c r="BH23"/>
  <c r="BF24"/>
  <c r="BG24"/>
  <c r="BH24"/>
  <c r="BF25"/>
  <c r="BG25"/>
  <c r="BH25"/>
  <c r="BF26"/>
  <c r="BG26"/>
  <c r="BH26"/>
  <c r="BF27"/>
  <c r="BG27"/>
  <c r="BH27"/>
  <c r="BF28"/>
  <c r="BG28"/>
  <c r="BH28"/>
  <c r="BF29"/>
  <c r="BG29"/>
  <c r="BH29"/>
  <c r="BF30"/>
  <c r="BG30"/>
  <c r="BH30"/>
  <c r="BF31"/>
  <c r="BG31"/>
  <c r="BH31"/>
  <c r="BF32"/>
  <c r="BG32"/>
  <c r="BH32"/>
  <c r="BF33"/>
  <c r="BG33"/>
  <c r="BH33"/>
  <c r="BF34"/>
  <c r="BG34"/>
  <c r="BH34"/>
  <c r="BF35"/>
  <c r="BG35"/>
  <c r="BH35"/>
  <c r="BF36"/>
  <c r="BG36"/>
  <c r="BH36"/>
  <c r="BF37"/>
  <c r="BG37"/>
  <c r="BH37"/>
  <c r="BF38"/>
  <c r="BG38"/>
  <c r="BH38"/>
  <c r="BF39"/>
  <c r="BG39"/>
  <c r="BH39"/>
  <c r="BF40"/>
  <c r="BG40"/>
  <c r="BH40"/>
  <c r="BF41"/>
  <c r="BG41"/>
  <c r="BH41"/>
  <c r="BF42"/>
  <c r="BG42"/>
  <c r="BH42"/>
  <c r="BF43"/>
  <c r="BG43"/>
  <c r="BH43"/>
  <c r="BF44"/>
  <c r="BG44"/>
  <c r="BH44"/>
  <c r="BE29"/>
  <c r="BE30"/>
  <c r="BE31"/>
  <c r="BE32"/>
  <c r="BE33"/>
  <c r="BE28"/>
  <c r="BE27"/>
  <c r="BE44"/>
  <c r="BE43"/>
  <c r="BE42"/>
  <c r="BE41"/>
  <c r="BE40"/>
  <c r="BE39"/>
  <c r="BE38"/>
  <c r="BE37"/>
  <c r="BE36"/>
  <c r="BE35"/>
  <c r="BE34"/>
  <c r="BH47" l="1"/>
  <c r="BG47"/>
  <c r="BF47"/>
  <c r="BI45"/>
  <c r="BE27" i="18"/>
  <c r="BF27"/>
  <c r="BG27"/>
  <c r="BH27"/>
  <c r="BD27"/>
  <c r="BD25"/>
  <c r="BD15" i="17" l="1"/>
  <c r="BD16"/>
  <c r="BD17"/>
  <c r="BD18"/>
  <c r="BD19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12"/>
  <c r="BD13"/>
  <c r="BD14"/>
  <c r="BD10"/>
  <c r="BD11"/>
  <c r="BC47" l="1"/>
  <c r="BB18"/>
  <c r="AM9" i="21"/>
  <c r="Y17" i="19"/>
  <c r="BB9" i="18"/>
  <c r="BB10"/>
  <c r="BB11"/>
  <c r="BB12"/>
  <c r="BB13"/>
  <c r="BB14"/>
  <c r="BB15"/>
  <c r="BB16"/>
  <c r="BB18"/>
  <c r="BB19"/>
  <c r="BB20"/>
  <c r="BB21"/>
  <c r="BB22"/>
  <c r="BB23"/>
  <c r="BB24"/>
  <c r="BB25"/>
  <c r="BB26"/>
  <c r="BB27"/>
  <c r="BB10" i="17"/>
  <c r="BB11"/>
  <c r="BB12"/>
  <c r="BB13"/>
  <c r="BB14"/>
  <c r="BB15"/>
  <c r="BB16"/>
  <c r="BB17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9"/>
  <c r="T17" i="19"/>
  <c r="U17"/>
  <c r="X17"/>
  <c r="Z17"/>
  <c r="AA17"/>
  <c r="AB17"/>
  <c r="AC17"/>
  <c r="AD17"/>
  <c r="AE17"/>
  <c r="S17"/>
  <c r="I17"/>
  <c r="BB34" i="18" l="1"/>
  <c r="BB47" i="17"/>
  <c r="AF17" i="19"/>
  <c r="AJ9" i="21" l="1"/>
  <c r="AK9"/>
  <c r="AL9"/>
  <c r="AN9"/>
  <c r="AP9"/>
  <c r="AQ9"/>
  <c r="AR9"/>
  <c r="AI9"/>
  <c r="BA27" i="18"/>
  <c r="BA26"/>
  <c r="BA25"/>
  <c r="AZ10" i="17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BA10"/>
  <c r="AZ9"/>
  <c r="BA9"/>
  <c r="AZ47" l="1"/>
  <c r="AY32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9"/>
  <c r="AE10"/>
  <c r="AE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3"/>
  <c r="AY34"/>
  <c r="AY35"/>
  <c r="AY36"/>
  <c r="AY37"/>
  <c r="AY38"/>
  <c r="AY39"/>
  <c r="AY40"/>
  <c r="AY41"/>
  <c r="AY42"/>
  <c r="AY43"/>
  <c r="AY44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X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8"/>
  <c r="AW39"/>
  <c r="AW40"/>
  <c r="AW41"/>
  <c r="AW42"/>
  <c r="AW43"/>
  <c r="AW44"/>
  <c r="AW9"/>
  <c r="AY27" i="18"/>
  <c r="AY26"/>
  <c r="AY25"/>
  <c r="AW27"/>
  <c r="AW26"/>
  <c r="AX27"/>
  <c r="AX26"/>
  <c r="AX25"/>
  <c r="AW25"/>
  <c r="AT47" i="17" l="1"/>
  <c r="AW47"/>
  <c r="AX47"/>
  <c r="AF15" i="19" l="1"/>
  <c r="AF9"/>
  <c r="AE10" i="18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9"/>
  <c r="AE11" i="17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BH9" i="19"/>
  <c r="K17"/>
  <c r="J17"/>
  <c r="H17"/>
  <c r="G17"/>
  <c r="F17"/>
  <c r="E17"/>
  <c r="D17"/>
  <c r="O17"/>
  <c r="N17"/>
  <c r="P17"/>
  <c r="BW24" i="18"/>
  <c r="BP24"/>
  <c r="BO24"/>
  <c r="BH26"/>
  <c r="BD9" i="17"/>
  <c r="BD47" s="1"/>
  <c r="BE9"/>
  <c r="BE10"/>
  <c r="BE11"/>
  <c r="BE12"/>
  <c r="BE13"/>
  <c r="BE14"/>
  <c r="BE15"/>
  <c r="BE16"/>
  <c r="BE17"/>
  <c r="BE18"/>
  <c r="BE19"/>
  <c r="BE21"/>
  <c r="BE22"/>
  <c r="BE23"/>
  <c r="BE24"/>
  <c r="BE25"/>
  <c r="BE26"/>
  <c r="BA11"/>
  <c r="BA12"/>
  <c r="BA13"/>
  <c r="BA14"/>
  <c r="BA15"/>
  <c r="BA16"/>
  <c r="BA18"/>
  <c r="BA19"/>
  <c r="BA20"/>
  <c r="BA21"/>
  <c r="BA22"/>
  <c r="BA23"/>
  <c r="BA24"/>
  <c r="BA25"/>
  <c r="BA26"/>
  <c r="BA27"/>
  <c r="BA28"/>
  <c r="BA29"/>
  <c r="BA30"/>
  <c r="BA32"/>
  <c r="BA33"/>
  <c r="BA34"/>
  <c r="BA35"/>
  <c r="BA36"/>
  <c r="BA37"/>
  <c r="BA38"/>
  <c r="BA39"/>
  <c r="BA40"/>
  <c r="BA41"/>
  <c r="BA42"/>
  <c r="BA43"/>
  <c r="BA44"/>
  <c r="AY9"/>
  <c r="AY47" s="1"/>
  <c r="BI27" i="18"/>
  <c r="BH25"/>
  <c r="BF17"/>
  <c r="BG26"/>
  <c r="BG25"/>
  <c r="BF25"/>
  <c r="BE10"/>
  <c r="BE26"/>
  <c r="BE25"/>
  <c r="BD26"/>
  <c r="BE47" i="17" l="1"/>
  <c r="BA47"/>
  <c r="BN24" i="18"/>
  <c r="AE47" i="17"/>
  <c r="BM24" i="18"/>
  <c r="BR24"/>
  <c r="BR42" s="1"/>
  <c r="BQ24"/>
  <c r="BQ42" s="1"/>
  <c r="BX24"/>
  <c r="BX42" s="1"/>
  <c r="BV42"/>
  <c r="BU42"/>
  <c r="BU47" s="1"/>
  <c r="BT24"/>
  <c r="BT42" s="1"/>
  <c r="BT47" s="1"/>
  <c r="BS47"/>
  <c r="BI9" i="17"/>
  <c r="BV36"/>
  <c r="BV41" s="1"/>
  <c r="BG14" i="19"/>
  <c r="BI12"/>
  <c r="BI34" i="17"/>
  <c r="BI26" i="18"/>
  <c r="BI25"/>
  <c r="BY28" l="1"/>
  <c r="BX42" i="19"/>
  <c r="BQ47"/>
  <c r="AB11" i="21"/>
  <c r="AF11" s="1"/>
  <c r="AC11"/>
  <c r="AD11"/>
  <c r="E11"/>
  <c r="K11"/>
  <c r="L11"/>
  <c r="M11"/>
  <c r="N11"/>
  <c r="O11"/>
  <c r="P11"/>
  <c r="D11"/>
  <c r="AT11"/>
  <c r="AS11"/>
  <c r="AR11"/>
  <c r="AQ11"/>
  <c r="AP11"/>
  <c r="AO11"/>
  <c r="AN11"/>
  <c r="AM11"/>
  <c r="AL11"/>
  <c r="AK11"/>
  <c r="AJ11"/>
  <c r="AI11"/>
  <c r="BH14" i="19"/>
  <c r="BF14"/>
  <c r="BE14"/>
  <c r="BD14"/>
  <c r="BC14"/>
  <c r="BB14"/>
  <c r="BA14"/>
  <c r="AZ14"/>
  <c r="AY14"/>
  <c r="AX14"/>
  <c r="BH24" i="18"/>
  <c r="BG24"/>
  <c r="BF24"/>
  <c r="BE24"/>
  <c r="BD24"/>
  <c r="BA24"/>
  <c r="AZ24"/>
  <c r="AY24"/>
  <c r="AX24"/>
  <c r="AW24"/>
  <c r="BH23"/>
  <c r="BG23"/>
  <c r="BF23"/>
  <c r="BD23"/>
  <c r="BA23"/>
  <c r="AZ23"/>
  <c r="AY23"/>
  <c r="AX23"/>
  <c r="AW23"/>
  <c r="BH22"/>
  <c r="BG22"/>
  <c r="BF22"/>
  <c r="BE22"/>
  <c r="BD22"/>
  <c r="BA22"/>
  <c r="AZ22"/>
  <c r="AY22"/>
  <c r="AX22"/>
  <c r="AW22"/>
  <c r="BH21"/>
  <c r="BG21"/>
  <c r="BF21"/>
  <c r="BE21"/>
  <c r="BD21"/>
  <c r="BA21"/>
  <c r="AZ21"/>
  <c r="AY21"/>
  <c r="AX21"/>
  <c r="AW21"/>
  <c r="BH20"/>
  <c r="BG20"/>
  <c r="BF20"/>
  <c r="BE20"/>
  <c r="BD20"/>
  <c r="BA20"/>
  <c r="AZ20"/>
  <c r="AY20"/>
  <c r="AX20"/>
  <c r="AW20"/>
  <c r="BH19"/>
  <c r="BG19"/>
  <c r="BF19"/>
  <c r="BE19"/>
  <c r="BD19"/>
  <c r="BA19"/>
  <c r="AZ19"/>
  <c r="AY19"/>
  <c r="AX19"/>
  <c r="AW19"/>
  <c r="BH18"/>
  <c r="BG18"/>
  <c r="BF18"/>
  <c r="BE18"/>
  <c r="BD18"/>
  <c r="BA18"/>
  <c r="AZ18"/>
  <c r="AY18"/>
  <c r="AX18"/>
  <c r="AW18"/>
  <c r="BH17"/>
  <c r="BG17"/>
  <c r="BA17"/>
  <c r="AZ17"/>
  <c r="AY17"/>
  <c r="AX17"/>
  <c r="AW17"/>
  <c r="BH16"/>
  <c r="BG16"/>
  <c r="BF16"/>
  <c r="BE16"/>
  <c r="BD16"/>
  <c r="BA16"/>
  <c r="AZ16"/>
  <c r="AY16"/>
  <c r="AX16"/>
  <c r="AW16"/>
  <c r="BH15"/>
  <c r="BG15"/>
  <c r="BF15"/>
  <c r="BE15"/>
  <c r="BD15"/>
  <c r="BA15"/>
  <c r="AZ15"/>
  <c r="AY15"/>
  <c r="AX15"/>
  <c r="AW15"/>
  <c r="BH14"/>
  <c r="BG14"/>
  <c r="BF14"/>
  <c r="BE14"/>
  <c r="BD14"/>
  <c r="BA14"/>
  <c r="AZ14"/>
  <c r="AY14"/>
  <c r="AX14"/>
  <c r="AW14"/>
  <c r="BH13"/>
  <c r="BG13"/>
  <c r="BF13"/>
  <c r="BE13"/>
  <c r="BD13"/>
  <c r="BA13"/>
  <c r="AZ13"/>
  <c r="AY13"/>
  <c r="AX13"/>
  <c r="AW13"/>
  <c r="BH12"/>
  <c r="BG12"/>
  <c r="BF12"/>
  <c r="BE12"/>
  <c r="BD12"/>
  <c r="BA12"/>
  <c r="AZ12"/>
  <c r="AY12"/>
  <c r="AX12"/>
  <c r="AW12"/>
  <c r="BH11"/>
  <c r="BG11"/>
  <c r="BF11"/>
  <c r="BE11"/>
  <c r="BD11"/>
  <c r="BA11"/>
  <c r="AZ11"/>
  <c r="AY11"/>
  <c r="AX11"/>
  <c r="AW11"/>
  <c r="BH10"/>
  <c r="BG10"/>
  <c r="BF10"/>
  <c r="BD10"/>
  <c r="BA10"/>
  <c r="AZ10"/>
  <c r="AY10"/>
  <c r="AX10"/>
  <c r="AW10"/>
  <c r="BH9"/>
  <c r="BG9"/>
  <c r="BF9"/>
  <c r="BE9"/>
  <c r="BD9"/>
  <c r="BA9"/>
  <c r="AZ9"/>
  <c r="AZ34" s="1"/>
  <c r="AY9"/>
  <c r="AX9"/>
  <c r="AW9"/>
  <c r="BX26" i="17"/>
  <c r="AW34" i="18" l="1"/>
  <c r="BA34"/>
  <c r="AY34"/>
  <c r="BE34"/>
  <c r="AX34"/>
  <c r="BD34"/>
  <c r="BH34"/>
  <c r="BF34"/>
  <c r="BG34"/>
  <c r="BR26" i="17"/>
  <c r="BR36" s="1"/>
  <c r="BR41" s="1"/>
  <c r="BX36"/>
  <c r="BS26"/>
  <c r="BY34" i="19"/>
  <c r="BM26" i="17"/>
  <c r="BN26"/>
  <c r="BN36" s="1"/>
  <c r="BN41" s="1"/>
  <c r="BU42" i="19"/>
  <c r="BU47" s="1"/>
  <c r="BO42" i="18"/>
  <c r="BO47" s="1"/>
  <c r="BV47"/>
  <c r="BN42"/>
  <c r="BN47" s="1"/>
  <c r="BM42"/>
  <c r="BM47" s="1"/>
  <c r="BQ47"/>
  <c r="BX47"/>
  <c r="BP42"/>
  <c r="BP47" s="1"/>
  <c r="BW42"/>
  <c r="BW47" s="1"/>
  <c r="AW14" i="19"/>
  <c r="BI14" s="1"/>
  <c r="BI9"/>
  <c r="BI9" i="18"/>
  <c r="BI10"/>
  <c r="BI13"/>
  <c r="BI14"/>
  <c r="BI15"/>
  <c r="BI16"/>
  <c r="BI17"/>
  <c r="BI18"/>
  <c r="BI19"/>
  <c r="BI20"/>
  <c r="BI21"/>
  <c r="BI22"/>
  <c r="BI23"/>
  <c r="BI24"/>
  <c r="BI11"/>
  <c r="BI12"/>
  <c r="BI33" i="17"/>
  <c r="BI35"/>
  <c r="BI37"/>
  <c r="BI39"/>
  <c r="BI41"/>
  <c r="BI43"/>
  <c r="BI11"/>
  <c r="BI13"/>
  <c r="BI15"/>
  <c r="BI18"/>
  <c r="BI20"/>
  <c r="BI22"/>
  <c r="BI24"/>
  <c r="BI26"/>
  <c r="BI27"/>
  <c r="BI29"/>
  <c r="BI31"/>
  <c r="BI10"/>
  <c r="BI12"/>
  <c r="BI14"/>
  <c r="BI17"/>
  <c r="BI19"/>
  <c r="BI21"/>
  <c r="BI23"/>
  <c r="BI25"/>
  <c r="BI28"/>
  <c r="BI30"/>
  <c r="BI32"/>
  <c r="BI16"/>
  <c r="BI36"/>
  <c r="BI38"/>
  <c r="BI40"/>
  <c r="BI42"/>
  <c r="BI44"/>
  <c r="BU26"/>
  <c r="BU36" s="1"/>
  <c r="BU41" s="1"/>
  <c r="BT26"/>
  <c r="BT36" s="1"/>
  <c r="BS36" l="1"/>
  <c r="BS41" s="1"/>
  <c r="BI34" i="18"/>
  <c r="BI47" i="17"/>
  <c r="BT41"/>
  <c r="BY32"/>
  <c r="BX41"/>
  <c r="BM36"/>
  <c r="BM41" s="1"/>
  <c r="BO41"/>
  <c r="BP41"/>
  <c r="BW36"/>
  <c r="BW41" s="1"/>
  <c r="BR47" i="18"/>
  <c r="BM42" i="19" l="1"/>
  <c r="BX47"/>
  <c r="BO47"/>
  <c r="BN47"/>
  <c r="BW42"/>
  <c r="BW47" s="1"/>
  <c r="BP47"/>
  <c r="BM47" l="1"/>
  <c r="BV42"/>
  <c r="BV47" s="1"/>
  <c r="BT42"/>
  <c r="BT47" s="1"/>
  <c r="BR47"/>
  <c r="BY37" l="1"/>
</calcChain>
</file>

<file path=xl/sharedStrings.xml><?xml version="1.0" encoding="utf-8"?>
<sst xmlns="http://schemas.openxmlformats.org/spreadsheetml/2006/main" count="533" uniqueCount="146">
  <si>
    <t>Numéro carte</t>
  </si>
  <si>
    <t>Porteur Perso</t>
  </si>
  <si>
    <t>ZIEDASKRI</t>
  </si>
  <si>
    <t>'7420489380103707'</t>
  </si>
  <si>
    <t>'7420489380103806'</t>
  </si>
  <si>
    <t>'7420489380104101'</t>
  </si>
  <si>
    <t>'7420489380104408'</t>
  </si>
  <si>
    <t>'7420489380104200'</t>
  </si>
  <si>
    <t>'7420489380103905'</t>
  </si>
  <si>
    <t>'7420489380104002'</t>
  </si>
  <si>
    <t>'7420489380106304'</t>
  </si>
  <si>
    <t>'7420489380106403'</t>
  </si>
  <si>
    <t>'7420489380106601'</t>
  </si>
  <si>
    <t>'7420489380106700'</t>
  </si>
  <si>
    <t>'7420489380106809'</t>
  </si>
  <si>
    <t>'7420489380106908'</t>
  </si>
  <si>
    <t>Mars</t>
  </si>
  <si>
    <t xml:space="preserve">Montant </t>
  </si>
  <si>
    <t>7420489380100109</t>
  </si>
  <si>
    <t>7420489380102303</t>
  </si>
  <si>
    <t>7420489380102204</t>
  </si>
  <si>
    <t>7420489380102105</t>
  </si>
  <si>
    <t>7420489380102006</t>
  </si>
  <si>
    <t>7420489380101909</t>
  </si>
  <si>
    <t>7420489380101800</t>
  </si>
  <si>
    <t>7420489380101701</t>
  </si>
  <si>
    <t>7420489380101602</t>
  </si>
  <si>
    <t>7420489380101404</t>
  </si>
  <si>
    <t>7420489380101305</t>
  </si>
  <si>
    <t>7420489380101206</t>
  </si>
  <si>
    <t>7420489380101107</t>
  </si>
  <si>
    <t>7420489380101008</t>
  </si>
  <si>
    <t>7420489380100901</t>
  </si>
  <si>
    <t>7420489380100802</t>
  </si>
  <si>
    <t>7420489380100703</t>
  </si>
  <si>
    <t>7420489380100604</t>
  </si>
  <si>
    <t>7420489380100406</t>
  </si>
  <si>
    <t>7420489380100307</t>
  </si>
  <si>
    <t>7420489380100208</t>
  </si>
  <si>
    <t>7420489380103608</t>
  </si>
  <si>
    <t>7420489380103509</t>
  </si>
  <si>
    <t>7420489380103301</t>
  </si>
  <si>
    <t>7420489380103202</t>
  </si>
  <si>
    <t>7420489380103103</t>
  </si>
  <si>
    <t>7420489380103004</t>
  </si>
  <si>
    <t>7420489380102907</t>
  </si>
  <si>
    <t>7420489380102709</t>
  </si>
  <si>
    <t>7420489380102501</t>
  </si>
  <si>
    <t>7420489380102402</t>
  </si>
  <si>
    <t>7420489380103400</t>
  </si>
  <si>
    <t>7420489380100505</t>
  </si>
  <si>
    <t>7420489380104507</t>
  </si>
  <si>
    <t>7420489380102808</t>
  </si>
  <si>
    <t>7420489380102600</t>
  </si>
  <si>
    <t>Mois</t>
  </si>
  <si>
    <t>Janvier</t>
  </si>
  <si>
    <t>Fevrier</t>
  </si>
  <si>
    <t>Avril</t>
  </si>
  <si>
    <t>Mai</t>
  </si>
  <si>
    <t>Juin</t>
  </si>
  <si>
    <t xml:space="preserve"> Juillet</t>
  </si>
  <si>
    <t>Aout</t>
  </si>
  <si>
    <t>Septembre</t>
  </si>
  <si>
    <t>Octobre</t>
  </si>
  <si>
    <t>Novembre</t>
  </si>
  <si>
    <t>Décembre</t>
  </si>
  <si>
    <t>Date de la consultation</t>
  </si>
  <si>
    <t>Date de Transfert</t>
  </si>
  <si>
    <t>Recharge Total des cartes à créditer (TND)</t>
  </si>
  <si>
    <t>Compléments total (TND)</t>
  </si>
  <si>
    <t>Consommation totale (TND)</t>
  </si>
  <si>
    <t>7420489380106106'</t>
  </si>
  <si>
    <t>7420489380106205'</t>
  </si>
  <si>
    <t>7420489380106502'</t>
  </si>
  <si>
    <t>Quantité mensuelle global  de recharge des cartes à créditer (L)</t>
  </si>
  <si>
    <t>Différence entre quantité consultée et calculée</t>
  </si>
  <si>
    <t>Quantité non consommées des cartes à créditer (L)</t>
  </si>
  <si>
    <t>11-156 827</t>
  </si>
  <si>
    <t>Recharge Total des cartes à créditer (L)</t>
  </si>
  <si>
    <t>Quantité restante consultée (L)</t>
  </si>
  <si>
    <t>7420489380107005'</t>
  </si>
  <si>
    <t>7420489380107104'</t>
  </si>
  <si>
    <t>Quantité en litres</t>
  </si>
  <si>
    <t>Total (DT)</t>
  </si>
  <si>
    <t xml:space="preserve"> Montant global non consommés des cartes à créditer (TND)</t>
  </si>
  <si>
    <t>7420489380107400'</t>
  </si>
  <si>
    <t>Total</t>
  </si>
  <si>
    <t xml:space="preserve"> Montant global restant des cartes à créditer (TND)</t>
  </si>
  <si>
    <t>Achat (TND)</t>
  </si>
  <si>
    <t>Montant restant consulté (TND)</t>
  </si>
  <si>
    <t>Date d'achat</t>
  </si>
  <si>
    <t>Montant mensuelle global transféré aux cartes à créditer (TND)</t>
  </si>
  <si>
    <t>Montant restant calculé (TND)</t>
  </si>
  <si>
    <t>Différence entre montant consulté et calculé</t>
  </si>
  <si>
    <t>Montant mensuelle global  transféré aux  cartes à créditer (TND)</t>
  </si>
  <si>
    <t>Différence entre Montant consulté et calculé</t>
  </si>
  <si>
    <t>Montant mensuelle global  transféré aux cartes à créditer (TND)</t>
  </si>
  <si>
    <t xml:space="preserve">7420489380107203      سيارة مسندة  </t>
  </si>
  <si>
    <t>SUIVIE CARTE MERE / Carte virtuel gasoil 50 ZIED ASKRI N° :  7440489380106003</t>
  </si>
  <si>
    <t>=</t>
  </si>
  <si>
    <t>Achat (L)</t>
  </si>
  <si>
    <t>Quantité restante calculée (L)</t>
  </si>
  <si>
    <t>-</t>
  </si>
  <si>
    <t>7420489380107609</t>
  </si>
  <si>
    <t xml:space="preserve"> Decembre 2021</t>
  </si>
  <si>
    <t>ETAT DES CARTES A CREDITER FIN DU MOIS 2022</t>
  </si>
  <si>
    <t>CONSOMMATION MENSUELLE 2022</t>
  </si>
  <si>
    <t>RECHARGE DES CARTES A CREDITER DEBUT  DU MOIS 2022</t>
  </si>
  <si>
    <t>Decembre 2021</t>
  </si>
  <si>
    <t xml:space="preserve"> AGILIS Gasoil 50 ZIED ZSKRI 2022</t>
  </si>
  <si>
    <t>Décembre 2021</t>
  </si>
  <si>
    <t>SUIVIE CARTE MERE / Carte virtuel gasoil 50 2022 CVFONCTIONGSS N° :  1140489380107504</t>
  </si>
  <si>
    <t>7420489380104317'</t>
  </si>
  <si>
    <t xml:space="preserve">Date de l'augmentation </t>
  </si>
  <si>
    <t>Carburant</t>
  </si>
  <si>
    <t>Gasoil</t>
  </si>
  <si>
    <t>Esence</t>
  </si>
  <si>
    <t>Gasoil 50</t>
  </si>
  <si>
    <t>Prix en DT</t>
  </si>
  <si>
    <t>7420489380107700'</t>
  </si>
  <si>
    <t>7440489380105906'</t>
  </si>
  <si>
    <t>Total Recharge</t>
  </si>
  <si>
    <t>0</t>
  </si>
  <si>
    <t>7420489380108201'</t>
  </si>
  <si>
    <t>7420489380108102'</t>
  </si>
  <si>
    <t>7420489380108300'</t>
  </si>
  <si>
    <t>Multifonction</t>
  </si>
  <si>
    <t>7420489380108508'</t>
  </si>
  <si>
    <t xml:space="preserve">Achat total 2022
= 2116.01 L
</t>
  </si>
  <si>
    <t>Transfert total 2022
= 1396 L</t>
  </si>
  <si>
    <t>Année</t>
  </si>
  <si>
    <t xml:space="preserve">Evolution du Prix unitaire du carburant 2022 </t>
  </si>
  <si>
    <t xml:space="preserve">    AGILIS Gasoil 2023</t>
  </si>
  <si>
    <t>ETAT DES CARTES A CREDITER FIN DU MOIS 2023</t>
  </si>
  <si>
    <t xml:space="preserve"> Decembre 2022</t>
  </si>
  <si>
    <t>RECHARGE DES CARTES A CREDITER DEBUT  DU MOIS 2023</t>
  </si>
  <si>
    <t>COMPLEMENTS AU COURS  DU MOIS 2023</t>
  </si>
  <si>
    <t>CONSOMMATION MENSUELLE 2023</t>
  </si>
  <si>
    <t>Decembre 2022</t>
  </si>
  <si>
    <t>SUIVIE CARTE MERE 2023 / Carte virtuel gasoil N° :  1120489380104909</t>
  </si>
  <si>
    <t xml:space="preserve">Achat Total 2023 (DT)   </t>
  </si>
  <si>
    <t>Transfert total 2023</t>
  </si>
  <si>
    <t xml:space="preserve">   AGILIS Gasoil 50 2023</t>
  </si>
  <si>
    <t>SUIVIE CARTE MERE 2023 / Carte virtuel gasoil 50 N° :  1120489380104701</t>
  </si>
  <si>
    <t>AGILIS  Essence 2023</t>
  </si>
  <si>
    <t>SUIVIE CARTE MERE 2023 / Carte virtuel Essence N° :  1120489380104800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</si>
</sst>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00"/>
  </numFmts>
  <fonts count="20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22"/>
      <color indexed="8"/>
      <name val="Arial"/>
      <family val="2"/>
    </font>
    <font>
      <sz val="22"/>
      <color indexed="10"/>
      <name val="Times New Roman"/>
      <family val="1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theme="1"/>
      <name val="Times New Roman"/>
      <family val="1"/>
      <scheme val="major"/>
    </font>
    <font>
      <sz val="11"/>
      <color theme="1"/>
      <name val="Times New Roman"/>
      <family val="1"/>
      <scheme val="major"/>
    </font>
    <font>
      <sz val="16"/>
      <color theme="1"/>
      <name val="Times New Roman"/>
      <family val="1"/>
      <scheme val="major"/>
    </font>
    <font>
      <b/>
      <sz val="12"/>
      <color theme="1"/>
      <name val="Times New Roman"/>
      <family val="1"/>
      <scheme val="major"/>
    </font>
    <font>
      <b/>
      <sz val="16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1"/>
      <color indexed="8"/>
      <name val="Times New Roman"/>
      <family val="1"/>
      <scheme val="major"/>
    </font>
    <font>
      <sz val="11"/>
      <name val="Arial"/>
      <family val="2"/>
      <scheme val="minor"/>
    </font>
    <font>
      <sz val="12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26"/>
      <color theme="1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vertical="center"/>
    </xf>
    <xf numFmtId="3" fontId="4" fillId="0" borderId="0" xfId="0" applyNumberFormat="1" applyFont="1" applyFill="1" applyBorder="1" applyAlignment="1" applyProtection="1">
      <alignment horizontal="center" vertical="center"/>
    </xf>
    <xf numFmtId="3" fontId="6" fillId="0" borderId="9" xfId="0" applyNumberFormat="1" applyFont="1" applyFill="1" applyBorder="1" applyAlignment="1" applyProtection="1">
      <alignment horizontal="center" vertical="center" wrapText="1"/>
    </xf>
    <xf numFmtId="3" fontId="6" fillId="0" borderId="10" xfId="0" applyNumberFormat="1" applyFont="1" applyFill="1" applyBorder="1" applyAlignment="1" applyProtection="1">
      <alignment horizontal="center" vertical="center" wrapText="1"/>
    </xf>
    <xf numFmtId="0" fontId="6" fillId="0" borderId="10" xfId="0" applyNumberFormat="1" applyFont="1" applyFill="1" applyBorder="1" applyAlignment="1" applyProtection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3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14" fontId="7" fillId="0" borderId="12" xfId="0" applyNumberFormat="1" applyFont="1" applyFill="1" applyBorder="1" applyAlignment="1" applyProtection="1">
      <alignment horizontal="center" vertical="center"/>
    </xf>
    <xf numFmtId="14" fontId="7" fillId="0" borderId="13" xfId="0" applyNumberFormat="1" applyFont="1" applyFill="1" applyBorder="1" applyAlignment="1" applyProtection="1">
      <alignment horizontal="center" vertical="center"/>
    </xf>
    <xf numFmtId="0" fontId="6" fillId="0" borderId="13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4" fontId="7" fillId="0" borderId="1" xfId="0" applyNumberFormat="1" applyFont="1" applyFill="1" applyBorder="1" applyAlignment="1" applyProtection="1">
      <alignment horizontal="center" vertical="center"/>
    </xf>
    <xf numFmtId="14" fontId="7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center" wrapText="1"/>
    </xf>
    <xf numFmtId="3" fontId="6" fillId="0" borderId="14" xfId="0" applyNumberFormat="1" applyFont="1" applyFill="1" applyBorder="1" applyAlignment="1" applyProtection="1">
      <alignment horizontal="center" vertical="center" wrapText="1"/>
    </xf>
    <xf numFmtId="0" fontId="6" fillId="0" borderId="14" xfId="0" applyNumberFormat="1" applyFont="1" applyFill="1" applyBorder="1" applyAlignment="1" applyProtection="1">
      <alignment horizontal="center" vertical="center" wrapText="1"/>
    </xf>
    <xf numFmtId="1" fontId="6" fillId="0" borderId="13" xfId="0" applyNumberFormat="1" applyFont="1" applyFill="1" applyBorder="1" applyAlignment="1" applyProtection="1">
      <alignment horizontal="center" vertical="center"/>
    </xf>
    <xf numFmtId="0" fontId="6" fillId="0" borderId="13" xfId="0" applyNumberFormat="1" applyFont="1" applyFill="1" applyBorder="1" applyAlignment="1" applyProtection="1">
      <alignment horizontal="center" vertical="center"/>
    </xf>
    <xf numFmtId="3" fontId="6" fillId="0" borderId="0" xfId="0" applyNumberFormat="1" applyFont="1" applyFill="1" applyBorder="1" applyAlignment="1" applyProtection="1">
      <alignment horizontal="center" vertical="center" wrapText="1"/>
    </xf>
    <xf numFmtId="0" fontId="7" fillId="0" borderId="13" xfId="0" applyNumberFormat="1" applyFont="1" applyFill="1" applyBorder="1" applyAlignment="1" applyProtection="1">
      <alignment horizontal="center" vertical="center"/>
    </xf>
    <xf numFmtId="3" fontId="7" fillId="0" borderId="1" xfId="0" applyNumberFormat="1" applyFont="1" applyFill="1" applyBorder="1" applyAlignment="1" applyProtection="1">
      <alignment horizontal="center" vertical="center"/>
    </xf>
    <xf numFmtId="3" fontId="7" fillId="0" borderId="12" xfId="0" applyNumberFormat="1" applyFont="1" applyFill="1" applyBorder="1" applyAlignment="1" applyProtection="1">
      <alignment horizontal="center" vertical="center"/>
    </xf>
    <xf numFmtId="3" fontId="7" fillId="0" borderId="13" xfId="0" applyNumberFormat="1" applyFont="1" applyFill="1" applyBorder="1" applyAlignment="1" applyProtection="1">
      <alignment horizontal="center" vertical="center"/>
    </xf>
    <xf numFmtId="3" fontId="7" fillId="0" borderId="15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7" fillId="0" borderId="10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3" fontId="1" fillId="0" borderId="14" xfId="0" applyNumberFormat="1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0" fillId="0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/>
    <xf numFmtId="0" fontId="7" fillId="0" borderId="0" xfId="0" applyNumberFormat="1" applyFont="1" applyFill="1" applyBorder="1" applyAlignment="1" applyProtection="1">
      <alignment horizontal="center" vertical="center"/>
    </xf>
    <xf numFmtId="3" fontId="7" fillId="0" borderId="0" xfId="0" applyNumberFormat="1" applyFont="1" applyFill="1" applyBorder="1" applyAlignment="1" applyProtection="1">
      <alignment horizontal="center" vertical="center"/>
    </xf>
    <xf numFmtId="0" fontId="0" fillId="0" borderId="13" xfId="0" applyBorder="1"/>
    <xf numFmtId="0" fontId="7" fillId="0" borderId="14" xfId="0" applyNumberFormat="1" applyFont="1" applyFill="1" applyBorder="1" applyAlignment="1" applyProtection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/>
    <xf numFmtId="3" fontId="0" fillId="0" borderId="16" xfId="0" applyNumberFormat="1" applyFill="1" applyBorder="1" applyAlignment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3" fontId="7" fillId="0" borderId="16" xfId="0" applyNumberFormat="1" applyFont="1" applyFill="1" applyBorder="1" applyAlignment="1" applyProtection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3" fontId="0" fillId="0" borderId="13" xfId="0" applyNumberFormat="1" applyFill="1" applyBorder="1" applyAlignment="1">
      <alignment horizontal="center" vertical="center"/>
    </xf>
    <xf numFmtId="1" fontId="7" fillId="0" borderId="13" xfId="0" applyNumberFormat="1" applyFont="1" applyFill="1" applyBorder="1" applyAlignment="1" applyProtection="1">
      <alignment horizontal="center" vertical="center"/>
    </xf>
    <xf numFmtId="14" fontId="7" fillId="0" borderId="13" xfId="0" applyNumberFormat="1" applyFont="1" applyFill="1" applyBorder="1" applyAlignment="1" applyProtection="1">
      <alignment horizontal="center" vertical="center" wrapText="1"/>
    </xf>
    <xf numFmtId="3" fontId="7" fillId="0" borderId="13" xfId="0" applyNumberFormat="1" applyFont="1" applyFill="1" applyBorder="1" applyAlignment="1" applyProtection="1">
      <alignment horizontal="center" vertical="center" wrapText="1"/>
    </xf>
    <xf numFmtId="14" fontId="0" fillId="0" borderId="13" xfId="0" applyNumberFormat="1" applyBorder="1" applyAlignment="1">
      <alignment vertical="center"/>
    </xf>
    <xf numFmtId="0" fontId="0" fillId="0" borderId="0" xfId="0" applyFill="1" applyBorder="1" applyAlignment="1"/>
    <xf numFmtId="3" fontId="0" fillId="0" borderId="1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3" fontId="7" fillId="0" borderId="8" xfId="0" applyNumberFormat="1" applyFont="1" applyFill="1" applyBorder="1" applyAlignment="1" applyProtection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1" fillId="0" borderId="13" xfId="0" applyNumberFormat="1" applyFon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6" fillId="0" borderId="13" xfId="0" applyNumberFormat="1" applyFont="1" applyFill="1" applyBorder="1" applyAlignment="1" applyProtection="1">
      <alignment horizontal="center" vertical="center" wrapText="1"/>
    </xf>
    <xf numFmtId="49" fontId="0" fillId="0" borderId="13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6" fillId="0" borderId="13" xfId="0" applyNumberFormat="1" applyFont="1" applyFill="1" applyBorder="1" applyAlignment="1" applyProtection="1">
      <alignment horizontal="center" vertical="center"/>
    </xf>
    <xf numFmtId="3" fontId="0" fillId="0" borderId="0" xfId="0" applyNumberFormat="1" applyBorder="1"/>
    <xf numFmtId="0" fontId="1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14" fontId="7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0" xfId="0" applyFont="1" applyFill="1" applyBorder="1" applyAlignment="1">
      <alignment vertical="top" wrapText="1"/>
    </xf>
    <xf numFmtId="14" fontId="0" fillId="0" borderId="0" xfId="0" applyNumberFormat="1" applyBorder="1" applyAlignment="1">
      <alignment vertical="center"/>
    </xf>
    <xf numFmtId="3" fontId="7" fillId="0" borderId="0" xfId="0" applyNumberFormat="1" applyFont="1" applyFill="1" applyBorder="1" applyAlignment="1" applyProtection="1">
      <alignment horizontal="center" vertical="center" wrapText="1"/>
    </xf>
    <xf numFmtId="3" fontId="7" fillId="0" borderId="15" xfId="0" applyNumberFormat="1" applyFont="1" applyFill="1" applyBorder="1" applyAlignment="1" applyProtection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/>
    </xf>
    <xf numFmtId="164" fontId="0" fillId="0" borderId="0" xfId="0" applyNumberFormat="1"/>
    <xf numFmtId="164" fontId="6" fillId="0" borderId="1" xfId="0" applyNumberFormat="1" applyFont="1" applyFill="1" applyBorder="1" applyAlignment="1" applyProtection="1">
      <alignment horizontal="center" vertical="center" wrapText="1"/>
    </xf>
    <xf numFmtId="164" fontId="7" fillId="0" borderId="0" xfId="0" applyNumberFormat="1" applyFont="1" applyFill="1" applyBorder="1" applyAlignment="1" applyProtection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3" fontId="1" fillId="0" borderId="8" xfId="0" applyNumberFormat="1" applyFont="1" applyBorder="1" applyAlignment="1">
      <alignment vertical="center" wrapText="1"/>
    </xf>
    <xf numFmtId="0" fontId="0" fillId="0" borderId="8" xfId="0" applyBorder="1"/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3" fontId="0" fillId="0" borderId="13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7" fillId="0" borderId="18" xfId="0" applyNumberFormat="1" applyFont="1" applyFill="1" applyBorder="1" applyAlignment="1" applyProtection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49" fontId="1" fillId="0" borderId="7" xfId="0" applyNumberFormat="1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3" fontId="0" fillId="0" borderId="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3" fontId="0" fillId="0" borderId="0" xfId="0" applyNumberFormat="1" applyFill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3" fontId="1" fillId="0" borderId="13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 wrapText="1"/>
    </xf>
    <xf numFmtId="3" fontId="0" fillId="0" borderId="13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4" fontId="1" fillId="0" borderId="0" xfId="0" applyNumberFormat="1" applyFont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 applyProtection="1">
      <alignment horizontal="center" vertical="center"/>
    </xf>
    <xf numFmtId="0" fontId="13" fillId="0" borderId="0" xfId="0" applyFont="1" applyBorder="1"/>
    <xf numFmtId="0" fontId="0" fillId="0" borderId="13" xfId="0" applyBorder="1" applyAlignment="1">
      <alignment vertical="center" wrapText="1"/>
    </xf>
    <xf numFmtId="14" fontId="1" fillId="0" borderId="13" xfId="0" applyNumberFormat="1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165" fontId="18" fillId="0" borderId="13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3" fontId="7" fillId="0" borderId="6" xfId="0" applyNumberFormat="1" applyFont="1" applyFill="1" applyBorder="1" applyAlignment="1" applyProtection="1">
      <alignment horizontal="center" vertical="center"/>
    </xf>
    <xf numFmtId="3" fontId="6" fillId="0" borderId="10" xfId="0" applyNumberFormat="1" applyFont="1" applyFill="1" applyBorder="1" applyAlignment="1" applyProtection="1">
      <alignment horizontal="center" vertical="center"/>
    </xf>
    <xf numFmtId="0" fontId="0" fillId="0" borderId="10" xfId="0" applyFill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4" fontId="0" fillId="0" borderId="14" xfId="0" applyNumberFormat="1" applyBorder="1" applyAlignment="1">
      <alignment horizontal="center" vertical="center"/>
    </xf>
    <xf numFmtId="4" fontId="0" fillId="0" borderId="16" xfId="0" applyNumberFormat="1" applyFill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13" xfId="0" applyBorder="1"/>
    <xf numFmtId="0" fontId="6" fillId="0" borderId="13" xfId="0" applyNumberFormat="1" applyFont="1" applyFill="1" applyBorder="1" applyAlignment="1" applyProtection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2" fillId="0" borderId="0" xfId="0" applyFont="1" applyBorder="1"/>
    <xf numFmtId="3" fontId="0" fillId="0" borderId="0" xfId="0" applyNumberForma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3" fontId="13" fillId="0" borderId="0" xfId="0" applyNumberFormat="1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3" fontId="1" fillId="0" borderId="0" xfId="0" applyNumberFormat="1" applyFont="1" applyBorder="1"/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/>
    <xf numFmtId="3" fontId="8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164" fontId="8" fillId="0" borderId="0" xfId="0" applyNumberFormat="1" applyFont="1" applyBorder="1" applyAlignment="1">
      <alignment horizontal="center" vertical="center" wrapText="1"/>
    </xf>
    <xf numFmtId="3" fontId="14" fillId="0" borderId="0" xfId="0" applyNumberFormat="1" applyFont="1" applyFill="1" applyBorder="1" applyAlignment="1" applyProtection="1">
      <alignment horizontal="center" vertical="center"/>
    </xf>
    <xf numFmtId="3" fontId="9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 wrapText="1"/>
    </xf>
    <xf numFmtId="164" fontId="9" fillId="0" borderId="0" xfId="0" applyNumberFormat="1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3" fontId="14" fillId="2" borderId="0" xfId="0" applyNumberFormat="1" applyFont="1" applyFill="1" applyBorder="1" applyAlignment="1" applyProtection="1">
      <alignment horizontal="center" vertical="center"/>
    </xf>
    <xf numFmtId="3" fontId="9" fillId="2" borderId="0" xfId="0" applyNumberFormat="1" applyFon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164" fontId="9" fillId="2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2" fillId="0" borderId="0" xfId="0" applyFont="1" applyFill="1" applyBorder="1"/>
    <xf numFmtId="1" fontId="7" fillId="0" borderId="0" xfId="0" applyNumberFormat="1" applyFont="1" applyFill="1" applyBorder="1" applyAlignment="1" applyProtection="1">
      <alignment horizontal="center" vertical="center"/>
    </xf>
    <xf numFmtId="164" fontId="0" fillId="0" borderId="0" xfId="0" applyNumberFormat="1" applyBorder="1"/>
    <xf numFmtId="3" fontId="11" fillId="0" borderId="0" xfId="0" applyNumberFormat="1" applyFont="1" applyBorder="1" applyAlignment="1">
      <alignment horizontal="center" vertical="center"/>
    </xf>
    <xf numFmtId="164" fontId="12" fillId="0" borderId="0" xfId="0" applyNumberFormat="1" applyFont="1" applyBorder="1"/>
    <xf numFmtId="164" fontId="1" fillId="0" borderId="0" xfId="0" applyNumberFormat="1" applyFont="1" applyBorder="1" applyAlignment="1">
      <alignment horizontal="center" vertical="center" wrapText="1"/>
    </xf>
    <xf numFmtId="3" fontId="15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7" fillId="2" borderId="0" xfId="0" applyNumberFormat="1" applyFont="1" applyFill="1" applyBorder="1" applyAlignment="1" applyProtection="1">
      <alignment horizontal="center" vertical="center"/>
    </xf>
    <xf numFmtId="3" fontId="0" fillId="2" borderId="0" xfId="0" applyNumberFormat="1" applyFill="1" applyBorder="1" applyAlignment="1">
      <alignment horizontal="center" vertical="center"/>
    </xf>
    <xf numFmtId="3" fontId="15" fillId="2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1" fontId="6" fillId="0" borderId="1" xfId="0" applyNumberFormat="1" applyFont="1" applyFill="1" applyBorder="1" applyAlignment="1" applyProtection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4" fontId="3" fillId="0" borderId="14" xfId="0" applyNumberFormat="1" applyFont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3" fontId="1" fillId="0" borderId="14" xfId="0" applyNumberFormat="1" applyFont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8" xfId="0" applyNumberFormat="1" applyFont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0" borderId="0" xfId="0" applyBorder="1"/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14" fontId="1" fillId="0" borderId="14" xfId="0" applyNumberFormat="1" applyFont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 wrapText="1"/>
    </xf>
    <xf numFmtId="0" fontId="0" fillId="2" borderId="0" xfId="0" applyFill="1" applyBorder="1"/>
    <xf numFmtId="0" fontId="1" fillId="0" borderId="16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3" fontId="1" fillId="0" borderId="14" xfId="0" applyNumberFormat="1" applyFont="1" applyBorder="1" applyAlignment="1">
      <alignment horizontal="center" vertical="center"/>
    </xf>
    <xf numFmtId="3" fontId="0" fillId="0" borderId="14" xfId="0" applyNumberFormat="1" applyFont="1" applyBorder="1" applyAlignment="1">
      <alignment horizontal="center" vertical="center" wrapText="1"/>
    </xf>
    <xf numFmtId="3" fontId="0" fillId="0" borderId="8" xfId="0" applyNumberFormat="1" applyFont="1" applyBorder="1" applyAlignment="1">
      <alignment horizontal="center" vertical="center" wrapText="1"/>
    </xf>
    <xf numFmtId="3" fontId="0" fillId="0" borderId="10" xfId="0" applyNumberFormat="1" applyFont="1" applyBorder="1" applyAlignment="1">
      <alignment horizontal="center" vertical="center" wrapText="1"/>
    </xf>
    <xf numFmtId="3" fontId="1" fillId="0" borderId="14" xfId="0" applyNumberFormat="1" applyFont="1" applyFill="1" applyBorder="1" applyAlignment="1">
      <alignment horizontal="center" vertical="center"/>
    </xf>
    <xf numFmtId="3" fontId="1" fillId="0" borderId="8" xfId="0" applyNumberFormat="1" applyFont="1" applyFill="1" applyBorder="1" applyAlignment="1">
      <alignment horizontal="center" vertical="center"/>
    </xf>
    <xf numFmtId="3" fontId="1" fillId="0" borderId="10" xfId="0" applyNumberFormat="1" applyFont="1" applyFill="1" applyBorder="1" applyAlignment="1">
      <alignment horizontal="center" vertical="center"/>
    </xf>
    <xf numFmtId="3" fontId="0" fillId="0" borderId="14" xfId="0" applyNumberFormat="1" applyFont="1" applyFill="1" applyBorder="1" applyAlignment="1">
      <alignment horizontal="center" vertical="center"/>
    </xf>
    <xf numFmtId="3" fontId="0" fillId="0" borderId="10" xfId="0" applyNumberFormat="1" applyFont="1" applyFill="1" applyBorder="1" applyAlignment="1">
      <alignment horizontal="center" vertical="center"/>
    </xf>
    <xf numFmtId="3" fontId="0" fillId="0" borderId="14" xfId="0" applyNumberFormat="1" applyFill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3" fillId="0" borderId="14" xfId="0" applyNumberFormat="1" applyFont="1" applyFill="1" applyBorder="1" applyAlignment="1">
      <alignment horizontal="center" vertical="center" wrapText="1"/>
    </xf>
    <xf numFmtId="3" fontId="3" fillId="0" borderId="8" xfId="0" applyNumberFormat="1" applyFont="1" applyFill="1" applyBorder="1" applyAlignment="1">
      <alignment horizontal="center" vertical="center" wrapText="1"/>
    </xf>
    <xf numFmtId="14" fontId="0" fillId="0" borderId="14" xfId="0" applyNumberFormat="1" applyFont="1" applyBorder="1" applyAlignment="1">
      <alignment horizontal="center" vertical="center" wrapText="1"/>
    </xf>
    <xf numFmtId="14" fontId="0" fillId="0" borderId="8" xfId="0" applyNumberFormat="1" applyFont="1" applyBorder="1" applyAlignment="1">
      <alignment horizontal="center" vertical="center" wrapText="1"/>
    </xf>
    <xf numFmtId="14" fontId="0" fillId="0" borderId="10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0" fillId="0" borderId="13" xfId="0" applyNumberFormat="1" applyFont="1" applyBorder="1" applyAlignment="1">
      <alignment horizontal="center" vertical="center" wrapText="1"/>
    </xf>
    <xf numFmtId="3" fontId="3" fillId="0" borderId="10" xfId="0" applyNumberFormat="1" applyFont="1" applyFill="1" applyBorder="1" applyAlignment="1">
      <alignment horizontal="center" vertical="center" wrapText="1"/>
    </xf>
    <xf numFmtId="0" fontId="0" fillId="0" borderId="14" xfId="0" quotePrefix="1" applyFill="1" applyBorder="1" applyAlignment="1">
      <alignment horizontal="center" vertical="center" wrapText="1"/>
    </xf>
    <xf numFmtId="0" fontId="0" fillId="0" borderId="8" xfId="0" quotePrefix="1" applyFill="1" applyBorder="1" applyAlignment="1">
      <alignment horizontal="center" vertical="center" wrapText="1"/>
    </xf>
    <xf numFmtId="0" fontId="0" fillId="0" borderId="10" xfId="0" quotePrefix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6" fillId="0" borderId="15" xfId="0" applyNumberFormat="1" applyFont="1" applyFill="1" applyBorder="1" applyAlignment="1" applyProtection="1">
      <alignment horizontal="center" vertical="center" wrapText="1"/>
    </xf>
    <xf numFmtId="0" fontId="6" fillId="0" borderId="12" xfId="0" applyNumberFormat="1" applyFont="1" applyFill="1" applyBorder="1" applyAlignment="1" applyProtection="1">
      <alignment horizontal="center" vertical="center" wrapText="1"/>
    </xf>
    <xf numFmtId="14" fontId="7" fillId="0" borderId="15" xfId="0" applyNumberFormat="1" applyFont="1" applyFill="1" applyBorder="1" applyAlignment="1" applyProtection="1">
      <alignment horizontal="center" vertical="center"/>
    </xf>
    <xf numFmtId="0" fontId="0" fillId="0" borderId="12" xfId="0" applyBorder="1"/>
    <xf numFmtId="3" fontId="0" fillId="0" borderId="15" xfId="0" applyNumberFormat="1" applyFill="1" applyBorder="1" applyAlignment="1">
      <alignment horizontal="center" vertical="center"/>
    </xf>
    <xf numFmtId="3" fontId="0" fillId="0" borderId="12" xfId="0" applyNumberFormat="1" applyFill="1" applyBorder="1" applyAlignment="1">
      <alignment horizontal="center" vertical="center"/>
    </xf>
    <xf numFmtId="0" fontId="6" fillId="0" borderId="13" xfId="0" applyNumberFormat="1" applyFont="1" applyFill="1" applyBorder="1" applyAlignment="1" applyProtection="1">
      <alignment horizontal="center" vertical="center" wrapText="1"/>
    </xf>
    <xf numFmtId="14" fontId="7" fillId="0" borderId="17" xfId="0" applyNumberFormat="1" applyFont="1" applyFill="1" applyBorder="1" applyAlignment="1" applyProtection="1">
      <alignment horizontal="center" vertical="center"/>
    </xf>
    <xf numFmtId="14" fontId="7" fillId="0" borderId="12" xfId="0" applyNumberFormat="1" applyFont="1" applyFill="1" applyBorder="1" applyAlignment="1" applyProtection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14" fontId="0" fillId="0" borderId="13" xfId="0" applyNumberFormat="1" applyFont="1" applyBorder="1" applyAlignment="1">
      <alignment horizontal="center" vertical="center" wrapText="1"/>
    </xf>
    <xf numFmtId="3" fontId="0" fillId="0" borderId="16" xfId="0" applyNumberFormat="1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14" fontId="0" fillId="0" borderId="19" xfId="0" applyNumberFormat="1" applyFont="1" applyBorder="1" applyAlignment="1">
      <alignment horizontal="center" vertical="center" wrapText="1"/>
    </xf>
    <xf numFmtId="14" fontId="0" fillId="0" borderId="5" xfId="0" applyNumberFormat="1" applyFont="1" applyBorder="1" applyAlignment="1">
      <alignment horizontal="center" vertical="center" wrapText="1"/>
    </xf>
    <xf numFmtId="14" fontId="0" fillId="0" borderId="18" xfId="0" applyNumberFormat="1" applyFont="1" applyBorder="1" applyAlignment="1">
      <alignment horizontal="center" vertical="center" wrapText="1"/>
    </xf>
    <xf numFmtId="14" fontId="0" fillId="0" borderId="6" xfId="0" applyNumberFormat="1" applyFont="1" applyBorder="1" applyAlignment="1">
      <alignment horizontal="center" vertical="center" wrapText="1"/>
    </xf>
    <xf numFmtId="14" fontId="0" fillId="0" borderId="9" xfId="0" applyNumberFormat="1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49" fontId="1" fillId="0" borderId="14" xfId="0" applyNumberFormat="1" applyFont="1" applyFill="1" applyBorder="1" applyAlignment="1">
      <alignment horizontal="center" vertical="center" wrapText="1"/>
    </xf>
    <xf numFmtId="49" fontId="1" fillId="0" borderId="8" xfId="0" applyNumberFormat="1" applyFont="1" applyBorder="1"/>
    <xf numFmtId="49" fontId="1" fillId="0" borderId="10" xfId="0" applyNumberFormat="1" applyFont="1" applyBorder="1"/>
    <xf numFmtId="0" fontId="19" fillId="2" borderId="0" xfId="0" applyFont="1" applyFill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14" fontId="17" fillId="0" borderId="1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TN"/>
  <c:chart>
    <c:plotArea>
      <c:layout/>
      <c:barChart>
        <c:barDir val="col"/>
        <c:grouping val="clustered"/>
        <c:ser>
          <c:idx val="1"/>
          <c:order val="0"/>
          <c:cat>
            <c:numRef>
              <c:f>'Suivi GASOIL 50'!$AV$95:$AV$113</c:f>
              <c:numCache>
                <c:formatCode>General</c:formatCode>
                <c:ptCount val="19"/>
              </c:numCache>
            </c:numRef>
          </c:cat>
          <c:val>
            <c:numRef>
              <c:f>'Suivi GASOIL 50'!$BA$95:$BA$113</c:f>
              <c:numCache>
                <c:formatCode>0.0</c:formatCode>
                <c:ptCount val="19"/>
              </c:numCache>
            </c:numRef>
          </c:val>
        </c:ser>
        <c:axId val="68875776"/>
        <c:axId val="68877312"/>
      </c:barChart>
      <c:catAx>
        <c:axId val="68875776"/>
        <c:scaling>
          <c:orientation val="maxMin"/>
        </c:scaling>
        <c:axPos val="b"/>
        <c:numFmt formatCode="General" sourceLinked="1"/>
        <c:tickLblPos val="nextTo"/>
        <c:crossAx val="68877312"/>
        <c:crosses val="autoZero"/>
        <c:auto val="1"/>
        <c:lblAlgn val="ctr"/>
        <c:lblOffset val="100"/>
      </c:catAx>
      <c:valAx>
        <c:axId val="68877312"/>
        <c:scaling>
          <c:orientation val="minMax"/>
        </c:scaling>
        <c:axPos val="r"/>
        <c:majorGridlines/>
        <c:numFmt formatCode="0.0" sourceLinked="1"/>
        <c:tickLblPos val="nextTo"/>
        <c:crossAx val="68875776"/>
        <c:crosses val="autoZero"/>
        <c:crossBetween val="between"/>
      </c:valAx>
    </c:plotArea>
    <c:plotVisOnly val="1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142875</xdr:colOff>
      <xdr:row>114</xdr:row>
      <xdr:rowOff>142875</xdr:rowOff>
    </xdr:from>
    <xdr:to>
      <xdr:col>53</xdr:col>
      <xdr:colOff>0</xdr:colOff>
      <xdr:row>129</xdr:row>
      <xdr:rowOff>171450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504825</xdr:colOff>
      <xdr:row>115</xdr:row>
      <xdr:rowOff>95250</xdr:rowOff>
    </xdr:from>
    <xdr:to>
      <xdr:col>51</xdr:col>
      <xdr:colOff>457200</xdr:colOff>
      <xdr:row>117</xdr:row>
      <xdr:rowOff>142875</xdr:rowOff>
    </xdr:to>
    <xdr:sp macro="" textlink="">
      <xdr:nvSpPr>
        <xdr:cNvPr id="8" name="ZoneTexte 7"/>
        <xdr:cNvSpPr txBox="1"/>
      </xdr:nvSpPr>
      <xdr:spPr>
        <a:xfrm>
          <a:off x="42043350" y="22040850"/>
          <a:ext cx="1781175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/>
        <a:lstStyle/>
        <a:p>
          <a:pPr algn="ctr"/>
          <a:r>
            <a:rPr lang="fr-FR" sz="1100"/>
            <a:t>Taux de consommation par véhicule  2021</a:t>
          </a:r>
          <a:endParaRPr lang="ar-TN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CA142"/>
  <sheetViews>
    <sheetView view="pageBreakPreview" topLeftCell="BJ16" zoomScale="90" zoomScaleSheetLayoutView="90" workbookViewId="0">
      <selection activeCell="KJN16" sqref="KJN16"/>
    </sheetView>
  </sheetViews>
  <sheetFormatPr baseColWidth="10" defaultRowHeight="14.25"/>
  <cols>
    <col min="1" max="1" width="20" customWidth="1"/>
    <col min="2" max="2" width="14" customWidth="1"/>
    <col min="3" max="3" width="15.375" customWidth="1"/>
    <col min="12" max="12" width="11" style="6"/>
    <col min="16" max="16" width="12.75" customWidth="1"/>
    <col min="17" max="17" width="2.125" customWidth="1"/>
    <col min="18" max="18" width="12.875" customWidth="1"/>
    <col min="19" max="19" width="11" style="1"/>
    <col min="20" max="20" width="12.125" customWidth="1"/>
    <col min="21" max="21" width="11" style="5"/>
    <col min="25" max="25" width="11" style="5"/>
    <col min="32" max="32" width="2.75" customWidth="1"/>
    <col min="33" max="33" width="13.875" customWidth="1"/>
    <col min="38" max="38" width="11" style="5"/>
    <col min="40" max="40" width="11" style="5"/>
    <col min="47" max="47" width="2.25" customWidth="1"/>
    <col min="48" max="48" width="12.875" customWidth="1"/>
    <col min="49" max="49" width="14.25" customWidth="1"/>
    <col min="50" max="50" width="14.125" customWidth="1"/>
    <col min="51" max="51" width="11.125" customWidth="1"/>
    <col min="52" max="52" width="11.625" customWidth="1"/>
    <col min="53" max="53" width="13.625" style="102" customWidth="1"/>
    <col min="54" max="54" width="13" customWidth="1"/>
    <col min="55" max="55" width="11.875" customWidth="1"/>
    <col min="61" max="61" width="13" customWidth="1"/>
    <col min="62" max="62" width="5" customWidth="1"/>
    <col min="63" max="63" width="18.875" customWidth="1"/>
    <col min="64" max="64" width="11.625" customWidth="1"/>
    <col min="65" max="67" width="12.375" bestFit="1" customWidth="1"/>
    <col min="68" max="69" width="11.375" bestFit="1" customWidth="1"/>
    <col min="76" max="76" width="14.625" customWidth="1"/>
  </cols>
  <sheetData>
    <row r="1" spans="1:77" ht="27">
      <c r="C1" s="10"/>
      <c r="D1" s="10"/>
    </row>
    <row r="2" spans="1:77" ht="27.75">
      <c r="F2" s="12"/>
      <c r="G2" s="12"/>
      <c r="H2" s="12"/>
      <c r="I2" s="11" t="s">
        <v>132</v>
      </c>
    </row>
    <row r="4" spans="1:77" ht="36" customHeight="1">
      <c r="C4" s="252" t="s">
        <v>133</v>
      </c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S4" s="252" t="s">
        <v>135</v>
      </c>
      <c r="T4" s="252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87"/>
      <c r="AH4" s="253" t="s">
        <v>136</v>
      </c>
      <c r="AI4" s="252"/>
      <c r="AJ4" s="252"/>
      <c r="AK4" s="252"/>
      <c r="AL4" s="252"/>
      <c r="AM4" s="252"/>
      <c r="AN4" s="252"/>
      <c r="AO4" s="252"/>
      <c r="AP4" s="252"/>
      <c r="AQ4" s="252"/>
      <c r="AR4" s="252"/>
      <c r="AS4" s="252"/>
      <c r="AT4" s="87"/>
      <c r="AW4" s="253" t="s">
        <v>137</v>
      </c>
      <c r="AX4" s="252"/>
      <c r="AY4" s="252"/>
      <c r="AZ4" s="252"/>
      <c r="BA4" s="252"/>
      <c r="BB4" s="252"/>
      <c r="BC4" s="252"/>
      <c r="BD4" s="252"/>
      <c r="BE4" s="252"/>
      <c r="BF4" s="252"/>
      <c r="BG4" s="252"/>
      <c r="BH4" s="252"/>
      <c r="BM4" s="253" t="s">
        <v>139</v>
      </c>
      <c r="BN4" s="252"/>
      <c r="BO4" s="252"/>
      <c r="BP4" s="252"/>
      <c r="BQ4" s="252"/>
      <c r="BR4" s="252"/>
      <c r="BS4" s="252"/>
      <c r="BT4" s="252"/>
      <c r="BU4" s="252"/>
      <c r="BV4" s="252"/>
      <c r="BW4" s="252"/>
      <c r="BX4" s="252"/>
    </row>
    <row r="5" spans="1:77" ht="30">
      <c r="C5" s="2" t="s">
        <v>54</v>
      </c>
      <c r="D5" s="13" t="s">
        <v>134</v>
      </c>
      <c r="E5" s="14" t="s">
        <v>55</v>
      </c>
      <c r="F5" s="14" t="s">
        <v>56</v>
      </c>
      <c r="G5" s="14" t="s">
        <v>16</v>
      </c>
      <c r="H5" s="15" t="s">
        <v>57</v>
      </c>
      <c r="I5" s="15" t="s">
        <v>58</v>
      </c>
      <c r="J5" s="15" t="s">
        <v>59</v>
      </c>
      <c r="K5" s="15" t="s">
        <v>60</v>
      </c>
      <c r="L5" s="15" t="s">
        <v>61</v>
      </c>
      <c r="M5" s="15" t="s">
        <v>62</v>
      </c>
      <c r="N5" s="15" t="s">
        <v>63</v>
      </c>
      <c r="O5" s="15" t="s">
        <v>64</v>
      </c>
      <c r="P5" s="15" t="s">
        <v>65</v>
      </c>
      <c r="R5" s="2" t="s">
        <v>54</v>
      </c>
      <c r="S5" s="14" t="s">
        <v>55</v>
      </c>
      <c r="T5" s="14" t="s">
        <v>56</v>
      </c>
      <c r="U5" s="14" t="s">
        <v>16</v>
      </c>
      <c r="V5" s="15" t="s">
        <v>57</v>
      </c>
      <c r="W5" s="15" t="s">
        <v>58</v>
      </c>
      <c r="X5" s="15" t="s">
        <v>59</v>
      </c>
      <c r="Y5" s="15" t="s">
        <v>60</v>
      </c>
      <c r="Z5" s="15" t="s">
        <v>61</v>
      </c>
      <c r="AA5" s="15" t="s">
        <v>62</v>
      </c>
      <c r="AB5" s="15" t="s">
        <v>63</v>
      </c>
      <c r="AC5" s="15" t="s">
        <v>64</v>
      </c>
      <c r="AD5" s="15" t="s">
        <v>65</v>
      </c>
      <c r="AE5" s="25"/>
      <c r="AG5" s="16" t="s">
        <v>54</v>
      </c>
      <c r="AH5" s="17" t="s">
        <v>55</v>
      </c>
      <c r="AI5" s="13" t="s">
        <v>56</v>
      </c>
      <c r="AJ5" s="14" t="s">
        <v>16</v>
      </c>
      <c r="AK5" s="15" t="s">
        <v>57</v>
      </c>
      <c r="AL5" s="15" t="s">
        <v>58</v>
      </c>
      <c r="AM5" s="15" t="s">
        <v>59</v>
      </c>
      <c r="AN5" s="15" t="s">
        <v>60</v>
      </c>
      <c r="AO5" s="15" t="s">
        <v>61</v>
      </c>
      <c r="AP5" s="15" t="s">
        <v>62</v>
      </c>
      <c r="AQ5" s="15" t="s">
        <v>63</v>
      </c>
      <c r="AR5" s="15" t="s">
        <v>64</v>
      </c>
      <c r="AS5" s="15" t="s">
        <v>65</v>
      </c>
      <c r="AT5" s="25"/>
      <c r="AV5" s="16" t="s">
        <v>54</v>
      </c>
      <c r="AW5" s="17" t="s">
        <v>55</v>
      </c>
      <c r="AX5" s="17" t="s">
        <v>56</v>
      </c>
      <c r="AY5" s="17" t="s">
        <v>16</v>
      </c>
      <c r="AZ5" s="18" t="s">
        <v>57</v>
      </c>
      <c r="BA5" s="103" t="s">
        <v>58</v>
      </c>
      <c r="BB5" s="18" t="s">
        <v>59</v>
      </c>
      <c r="BC5" s="18" t="s">
        <v>60</v>
      </c>
      <c r="BD5" s="18" t="s">
        <v>61</v>
      </c>
      <c r="BE5" s="18" t="s">
        <v>62</v>
      </c>
      <c r="BF5" s="18" t="s">
        <v>63</v>
      </c>
      <c r="BG5" s="18" t="s">
        <v>64</v>
      </c>
      <c r="BH5" s="18" t="s">
        <v>65</v>
      </c>
      <c r="BK5" s="16" t="s">
        <v>54</v>
      </c>
      <c r="BL5" s="16" t="s">
        <v>138</v>
      </c>
      <c r="BM5" s="17" t="s">
        <v>55</v>
      </c>
      <c r="BN5" s="17" t="s">
        <v>56</v>
      </c>
      <c r="BO5" s="17" t="s">
        <v>16</v>
      </c>
      <c r="BP5" s="18" t="s">
        <v>57</v>
      </c>
      <c r="BQ5" s="18" t="s">
        <v>58</v>
      </c>
      <c r="BR5" s="18" t="s">
        <v>59</v>
      </c>
      <c r="BS5" s="18" t="s">
        <v>60</v>
      </c>
      <c r="BT5" s="18" t="s">
        <v>61</v>
      </c>
      <c r="BU5" s="18" t="s">
        <v>62</v>
      </c>
      <c r="BV5" s="18" t="s">
        <v>63</v>
      </c>
      <c r="BW5" s="18" t="s">
        <v>64</v>
      </c>
      <c r="BX5" s="18" t="s">
        <v>65</v>
      </c>
    </row>
    <row r="6" spans="1:77" ht="30">
      <c r="C6" s="2" t="s">
        <v>66</v>
      </c>
      <c r="D6" s="67">
        <v>44924</v>
      </c>
      <c r="E6" s="20"/>
      <c r="F6" s="20"/>
      <c r="G6" s="20"/>
      <c r="H6" s="20"/>
      <c r="I6" s="20"/>
      <c r="J6" s="67"/>
      <c r="K6" s="67"/>
      <c r="L6" s="67"/>
      <c r="M6" s="67"/>
      <c r="N6" s="67"/>
      <c r="O6" s="67"/>
      <c r="P6" s="67"/>
      <c r="R6" s="2" t="s">
        <v>67</v>
      </c>
      <c r="S6" s="19"/>
      <c r="T6" s="20"/>
      <c r="U6" s="20"/>
      <c r="V6" s="20"/>
      <c r="W6" s="20"/>
      <c r="X6" s="20"/>
      <c r="Y6" s="67"/>
      <c r="Z6" s="67"/>
      <c r="AA6" s="67"/>
      <c r="AB6" s="67"/>
      <c r="AC6" s="67"/>
      <c r="AD6" s="67"/>
      <c r="AE6" s="92"/>
      <c r="AG6" s="22"/>
      <c r="AH6" s="23"/>
      <c r="AI6" s="19"/>
      <c r="AJ6" s="20"/>
      <c r="AK6" s="20"/>
      <c r="AL6" s="20"/>
      <c r="AM6" s="20"/>
      <c r="AN6" s="21"/>
      <c r="AO6" s="21"/>
      <c r="AP6" s="21"/>
      <c r="AQ6" s="21"/>
      <c r="AR6" s="21"/>
      <c r="AS6" s="21"/>
      <c r="AT6" s="25"/>
      <c r="AV6" s="22"/>
      <c r="AW6" s="24"/>
      <c r="AX6" s="24"/>
      <c r="AY6" s="24"/>
      <c r="AZ6" s="24"/>
      <c r="BA6" s="104"/>
      <c r="BB6" s="24"/>
      <c r="BC6" s="25"/>
      <c r="BD6" s="25"/>
      <c r="BE6" s="25"/>
      <c r="BF6" s="25"/>
      <c r="BG6" s="25"/>
      <c r="BH6" s="25"/>
      <c r="BK6" s="22"/>
      <c r="BL6" s="22"/>
      <c r="BM6" s="24"/>
      <c r="BN6" s="24"/>
      <c r="BO6" s="24"/>
      <c r="BP6" s="24"/>
      <c r="BQ6" s="24"/>
      <c r="BR6" s="24"/>
      <c r="BS6" s="25"/>
      <c r="BT6" s="25"/>
      <c r="BU6" s="25"/>
      <c r="BV6" s="25"/>
      <c r="BW6" s="25"/>
      <c r="BX6" s="25"/>
    </row>
    <row r="7" spans="1:77" ht="4.5" customHeight="1">
      <c r="C7" s="26"/>
      <c r="D7" s="28"/>
      <c r="E7" s="27"/>
      <c r="F7" s="27"/>
      <c r="G7" s="27"/>
      <c r="H7" s="28"/>
      <c r="I7" s="28"/>
      <c r="J7" s="28"/>
      <c r="K7" s="28"/>
      <c r="L7" s="28"/>
      <c r="M7" s="28"/>
      <c r="N7" s="28"/>
      <c r="O7" s="28"/>
      <c r="P7" s="28"/>
    </row>
    <row r="8" spans="1:77" ht="15">
      <c r="A8" s="29" t="s">
        <v>0</v>
      </c>
      <c r="B8" s="30" t="s">
        <v>1</v>
      </c>
      <c r="D8" s="25"/>
      <c r="E8" s="31"/>
      <c r="F8" s="31"/>
      <c r="G8" s="31"/>
      <c r="H8" s="25"/>
      <c r="I8" s="25"/>
      <c r="J8" s="25"/>
      <c r="K8" s="25"/>
      <c r="L8" s="25"/>
      <c r="M8" s="25"/>
      <c r="N8" s="25"/>
      <c r="O8" s="25"/>
      <c r="P8" s="25"/>
      <c r="AE8" s="93" t="s">
        <v>86</v>
      </c>
      <c r="AT8" s="93" t="s">
        <v>86</v>
      </c>
      <c r="BI8" s="85" t="s">
        <v>83</v>
      </c>
      <c r="BJ8" s="31"/>
    </row>
    <row r="9" spans="1:77" ht="14.25" customHeight="1">
      <c r="A9" s="86" t="s">
        <v>29</v>
      </c>
      <c r="B9" s="32">
        <v>11140304</v>
      </c>
      <c r="D9" s="135">
        <v>0</v>
      </c>
      <c r="E9" s="118"/>
      <c r="F9" s="118"/>
      <c r="G9" s="135"/>
      <c r="H9" s="118"/>
      <c r="I9" s="135"/>
      <c r="J9" s="135"/>
      <c r="K9" s="135"/>
      <c r="L9" s="135"/>
      <c r="M9" s="135"/>
      <c r="N9" s="135"/>
      <c r="O9" s="118"/>
      <c r="P9" s="135"/>
      <c r="R9" s="32">
        <v>11140304</v>
      </c>
      <c r="S9" s="91">
        <v>238000</v>
      </c>
      <c r="T9" s="34"/>
      <c r="U9" s="35"/>
      <c r="V9" s="35"/>
      <c r="W9" s="33"/>
      <c r="X9" s="36"/>
      <c r="Y9" s="33"/>
      <c r="Z9" s="33"/>
      <c r="AA9" s="33"/>
      <c r="AB9" s="33"/>
      <c r="AC9" s="33"/>
      <c r="AD9" s="33"/>
      <c r="AE9" s="88">
        <f>SUM(S9:AD9)</f>
        <v>238000</v>
      </c>
      <c r="AG9" s="32">
        <v>11140304</v>
      </c>
      <c r="AH9" s="35"/>
      <c r="AI9" s="35"/>
      <c r="AJ9" s="35"/>
      <c r="AK9" s="35"/>
      <c r="AL9" s="35"/>
      <c r="AM9" s="35"/>
      <c r="AN9" s="4"/>
      <c r="AO9" s="35"/>
      <c r="AP9" s="35"/>
      <c r="AQ9" s="35"/>
      <c r="AR9" s="35"/>
      <c r="AS9" s="35"/>
      <c r="AT9" s="88">
        <f>SUM(AH9:AS9)</f>
        <v>0</v>
      </c>
      <c r="AV9" s="32">
        <v>11140304</v>
      </c>
      <c r="AW9" s="35">
        <f>(D9+S9+AH9)-E9</f>
        <v>238000</v>
      </c>
      <c r="AX9" s="35">
        <f>(E9+T9+AI9)-F9</f>
        <v>0</v>
      </c>
      <c r="AY9" s="35">
        <f t="shared" ref="AY9:AY45" si="0">(F9+U9+AJ9)-G9</f>
        <v>0</v>
      </c>
      <c r="AZ9" s="35">
        <f>(G9+V9+AK9)-H9</f>
        <v>0</v>
      </c>
      <c r="BA9" s="35">
        <f t="shared" ref="BA9" si="1">(H9+W9+AL9)-I9</f>
        <v>0</v>
      </c>
      <c r="BB9" s="35">
        <f>(I9+X9+AM9+Y9)-J9</f>
        <v>0</v>
      </c>
      <c r="BC9" s="35">
        <f>(J9+Y9+AN9+Z9)-K9</f>
        <v>0</v>
      </c>
      <c r="BD9" s="35">
        <f t="shared" ref="BD9:BE45" si="2">(K9+Z9+AO9)-L9</f>
        <v>0</v>
      </c>
      <c r="BE9" s="35">
        <f t="shared" ref="BE9:BE45" si="3">(L9+AA9+AP9)-M9</f>
        <v>0</v>
      </c>
      <c r="BF9" s="35">
        <f t="shared" ref="BF9:BF19" si="4">(M9+AB9+AQ9)-N9</f>
        <v>0</v>
      </c>
      <c r="BG9" s="35">
        <f t="shared" ref="BG9:BG20" si="5">(N9+AC9+AR9)-O9</f>
        <v>0</v>
      </c>
      <c r="BH9" s="35">
        <f t="shared" ref="BH9:BH20" si="6">(O9+AD9+AS9)-P9</f>
        <v>0</v>
      </c>
      <c r="BI9" s="82">
        <f>SUM(AW9:BH9)</f>
        <v>238000</v>
      </c>
      <c r="BJ9" s="84"/>
      <c r="BK9" s="229" t="s">
        <v>89</v>
      </c>
      <c r="BL9" s="233">
        <v>57979230</v>
      </c>
      <c r="BM9" s="237"/>
      <c r="BN9" s="237"/>
      <c r="BO9" s="237"/>
      <c r="BP9" s="237"/>
      <c r="BQ9" s="237"/>
      <c r="BR9" s="237"/>
      <c r="BS9" s="237"/>
      <c r="BT9" s="240"/>
      <c r="BU9" s="240"/>
      <c r="BV9" s="240"/>
      <c r="BW9" s="240"/>
      <c r="BX9" s="233"/>
      <c r="BY9" s="42"/>
    </row>
    <row r="10" spans="1:77" ht="24" customHeight="1">
      <c r="A10" s="86" t="s">
        <v>37</v>
      </c>
      <c r="B10" s="32">
        <v>11134088</v>
      </c>
      <c r="D10" s="135">
        <v>0</v>
      </c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18"/>
      <c r="P10" s="135"/>
      <c r="R10" s="32">
        <v>11134088</v>
      </c>
      <c r="S10" s="116">
        <v>238000</v>
      </c>
      <c r="T10" s="34"/>
      <c r="U10" s="35"/>
      <c r="V10" s="35"/>
      <c r="W10" s="35"/>
      <c r="X10" s="36"/>
      <c r="Y10" s="33"/>
      <c r="Z10" s="33"/>
      <c r="AA10" s="33"/>
      <c r="AB10" s="33"/>
      <c r="AC10" s="33"/>
      <c r="AD10" s="33"/>
      <c r="AE10" s="88">
        <f>SUM(S10:AD10)</f>
        <v>238000</v>
      </c>
      <c r="AG10" s="32">
        <v>11134088</v>
      </c>
      <c r="AH10" s="35"/>
      <c r="AI10" s="35"/>
      <c r="AJ10" s="35"/>
      <c r="AK10" s="35"/>
      <c r="AL10" s="35"/>
      <c r="AM10" s="35"/>
      <c r="AN10" s="4"/>
      <c r="AO10" s="35"/>
      <c r="AP10" s="35"/>
      <c r="AQ10" s="35"/>
      <c r="AR10" s="35"/>
      <c r="AS10" s="35"/>
      <c r="AT10" s="88">
        <f t="shared" ref="AT10:AT44" si="7">SUM(AH10:AS10)</f>
        <v>0</v>
      </c>
      <c r="AV10" s="32">
        <v>11134088</v>
      </c>
      <c r="AW10" s="35">
        <f t="shared" ref="AW10:AW45" si="8">(D10+S10+AH10)-E10</f>
        <v>238000</v>
      </c>
      <c r="AX10" s="35">
        <f t="shared" ref="AX10:AX45" si="9">(E10+T10+AI10)-F10</f>
        <v>0</v>
      </c>
      <c r="AY10" s="35">
        <f t="shared" si="0"/>
        <v>0</v>
      </c>
      <c r="AZ10" s="35">
        <f t="shared" ref="AZ10:AZ45" si="10">(G10+V10+AK10)-H10</f>
        <v>0</v>
      </c>
      <c r="BA10" s="35">
        <f>(H10+W10+AL10)-I10</f>
        <v>0</v>
      </c>
      <c r="BB10" s="35">
        <f t="shared" ref="BB10:BC45" si="11">(I10+X10+AM10+Y10)-J10</f>
        <v>0</v>
      </c>
      <c r="BC10" s="35">
        <f t="shared" si="11"/>
        <v>0</v>
      </c>
      <c r="BD10" s="35">
        <f t="shared" si="2"/>
        <v>0</v>
      </c>
      <c r="BE10" s="35">
        <f t="shared" si="3"/>
        <v>0</v>
      </c>
      <c r="BF10" s="35">
        <f t="shared" si="4"/>
        <v>0</v>
      </c>
      <c r="BG10" s="35">
        <f t="shared" si="5"/>
        <v>0</v>
      </c>
      <c r="BH10" s="35">
        <f t="shared" si="6"/>
        <v>0</v>
      </c>
      <c r="BI10" s="82">
        <f>SUM(AW10:BH10)</f>
        <v>238000</v>
      </c>
      <c r="BJ10" s="84"/>
      <c r="BK10" s="229"/>
      <c r="BL10" s="234"/>
      <c r="BM10" s="237"/>
      <c r="BN10" s="237"/>
      <c r="BO10" s="237"/>
      <c r="BP10" s="237"/>
      <c r="BQ10" s="237"/>
      <c r="BR10" s="237"/>
      <c r="BS10" s="237"/>
      <c r="BT10" s="241"/>
      <c r="BU10" s="241"/>
      <c r="BV10" s="241"/>
      <c r="BW10" s="241"/>
      <c r="BX10" s="234"/>
      <c r="BY10" s="42"/>
    </row>
    <row r="11" spans="1:77" ht="18.75" customHeight="1">
      <c r="A11" s="86" t="s">
        <v>36</v>
      </c>
      <c r="B11" s="32">
        <v>11134129</v>
      </c>
      <c r="D11" s="135">
        <v>146000</v>
      </c>
      <c r="E11" s="135"/>
      <c r="F11" s="135"/>
      <c r="G11" s="135"/>
      <c r="H11" s="118"/>
      <c r="I11" s="135"/>
      <c r="J11" s="135"/>
      <c r="K11" s="135"/>
      <c r="L11" s="135"/>
      <c r="M11" s="135"/>
      <c r="N11" s="135"/>
      <c r="O11" s="135"/>
      <c r="P11" s="135"/>
      <c r="R11" s="32">
        <v>11134129</v>
      </c>
      <c r="S11" s="116">
        <v>238000</v>
      </c>
      <c r="T11" s="34"/>
      <c r="U11" s="35"/>
      <c r="V11" s="35"/>
      <c r="W11" s="35"/>
      <c r="X11" s="36"/>
      <c r="Y11" s="33"/>
      <c r="Z11" s="33"/>
      <c r="AA11" s="33"/>
      <c r="AB11" s="33"/>
      <c r="AC11" s="33"/>
      <c r="AD11" s="33"/>
      <c r="AE11" s="88">
        <f t="shared" ref="AE11:AE44" si="12">SUM(S11:AD11)</f>
        <v>238000</v>
      </c>
      <c r="AG11" s="32">
        <v>11134129</v>
      </c>
      <c r="AH11" s="35"/>
      <c r="AI11" s="35"/>
      <c r="AJ11" s="35"/>
      <c r="AK11" s="35"/>
      <c r="AL11" s="35"/>
      <c r="AM11" s="35"/>
      <c r="AN11" s="4"/>
      <c r="AO11" s="35"/>
      <c r="AP11" s="35"/>
      <c r="AQ11" s="35"/>
      <c r="AR11" s="35"/>
      <c r="AS11" s="35"/>
      <c r="AT11" s="88">
        <f t="shared" si="7"/>
        <v>0</v>
      </c>
      <c r="AV11" s="32">
        <v>11134129</v>
      </c>
      <c r="AW11" s="35">
        <f t="shared" si="8"/>
        <v>384000</v>
      </c>
      <c r="AX11" s="35">
        <f t="shared" si="9"/>
        <v>0</v>
      </c>
      <c r="AY11" s="35">
        <f t="shared" si="0"/>
        <v>0</v>
      </c>
      <c r="AZ11" s="35">
        <f t="shared" si="10"/>
        <v>0</v>
      </c>
      <c r="BA11" s="35">
        <f t="shared" ref="BA11:BC45" si="13">(H11+W11+AL11)-I11</f>
        <v>0</v>
      </c>
      <c r="BB11" s="35">
        <f t="shared" si="11"/>
        <v>0</v>
      </c>
      <c r="BC11" s="35">
        <f t="shared" si="11"/>
        <v>0</v>
      </c>
      <c r="BD11" s="35">
        <f t="shared" si="2"/>
        <v>0</v>
      </c>
      <c r="BE11" s="35">
        <f t="shared" si="3"/>
        <v>0</v>
      </c>
      <c r="BF11" s="35">
        <f t="shared" si="4"/>
        <v>0</v>
      </c>
      <c r="BG11" s="35">
        <f t="shared" si="5"/>
        <v>0</v>
      </c>
      <c r="BH11" s="35">
        <f t="shared" si="6"/>
        <v>0</v>
      </c>
      <c r="BI11" s="82">
        <f t="shared" ref="BI11:BI44" si="14">SUM(AW11:BH11)</f>
        <v>384000</v>
      </c>
      <c r="BJ11" s="84"/>
      <c r="BK11" s="229"/>
      <c r="BL11" s="234"/>
      <c r="BM11" s="237"/>
      <c r="BN11" s="237"/>
      <c r="BO11" s="237"/>
      <c r="BP11" s="237"/>
      <c r="BQ11" s="237"/>
      <c r="BR11" s="237"/>
      <c r="BS11" s="237"/>
      <c r="BT11" s="241"/>
      <c r="BU11" s="241"/>
      <c r="BV11" s="241"/>
      <c r="BW11" s="241"/>
      <c r="BX11" s="234"/>
      <c r="BY11" s="42"/>
    </row>
    <row r="12" spans="1:77" ht="30" customHeight="1">
      <c r="A12" s="86" t="s">
        <v>50</v>
      </c>
      <c r="B12" s="32">
        <v>11134495</v>
      </c>
      <c r="D12" s="135">
        <v>118800</v>
      </c>
      <c r="E12" s="118"/>
      <c r="F12" s="118"/>
      <c r="G12" s="135"/>
      <c r="H12" s="118"/>
      <c r="I12" s="135"/>
      <c r="J12" s="135"/>
      <c r="K12" s="135"/>
      <c r="L12" s="135"/>
      <c r="M12" s="135"/>
      <c r="N12" s="135"/>
      <c r="O12" s="118"/>
      <c r="P12" s="135"/>
      <c r="R12" s="32">
        <v>11134495</v>
      </c>
      <c r="S12" s="116">
        <v>198000</v>
      </c>
      <c r="T12" s="34"/>
      <c r="U12" s="35"/>
      <c r="V12" s="35"/>
      <c r="W12" s="35"/>
      <c r="X12" s="36"/>
      <c r="Y12" s="33"/>
      <c r="Z12" s="33"/>
      <c r="AA12" s="33"/>
      <c r="AB12" s="33"/>
      <c r="AC12" s="33"/>
      <c r="AD12" s="33"/>
      <c r="AE12" s="88">
        <f t="shared" si="12"/>
        <v>198000</v>
      </c>
      <c r="AG12" s="32">
        <v>11134495</v>
      </c>
      <c r="AH12" s="35"/>
      <c r="AI12" s="35"/>
      <c r="AJ12" s="35"/>
      <c r="AK12" s="35"/>
      <c r="AL12" s="35"/>
      <c r="AM12" s="35"/>
      <c r="AN12" s="4"/>
      <c r="AO12" s="35"/>
      <c r="AP12" s="35"/>
      <c r="AQ12" s="35"/>
      <c r="AR12" s="35"/>
      <c r="AS12" s="35"/>
      <c r="AT12" s="88">
        <f t="shared" si="7"/>
        <v>0</v>
      </c>
      <c r="AV12" s="32">
        <v>11134495</v>
      </c>
      <c r="AW12" s="35">
        <f t="shared" si="8"/>
        <v>316800</v>
      </c>
      <c r="AX12" s="35">
        <f t="shared" si="9"/>
        <v>0</v>
      </c>
      <c r="AY12" s="35">
        <f t="shared" si="0"/>
        <v>0</v>
      </c>
      <c r="AZ12" s="35">
        <f t="shared" si="10"/>
        <v>0</v>
      </c>
      <c r="BA12" s="35">
        <f t="shared" si="13"/>
        <v>0</v>
      </c>
      <c r="BB12" s="35">
        <f t="shared" si="11"/>
        <v>0</v>
      </c>
      <c r="BC12" s="35">
        <f t="shared" si="11"/>
        <v>0</v>
      </c>
      <c r="BD12" s="35">
        <f t="shared" si="2"/>
        <v>0</v>
      </c>
      <c r="BE12" s="35">
        <f t="shared" si="3"/>
        <v>0</v>
      </c>
      <c r="BF12" s="35">
        <f t="shared" si="4"/>
        <v>0</v>
      </c>
      <c r="BG12" s="35">
        <f t="shared" si="5"/>
        <v>0</v>
      </c>
      <c r="BH12" s="35">
        <f t="shared" si="6"/>
        <v>0</v>
      </c>
      <c r="BI12" s="82">
        <f t="shared" si="14"/>
        <v>316800</v>
      </c>
      <c r="BJ12" s="84"/>
      <c r="BK12" s="229"/>
      <c r="BL12" s="235"/>
      <c r="BM12" s="237"/>
      <c r="BN12" s="237"/>
      <c r="BO12" s="237"/>
      <c r="BP12" s="237"/>
      <c r="BQ12" s="237"/>
      <c r="BR12" s="237"/>
      <c r="BS12" s="237"/>
      <c r="BT12" s="242"/>
      <c r="BU12" s="242"/>
      <c r="BV12" s="242"/>
      <c r="BW12" s="242"/>
      <c r="BX12" s="235"/>
      <c r="BY12" s="41"/>
    </row>
    <row r="13" spans="1:77" ht="14.25" customHeight="1">
      <c r="A13" s="86" t="s">
        <v>35</v>
      </c>
      <c r="B13" s="32">
        <v>11134831</v>
      </c>
      <c r="D13" s="135">
        <v>265800</v>
      </c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R13" s="32">
        <v>11134831</v>
      </c>
      <c r="S13" s="116">
        <v>0</v>
      </c>
      <c r="T13" s="34"/>
      <c r="U13" s="35"/>
      <c r="V13" s="35"/>
      <c r="W13" s="35"/>
      <c r="X13" s="36"/>
      <c r="Y13" s="35"/>
      <c r="Z13" s="33"/>
      <c r="AA13" s="33"/>
      <c r="AB13" s="33"/>
      <c r="AC13" s="33"/>
      <c r="AD13" s="33"/>
      <c r="AE13" s="88">
        <f t="shared" si="12"/>
        <v>0</v>
      </c>
      <c r="AG13" s="32">
        <v>11134831</v>
      </c>
      <c r="AH13" s="35"/>
      <c r="AI13" s="35"/>
      <c r="AJ13" s="35"/>
      <c r="AK13" s="35"/>
      <c r="AL13" s="35"/>
      <c r="AM13" s="35"/>
      <c r="AN13" s="4"/>
      <c r="AO13" s="35"/>
      <c r="AP13" s="35"/>
      <c r="AQ13" s="35"/>
      <c r="AR13" s="35"/>
      <c r="AS13" s="35"/>
      <c r="AT13" s="88">
        <f t="shared" si="7"/>
        <v>0</v>
      </c>
      <c r="AV13" s="32">
        <v>11134831</v>
      </c>
      <c r="AW13" s="35">
        <f t="shared" si="8"/>
        <v>265800</v>
      </c>
      <c r="AX13" s="35">
        <f t="shared" si="9"/>
        <v>0</v>
      </c>
      <c r="AY13" s="35">
        <f t="shared" si="0"/>
        <v>0</v>
      </c>
      <c r="AZ13" s="35">
        <f t="shared" si="10"/>
        <v>0</v>
      </c>
      <c r="BA13" s="35">
        <f t="shared" si="13"/>
        <v>0</v>
      </c>
      <c r="BB13" s="35">
        <f t="shared" si="11"/>
        <v>0</v>
      </c>
      <c r="BC13" s="35">
        <f t="shared" si="11"/>
        <v>0</v>
      </c>
      <c r="BD13" s="35">
        <f t="shared" si="2"/>
        <v>0</v>
      </c>
      <c r="BE13" s="35">
        <f t="shared" si="3"/>
        <v>0</v>
      </c>
      <c r="BF13" s="35">
        <f t="shared" si="4"/>
        <v>0</v>
      </c>
      <c r="BG13" s="35">
        <f t="shared" si="5"/>
        <v>0</v>
      </c>
      <c r="BH13" s="35">
        <f t="shared" si="6"/>
        <v>0</v>
      </c>
      <c r="BI13" s="82">
        <f t="shared" si="14"/>
        <v>265800</v>
      </c>
      <c r="BJ13" s="84"/>
      <c r="BK13" s="229" t="s">
        <v>66</v>
      </c>
      <c r="BL13" s="230">
        <v>44924</v>
      </c>
      <c r="BM13" s="236"/>
      <c r="BN13" s="236"/>
      <c r="BO13" s="236"/>
      <c r="BP13" s="239"/>
      <c r="BQ13" s="236"/>
      <c r="BR13" s="236"/>
      <c r="BS13" s="236"/>
      <c r="BT13" s="236"/>
      <c r="BU13" s="236"/>
      <c r="BV13" s="236"/>
      <c r="BW13" s="236"/>
      <c r="BX13" s="230"/>
    </row>
    <row r="14" spans="1:77" ht="54" customHeight="1">
      <c r="A14" s="86" t="s">
        <v>30</v>
      </c>
      <c r="B14" s="32">
        <v>11140303</v>
      </c>
      <c r="D14" s="135">
        <v>13000</v>
      </c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R14" s="32">
        <v>11140303</v>
      </c>
      <c r="S14" s="116">
        <v>238000</v>
      </c>
      <c r="T14" s="34"/>
      <c r="U14" s="35"/>
      <c r="V14" s="35"/>
      <c r="W14" s="35"/>
      <c r="X14" s="36"/>
      <c r="Y14" s="35"/>
      <c r="Z14" s="33"/>
      <c r="AA14" s="33"/>
      <c r="AB14" s="33"/>
      <c r="AC14" s="33"/>
      <c r="AD14" s="33"/>
      <c r="AE14" s="88">
        <f t="shared" si="12"/>
        <v>238000</v>
      </c>
      <c r="AG14" s="32">
        <v>11140303</v>
      </c>
      <c r="AH14" s="35">
        <v>99000</v>
      </c>
      <c r="AI14" s="35"/>
      <c r="AJ14" s="35"/>
      <c r="AK14" s="35"/>
      <c r="AL14" s="35"/>
      <c r="AM14" s="35"/>
      <c r="AN14" s="4"/>
      <c r="AO14" s="35"/>
      <c r="AP14" s="35"/>
      <c r="AQ14" s="35"/>
      <c r="AR14" s="35"/>
      <c r="AS14" s="35"/>
      <c r="AT14" s="88">
        <f t="shared" si="7"/>
        <v>99000</v>
      </c>
      <c r="AV14" s="32">
        <v>11140303</v>
      </c>
      <c r="AW14" s="35">
        <f t="shared" si="8"/>
        <v>350000</v>
      </c>
      <c r="AX14" s="35">
        <f t="shared" si="9"/>
        <v>0</v>
      </c>
      <c r="AY14" s="35">
        <f t="shared" si="0"/>
        <v>0</v>
      </c>
      <c r="AZ14" s="35">
        <f t="shared" si="10"/>
        <v>0</v>
      </c>
      <c r="BA14" s="35">
        <f t="shared" si="13"/>
        <v>0</v>
      </c>
      <c r="BB14" s="35">
        <f t="shared" si="11"/>
        <v>0</v>
      </c>
      <c r="BC14" s="35">
        <f t="shared" si="11"/>
        <v>0</v>
      </c>
      <c r="BD14" s="35">
        <f t="shared" si="2"/>
        <v>0</v>
      </c>
      <c r="BE14" s="35">
        <f t="shared" si="3"/>
        <v>0</v>
      </c>
      <c r="BF14" s="35">
        <f t="shared" si="4"/>
        <v>0</v>
      </c>
      <c r="BG14" s="35">
        <f t="shared" si="5"/>
        <v>0</v>
      </c>
      <c r="BH14" s="35">
        <f t="shared" si="6"/>
        <v>0</v>
      </c>
      <c r="BI14" s="82">
        <f t="shared" si="14"/>
        <v>350000</v>
      </c>
      <c r="BJ14" s="84"/>
      <c r="BK14" s="229"/>
      <c r="BL14" s="231"/>
      <c r="BM14" s="236"/>
      <c r="BN14" s="236"/>
      <c r="BO14" s="236"/>
      <c r="BP14" s="236"/>
      <c r="BQ14" s="236"/>
      <c r="BR14" s="236"/>
      <c r="BS14" s="236"/>
      <c r="BT14" s="236"/>
      <c r="BU14" s="236"/>
      <c r="BV14" s="236"/>
      <c r="BW14" s="236"/>
      <c r="BX14" s="231"/>
    </row>
    <row r="15" spans="1:77" ht="24" customHeight="1">
      <c r="A15" s="86" t="s">
        <v>26</v>
      </c>
      <c r="B15" s="32">
        <v>11144630</v>
      </c>
      <c r="D15" s="135">
        <v>282000</v>
      </c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R15" s="32">
        <v>11144630</v>
      </c>
      <c r="S15" s="116">
        <v>0</v>
      </c>
      <c r="T15" s="34"/>
      <c r="U15" s="35"/>
      <c r="V15" s="35"/>
      <c r="W15" s="35"/>
      <c r="X15" s="36"/>
      <c r="Y15" s="35"/>
      <c r="Z15" s="33"/>
      <c r="AA15" s="33"/>
      <c r="AB15" s="33"/>
      <c r="AC15" s="33"/>
      <c r="AD15" s="33"/>
      <c r="AE15" s="88">
        <f t="shared" si="12"/>
        <v>0</v>
      </c>
      <c r="AG15" s="32">
        <v>11144630</v>
      </c>
      <c r="AH15" s="35"/>
      <c r="AI15" s="35"/>
      <c r="AJ15" s="35"/>
      <c r="AK15" s="35"/>
      <c r="AL15" s="35"/>
      <c r="AM15" s="35"/>
      <c r="AN15" s="4"/>
      <c r="AO15" s="35"/>
      <c r="AP15" s="35"/>
      <c r="AQ15" s="35"/>
      <c r="AR15" s="35"/>
      <c r="AS15" s="35"/>
      <c r="AT15" s="88">
        <f t="shared" si="7"/>
        <v>0</v>
      </c>
      <c r="AV15" s="32">
        <v>11144630</v>
      </c>
      <c r="AW15" s="35">
        <f t="shared" si="8"/>
        <v>282000</v>
      </c>
      <c r="AX15" s="35">
        <f t="shared" si="9"/>
        <v>0</v>
      </c>
      <c r="AY15" s="35">
        <f t="shared" si="0"/>
        <v>0</v>
      </c>
      <c r="AZ15" s="35">
        <f t="shared" si="10"/>
        <v>0</v>
      </c>
      <c r="BA15" s="35">
        <f t="shared" si="13"/>
        <v>0</v>
      </c>
      <c r="BB15" s="35">
        <f t="shared" si="11"/>
        <v>0</v>
      </c>
      <c r="BC15" s="35">
        <f t="shared" si="11"/>
        <v>0</v>
      </c>
      <c r="BD15" s="35">
        <f t="shared" si="2"/>
        <v>0</v>
      </c>
      <c r="BE15" s="35">
        <f t="shared" si="3"/>
        <v>0</v>
      </c>
      <c r="BF15" s="35">
        <f t="shared" si="4"/>
        <v>0</v>
      </c>
      <c r="BG15" s="35">
        <f t="shared" si="5"/>
        <v>0</v>
      </c>
      <c r="BH15" s="35">
        <f t="shared" si="6"/>
        <v>0</v>
      </c>
      <c r="BI15" s="82">
        <f t="shared" si="14"/>
        <v>282000</v>
      </c>
      <c r="BJ15" s="84"/>
      <c r="BK15" s="229"/>
      <c r="BL15" s="231"/>
      <c r="BM15" s="236"/>
      <c r="BN15" s="236"/>
      <c r="BO15" s="236"/>
      <c r="BP15" s="236"/>
      <c r="BQ15" s="236"/>
      <c r="BR15" s="236"/>
      <c r="BS15" s="236"/>
      <c r="BT15" s="236"/>
      <c r="BU15" s="236"/>
      <c r="BV15" s="236"/>
      <c r="BW15" s="236"/>
      <c r="BX15" s="231"/>
    </row>
    <row r="16" spans="1:77" ht="23.25" customHeight="1">
      <c r="A16" s="86" t="s">
        <v>28</v>
      </c>
      <c r="B16" s="32">
        <v>11142226</v>
      </c>
      <c r="D16" s="135">
        <v>130600</v>
      </c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R16" s="32">
        <v>11142226</v>
      </c>
      <c r="S16" s="91">
        <v>198000</v>
      </c>
      <c r="T16" s="34"/>
      <c r="U16" s="35"/>
      <c r="V16" s="35"/>
      <c r="W16" s="35"/>
      <c r="X16" s="36"/>
      <c r="Y16" s="35"/>
      <c r="Z16" s="33"/>
      <c r="AA16" s="33"/>
      <c r="AB16" s="33"/>
      <c r="AC16" s="33"/>
      <c r="AD16" s="33"/>
      <c r="AE16" s="88">
        <f t="shared" si="12"/>
        <v>198000</v>
      </c>
      <c r="AG16" s="32">
        <v>11142226</v>
      </c>
      <c r="AH16" s="35"/>
      <c r="AI16" s="35"/>
      <c r="AJ16" s="35"/>
      <c r="AK16" s="35"/>
      <c r="AL16" s="35"/>
      <c r="AM16" s="35"/>
      <c r="AN16" s="4"/>
      <c r="AP16" s="35"/>
      <c r="AQ16" s="35"/>
      <c r="AR16" s="35"/>
      <c r="AS16" s="35"/>
      <c r="AT16" s="88">
        <f t="shared" si="7"/>
        <v>0</v>
      </c>
      <c r="AV16" s="32">
        <v>11142226</v>
      </c>
      <c r="AW16" s="35">
        <f t="shared" si="8"/>
        <v>328600</v>
      </c>
      <c r="AX16" s="35">
        <f t="shared" si="9"/>
        <v>0</v>
      </c>
      <c r="AY16" s="35">
        <f t="shared" si="0"/>
        <v>0</v>
      </c>
      <c r="AZ16" s="35">
        <f t="shared" si="10"/>
        <v>0</v>
      </c>
      <c r="BA16" s="35">
        <f t="shared" si="13"/>
        <v>0</v>
      </c>
      <c r="BB16" s="35">
        <f t="shared" si="11"/>
        <v>0</v>
      </c>
      <c r="BC16" s="35">
        <f t="shared" si="11"/>
        <v>0</v>
      </c>
      <c r="BD16" s="35">
        <f t="shared" si="2"/>
        <v>0</v>
      </c>
      <c r="BE16" s="35">
        <f t="shared" si="3"/>
        <v>0</v>
      </c>
      <c r="BF16" s="35">
        <f t="shared" si="4"/>
        <v>0</v>
      </c>
      <c r="BG16" s="35">
        <f t="shared" si="5"/>
        <v>0</v>
      </c>
      <c r="BH16" s="35">
        <f t="shared" si="6"/>
        <v>0</v>
      </c>
      <c r="BI16" s="82">
        <f t="shared" si="14"/>
        <v>328600</v>
      </c>
      <c r="BJ16" s="84"/>
      <c r="BK16" s="229"/>
      <c r="BL16" s="232"/>
      <c r="BM16" s="236"/>
      <c r="BN16" s="236"/>
      <c r="BO16" s="236"/>
      <c r="BP16" s="236"/>
      <c r="BQ16" s="236"/>
      <c r="BR16" s="236"/>
      <c r="BS16" s="236"/>
      <c r="BT16" s="236"/>
      <c r="BU16" s="236"/>
      <c r="BV16" s="236"/>
      <c r="BW16" s="236"/>
      <c r="BX16" s="232"/>
    </row>
    <row r="17" spans="1:79" ht="36.75" customHeight="1">
      <c r="A17" s="86" t="s">
        <v>23</v>
      </c>
      <c r="B17" s="32">
        <v>11145181</v>
      </c>
      <c r="D17" s="135">
        <v>0</v>
      </c>
      <c r="E17" s="118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R17" s="32">
        <v>11145181</v>
      </c>
      <c r="S17" s="91">
        <v>238000</v>
      </c>
      <c r="T17" s="34"/>
      <c r="U17" s="35"/>
      <c r="V17" s="35"/>
      <c r="W17" s="35"/>
      <c r="X17" s="36"/>
      <c r="Y17" s="35"/>
      <c r="Z17" s="33"/>
      <c r="AA17" s="33"/>
      <c r="AB17" s="33"/>
      <c r="AC17" s="33"/>
      <c r="AD17" s="33"/>
      <c r="AE17" s="88">
        <f t="shared" si="12"/>
        <v>238000</v>
      </c>
      <c r="AG17" s="32">
        <v>11145181</v>
      </c>
      <c r="AH17" s="35"/>
      <c r="AI17" s="35"/>
      <c r="AJ17" s="35"/>
      <c r="AK17" s="35"/>
      <c r="AL17" s="35"/>
      <c r="AM17" s="35"/>
      <c r="AN17" s="4"/>
      <c r="AO17" s="35"/>
      <c r="AP17" s="35"/>
      <c r="AQ17" s="35"/>
      <c r="AR17" s="35"/>
      <c r="AS17" s="35"/>
      <c r="AT17" s="88">
        <f t="shared" si="7"/>
        <v>0</v>
      </c>
      <c r="AV17" s="32">
        <v>11145181</v>
      </c>
      <c r="AW17" s="35">
        <f t="shared" si="8"/>
        <v>238000</v>
      </c>
      <c r="AX17" s="35">
        <f t="shared" si="9"/>
        <v>0</v>
      </c>
      <c r="AY17" s="35">
        <f t="shared" si="0"/>
        <v>0</v>
      </c>
      <c r="AZ17" s="35">
        <f t="shared" si="10"/>
        <v>0</v>
      </c>
      <c r="BA17" s="35">
        <f>(H17+W17+AL17)-I17</f>
        <v>0</v>
      </c>
      <c r="BB17" s="35">
        <f t="shared" si="11"/>
        <v>0</v>
      </c>
      <c r="BC17" s="35">
        <f t="shared" si="11"/>
        <v>0</v>
      </c>
      <c r="BD17" s="35">
        <f t="shared" si="2"/>
        <v>0</v>
      </c>
      <c r="BE17" s="35">
        <f t="shared" si="3"/>
        <v>0</v>
      </c>
      <c r="BF17" s="35">
        <f t="shared" si="4"/>
        <v>0</v>
      </c>
      <c r="BG17" s="35">
        <f t="shared" si="5"/>
        <v>0</v>
      </c>
      <c r="BH17" s="35">
        <f t="shared" si="6"/>
        <v>0</v>
      </c>
      <c r="BI17" s="82">
        <f t="shared" si="14"/>
        <v>238000</v>
      </c>
      <c r="BJ17" s="84"/>
      <c r="BK17" s="229" t="s">
        <v>88</v>
      </c>
      <c r="BL17" s="229"/>
      <c r="BM17" s="229"/>
      <c r="BN17" s="229"/>
      <c r="BO17" s="229"/>
      <c r="BP17" s="229"/>
      <c r="BQ17" s="233"/>
      <c r="BR17" s="233"/>
      <c r="BS17" s="240"/>
      <c r="BT17" s="249"/>
      <c r="BU17" s="233"/>
      <c r="BV17" s="229"/>
      <c r="BW17" s="229"/>
      <c r="BX17" s="233"/>
      <c r="BY17" s="244" t="s">
        <v>140</v>
      </c>
    </row>
    <row r="18" spans="1:79" ht="14.25" customHeight="1">
      <c r="A18" s="86" t="s">
        <v>22</v>
      </c>
      <c r="B18" s="32">
        <v>11149475</v>
      </c>
      <c r="D18" s="135">
        <v>0</v>
      </c>
      <c r="E18" s="118"/>
      <c r="F18" s="135"/>
      <c r="G18" s="135"/>
      <c r="H18" s="118"/>
      <c r="I18" s="135"/>
      <c r="J18" s="135"/>
      <c r="K18" s="135"/>
      <c r="L18" s="135"/>
      <c r="M18" s="135"/>
      <c r="N18" s="135"/>
      <c r="O18" s="135"/>
      <c r="P18" s="135"/>
      <c r="R18" s="32">
        <v>11149475</v>
      </c>
      <c r="S18" s="116">
        <v>397000</v>
      </c>
      <c r="T18" s="34"/>
      <c r="U18" s="35"/>
      <c r="V18" s="35"/>
      <c r="W18" s="35"/>
      <c r="X18" s="36"/>
      <c r="Y18" s="35"/>
      <c r="Z18" s="33"/>
      <c r="AA18" s="33"/>
      <c r="AB18" s="33"/>
      <c r="AC18" s="33"/>
      <c r="AD18" s="33"/>
      <c r="AE18" s="88">
        <f t="shared" si="12"/>
        <v>397000</v>
      </c>
      <c r="AG18" s="32">
        <v>11149475</v>
      </c>
      <c r="AH18" s="35">
        <v>198000</v>
      </c>
      <c r="AI18" s="35"/>
      <c r="AJ18" s="35"/>
      <c r="AK18" s="35"/>
      <c r="AL18" s="35"/>
      <c r="AM18" s="35"/>
      <c r="AN18" s="4"/>
      <c r="AO18" s="35"/>
      <c r="AP18" s="35"/>
      <c r="AQ18" s="35"/>
      <c r="AR18" s="35"/>
      <c r="AS18" s="35"/>
      <c r="AT18" s="88">
        <f t="shared" si="7"/>
        <v>198000</v>
      </c>
      <c r="AV18" s="32">
        <v>11149475</v>
      </c>
      <c r="AW18" s="35">
        <f t="shared" si="8"/>
        <v>595000</v>
      </c>
      <c r="AX18" s="35">
        <f t="shared" si="9"/>
        <v>0</v>
      </c>
      <c r="AY18" s="35">
        <f t="shared" si="0"/>
        <v>0</v>
      </c>
      <c r="AZ18" s="35">
        <f t="shared" si="10"/>
        <v>0</v>
      </c>
      <c r="BA18" s="35">
        <f t="shared" si="13"/>
        <v>0</v>
      </c>
      <c r="BB18" s="35">
        <f>(I18+X18+AM18+Y18)-J18</f>
        <v>0</v>
      </c>
      <c r="BC18" s="35">
        <f>(J18+Y18+AN18+Z18)-K18</f>
        <v>0</v>
      </c>
      <c r="BD18" s="35">
        <f t="shared" si="2"/>
        <v>0</v>
      </c>
      <c r="BE18" s="35">
        <f t="shared" si="3"/>
        <v>0</v>
      </c>
      <c r="BF18" s="35">
        <f t="shared" si="4"/>
        <v>0</v>
      </c>
      <c r="BG18" s="35">
        <f t="shared" si="5"/>
        <v>0</v>
      </c>
      <c r="BH18" s="35">
        <f t="shared" si="6"/>
        <v>0</v>
      </c>
      <c r="BI18" s="82">
        <f t="shared" si="14"/>
        <v>595000</v>
      </c>
      <c r="BJ18" s="84"/>
      <c r="BK18" s="229"/>
      <c r="BL18" s="229"/>
      <c r="BM18" s="229"/>
      <c r="BN18" s="229"/>
      <c r="BO18" s="229"/>
      <c r="BP18" s="229"/>
      <c r="BQ18" s="234"/>
      <c r="BR18" s="234"/>
      <c r="BS18" s="241"/>
      <c r="BT18" s="241"/>
      <c r="BU18" s="234"/>
      <c r="BV18" s="229"/>
      <c r="BW18" s="229"/>
      <c r="BX18" s="234"/>
      <c r="BY18" s="245"/>
    </row>
    <row r="19" spans="1:79" ht="24" customHeight="1">
      <c r="A19" s="86" t="s">
        <v>19</v>
      </c>
      <c r="B19" s="32">
        <v>11151930</v>
      </c>
      <c r="D19" s="135">
        <v>0</v>
      </c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R19" s="32">
        <v>11151930</v>
      </c>
      <c r="S19" s="116">
        <v>238000</v>
      </c>
      <c r="T19" s="34"/>
      <c r="U19" s="35"/>
      <c r="V19" s="35"/>
      <c r="W19" s="35"/>
      <c r="X19" s="39"/>
      <c r="Y19" s="35"/>
      <c r="Z19" s="33"/>
      <c r="AA19" s="33"/>
      <c r="AB19" s="33"/>
      <c r="AC19" s="33"/>
      <c r="AD19" s="33"/>
      <c r="AE19" s="88">
        <f t="shared" si="12"/>
        <v>238000</v>
      </c>
      <c r="AG19" s="32">
        <v>11151930</v>
      </c>
      <c r="AH19" s="35">
        <v>257000</v>
      </c>
      <c r="AI19" s="35"/>
      <c r="AJ19" s="35"/>
      <c r="AK19" s="35"/>
      <c r="AL19" s="35"/>
      <c r="AM19" s="35"/>
      <c r="AN19" s="4"/>
      <c r="AO19" s="35"/>
      <c r="AP19" s="35"/>
      <c r="AQ19" s="35"/>
      <c r="AR19" s="35"/>
      <c r="AS19" s="35"/>
      <c r="AT19" s="88">
        <f t="shared" si="7"/>
        <v>257000</v>
      </c>
      <c r="AV19" s="32">
        <v>11151930</v>
      </c>
      <c r="AW19" s="35">
        <f t="shared" si="8"/>
        <v>495000</v>
      </c>
      <c r="AX19" s="35">
        <f t="shared" si="9"/>
        <v>0</v>
      </c>
      <c r="AY19" s="35">
        <f t="shared" si="0"/>
        <v>0</v>
      </c>
      <c r="AZ19" s="35">
        <f t="shared" si="10"/>
        <v>0</v>
      </c>
      <c r="BA19" s="35">
        <f t="shared" si="13"/>
        <v>0</v>
      </c>
      <c r="BB19" s="35">
        <f t="shared" si="11"/>
        <v>0</v>
      </c>
      <c r="BC19" s="35">
        <f t="shared" si="11"/>
        <v>0</v>
      </c>
      <c r="BD19" s="35">
        <f t="shared" si="2"/>
        <v>0</v>
      </c>
      <c r="BE19" s="35">
        <f t="shared" si="3"/>
        <v>0</v>
      </c>
      <c r="BF19" s="35">
        <f t="shared" si="4"/>
        <v>0</v>
      </c>
      <c r="BG19" s="35">
        <f t="shared" si="5"/>
        <v>0</v>
      </c>
      <c r="BH19" s="35">
        <f t="shared" si="6"/>
        <v>0</v>
      </c>
      <c r="BI19" s="82">
        <f t="shared" si="14"/>
        <v>495000</v>
      </c>
      <c r="BJ19" s="84"/>
      <c r="BK19" s="229"/>
      <c r="BL19" s="229"/>
      <c r="BM19" s="229"/>
      <c r="BN19" s="229"/>
      <c r="BO19" s="229"/>
      <c r="BP19" s="229"/>
      <c r="BQ19" s="234"/>
      <c r="BR19" s="234"/>
      <c r="BS19" s="241"/>
      <c r="BT19" s="241"/>
      <c r="BU19" s="234"/>
      <c r="BV19" s="229"/>
      <c r="BW19" s="229"/>
      <c r="BX19" s="234"/>
      <c r="BY19" s="106" t="s">
        <v>99</v>
      </c>
    </row>
    <row r="20" spans="1:79" ht="35.25" customHeight="1">
      <c r="A20" s="86" t="s">
        <v>20</v>
      </c>
      <c r="B20" s="32">
        <v>11151929</v>
      </c>
      <c r="D20" s="135">
        <v>158400</v>
      </c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R20" s="32">
        <v>11151929</v>
      </c>
      <c r="S20" s="91">
        <v>238000</v>
      </c>
      <c r="T20" s="34"/>
      <c r="U20" s="35"/>
      <c r="V20" s="35"/>
      <c r="W20" s="35"/>
      <c r="X20" s="39"/>
      <c r="Y20" s="35"/>
      <c r="Z20" s="33"/>
      <c r="AA20" s="33"/>
      <c r="AB20" s="33"/>
      <c r="AC20" s="33"/>
      <c r="AD20" s="33"/>
      <c r="AE20" s="88">
        <f t="shared" si="12"/>
        <v>238000</v>
      </c>
      <c r="AG20" s="32">
        <v>11151929</v>
      </c>
      <c r="AH20" s="35"/>
      <c r="AI20" s="35"/>
      <c r="AJ20" s="35"/>
      <c r="AK20" s="35"/>
      <c r="AL20" s="35"/>
      <c r="AM20" s="35"/>
      <c r="AN20" s="4"/>
      <c r="AO20" s="35"/>
      <c r="AP20" s="35"/>
      <c r="AQ20" s="35"/>
      <c r="AR20" s="35"/>
      <c r="AS20" s="35"/>
      <c r="AT20" s="88">
        <f t="shared" si="7"/>
        <v>0</v>
      </c>
      <c r="AV20" s="32">
        <v>11151929</v>
      </c>
      <c r="AW20" s="35">
        <f t="shared" si="8"/>
        <v>396400</v>
      </c>
      <c r="AX20" s="35">
        <f t="shared" si="9"/>
        <v>0</v>
      </c>
      <c r="AY20" s="35">
        <f t="shared" si="0"/>
        <v>0</v>
      </c>
      <c r="AZ20" s="35">
        <f t="shared" si="10"/>
        <v>0</v>
      </c>
      <c r="BA20" s="35">
        <f t="shared" si="13"/>
        <v>0</v>
      </c>
      <c r="BB20" s="35">
        <f t="shared" si="11"/>
        <v>0</v>
      </c>
      <c r="BC20" s="35">
        <f t="shared" si="11"/>
        <v>0</v>
      </c>
      <c r="BD20" s="35">
        <f t="shared" si="2"/>
        <v>0</v>
      </c>
      <c r="BE20" s="35">
        <f t="shared" si="2"/>
        <v>0</v>
      </c>
      <c r="BF20" s="35">
        <f>(M20+AB20+AQ20)-N20</f>
        <v>0</v>
      </c>
      <c r="BG20" s="35">
        <f t="shared" si="5"/>
        <v>0</v>
      </c>
      <c r="BH20" s="35">
        <f t="shared" si="6"/>
        <v>0</v>
      </c>
      <c r="BI20" s="82">
        <f t="shared" si="14"/>
        <v>396400</v>
      </c>
      <c r="BJ20" s="84"/>
      <c r="BK20" s="229"/>
      <c r="BL20" s="229"/>
      <c r="BM20" s="229"/>
      <c r="BN20" s="229"/>
      <c r="BO20" s="229"/>
      <c r="BP20" s="229"/>
      <c r="BQ20" s="234"/>
      <c r="BR20" s="234"/>
      <c r="BS20" s="241"/>
      <c r="BT20" s="241"/>
      <c r="BU20" s="234"/>
      <c r="BV20" s="229"/>
      <c r="BW20" s="229"/>
      <c r="BX20" s="234"/>
      <c r="BY20" s="108">
        <f>SUM(BQ17:BX21)</f>
        <v>0</v>
      </c>
    </row>
    <row r="21" spans="1:79" ht="27" customHeight="1">
      <c r="A21" s="86" t="s">
        <v>47</v>
      </c>
      <c r="B21" s="32">
        <v>11113834</v>
      </c>
      <c r="D21" s="135">
        <v>33000</v>
      </c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R21" s="32">
        <v>11113834</v>
      </c>
      <c r="S21" s="91">
        <v>238000</v>
      </c>
      <c r="T21" s="34"/>
      <c r="U21" s="35"/>
      <c r="V21" s="35"/>
      <c r="W21" s="35"/>
      <c r="X21" s="36"/>
      <c r="Y21" s="35"/>
      <c r="Z21" s="33"/>
      <c r="AA21" s="33"/>
      <c r="AB21" s="33"/>
      <c r="AC21" s="33"/>
      <c r="AD21" s="33"/>
      <c r="AE21" s="88">
        <f t="shared" si="12"/>
        <v>238000</v>
      </c>
      <c r="AG21" s="32">
        <v>11113834</v>
      </c>
      <c r="AH21" s="35"/>
      <c r="AI21" s="35"/>
      <c r="AJ21" s="35"/>
      <c r="AK21" s="35"/>
      <c r="AL21" s="35"/>
      <c r="AM21" s="35"/>
      <c r="AN21" s="4"/>
      <c r="AO21" s="35"/>
      <c r="AP21" s="35"/>
      <c r="AQ21" s="35"/>
      <c r="AR21" s="35"/>
      <c r="AS21" s="35"/>
      <c r="AT21" s="88">
        <f t="shared" si="7"/>
        <v>0</v>
      </c>
      <c r="AV21" s="32">
        <v>11113834</v>
      </c>
      <c r="AW21" s="35">
        <f t="shared" si="8"/>
        <v>271000</v>
      </c>
      <c r="AX21" s="35">
        <f t="shared" si="9"/>
        <v>0</v>
      </c>
      <c r="AY21" s="35">
        <f t="shared" si="0"/>
        <v>0</v>
      </c>
      <c r="AZ21" s="35">
        <f t="shared" si="10"/>
        <v>0</v>
      </c>
      <c r="BA21" s="35">
        <f t="shared" si="13"/>
        <v>0</v>
      </c>
      <c r="BB21" s="35">
        <f t="shared" si="11"/>
        <v>0</v>
      </c>
      <c r="BC21" s="35">
        <f t="shared" si="11"/>
        <v>0</v>
      </c>
      <c r="BD21" s="35">
        <f t="shared" si="2"/>
        <v>0</v>
      </c>
      <c r="BE21" s="35">
        <f t="shared" si="3"/>
        <v>0</v>
      </c>
      <c r="BF21" s="35">
        <f t="shared" ref="BF21:BF33" si="15">(M21+AB21+AQ21)-N21</f>
        <v>0</v>
      </c>
      <c r="BG21" s="35">
        <f t="shared" ref="BG21:BG33" si="16">(N21+AC21+AR21)-O21</f>
        <v>0</v>
      </c>
      <c r="BH21" s="35">
        <f t="shared" ref="BH21:BH33" si="17">(O21+AD21+AS21)-P21</f>
        <v>0</v>
      </c>
      <c r="BI21" s="82">
        <f t="shared" si="14"/>
        <v>271000</v>
      </c>
      <c r="BJ21" s="84"/>
      <c r="BK21" s="229"/>
      <c r="BL21" s="229"/>
      <c r="BM21" s="229"/>
      <c r="BN21" s="229"/>
      <c r="BO21" s="229"/>
      <c r="BP21" s="229"/>
      <c r="BQ21" s="235"/>
      <c r="BR21" s="235"/>
      <c r="BS21" s="242"/>
      <c r="BT21" s="250"/>
      <c r="BU21" s="235"/>
      <c r="BV21" s="229"/>
      <c r="BW21" s="229"/>
      <c r="BX21" s="235"/>
      <c r="BY21" s="48"/>
    </row>
    <row r="22" spans="1:79" ht="14.25" customHeight="1">
      <c r="A22" s="86" t="s">
        <v>53</v>
      </c>
      <c r="B22" s="32">
        <v>11128720</v>
      </c>
      <c r="D22" s="135">
        <v>149000</v>
      </c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R22" s="32">
        <v>11128720</v>
      </c>
      <c r="S22" s="91">
        <v>99000</v>
      </c>
      <c r="T22" s="34"/>
      <c r="U22" s="35"/>
      <c r="V22" s="35"/>
      <c r="W22" s="35"/>
      <c r="X22" s="36"/>
      <c r="Y22" s="35"/>
      <c r="Z22" s="33"/>
      <c r="AA22" s="33"/>
      <c r="AB22" s="33"/>
      <c r="AC22" s="33"/>
      <c r="AD22" s="33"/>
      <c r="AE22" s="88">
        <f t="shared" si="12"/>
        <v>99000</v>
      </c>
      <c r="AG22" s="32">
        <v>11128720</v>
      </c>
      <c r="AH22" s="35"/>
      <c r="AI22" s="35"/>
      <c r="AJ22" s="35"/>
      <c r="AK22" s="35"/>
      <c r="AL22" s="35"/>
      <c r="AM22" s="35"/>
      <c r="AN22" s="4"/>
      <c r="AO22" s="35"/>
      <c r="AP22" s="35"/>
      <c r="AQ22" s="35"/>
      <c r="AR22" s="35"/>
      <c r="AS22" s="35"/>
      <c r="AT22" s="88">
        <f t="shared" si="7"/>
        <v>0</v>
      </c>
      <c r="AV22" s="32">
        <v>11128720</v>
      </c>
      <c r="AW22" s="35">
        <f t="shared" si="8"/>
        <v>248000</v>
      </c>
      <c r="AX22" s="35">
        <f t="shared" si="9"/>
        <v>0</v>
      </c>
      <c r="AY22" s="35">
        <f t="shared" si="0"/>
        <v>0</v>
      </c>
      <c r="AZ22" s="35">
        <f t="shared" si="10"/>
        <v>0</v>
      </c>
      <c r="BA22" s="35">
        <f t="shared" si="13"/>
        <v>0</v>
      </c>
      <c r="BB22" s="35">
        <f t="shared" si="11"/>
        <v>0</v>
      </c>
      <c r="BC22" s="35">
        <f t="shared" si="11"/>
        <v>0</v>
      </c>
      <c r="BD22" s="35">
        <f t="shared" si="2"/>
        <v>0</v>
      </c>
      <c r="BE22" s="35">
        <f t="shared" si="3"/>
        <v>0</v>
      </c>
      <c r="BF22" s="35">
        <f t="shared" si="15"/>
        <v>0</v>
      </c>
      <c r="BG22" s="35">
        <f t="shared" si="16"/>
        <v>0</v>
      </c>
      <c r="BH22" s="35">
        <f t="shared" si="17"/>
        <v>0</v>
      </c>
      <c r="BI22" s="82">
        <f t="shared" si="14"/>
        <v>248000</v>
      </c>
      <c r="BJ22" s="84"/>
      <c r="BK22" s="229" t="s">
        <v>90</v>
      </c>
      <c r="BL22" s="229"/>
      <c r="BM22" s="229"/>
      <c r="BN22" s="229"/>
      <c r="BO22" s="229"/>
      <c r="BP22" s="229"/>
      <c r="BQ22" s="238"/>
      <c r="BR22" s="238"/>
      <c r="BS22" s="247"/>
      <c r="BT22" s="247"/>
      <c r="BU22" s="238"/>
      <c r="BV22" s="229"/>
      <c r="BW22" s="229"/>
      <c r="BX22" s="265"/>
    </row>
    <row r="23" spans="1:79" ht="14.25" customHeight="1">
      <c r="A23" s="86" t="s">
        <v>44</v>
      </c>
      <c r="B23" s="32">
        <v>11121504</v>
      </c>
      <c r="D23" s="135">
        <v>99000</v>
      </c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R23" s="32">
        <v>11121504</v>
      </c>
      <c r="S23" s="91">
        <v>99000</v>
      </c>
      <c r="T23" s="34"/>
      <c r="U23" s="35"/>
      <c r="V23" s="35"/>
      <c r="W23" s="35"/>
      <c r="X23" s="36"/>
      <c r="Y23" s="35"/>
      <c r="Z23" s="33"/>
      <c r="AA23" s="33"/>
      <c r="AB23" s="33"/>
      <c r="AC23" s="33"/>
      <c r="AD23" s="33"/>
      <c r="AE23" s="88">
        <f t="shared" si="12"/>
        <v>99000</v>
      </c>
      <c r="AG23" s="32">
        <v>11121504</v>
      </c>
      <c r="AH23" s="35"/>
      <c r="AI23" s="35"/>
      <c r="AJ23" s="35"/>
      <c r="AK23" s="35"/>
      <c r="AL23" s="35"/>
      <c r="AM23" s="35"/>
      <c r="AN23" s="4"/>
      <c r="AO23" s="35"/>
      <c r="AP23" s="35"/>
      <c r="AQ23" s="35"/>
      <c r="AR23" s="35"/>
      <c r="AS23" s="35"/>
      <c r="AT23" s="88">
        <f t="shared" si="7"/>
        <v>0</v>
      </c>
      <c r="AV23" s="32">
        <v>11121504</v>
      </c>
      <c r="AW23" s="35">
        <f t="shared" si="8"/>
        <v>198000</v>
      </c>
      <c r="AX23" s="35">
        <f t="shared" si="9"/>
        <v>0</v>
      </c>
      <c r="AY23" s="35">
        <f t="shared" si="0"/>
        <v>0</v>
      </c>
      <c r="AZ23" s="35">
        <f t="shared" si="10"/>
        <v>0</v>
      </c>
      <c r="BA23" s="35">
        <f t="shared" si="13"/>
        <v>0</v>
      </c>
      <c r="BB23" s="35">
        <f t="shared" si="11"/>
        <v>0</v>
      </c>
      <c r="BC23" s="35">
        <f t="shared" si="11"/>
        <v>0</v>
      </c>
      <c r="BD23" s="35">
        <f t="shared" si="2"/>
        <v>0</v>
      </c>
      <c r="BE23" s="35">
        <f t="shared" si="3"/>
        <v>0</v>
      </c>
      <c r="BF23" s="35">
        <f t="shared" si="15"/>
        <v>0</v>
      </c>
      <c r="BG23" s="35">
        <f t="shared" si="16"/>
        <v>0</v>
      </c>
      <c r="BH23" s="35">
        <f t="shared" si="17"/>
        <v>0</v>
      </c>
      <c r="BI23" s="82">
        <f t="shared" si="14"/>
        <v>198000</v>
      </c>
      <c r="BJ23" s="84"/>
      <c r="BK23" s="229"/>
      <c r="BL23" s="229"/>
      <c r="BM23" s="229"/>
      <c r="BN23" s="229"/>
      <c r="BO23" s="229"/>
      <c r="BP23" s="229"/>
      <c r="BQ23" s="229"/>
      <c r="BR23" s="229"/>
      <c r="BS23" s="248"/>
      <c r="BT23" s="248"/>
      <c r="BU23" s="229"/>
      <c r="BV23" s="229"/>
      <c r="BW23" s="229"/>
      <c r="BX23" s="266"/>
      <c r="CA23" s="119"/>
    </row>
    <row r="24" spans="1:79" ht="14.25" customHeight="1">
      <c r="A24" s="86" t="s">
        <v>43</v>
      </c>
      <c r="B24" s="32">
        <v>11130171</v>
      </c>
      <c r="D24" s="135">
        <v>18000</v>
      </c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R24" s="32">
        <v>11130171</v>
      </c>
      <c r="S24" s="91">
        <v>238000</v>
      </c>
      <c r="T24" s="34"/>
      <c r="U24" s="35"/>
      <c r="V24" s="35"/>
      <c r="W24" s="35"/>
      <c r="X24" s="36"/>
      <c r="Y24" s="35"/>
      <c r="Z24" s="33"/>
      <c r="AA24" s="33"/>
      <c r="AB24" s="33"/>
      <c r="AC24" s="33"/>
      <c r="AD24" s="33"/>
      <c r="AE24" s="88">
        <f t="shared" si="12"/>
        <v>238000</v>
      </c>
      <c r="AG24" s="32">
        <v>11130171</v>
      </c>
      <c r="AH24" s="35"/>
      <c r="AI24" s="35"/>
      <c r="AJ24" s="35"/>
      <c r="AK24" s="35"/>
      <c r="AL24" s="35"/>
      <c r="AM24" s="35"/>
      <c r="AN24" s="4"/>
      <c r="AO24" s="35"/>
      <c r="AP24" s="35"/>
      <c r="AQ24" s="35"/>
      <c r="AR24" s="35"/>
      <c r="AS24" s="35"/>
      <c r="AT24" s="88">
        <f t="shared" si="7"/>
        <v>0</v>
      </c>
      <c r="AV24" s="32">
        <v>11130171</v>
      </c>
      <c r="AW24" s="35">
        <f t="shared" si="8"/>
        <v>256000</v>
      </c>
      <c r="AX24" s="35">
        <f t="shared" si="9"/>
        <v>0</v>
      </c>
      <c r="AY24" s="35">
        <f t="shared" si="0"/>
        <v>0</v>
      </c>
      <c r="AZ24" s="35">
        <f t="shared" si="10"/>
        <v>0</v>
      </c>
      <c r="BA24" s="35">
        <f t="shared" si="13"/>
        <v>0</v>
      </c>
      <c r="BB24" s="35">
        <f t="shared" si="11"/>
        <v>0</v>
      </c>
      <c r="BC24" s="35">
        <f t="shared" si="11"/>
        <v>0</v>
      </c>
      <c r="BD24" s="35">
        <f t="shared" si="2"/>
        <v>0</v>
      </c>
      <c r="BE24" s="35">
        <f t="shared" si="3"/>
        <v>0</v>
      </c>
      <c r="BF24" s="35">
        <f t="shared" si="15"/>
        <v>0</v>
      </c>
      <c r="BG24" s="35">
        <f t="shared" si="16"/>
        <v>0</v>
      </c>
      <c r="BH24" s="35">
        <f t="shared" si="17"/>
        <v>0</v>
      </c>
      <c r="BI24" s="82">
        <f t="shared" si="14"/>
        <v>256000</v>
      </c>
      <c r="BJ24" s="84"/>
      <c r="BK24" s="229"/>
      <c r="BL24" s="229"/>
      <c r="BM24" s="229"/>
      <c r="BN24" s="229"/>
      <c r="BO24" s="229"/>
      <c r="BP24" s="229"/>
      <c r="BQ24" s="229"/>
      <c r="BR24" s="229"/>
      <c r="BS24" s="248"/>
      <c r="BT24" s="248"/>
      <c r="BU24" s="229"/>
      <c r="BV24" s="229"/>
      <c r="BW24" s="229"/>
      <c r="BX24" s="266"/>
      <c r="CA24" s="119"/>
    </row>
    <row r="25" spans="1:79" ht="14.25" customHeight="1">
      <c r="A25" s="86" t="s">
        <v>42</v>
      </c>
      <c r="B25" s="32">
        <v>11130172</v>
      </c>
      <c r="D25" s="135">
        <v>0</v>
      </c>
      <c r="E25" s="118"/>
      <c r="F25" s="135"/>
      <c r="G25" s="135"/>
      <c r="H25" s="118"/>
      <c r="I25" s="135"/>
      <c r="J25" s="135"/>
      <c r="K25" s="135"/>
      <c r="L25" s="135"/>
      <c r="M25" s="135"/>
      <c r="N25" s="135"/>
      <c r="O25" s="118"/>
      <c r="P25" s="135"/>
      <c r="R25" s="32">
        <v>11130172</v>
      </c>
      <c r="S25" s="91">
        <v>238000</v>
      </c>
      <c r="T25" s="34"/>
      <c r="U25" s="35"/>
      <c r="V25" s="35"/>
      <c r="W25" s="35"/>
      <c r="X25" s="36"/>
      <c r="Y25" s="35"/>
      <c r="Z25" s="33"/>
      <c r="AA25" s="33"/>
      <c r="AB25" s="33"/>
      <c r="AC25" s="33"/>
      <c r="AD25" s="33"/>
      <c r="AE25" s="88">
        <f t="shared" si="12"/>
        <v>238000</v>
      </c>
      <c r="AG25" s="32">
        <v>11130172</v>
      </c>
      <c r="AH25" s="35"/>
      <c r="AI25" s="35"/>
      <c r="AJ25" s="35"/>
      <c r="AK25" s="35"/>
      <c r="AL25" s="35"/>
      <c r="AM25" s="35"/>
      <c r="AN25" s="4"/>
      <c r="AO25" s="35"/>
      <c r="AP25" s="35"/>
      <c r="AQ25" s="35"/>
      <c r="AR25" s="35"/>
      <c r="AS25" s="35"/>
      <c r="AT25" s="88">
        <f t="shared" si="7"/>
        <v>0</v>
      </c>
      <c r="AV25" s="32">
        <v>11130172</v>
      </c>
      <c r="AW25" s="35">
        <f t="shared" si="8"/>
        <v>238000</v>
      </c>
      <c r="AX25" s="35">
        <f t="shared" si="9"/>
        <v>0</v>
      </c>
      <c r="AY25" s="35">
        <f t="shared" si="0"/>
        <v>0</v>
      </c>
      <c r="AZ25" s="35">
        <f t="shared" si="10"/>
        <v>0</v>
      </c>
      <c r="BA25" s="35">
        <f t="shared" si="13"/>
        <v>0</v>
      </c>
      <c r="BB25" s="35">
        <f t="shared" si="11"/>
        <v>0</v>
      </c>
      <c r="BC25" s="35">
        <f t="shared" si="11"/>
        <v>0</v>
      </c>
      <c r="BD25" s="35">
        <f t="shared" si="2"/>
        <v>0</v>
      </c>
      <c r="BE25" s="35">
        <f t="shared" si="3"/>
        <v>0</v>
      </c>
      <c r="BF25" s="35">
        <f t="shared" si="15"/>
        <v>0</v>
      </c>
      <c r="BG25" s="35">
        <f t="shared" si="16"/>
        <v>0</v>
      </c>
      <c r="BH25" s="35">
        <f t="shared" si="17"/>
        <v>0</v>
      </c>
      <c r="BI25" s="82">
        <f t="shared" si="14"/>
        <v>238000</v>
      </c>
      <c r="BJ25" s="84"/>
      <c r="BK25" s="229"/>
      <c r="BL25" s="229"/>
      <c r="BM25" s="229"/>
      <c r="BN25" s="229"/>
      <c r="BO25" s="229"/>
      <c r="BP25" s="229"/>
      <c r="BQ25" s="229"/>
      <c r="BR25" s="229"/>
      <c r="BS25" s="248"/>
      <c r="BT25" s="248"/>
      <c r="BU25" s="229"/>
      <c r="BV25" s="229"/>
      <c r="BW25" s="229"/>
      <c r="BX25" s="267"/>
      <c r="CA25" s="119"/>
    </row>
    <row r="26" spans="1:79" ht="19.5" customHeight="1">
      <c r="A26" s="86" t="s">
        <v>51</v>
      </c>
      <c r="B26" s="32">
        <v>11132919</v>
      </c>
      <c r="D26" s="135">
        <v>0</v>
      </c>
      <c r="E26" s="118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R26" s="32">
        <v>11132919</v>
      </c>
      <c r="S26" s="91">
        <v>238000</v>
      </c>
      <c r="T26" s="34"/>
      <c r="U26" s="35"/>
      <c r="V26" s="35"/>
      <c r="W26" s="35"/>
      <c r="X26" s="36"/>
      <c r="Y26" s="35"/>
      <c r="Z26" s="33"/>
      <c r="AA26" s="33"/>
      <c r="AB26" s="33"/>
      <c r="AC26" s="33"/>
      <c r="AD26" s="33"/>
      <c r="AE26" s="88">
        <f t="shared" si="12"/>
        <v>238000</v>
      </c>
      <c r="AG26" s="32">
        <v>11132919</v>
      </c>
      <c r="AH26" s="35"/>
      <c r="AI26" s="35"/>
      <c r="AJ26" s="35"/>
      <c r="AK26" s="35"/>
      <c r="AL26" s="35"/>
      <c r="AM26" s="35"/>
      <c r="AN26" s="4"/>
      <c r="AO26" s="35"/>
      <c r="AP26" s="35"/>
      <c r="AQ26" s="35"/>
      <c r="AR26" s="35"/>
      <c r="AS26" s="35"/>
      <c r="AT26" s="88">
        <f t="shared" si="7"/>
        <v>0</v>
      </c>
      <c r="AV26" s="32">
        <v>11132919</v>
      </c>
      <c r="AW26" s="35">
        <f t="shared" si="8"/>
        <v>238000</v>
      </c>
      <c r="AX26" s="35">
        <f t="shared" si="9"/>
        <v>0</v>
      </c>
      <c r="AY26" s="35">
        <f t="shared" si="0"/>
        <v>0</v>
      </c>
      <c r="AZ26" s="35">
        <f t="shared" si="10"/>
        <v>0</v>
      </c>
      <c r="BA26" s="35">
        <f t="shared" si="13"/>
        <v>0</v>
      </c>
      <c r="BB26" s="35">
        <f t="shared" si="11"/>
        <v>0</v>
      </c>
      <c r="BC26" s="35">
        <f t="shared" si="11"/>
        <v>0</v>
      </c>
      <c r="BD26" s="35">
        <f t="shared" si="2"/>
        <v>0</v>
      </c>
      <c r="BE26" s="35">
        <f t="shared" si="3"/>
        <v>0</v>
      </c>
      <c r="BF26" s="35">
        <f t="shared" si="15"/>
        <v>0</v>
      </c>
      <c r="BG26" s="35">
        <f t="shared" si="16"/>
        <v>0</v>
      </c>
      <c r="BH26" s="35">
        <f t="shared" si="17"/>
        <v>0</v>
      </c>
      <c r="BI26" s="82">
        <f t="shared" si="14"/>
        <v>238000</v>
      </c>
      <c r="BJ26" s="84"/>
      <c r="BK26" s="229" t="s">
        <v>91</v>
      </c>
      <c r="BL26" s="237"/>
      <c r="BM26" s="237">
        <f t="shared" ref="BM26:BV26" si="18">S47+AH47</f>
        <v>6144000</v>
      </c>
      <c r="BN26" s="237">
        <f>T47+AI47</f>
        <v>0</v>
      </c>
      <c r="BO26" s="237">
        <f t="shared" ref="BO26" si="19">U47+AJ47</f>
        <v>0</v>
      </c>
      <c r="BP26" s="237">
        <f>V47+AK47</f>
        <v>0</v>
      </c>
      <c r="BQ26" s="237">
        <f>W47+AL47</f>
        <v>0</v>
      </c>
      <c r="BR26" s="237">
        <f>X47+AM47</f>
        <v>0</v>
      </c>
      <c r="BS26" s="237">
        <f>Y47+AN47</f>
        <v>0</v>
      </c>
      <c r="BT26" s="237">
        <f t="shared" si="18"/>
        <v>0</v>
      </c>
      <c r="BU26" s="237">
        <f t="shared" si="18"/>
        <v>0</v>
      </c>
      <c r="BV26" s="237">
        <f>AB47+AQ47</f>
        <v>0</v>
      </c>
      <c r="BW26" s="237">
        <f>AC47+AR47</f>
        <v>0</v>
      </c>
      <c r="BX26" s="237">
        <f>AD47+AS47</f>
        <v>0</v>
      </c>
      <c r="BY26" s="110"/>
      <c r="CA26" s="119"/>
    </row>
    <row r="27" spans="1:79" ht="14.25" customHeight="1">
      <c r="A27" s="86" t="s">
        <v>38</v>
      </c>
      <c r="B27" s="32">
        <v>11123594</v>
      </c>
      <c r="D27" s="135">
        <v>213050</v>
      </c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R27" s="32">
        <v>11123594</v>
      </c>
      <c r="S27" s="4">
        <v>0</v>
      </c>
      <c r="T27" s="117"/>
      <c r="U27" s="35"/>
      <c r="V27" s="79"/>
      <c r="W27" s="35"/>
      <c r="X27" s="36"/>
      <c r="Y27" s="35"/>
      <c r="Z27" s="35"/>
      <c r="AA27" s="33"/>
      <c r="AB27" s="33"/>
      <c r="AC27" s="33"/>
      <c r="AD27" s="33"/>
      <c r="AE27" s="88">
        <f t="shared" si="12"/>
        <v>0</v>
      </c>
      <c r="AG27" s="32">
        <v>11123594</v>
      </c>
      <c r="AH27" s="35"/>
      <c r="AI27" s="35"/>
      <c r="AJ27" s="35"/>
      <c r="AK27" s="35"/>
      <c r="AL27" s="35"/>
      <c r="AM27" s="35"/>
      <c r="AN27" s="4"/>
      <c r="AO27" s="35"/>
      <c r="AP27" s="35"/>
      <c r="AQ27" s="35"/>
      <c r="AR27" s="35"/>
      <c r="AS27" s="35"/>
      <c r="AT27" s="88">
        <f t="shared" si="7"/>
        <v>0</v>
      </c>
      <c r="AV27" s="32">
        <v>11123594</v>
      </c>
      <c r="AW27" s="35">
        <f t="shared" si="8"/>
        <v>213050</v>
      </c>
      <c r="AX27" s="35">
        <f t="shared" si="9"/>
        <v>0</v>
      </c>
      <c r="AY27" s="35">
        <f t="shared" si="0"/>
        <v>0</v>
      </c>
      <c r="AZ27" s="35">
        <f t="shared" si="10"/>
        <v>0</v>
      </c>
      <c r="BA27" s="35">
        <f t="shared" si="13"/>
        <v>0</v>
      </c>
      <c r="BB27" s="35">
        <f t="shared" si="11"/>
        <v>0</v>
      </c>
      <c r="BC27" s="35">
        <f t="shared" si="11"/>
        <v>0</v>
      </c>
      <c r="BD27" s="35">
        <f t="shared" si="2"/>
        <v>0</v>
      </c>
      <c r="BE27" s="35">
        <f t="shared" si="3"/>
        <v>0</v>
      </c>
      <c r="BF27" s="35">
        <f t="shared" si="15"/>
        <v>0</v>
      </c>
      <c r="BG27" s="35">
        <f t="shared" si="16"/>
        <v>0</v>
      </c>
      <c r="BH27" s="35">
        <f t="shared" si="17"/>
        <v>0</v>
      </c>
      <c r="BI27" s="82">
        <f t="shared" si="14"/>
        <v>213050</v>
      </c>
      <c r="BJ27" s="84"/>
      <c r="BK27" s="229"/>
      <c r="BL27" s="246"/>
      <c r="BM27" s="246"/>
      <c r="BN27" s="246"/>
      <c r="BO27" s="246"/>
      <c r="BP27" s="246"/>
      <c r="BQ27" s="246"/>
      <c r="BR27" s="246"/>
      <c r="BS27" s="246"/>
      <c r="BT27" s="246"/>
      <c r="BU27" s="246"/>
      <c r="BV27" s="246"/>
      <c r="BW27" s="246"/>
      <c r="BX27" s="246"/>
      <c r="BY27" s="148"/>
      <c r="CA27" s="120"/>
    </row>
    <row r="28" spans="1:79" ht="14.25" customHeight="1">
      <c r="A28" s="101" t="s">
        <v>18</v>
      </c>
      <c r="B28" s="32">
        <v>11135977</v>
      </c>
      <c r="D28" s="135">
        <v>371200</v>
      </c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R28" s="32">
        <v>11135977</v>
      </c>
      <c r="S28" s="4">
        <v>0</v>
      </c>
      <c r="T28" s="34"/>
      <c r="U28" s="35"/>
      <c r="V28" s="35"/>
      <c r="W28" s="35"/>
      <c r="X28" s="36"/>
      <c r="Y28" s="35"/>
      <c r="Z28" s="33"/>
      <c r="AA28" s="33"/>
      <c r="AB28" s="33"/>
      <c r="AC28" s="33"/>
      <c r="AD28" s="33"/>
      <c r="AE28" s="88">
        <f t="shared" si="12"/>
        <v>0</v>
      </c>
      <c r="AG28" s="32">
        <v>11135977</v>
      </c>
      <c r="AH28" s="35"/>
      <c r="AI28" s="35"/>
      <c r="AJ28" s="35"/>
      <c r="AK28" s="35"/>
      <c r="AL28" s="35"/>
      <c r="AM28" s="35"/>
      <c r="AN28" s="4"/>
      <c r="AO28" s="35"/>
      <c r="AP28" s="35"/>
      <c r="AQ28" s="35"/>
      <c r="AR28" s="35"/>
      <c r="AS28" s="35"/>
      <c r="AT28" s="88">
        <f t="shared" si="7"/>
        <v>0</v>
      </c>
      <c r="AV28" s="32">
        <v>11135977</v>
      </c>
      <c r="AW28" s="35">
        <f t="shared" si="8"/>
        <v>371200</v>
      </c>
      <c r="AX28" s="35">
        <f t="shared" si="9"/>
        <v>0</v>
      </c>
      <c r="AY28" s="35">
        <f t="shared" si="0"/>
        <v>0</v>
      </c>
      <c r="AZ28" s="35">
        <f t="shared" si="10"/>
        <v>0</v>
      </c>
      <c r="BA28" s="35">
        <f t="shared" si="13"/>
        <v>0</v>
      </c>
      <c r="BB28" s="35">
        <f t="shared" si="11"/>
        <v>0</v>
      </c>
      <c r="BC28" s="35">
        <f t="shared" si="11"/>
        <v>0</v>
      </c>
      <c r="BD28" s="35">
        <f t="shared" si="2"/>
        <v>0</v>
      </c>
      <c r="BE28" s="35">
        <f t="shared" si="3"/>
        <v>0</v>
      </c>
      <c r="BF28" s="35">
        <f t="shared" si="15"/>
        <v>0</v>
      </c>
      <c r="BG28" s="35">
        <f t="shared" si="16"/>
        <v>0</v>
      </c>
      <c r="BH28" s="35">
        <f t="shared" si="17"/>
        <v>0</v>
      </c>
      <c r="BI28" s="82">
        <f t="shared" si="14"/>
        <v>371200</v>
      </c>
      <c r="BJ28" s="84"/>
      <c r="BK28" s="229"/>
      <c r="BL28" s="246"/>
      <c r="BM28" s="246"/>
      <c r="BN28" s="246"/>
      <c r="BO28" s="246"/>
      <c r="BP28" s="246"/>
      <c r="BQ28" s="246"/>
      <c r="BR28" s="246"/>
      <c r="BS28" s="246"/>
      <c r="BT28" s="246"/>
      <c r="BU28" s="246"/>
      <c r="BV28" s="246"/>
      <c r="BW28" s="246"/>
      <c r="BX28" s="246"/>
      <c r="BY28" s="245" t="s">
        <v>141</v>
      </c>
      <c r="CA28" s="120"/>
    </row>
    <row r="29" spans="1:79" ht="14.25" customHeight="1">
      <c r="A29" s="86" t="s">
        <v>34</v>
      </c>
      <c r="B29" s="32">
        <v>11135423</v>
      </c>
      <c r="D29" s="135">
        <v>13000</v>
      </c>
      <c r="E29" s="118"/>
      <c r="F29" s="135"/>
      <c r="G29" s="135"/>
      <c r="H29" s="135"/>
      <c r="I29" s="135"/>
      <c r="J29" s="135"/>
      <c r="K29" s="135"/>
      <c r="L29" s="135"/>
      <c r="M29" s="135"/>
      <c r="N29" s="135"/>
      <c r="O29" s="118"/>
      <c r="P29" s="135"/>
      <c r="R29" s="32">
        <v>11135423</v>
      </c>
      <c r="S29" s="4">
        <v>238000</v>
      </c>
      <c r="T29" s="34"/>
      <c r="U29" s="35"/>
      <c r="V29" s="35"/>
      <c r="W29" s="35"/>
      <c r="X29" s="36"/>
      <c r="Y29" s="35"/>
      <c r="Z29" s="33"/>
      <c r="AA29" s="33"/>
      <c r="AB29" s="33"/>
      <c r="AC29" s="33"/>
      <c r="AD29" s="33"/>
      <c r="AE29" s="88">
        <f t="shared" si="12"/>
        <v>238000</v>
      </c>
      <c r="AG29" s="32">
        <v>11135423</v>
      </c>
      <c r="AH29" s="35"/>
      <c r="AI29" s="35"/>
      <c r="AJ29" s="35"/>
      <c r="AK29" s="35"/>
      <c r="AL29" s="35"/>
      <c r="AM29" s="35"/>
      <c r="AN29" s="4"/>
      <c r="AO29" s="35"/>
      <c r="AP29" s="35"/>
      <c r="AQ29" s="35"/>
      <c r="AR29" s="35"/>
      <c r="AS29" s="35"/>
      <c r="AT29" s="88">
        <f t="shared" si="7"/>
        <v>0</v>
      </c>
      <c r="AV29" s="32">
        <v>11135423</v>
      </c>
      <c r="AW29" s="35">
        <f t="shared" si="8"/>
        <v>251000</v>
      </c>
      <c r="AX29" s="35">
        <f t="shared" si="9"/>
        <v>0</v>
      </c>
      <c r="AY29" s="35">
        <f t="shared" si="0"/>
        <v>0</v>
      </c>
      <c r="AZ29" s="35">
        <f t="shared" si="10"/>
        <v>0</v>
      </c>
      <c r="BA29" s="35">
        <f t="shared" si="13"/>
        <v>0</v>
      </c>
      <c r="BB29" s="35">
        <f t="shared" si="11"/>
        <v>0</v>
      </c>
      <c r="BC29" s="35">
        <f t="shared" si="11"/>
        <v>0</v>
      </c>
      <c r="BD29" s="35">
        <f t="shared" si="2"/>
        <v>0</v>
      </c>
      <c r="BE29" s="35">
        <f t="shared" si="3"/>
        <v>0</v>
      </c>
      <c r="BF29" s="35">
        <f t="shared" si="15"/>
        <v>0</v>
      </c>
      <c r="BG29" s="35">
        <f t="shared" si="16"/>
        <v>0</v>
      </c>
      <c r="BH29" s="35">
        <f t="shared" si="17"/>
        <v>0</v>
      </c>
      <c r="BI29" s="82">
        <f t="shared" si="14"/>
        <v>251000</v>
      </c>
      <c r="BJ29" s="84"/>
      <c r="BK29" s="229"/>
      <c r="BL29" s="246"/>
      <c r="BM29" s="246"/>
      <c r="BN29" s="246"/>
      <c r="BO29" s="246"/>
      <c r="BP29" s="246"/>
      <c r="BQ29" s="246"/>
      <c r="BR29" s="246"/>
      <c r="BS29" s="246"/>
      <c r="BT29" s="246"/>
      <c r="BU29" s="246"/>
      <c r="BV29" s="246"/>
      <c r="BW29" s="246"/>
      <c r="BX29" s="246"/>
      <c r="BY29" s="245"/>
      <c r="CA29" s="120"/>
    </row>
    <row r="30" spans="1:79" ht="14.25" customHeight="1">
      <c r="A30" s="86" t="s">
        <v>33</v>
      </c>
      <c r="B30" s="32">
        <v>11135424</v>
      </c>
      <c r="D30" s="135">
        <v>253000</v>
      </c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R30" s="32">
        <v>11135424</v>
      </c>
      <c r="S30" s="4">
        <v>0</v>
      </c>
      <c r="T30" s="34"/>
      <c r="U30" s="35"/>
      <c r="V30" s="35"/>
      <c r="W30" s="35"/>
      <c r="X30" s="36"/>
      <c r="Y30" s="35"/>
      <c r="Z30" s="33"/>
      <c r="AA30" s="33"/>
      <c r="AB30" s="33"/>
      <c r="AC30" s="33"/>
      <c r="AD30" s="33"/>
      <c r="AE30" s="88">
        <f t="shared" si="12"/>
        <v>0</v>
      </c>
      <c r="AG30" s="32">
        <v>11135424</v>
      </c>
      <c r="AH30" s="35"/>
      <c r="AI30" s="35"/>
      <c r="AJ30" s="35"/>
      <c r="AK30" s="35"/>
      <c r="AL30" s="35"/>
      <c r="AM30" s="35"/>
      <c r="AN30" s="4"/>
      <c r="AO30" s="35"/>
      <c r="AP30" s="35"/>
      <c r="AQ30" s="35"/>
      <c r="AR30" s="35"/>
      <c r="AS30" s="35"/>
      <c r="AT30" s="88">
        <f t="shared" si="7"/>
        <v>0</v>
      </c>
      <c r="AV30" s="32">
        <v>11135424</v>
      </c>
      <c r="AW30" s="35">
        <f t="shared" si="8"/>
        <v>253000</v>
      </c>
      <c r="AX30" s="35">
        <f t="shared" si="9"/>
        <v>0</v>
      </c>
      <c r="AY30" s="35">
        <f t="shared" si="0"/>
        <v>0</v>
      </c>
      <c r="AZ30" s="35">
        <f t="shared" si="10"/>
        <v>0</v>
      </c>
      <c r="BA30" s="35">
        <f t="shared" si="13"/>
        <v>0</v>
      </c>
      <c r="BB30" s="35">
        <f t="shared" si="11"/>
        <v>0</v>
      </c>
      <c r="BC30" s="35">
        <f t="shared" si="11"/>
        <v>0</v>
      </c>
      <c r="BD30" s="35">
        <f t="shared" si="2"/>
        <v>0</v>
      </c>
      <c r="BE30" s="35">
        <f t="shared" si="3"/>
        <v>0</v>
      </c>
      <c r="BF30" s="35">
        <f t="shared" si="15"/>
        <v>0</v>
      </c>
      <c r="BG30" s="35">
        <f t="shared" si="16"/>
        <v>0</v>
      </c>
      <c r="BH30" s="35">
        <f t="shared" si="17"/>
        <v>0</v>
      </c>
      <c r="BI30" s="82">
        <f t="shared" si="14"/>
        <v>253000</v>
      </c>
      <c r="BJ30" s="84"/>
      <c r="BK30" s="229"/>
      <c r="BL30" s="246"/>
      <c r="BM30" s="246"/>
      <c r="BN30" s="246"/>
      <c r="BO30" s="246"/>
      <c r="BP30" s="246"/>
      <c r="BQ30" s="246"/>
      <c r="BR30" s="246"/>
      <c r="BS30" s="246"/>
      <c r="BT30" s="246"/>
      <c r="BU30" s="246"/>
      <c r="BV30" s="246"/>
      <c r="BW30" s="246"/>
      <c r="BX30" s="246"/>
      <c r="BY30" s="111" t="s">
        <v>99</v>
      </c>
      <c r="CA30" s="120"/>
    </row>
    <row r="31" spans="1:79" ht="14.25" customHeight="1">
      <c r="A31" s="86" t="s">
        <v>32</v>
      </c>
      <c r="B31" s="32">
        <v>11135948</v>
      </c>
      <c r="D31" s="135">
        <v>708000</v>
      </c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R31" s="32">
        <v>11135948</v>
      </c>
      <c r="S31" s="4">
        <v>0</v>
      </c>
      <c r="T31" s="34"/>
      <c r="U31" s="35"/>
      <c r="V31" s="35"/>
      <c r="W31" s="35"/>
      <c r="X31" s="36"/>
      <c r="Y31" s="35"/>
      <c r="Z31" s="33"/>
      <c r="AA31" s="33"/>
      <c r="AB31" s="33"/>
      <c r="AC31" s="33"/>
      <c r="AD31" s="33"/>
      <c r="AE31" s="88">
        <f t="shared" si="12"/>
        <v>0</v>
      </c>
      <c r="AG31" s="32">
        <v>11135948</v>
      </c>
      <c r="AH31" s="35"/>
      <c r="AI31" s="35"/>
      <c r="AJ31" s="35"/>
      <c r="AK31" s="35"/>
      <c r="AL31" s="35"/>
      <c r="AM31" s="35"/>
      <c r="AN31" s="4"/>
      <c r="AO31" s="35"/>
      <c r="AP31" s="35"/>
      <c r="AQ31" s="35"/>
      <c r="AR31" s="35"/>
      <c r="AS31" s="35"/>
      <c r="AT31" s="88">
        <f t="shared" si="7"/>
        <v>0</v>
      </c>
      <c r="AV31" s="32">
        <v>11135948</v>
      </c>
      <c r="AW31" s="35">
        <f t="shared" si="8"/>
        <v>708000</v>
      </c>
      <c r="AX31" s="35">
        <f t="shared" si="9"/>
        <v>0</v>
      </c>
      <c r="AY31" s="35">
        <f t="shared" si="0"/>
        <v>0</v>
      </c>
      <c r="AZ31" s="35">
        <f t="shared" si="10"/>
        <v>0</v>
      </c>
      <c r="BA31" s="35">
        <f t="shared" si="13"/>
        <v>0</v>
      </c>
      <c r="BB31" s="35">
        <f t="shared" si="11"/>
        <v>0</v>
      </c>
      <c r="BC31" s="35">
        <f t="shared" si="11"/>
        <v>0</v>
      </c>
      <c r="BD31" s="35">
        <f t="shared" si="2"/>
        <v>0</v>
      </c>
      <c r="BE31" s="35">
        <f t="shared" si="3"/>
        <v>0</v>
      </c>
      <c r="BF31" s="35">
        <f t="shared" si="15"/>
        <v>0</v>
      </c>
      <c r="BG31" s="35">
        <f t="shared" si="16"/>
        <v>0</v>
      </c>
      <c r="BH31" s="35">
        <f t="shared" si="17"/>
        <v>0</v>
      </c>
      <c r="BI31" s="82">
        <f t="shared" si="14"/>
        <v>708000</v>
      </c>
      <c r="BJ31" s="84"/>
      <c r="BK31" s="229"/>
      <c r="BL31" s="246"/>
      <c r="BM31" s="246"/>
      <c r="BN31" s="246"/>
      <c r="BO31" s="246"/>
      <c r="BP31" s="246"/>
      <c r="BQ31" s="246"/>
      <c r="BR31" s="246"/>
      <c r="BS31" s="246"/>
      <c r="BT31" s="246"/>
      <c r="BU31" s="246"/>
      <c r="BV31" s="246"/>
      <c r="BW31" s="246"/>
      <c r="BX31" s="246"/>
      <c r="BY31" s="109"/>
      <c r="CA31" s="120"/>
    </row>
    <row r="32" spans="1:79" ht="14.25" customHeight="1">
      <c r="A32" s="86" t="s">
        <v>31</v>
      </c>
      <c r="B32" s="32">
        <v>11136514</v>
      </c>
      <c r="D32" s="135">
        <v>293700</v>
      </c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R32" s="32">
        <v>11136514</v>
      </c>
      <c r="S32" s="4">
        <v>0</v>
      </c>
      <c r="T32" s="34"/>
      <c r="U32" s="35"/>
      <c r="V32" s="35"/>
      <c r="W32" s="35"/>
      <c r="X32" s="36"/>
      <c r="Y32" s="35"/>
      <c r="Z32" s="33"/>
      <c r="AA32" s="33"/>
      <c r="AB32" s="33"/>
      <c r="AC32" s="33"/>
      <c r="AD32" s="33"/>
      <c r="AE32" s="88">
        <f t="shared" si="12"/>
        <v>0</v>
      </c>
      <c r="AG32" s="32">
        <v>11136514</v>
      </c>
      <c r="AH32" s="35"/>
      <c r="AI32" s="35"/>
      <c r="AJ32" s="35"/>
      <c r="AK32" s="35"/>
      <c r="AL32" s="35"/>
      <c r="AM32" s="35"/>
      <c r="AN32" s="4"/>
      <c r="AO32" s="35"/>
      <c r="AP32" s="35"/>
      <c r="AQ32" s="35"/>
      <c r="AR32" s="35"/>
      <c r="AS32" s="35"/>
      <c r="AT32" s="88">
        <f t="shared" si="7"/>
        <v>0</v>
      </c>
      <c r="AV32" s="32">
        <v>11136514</v>
      </c>
      <c r="AW32" s="35">
        <f t="shared" si="8"/>
        <v>293700</v>
      </c>
      <c r="AX32" s="35">
        <f t="shared" si="9"/>
        <v>0</v>
      </c>
      <c r="AY32" s="35">
        <f>(F32+U32+AJ32)-G32</f>
        <v>0</v>
      </c>
      <c r="AZ32" s="35">
        <f t="shared" si="10"/>
        <v>0</v>
      </c>
      <c r="BA32" s="35">
        <f t="shared" si="13"/>
        <v>0</v>
      </c>
      <c r="BB32" s="35">
        <f t="shared" si="11"/>
        <v>0</v>
      </c>
      <c r="BC32" s="35">
        <f t="shared" si="11"/>
        <v>0</v>
      </c>
      <c r="BD32" s="35">
        <f t="shared" si="2"/>
        <v>0</v>
      </c>
      <c r="BE32" s="35">
        <f t="shared" si="3"/>
        <v>0</v>
      </c>
      <c r="BF32" s="35">
        <f t="shared" si="15"/>
        <v>0</v>
      </c>
      <c r="BG32" s="35">
        <f t="shared" si="16"/>
        <v>0</v>
      </c>
      <c r="BH32" s="35">
        <f t="shared" si="17"/>
        <v>0</v>
      </c>
      <c r="BI32" s="82">
        <f t="shared" si="14"/>
        <v>293700</v>
      </c>
      <c r="BJ32" s="84"/>
      <c r="BK32" s="229"/>
      <c r="BL32" s="246"/>
      <c r="BM32" s="246"/>
      <c r="BN32" s="246"/>
      <c r="BO32" s="246"/>
      <c r="BP32" s="246"/>
      <c r="BQ32" s="246"/>
      <c r="BR32" s="246"/>
      <c r="BS32" s="246"/>
      <c r="BT32" s="246"/>
      <c r="BU32" s="246"/>
      <c r="BV32" s="246"/>
      <c r="BW32" s="246"/>
      <c r="BX32" s="246"/>
      <c r="BY32" s="105">
        <f>SUM(BM26:BX35)</f>
        <v>6144000</v>
      </c>
      <c r="CA32" s="120"/>
    </row>
    <row r="33" spans="1:79" ht="14.25" customHeight="1">
      <c r="A33" s="86" t="s">
        <v>27</v>
      </c>
      <c r="B33" s="66">
        <v>11142731</v>
      </c>
      <c r="D33" s="135">
        <v>0</v>
      </c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R33" s="66">
        <v>11142731</v>
      </c>
      <c r="S33" s="4">
        <v>238000</v>
      </c>
      <c r="T33" s="34"/>
      <c r="U33" s="35"/>
      <c r="V33" s="35"/>
      <c r="W33" s="35"/>
      <c r="X33" s="36"/>
      <c r="Y33" s="35"/>
      <c r="Z33" s="33"/>
      <c r="AA33" s="33"/>
      <c r="AB33" s="33"/>
      <c r="AC33" s="33"/>
      <c r="AD33" s="33"/>
      <c r="AE33" s="88">
        <f t="shared" si="12"/>
        <v>238000</v>
      </c>
      <c r="AG33" s="66">
        <v>11142731</v>
      </c>
      <c r="AH33" s="35"/>
      <c r="AI33" s="35"/>
      <c r="AJ33" s="35"/>
      <c r="AK33" s="35"/>
      <c r="AL33" s="35"/>
      <c r="AM33" s="35"/>
      <c r="AN33" s="4"/>
      <c r="AO33" s="35"/>
      <c r="AP33" s="35"/>
      <c r="AQ33" s="35"/>
      <c r="AR33" s="35"/>
      <c r="AS33" s="35"/>
      <c r="AT33" s="88">
        <f t="shared" si="7"/>
        <v>0</v>
      </c>
      <c r="AV33" s="66">
        <v>11142731</v>
      </c>
      <c r="AW33" s="35">
        <f t="shared" si="8"/>
        <v>238000</v>
      </c>
      <c r="AX33" s="35">
        <f t="shared" si="9"/>
        <v>0</v>
      </c>
      <c r="AY33" s="35">
        <f t="shared" si="0"/>
        <v>0</v>
      </c>
      <c r="AZ33" s="35">
        <f t="shared" si="10"/>
        <v>0</v>
      </c>
      <c r="BA33" s="35">
        <f t="shared" si="13"/>
        <v>0</v>
      </c>
      <c r="BB33" s="35">
        <f t="shared" si="11"/>
        <v>0</v>
      </c>
      <c r="BC33" s="35">
        <f t="shared" si="11"/>
        <v>0</v>
      </c>
      <c r="BD33" s="35">
        <f t="shared" si="2"/>
        <v>0</v>
      </c>
      <c r="BE33" s="35">
        <f t="shared" si="3"/>
        <v>0</v>
      </c>
      <c r="BF33" s="35">
        <f t="shared" si="15"/>
        <v>0</v>
      </c>
      <c r="BG33" s="35">
        <f t="shared" si="16"/>
        <v>0</v>
      </c>
      <c r="BH33" s="35">
        <f t="shared" si="17"/>
        <v>0</v>
      </c>
      <c r="BI33" s="82">
        <f t="shared" si="14"/>
        <v>238000</v>
      </c>
      <c r="BJ33" s="84"/>
      <c r="BK33" s="229"/>
      <c r="BL33" s="246"/>
      <c r="BM33" s="246"/>
      <c r="BN33" s="246"/>
      <c r="BO33" s="246"/>
      <c r="BP33" s="246"/>
      <c r="BQ33" s="246"/>
      <c r="BR33" s="246"/>
      <c r="BS33" s="246"/>
      <c r="BT33" s="246"/>
      <c r="BU33" s="246"/>
      <c r="BV33" s="246"/>
      <c r="BW33" s="246"/>
      <c r="BX33" s="246"/>
      <c r="BY33" s="111"/>
      <c r="CA33" s="120"/>
    </row>
    <row r="34" spans="1:79" ht="14.25" customHeight="1">
      <c r="A34" s="86" t="s">
        <v>25</v>
      </c>
      <c r="B34" s="32">
        <v>11145154</v>
      </c>
      <c r="D34" s="135">
        <v>494000</v>
      </c>
      <c r="E34" s="135"/>
      <c r="F34" s="135"/>
      <c r="G34" s="135"/>
      <c r="H34" s="118"/>
      <c r="I34" s="135"/>
      <c r="J34" s="135"/>
      <c r="K34" s="135"/>
      <c r="L34" s="135"/>
      <c r="M34" s="135"/>
      <c r="N34" s="135"/>
      <c r="O34" s="135"/>
      <c r="P34" s="135"/>
      <c r="R34" s="32">
        <v>11145154</v>
      </c>
      <c r="S34" s="91">
        <v>0</v>
      </c>
      <c r="T34" s="65"/>
      <c r="U34" s="35"/>
      <c r="V34" s="35"/>
      <c r="W34" s="35"/>
      <c r="X34" s="36"/>
      <c r="Y34" s="35"/>
      <c r="Z34" s="33"/>
      <c r="AA34" s="33"/>
      <c r="AB34" s="33"/>
      <c r="AC34" s="33"/>
      <c r="AD34" s="33"/>
      <c r="AE34" s="88">
        <f t="shared" si="12"/>
        <v>0</v>
      </c>
      <c r="AG34" s="32">
        <v>11145154</v>
      </c>
      <c r="AH34" s="35"/>
      <c r="AI34" s="35"/>
      <c r="AJ34" s="35"/>
      <c r="AK34" s="35"/>
      <c r="AL34" s="35"/>
      <c r="AM34" s="35"/>
      <c r="AN34" s="4"/>
      <c r="AO34" s="35"/>
      <c r="AP34" s="35"/>
      <c r="AQ34" s="35"/>
      <c r="AR34" s="35"/>
      <c r="AS34" s="35"/>
      <c r="AT34" s="88">
        <f t="shared" si="7"/>
        <v>0</v>
      </c>
      <c r="AV34" s="32">
        <v>11145154</v>
      </c>
      <c r="AW34" s="35">
        <f t="shared" si="8"/>
        <v>494000</v>
      </c>
      <c r="AX34" s="35">
        <f t="shared" si="9"/>
        <v>0</v>
      </c>
      <c r="AY34" s="35">
        <f t="shared" si="0"/>
        <v>0</v>
      </c>
      <c r="AZ34" s="35">
        <f t="shared" si="10"/>
        <v>0</v>
      </c>
      <c r="BA34" s="35">
        <f t="shared" si="13"/>
        <v>0</v>
      </c>
      <c r="BB34" s="35">
        <f t="shared" si="11"/>
        <v>0</v>
      </c>
      <c r="BC34" s="35">
        <f t="shared" si="11"/>
        <v>0</v>
      </c>
      <c r="BD34" s="35">
        <f t="shared" si="2"/>
        <v>0</v>
      </c>
      <c r="BE34" s="35">
        <f t="shared" si="3"/>
        <v>0</v>
      </c>
      <c r="BF34" s="35">
        <f t="shared" ref="BF34:BF44" si="20">(M34+AB34+AQ34)-N34</f>
        <v>0</v>
      </c>
      <c r="BG34" s="35">
        <f t="shared" ref="BG34:BG44" si="21">(N34+AC34+AR34)-O34</f>
        <v>0</v>
      </c>
      <c r="BH34" s="35">
        <f t="shared" ref="BH34:BH44" si="22">(O34+AD34+AS34)-P34</f>
        <v>0</v>
      </c>
      <c r="BI34" s="82">
        <f>SUM(AW34:BH34)</f>
        <v>494000</v>
      </c>
      <c r="BJ34" s="84"/>
      <c r="BK34" s="229"/>
      <c r="BL34" s="246"/>
      <c r="BM34" s="246"/>
      <c r="BN34" s="246"/>
      <c r="BO34" s="246"/>
      <c r="BP34" s="246"/>
      <c r="BQ34" s="246"/>
      <c r="BR34" s="246"/>
      <c r="BS34" s="246"/>
      <c r="BT34" s="246"/>
      <c r="BU34" s="246"/>
      <c r="BV34" s="246"/>
      <c r="BW34" s="246"/>
      <c r="BX34" s="246"/>
      <c r="BY34" s="111"/>
    </row>
    <row r="35" spans="1:79" ht="14.25" customHeight="1">
      <c r="A35" s="86" t="s">
        <v>24</v>
      </c>
      <c r="B35" s="32">
        <v>11145180</v>
      </c>
      <c r="D35" s="135">
        <v>0</v>
      </c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18"/>
      <c r="P35" s="135"/>
      <c r="R35" s="32">
        <v>11145180</v>
      </c>
      <c r="S35" s="91">
        <v>238000</v>
      </c>
      <c r="T35" s="34"/>
      <c r="U35" s="35"/>
      <c r="V35" s="35"/>
      <c r="W35" s="35"/>
      <c r="X35" s="36"/>
      <c r="Y35" s="35"/>
      <c r="Z35" s="33"/>
      <c r="AA35" s="33"/>
      <c r="AB35" s="33"/>
      <c r="AC35" s="33"/>
      <c r="AD35" s="33"/>
      <c r="AE35" s="88">
        <f t="shared" si="12"/>
        <v>238000</v>
      </c>
      <c r="AG35" s="32">
        <v>11145180</v>
      </c>
      <c r="AH35" s="35">
        <v>198000</v>
      </c>
      <c r="AI35" s="35"/>
      <c r="AJ35" s="35"/>
      <c r="AK35" s="35"/>
      <c r="AL35" s="35"/>
      <c r="AM35" s="35"/>
      <c r="AN35" s="4"/>
      <c r="AO35" s="35"/>
      <c r="AP35" s="35"/>
      <c r="AQ35" s="35"/>
      <c r="AR35" s="35"/>
      <c r="AS35" s="35"/>
      <c r="AT35" s="88">
        <f t="shared" si="7"/>
        <v>198000</v>
      </c>
      <c r="AV35" s="32">
        <v>11145180</v>
      </c>
      <c r="AW35" s="35">
        <f t="shared" si="8"/>
        <v>436000</v>
      </c>
      <c r="AX35" s="35">
        <f t="shared" si="9"/>
        <v>0</v>
      </c>
      <c r="AY35" s="35">
        <f t="shared" si="0"/>
        <v>0</v>
      </c>
      <c r="AZ35" s="35">
        <f t="shared" si="10"/>
        <v>0</v>
      </c>
      <c r="BA35" s="35">
        <f t="shared" si="13"/>
        <v>0</v>
      </c>
      <c r="BB35" s="35">
        <f t="shared" si="11"/>
        <v>0</v>
      </c>
      <c r="BC35" s="35">
        <f t="shared" si="11"/>
        <v>0</v>
      </c>
      <c r="BD35" s="35">
        <f t="shared" si="2"/>
        <v>0</v>
      </c>
      <c r="BE35" s="35">
        <f t="shared" si="3"/>
        <v>0</v>
      </c>
      <c r="BF35" s="35">
        <f t="shared" si="20"/>
        <v>0</v>
      </c>
      <c r="BG35" s="35">
        <f t="shared" si="21"/>
        <v>0</v>
      </c>
      <c r="BH35" s="35">
        <f t="shared" si="22"/>
        <v>0</v>
      </c>
      <c r="BI35" s="82">
        <f t="shared" si="14"/>
        <v>436000</v>
      </c>
      <c r="BJ35" s="84"/>
      <c r="BK35" s="229"/>
      <c r="BL35" s="246"/>
      <c r="BM35" s="246"/>
      <c r="BN35" s="246"/>
      <c r="BO35" s="246"/>
      <c r="BP35" s="246"/>
      <c r="BQ35" s="246"/>
      <c r="BR35" s="246"/>
      <c r="BS35" s="246"/>
      <c r="BT35" s="246"/>
      <c r="BU35" s="246"/>
      <c r="BV35" s="246"/>
      <c r="BW35" s="246"/>
      <c r="BX35" s="246"/>
      <c r="BY35" s="113"/>
    </row>
    <row r="36" spans="1:79" ht="14.25" customHeight="1">
      <c r="A36" s="86" t="s">
        <v>21</v>
      </c>
      <c r="B36" s="32">
        <v>11149476</v>
      </c>
      <c r="D36" s="135">
        <v>58750</v>
      </c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R36" s="32">
        <v>11149476</v>
      </c>
      <c r="S36" s="91">
        <v>238000</v>
      </c>
      <c r="T36" s="34"/>
      <c r="U36" s="35"/>
      <c r="V36" s="35"/>
      <c r="W36" s="35"/>
      <c r="X36" s="36"/>
      <c r="Y36" s="35"/>
      <c r="Z36" s="33"/>
      <c r="AA36" s="33"/>
      <c r="AB36" s="33"/>
      <c r="AC36" s="33"/>
      <c r="AD36" s="33"/>
      <c r="AE36" s="88">
        <f t="shared" si="12"/>
        <v>238000</v>
      </c>
      <c r="AG36" s="32">
        <v>11149476</v>
      </c>
      <c r="AH36" s="35">
        <v>138000</v>
      </c>
      <c r="AI36" s="35"/>
      <c r="AJ36" s="35"/>
      <c r="AK36" s="35"/>
      <c r="AL36" s="35"/>
      <c r="AM36" s="35"/>
      <c r="AN36" s="4"/>
      <c r="AO36" s="35"/>
      <c r="AP36" s="35"/>
      <c r="AQ36" s="35"/>
      <c r="AR36" s="35"/>
      <c r="AS36" s="35"/>
      <c r="AT36" s="88">
        <f t="shared" si="7"/>
        <v>138000</v>
      </c>
      <c r="AV36" s="32">
        <v>11149476</v>
      </c>
      <c r="AW36" s="35">
        <f t="shared" si="8"/>
        <v>434750</v>
      </c>
      <c r="AX36" s="35">
        <f t="shared" si="9"/>
        <v>0</v>
      </c>
      <c r="AY36" s="35">
        <f t="shared" si="0"/>
        <v>0</v>
      </c>
      <c r="AZ36" s="35">
        <f t="shared" si="10"/>
        <v>0</v>
      </c>
      <c r="BA36" s="35">
        <f t="shared" si="13"/>
        <v>0</v>
      </c>
      <c r="BB36" s="35">
        <f t="shared" si="11"/>
        <v>0</v>
      </c>
      <c r="BC36" s="35">
        <f t="shared" si="11"/>
        <v>0</v>
      </c>
      <c r="BD36" s="35">
        <f t="shared" si="2"/>
        <v>0</v>
      </c>
      <c r="BE36" s="35">
        <f t="shared" si="3"/>
        <v>0</v>
      </c>
      <c r="BF36" s="35">
        <f t="shared" si="20"/>
        <v>0</v>
      </c>
      <c r="BG36" s="35">
        <f t="shared" si="21"/>
        <v>0</v>
      </c>
      <c r="BH36" s="35">
        <f t="shared" si="22"/>
        <v>0</v>
      </c>
      <c r="BI36" s="82">
        <f t="shared" si="14"/>
        <v>434750</v>
      </c>
      <c r="BJ36" s="84"/>
      <c r="BK36" s="229" t="s">
        <v>92</v>
      </c>
      <c r="BL36" s="229"/>
      <c r="BM36" s="233">
        <f>BL9-BM26</f>
        <v>51835230</v>
      </c>
      <c r="BN36" s="233">
        <f>BM9-BN26</f>
        <v>0</v>
      </c>
      <c r="BO36" s="233">
        <f>BN9-BO26</f>
        <v>0</v>
      </c>
      <c r="BP36" s="233">
        <f>BO9-BP26</f>
        <v>0</v>
      </c>
      <c r="BQ36" s="233">
        <f t="shared" ref="BQ36" si="23">BP9-BQ26</f>
        <v>0</v>
      </c>
      <c r="BR36" s="251">
        <f>BQ9-BR26</f>
        <v>0</v>
      </c>
      <c r="BS36" s="251">
        <f>(BR9+BS17)-BS26</f>
        <v>0</v>
      </c>
      <c r="BT36" s="251">
        <f>(BS9+BT17)-BT26</f>
        <v>0</v>
      </c>
      <c r="BU36" s="251">
        <f>(BT9+BU17)-BU26</f>
        <v>0</v>
      </c>
      <c r="BV36" s="251">
        <f>BU9-BV26</f>
        <v>0</v>
      </c>
      <c r="BW36" s="251">
        <f>BV9-BW26</f>
        <v>0</v>
      </c>
      <c r="BX36" s="251">
        <f>(BW9+BX17+BX20)-BX26</f>
        <v>0</v>
      </c>
    </row>
    <row r="37" spans="1:79" ht="14.25" customHeight="1">
      <c r="A37" s="86" t="s">
        <v>48</v>
      </c>
      <c r="B37" s="32">
        <v>11118131</v>
      </c>
      <c r="D37" s="135">
        <v>293700</v>
      </c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R37" s="32">
        <v>11118131</v>
      </c>
      <c r="S37" s="91">
        <v>0</v>
      </c>
      <c r="T37" s="34"/>
      <c r="U37" s="35"/>
      <c r="V37" s="35"/>
      <c r="W37" s="35"/>
      <c r="X37" s="36"/>
      <c r="Y37" s="35"/>
      <c r="Z37" s="33"/>
      <c r="AA37" s="33"/>
      <c r="AB37" s="33"/>
      <c r="AC37" s="33"/>
      <c r="AD37" s="33"/>
      <c r="AE37" s="88">
        <f t="shared" si="12"/>
        <v>0</v>
      </c>
      <c r="AG37" s="32">
        <v>11118131</v>
      </c>
      <c r="AH37" s="35"/>
      <c r="AI37" s="35"/>
      <c r="AJ37" s="35"/>
      <c r="AK37" s="35"/>
      <c r="AL37" s="35"/>
      <c r="AM37" s="35"/>
      <c r="AN37" s="4"/>
      <c r="AO37" s="35"/>
      <c r="AP37" s="35"/>
      <c r="AQ37" s="35"/>
      <c r="AR37" s="35"/>
      <c r="AS37" s="35"/>
      <c r="AT37" s="88">
        <f t="shared" si="7"/>
        <v>0</v>
      </c>
      <c r="AV37" s="32">
        <v>11118131</v>
      </c>
      <c r="AW37" s="35">
        <f>(D37+S37+AH37)-E37</f>
        <v>293700</v>
      </c>
      <c r="AX37" s="35">
        <f t="shared" si="9"/>
        <v>0</v>
      </c>
      <c r="AY37" s="35">
        <f t="shared" si="0"/>
        <v>0</v>
      </c>
      <c r="AZ37" s="35">
        <f t="shared" si="10"/>
        <v>0</v>
      </c>
      <c r="BA37" s="35">
        <f t="shared" si="13"/>
        <v>0</v>
      </c>
      <c r="BB37" s="35">
        <f t="shared" si="11"/>
        <v>0</v>
      </c>
      <c r="BC37" s="35">
        <f t="shared" si="11"/>
        <v>0</v>
      </c>
      <c r="BD37" s="35">
        <f t="shared" si="2"/>
        <v>0</v>
      </c>
      <c r="BE37" s="35">
        <f t="shared" si="3"/>
        <v>0</v>
      </c>
      <c r="BF37" s="35">
        <f t="shared" si="20"/>
        <v>0</v>
      </c>
      <c r="BG37" s="35">
        <f t="shared" si="21"/>
        <v>0</v>
      </c>
      <c r="BH37" s="35">
        <f t="shared" si="22"/>
        <v>0</v>
      </c>
      <c r="BI37" s="82">
        <f t="shared" si="14"/>
        <v>293700</v>
      </c>
      <c r="BJ37" s="84"/>
      <c r="BK37" s="229"/>
      <c r="BL37" s="229"/>
      <c r="BM37" s="234"/>
      <c r="BN37" s="234"/>
      <c r="BO37" s="234"/>
      <c r="BP37" s="234"/>
      <c r="BQ37" s="234"/>
      <c r="BR37" s="229"/>
      <c r="BS37" s="229"/>
      <c r="BT37" s="229"/>
      <c r="BU37" s="229"/>
      <c r="BV37" s="229"/>
      <c r="BW37" s="229"/>
      <c r="BX37" s="229"/>
    </row>
    <row r="38" spans="1:79" ht="14.25" customHeight="1">
      <c r="A38" s="86" t="s">
        <v>46</v>
      </c>
      <c r="B38" s="32">
        <v>11128721</v>
      </c>
      <c r="D38" s="135">
        <v>327970</v>
      </c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R38" s="32">
        <v>11128721</v>
      </c>
      <c r="S38" s="91">
        <v>0</v>
      </c>
      <c r="T38" s="34"/>
      <c r="U38" s="35"/>
      <c r="V38" s="35"/>
      <c r="W38" s="35"/>
      <c r="X38" s="36"/>
      <c r="Y38" s="35"/>
      <c r="Z38" s="33"/>
      <c r="AA38" s="33"/>
      <c r="AB38" s="33"/>
      <c r="AC38" s="33"/>
      <c r="AD38" s="33"/>
      <c r="AE38" s="88">
        <f t="shared" si="12"/>
        <v>0</v>
      </c>
      <c r="AG38" s="32">
        <v>11128721</v>
      </c>
      <c r="AH38" s="35"/>
      <c r="AI38" s="35"/>
      <c r="AJ38" s="35"/>
      <c r="AK38" s="35"/>
      <c r="AL38" s="35"/>
      <c r="AM38" s="35"/>
      <c r="AN38" s="4"/>
      <c r="AO38" s="35"/>
      <c r="AP38" s="35"/>
      <c r="AQ38" s="35"/>
      <c r="AR38" s="35"/>
      <c r="AS38" s="35"/>
      <c r="AT38" s="88">
        <f t="shared" si="7"/>
        <v>0</v>
      </c>
      <c r="AV38" s="32">
        <v>11128721</v>
      </c>
      <c r="AW38" s="35">
        <f t="shared" si="8"/>
        <v>327970</v>
      </c>
      <c r="AX38" s="35">
        <f t="shared" si="9"/>
        <v>0</v>
      </c>
      <c r="AY38" s="35">
        <f t="shared" si="0"/>
        <v>0</v>
      </c>
      <c r="AZ38" s="35">
        <f t="shared" si="10"/>
        <v>0</v>
      </c>
      <c r="BA38" s="35">
        <f t="shared" si="13"/>
        <v>0</v>
      </c>
      <c r="BB38" s="35">
        <f t="shared" si="11"/>
        <v>0</v>
      </c>
      <c r="BC38" s="35">
        <f t="shared" si="11"/>
        <v>0</v>
      </c>
      <c r="BD38" s="35">
        <f t="shared" si="2"/>
        <v>0</v>
      </c>
      <c r="BE38" s="35">
        <f t="shared" si="3"/>
        <v>0</v>
      </c>
      <c r="BF38" s="35">
        <f t="shared" si="20"/>
        <v>0</v>
      </c>
      <c r="BG38" s="35">
        <f t="shared" si="21"/>
        <v>0</v>
      </c>
      <c r="BH38" s="35">
        <f t="shared" si="22"/>
        <v>0</v>
      </c>
      <c r="BI38" s="82">
        <f t="shared" si="14"/>
        <v>327970</v>
      </c>
      <c r="BJ38" s="84"/>
      <c r="BK38" s="229"/>
      <c r="BL38" s="229"/>
      <c r="BM38" s="234"/>
      <c r="BN38" s="234"/>
      <c r="BO38" s="234"/>
      <c r="BP38" s="234"/>
      <c r="BQ38" s="234"/>
      <c r="BR38" s="229"/>
      <c r="BS38" s="229"/>
      <c r="BT38" s="229"/>
      <c r="BU38" s="229"/>
      <c r="BV38" s="229"/>
      <c r="BW38" s="229"/>
      <c r="BX38" s="229"/>
    </row>
    <row r="39" spans="1:79" ht="14.25" customHeight="1">
      <c r="A39" s="86" t="s">
        <v>52</v>
      </c>
      <c r="B39" s="32">
        <v>11130170</v>
      </c>
      <c r="D39" s="135">
        <v>315000</v>
      </c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R39" s="32">
        <v>11130170</v>
      </c>
      <c r="S39" s="91">
        <v>0</v>
      </c>
      <c r="T39" s="34"/>
      <c r="U39" s="32"/>
      <c r="V39" s="35"/>
      <c r="W39" s="35"/>
      <c r="X39" s="36"/>
      <c r="Y39" s="35"/>
      <c r="Z39" s="33"/>
      <c r="AA39" s="33"/>
      <c r="AB39" s="33"/>
      <c r="AC39" s="33"/>
      <c r="AD39" s="33"/>
      <c r="AE39" s="88">
        <f t="shared" si="12"/>
        <v>0</v>
      </c>
      <c r="AG39" s="32">
        <v>11130170</v>
      </c>
      <c r="AH39" s="35"/>
      <c r="AI39" s="35"/>
      <c r="AJ39" s="35"/>
      <c r="AK39" s="35"/>
      <c r="AL39" s="35"/>
      <c r="AM39" s="35"/>
      <c r="AN39" s="4"/>
      <c r="AO39" s="35"/>
      <c r="AP39" s="35"/>
      <c r="AQ39" s="35"/>
      <c r="AR39" s="35"/>
      <c r="AS39" s="35"/>
      <c r="AT39" s="88">
        <f t="shared" si="7"/>
        <v>0</v>
      </c>
      <c r="AV39" s="32">
        <v>11130170</v>
      </c>
      <c r="AW39" s="35">
        <f t="shared" si="8"/>
        <v>315000</v>
      </c>
      <c r="AX39" s="35">
        <f t="shared" si="9"/>
        <v>0</v>
      </c>
      <c r="AY39" s="35">
        <f t="shared" si="0"/>
        <v>0</v>
      </c>
      <c r="AZ39" s="35">
        <f t="shared" si="10"/>
        <v>0</v>
      </c>
      <c r="BA39" s="35">
        <f t="shared" si="13"/>
        <v>0</v>
      </c>
      <c r="BB39" s="35">
        <f t="shared" si="11"/>
        <v>0</v>
      </c>
      <c r="BC39" s="35">
        <f t="shared" si="11"/>
        <v>0</v>
      </c>
      <c r="BD39" s="35">
        <f t="shared" si="2"/>
        <v>0</v>
      </c>
      <c r="BE39" s="35">
        <f t="shared" si="3"/>
        <v>0</v>
      </c>
      <c r="BF39" s="35">
        <f t="shared" si="20"/>
        <v>0</v>
      </c>
      <c r="BG39" s="35">
        <f t="shared" si="21"/>
        <v>0</v>
      </c>
      <c r="BH39" s="35">
        <f t="shared" si="22"/>
        <v>0</v>
      </c>
      <c r="BI39" s="82">
        <f t="shared" si="14"/>
        <v>315000</v>
      </c>
      <c r="BJ39" s="84"/>
      <c r="BK39" s="229"/>
      <c r="BL39" s="229"/>
      <c r="BM39" s="234"/>
      <c r="BN39" s="234"/>
      <c r="BO39" s="234"/>
      <c r="BP39" s="234"/>
      <c r="BQ39" s="234"/>
      <c r="BR39" s="229"/>
      <c r="BS39" s="229"/>
      <c r="BT39" s="229"/>
      <c r="BU39" s="229"/>
      <c r="BV39" s="229"/>
      <c r="BW39" s="229"/>
      <c r="BX39" s="229"/>
    </row>
    <row r="40" spans="1:79" ht="14.25" customHeight="1">
      <c r="A40" s="86" t="s">
        <v>45</v>
      </c>
      <c r="B40" s="32">
        <v>11121502</v>
      </c>
      <c r="D40" s="135">
        <v>0</v>
      </c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18"/>
      <c r="P40" s="135"/>
      <c r="R40" s="32">
        <v>11121502</v>
      </c>
      <c r="S40" s="91">
        <v>238000</v>
      </c>
      <c r="T40" s="34"/>
      <c r="U40" s="35"/>
      <c r="V40" s="35"/>
      <c r="W40" s="35"/>
      <c r="X40" s="36"/>
      <c r="Y40" s="35"/>
      <c r="Z40" s="33"/>
      <c r="AA40" s="33"/>
      <c r="AB40" s="33"/>
      <c r="AC40" s="33"/>
      <c r="AD40" s="33"/>
      <c r="AE40" s="88">
        <f t="shared" si="12"/>
        <v>238000</v>
      </c>
      <c r="AG40" s="32">
        <v>11121502</v>
      </c>
      <c r="AH40" s="35"/>
      <c r="AI40" s="35"/>
      <c r="AJ40" s="35"/>
      <c r="AK40" s="35"/>
      <c r="AL40" s="35"/>
      <c r="AM40" s="35"/>
      <c r="AN40" s="4"/>
      <c r="AO40" s="35"/>
      <c r="AP40" s="35"/>
      <c r="AQ40" s="35"/>
      <c r="AR40" s="35"/>
      <c r="AS40" s="35"/>
      <c r="AT40" s="88">
        <f t="shared" si="7"/>
        <v>0</v>
      </c>
      <c r="AV40" s="32">
        <v>11121502</v>
      </c>
      <c r="AW40" s="35">
        <f t="shared" si="8"/>
        <v>238000</v>
      </c>
      <c r="AX40" s="35">
        <f t="shared" si="9"/>
        <v>0</v>
      </c>
      <c r="AY40" s="35">
        <f t="shared" si="0"/>
        <v>0</v>
      </c>
      <c r="AZ40" s="35">
        <f t="shared" si="10"/>
        <v>0</v>
      </c>
      <c r="BA40" s="35">
        <f t="shared" si="13"/>
        <v>0</v>
      </c>
      <c r="BB40" s="35">
        <f t="shared" si="11"/>
        <v>0</v>
      </c>
      <c r="BC40" s="35">
        <f t="shared" si="11"/>
        <v>0</v>
      </c>
      <c r="BD40" s="35">
        <f t="shared" si="2"/>
        <v>0</v>
      </c>
      <c r="BE40" s="35">
        <f t="shared" si="3"/>
        <v>0</v>
      </c>
      <c r="BF40" s="35">
        <f t="shared" si="20"/>
        <v>0</v>
      </c>
      <c r="BG40" s="35">
        <f t="shared" si="21"/>
        <v>0</v>
      </c>
      <c r="BH40" s="35">
        <f t="shared" si="22"/>
        <v>0</v>
      </c>
      <c r="BI40" s="82">
        <f t="shared" si="14"/>
        <v>238000</v>
      </c>
      <c r="BJ40" s="84"/>
      <c r="BK40" s="229"/>
      <c r="BL40" s="229"/>
      <c r="BM40" s="235"/>
      <c r="BN40" s="235"/>
      <c r="BO40" s="235"/>
      <c r="BP40" s="235"/>
      <c r="BQ40" s="235"/>
      <c r="BR40" s="229"/>
      <c r="BS40" s="229"/>
      <c r="BT40" s="229"/>
      <c r="BU40" s="229"/>
      <c r="BV40" s="229"/>
      <c r="BW40" s="229"/>
      <c r="BX40" s="229"/>
    </row>
    <row r="41" spans="1:79" ht="14.25" customHeight="1">
      <c r="A41" s="86" t="s">
        <v>41</v>
      </c>
      <c r="B41" s="32">
        <v>11130330</v>
      </c>
      <c r="D41" s="135">
        <v>257000</v>
      </c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R41" s="32">
        <v>11130330</v>
      </c>
      <c r="S41" s="91">
        <v>0</v>
      </c>
      <c r="T41" s="34"/>
      <c r="U41" s="32"/>
      <c r="V41" s="35"/>
      <c r="W41" s="35"/>
      <c r="X41" s="36"/>
      <c r="Y41" s="35"/>
      <c r="Z41" s="33"/>
      <c r="AA41" s="33"/>
      <c r="AB41" s="33"/>
      <c r="AC41" s="33"/>
      <c r="AD41" s="33"/>
      <c r="AE41" s="88">
        <f t="shared" si="12"/>
        <v>0</v>
      </c>
      <c r="AG41" s="32">
        <v>11130330</v>
      </c>
      <c r="AH41" s="35"/>
      <c r="AI41" s="35"/>
      <c r="AJ41" s="35"/>
      <c r="AK41" s="35"/>
      <c r="AL41" s="35"/>
      <c r="AM41" s="35"/>
      <c r="AN41" s="4"/>
      <c r="AO41" s="35"/>
      <c r="AP41" s="35"/>
      <c r="AQ41" s="35"/>
      <c r="AR41" s="35"/>
      <c r="AS41" s="35"/>
      <c r="AT41" s="88">
        <f t="shared" si="7"/>
        <v>0</v>
      </c>
      <c r="AV41" s="32">
        <v>11130330</v>
      </c>
      <c r="AW41" s="35">
        <f t="shared" si="8"/>
        <v>257000</v>
      </c>
      <c r="AX41" s="35">
        <f t="shared" si="9"/>
        <v>0</v>
      </c>
      <c r="AY41" s="35">
        <f t="shared" si="0"/>
        <v>0</v>
      </c>
      <c r="AZ41" s="35">
        <f t="shared" si="10"/>
        <v>0</v>
      </c>
      <c r="BA41" s="35">
        <f t="shared" si="13"/>
        <v>0</v>
      </c>
      <c r="BB41" s="35">
        <f t="shared" si="11"/>
        <v>0</v>
      </c>
      <c r="BC41" s="35">
        <f t="shared" si="11"/>
        <v>0</v>
      </c>
      <c r="BD41" s="35">
        <f t="shared" si="2"/>
        <v>0</v>
      </c>
      <c r="BE41" s="35">
        <f t="shared" si="3"/>
        <v>0</v>
      </c>
      <c r="BF41" s="35">
        <f t="shared" si="20"/>
        <v>0</v>
      </c>
      <c r="BG41" s="35">
        <f t="shared" si="21"/>
        <v>0</v>
      </c>
      <c r="BH41" s="35">
        <f t="shared" si="22"/>
        <v>0</v>
      </c>
      <c r="BI41" s="82">
        <f t="shared" si="14"/>
        <v>257000</v>
      </c>
      <c r="BJ41" s="84"/>
      <c r="BK41" s="229" t="s">
        <v>93</v>
      </c>
      <c r="BL41" s="251"/>
      <c r="BM41" s="251">
        <f>BM9-BM36</f>
        <v>-51835230</v>
      </c>
      <c r="BN41" s="251">
        <f>BN9-BN36</f>
        <v>0</v>
      </c>
      <c r="BO41" s="251">
        <f>BO9-BO36</f>
        <v>0</v>
      </c>
      <c r="BP41" s="251">
        <f>BP9-BP36</f>
        <v>0</v>
      </c>
      <c r="BQ41" s="254">
        <f>BQ9-BQ36</f>
        <v>0</v>
      </c>
      <c r="BR41" s="254">
        <f t="shared" ref="BR41:BS41" si="24">BR9-BR36</f>
        <v>0</v>
      </c>
      <c r="BS41" s="254">
        <f t="shared" si="24"/>
        <v>0</v>
      </c>
      <c r="BT41" s="254">
        <f>BT9-BT36</f>
        <v>0</v>
      </c>
      <c r="BU41" s="254">
        <f>BU9-BU36</f>
        <v>0</v>
      </c>
      <c r="BV41" s="254">
        <f>BV9-BV36</f>
        <v>0</v>
      </c>
      <c r="BW41" s="251">
        <f>BW9-BW36</f>
        <v>0</v>
      </c>
      <c r="BX41" s="251">
        <f>BX9-BX36</f>
        <v>0</v>
      </c>
    </row>
    <row r="42" spans="1:79" ht="14.25" customHeight="1">
      <c r="A42" s="86" t="s">
        <v>49</v>
      </c>
      <c r="B42" s="32">
        <v>11131525</v>
      </c>
      <c r="D42" s="135">
        <v>294000</v>
      </c>
      <c r="E42" s="118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R42" s="32">
        <v>11131525</v>
      </c>
      <c r="S42" s="91">
        <v>0</v>
      </c>
      <c r="T42" s="34"/>
      <c r="U42" s="35"/>
      <c r="V42" s="35"/>
      <c r="W42" s="35"/>
      <c r="X42" s="36"/>
      <c r="Y42" s="35"/>
      <c r="Z42" s="33"/>
      <c r="AA42" s="33"/>
      <c r="AB42" s="33"/>
      <c r="AC42" s="33"/>
      <c r="AD42" s="33"/>
      <c r="AE42" s="88">
        <f t="shared" si="12"/>
        <v>0</v>
      </c>
      <c r="AG42" s="32">
        <v>11131525</v>
      </c>
      <c r="AH42" s="35">
        <v>158000</v>
      </c>
      <c r="AI42" s="35"/>
      <c r="AJ42" s="35"/>
      <c r="AK42" s="35"/>
      <c r="AL42" s="35"/>
      <c r="AM42" s="35"/>
      <c r="AN42" s="4"/>
      <c r="AO42" s="35"/>
      <c r="AP42" s="35"/>
      <c r="AQ42" s="35"/>
      <c r="AR42" s="35"/>
      <c r="AS42" s="35"/>
      <c r="AT42" s="88">
        <f t="shared" si="7"/>
        <v>158000</v>
      </c>
      <c r="AV42" s="32">
        <v>11131525</v>
      </c>
      <c r="AW42" s="35">
        <f t="shared" si="8"/>
        <v>452000</v>
      </c>
      <c r="AX42" s="35">
        <f t="shared" si="9"/>
        <v>0</v>
      </c>
      <c r="AY42" s="35">
        <f t="shared" si="0"/>
        <v>0</v>
      </c>
      <c r="AZ42" s="35">
        <f t="shared" si="10"/>
        <v>0</v>
      </c>
      <c r="BA42" s="35">
        <f t="shared" si="13"/>
        <v>0</v>
      </c>
      <c r="BB42" s="35">
        <f t="shared" si="11"/>
        <v>0</v>
      </c>
      <c r="BC42" s="35">
        <f t="shared" si="11"/>
        <v>0</v>
      </c>
      <c r="BD42" s="35">
        <f t="shared" si="2"/>
        <v>0</v>
      </c>
      <c r="BE42" s="35">
        <f t="shared" si="3"/>
        <v>0</v>
      </c>
      <c r="BF42" s="35">
        <f t="shared" si="20"/>
        <v>0</v>
      </c>
      <c r="BG42" s="35">
        <f t="shared" si="21"/>
        <v>0</v>
      </c>
      <c r="BH42" s="35">
        <f t="shared" si="22"/>
        <v>0</v>
      </c>
      <c r="BI42" s="82">
        <f t="shared" si="14"/>
        <v>452000</v>
      </c>
      <c r="BJ42" s="84"/>
      <c r="BK42" s="229"/>
      <c r="BL42" s="229"/>
      <c r="BM42" s="229"/>
      <c r="BN42" s="229"/>
      <c r="BO42" s="229"/>
      <c r="BP42" s="229"/>
      <c r="BQ42" s="255"/>
      <c r="BR42" s="255"/>
      <c r="BS42" s="255"/>
      <c r="BT42" s="255"/>
      <c r="BU42" s="255"/>
      <c r="BV42" s="255"/>
      <c r="BW42" s="229"/>
      <c r="BX42" s="229"/>
    </row>
    <row r="43" spans="1:79" ht="14.25" customHeight="1">
      <c r="A43" s="86" t="s">
        <v>40</v>
      </c>
      <c r="B43" s="32">
        <v>11132130</v>
      </c>
      <c r="D43" s="135">
        <v>104200</v>
      </c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R43" s="32">
        <v>11132130</v>
      </c>
      <c r="S43" s="91">
        <v>198000</v>
      </c>
      <c r="T43" s="34"/>
      <c r="U43" s="35"/>
      <c r="V43" s="35"/>
      <c r="W43" s="35"/>
      <c r="X43" s="36"/>
      <c r="Y43" s="35"/>
      <c r="Z43" s="33"/>
      <c r="AA43" s="33"/>
      <c r="AB43" s="33"/>
      <c r="AC43" s="33"/>
      <c r="AD43" s="33"/>
      <c r="AE43" s="88">
        <f t="shared" si="12"/>
        <v>198000</v>
      </c>
      <c r="AG43" s="32">
        <v>11132130</v>
      </c>
      <c r="AH43" s="35"/>
      <c r="AI43" s="35"/>
      <c r="AJ43" s="35"/>
      <c r="AK43" s="35"/>
      <c r="AL43" s="35"/>
      <c r="AM43" s="35"/>
      <c r="AN43" s="4"/>
      <c r="AO43" s="35"/>
      <c r="AP43" s="35"/>
      <c r="AQ43" s="35"/>
      <c r="AR43" s="35"/>
      <c r="AS43" s="35"/>
      <c r="AT43" s="88">
        <f t="shared" si="7"/>
        <v>0</v>
      </c>
      <c r="AV43" s="32">
        <v>11132130</v>
      </c>
      <c r="AW43" s="35">
        <f t="shared" si="8"/>
        <v>302200</v>
      </c>
      <c r="AX43" s="35">
        <f t="shared" si="9"/>
        <v>0</v>
      </c>
      <c r="AY43" s="35">
        <f t="shared" si="0"/>
        <v>0</v>
      </c>
      <c r="AZ43" s="35">
        <f t="shared" si="10"/>
        <v>0</v>
      </c>
      <c r="BA43" s="35">
        <f t="shared" si="13"/>
        <v>0</v>
      </c>
      <c r="BB43" s="35">
        <f t="shared" si="11"/>
        <v>0</v>
      </c>
      <c r="BC43" s="35">
        <f t="shared" si="11"/>
        <v>0</v>
      </c>
      <c r="BD43" s="35">
        <f t="shared" si="2"/>
        <v>0</v>
      </c>
      <c r="BE43" s="35">
        <f t="shared" si="3"/>
        <v>0</v>
      </c>
      <c r="BF43" s="35">
        <f t="shared" si="20"/>
        <v>0</v>
      </c>
      <c r="BG43" s="35">
        <f t="shared" si="21"/>
        <v>0</v>
      </c>
      <c r="BH43" s="35">
        <f t="shared" si="22"/>
        <v>0</v>
      </c>
      <c r="BI43" s="82">
        <f t="shared" si="14"/>
        <v>302200</v>
      </c>
      <c r="BJ43" s="84"/>
      <c r="BK43" s="229"/>
      <c r="BL43" s="229"/>
      <c r="BM43" s="229"/>
      <c r="BN43" s="229"/>
      <c r="BO43" s="229"/>
      <c r="BP43" s="229"/>
      <c r="BQ43" s="255"/>
      <c r="BR43" s="255"/>
      <c r="BS43" s="255"/>
      <c r="BT43" s="255"/>
      <c r="BU43" s="255"/>
      <c r="BV43" s="255"/>
      <c r="BW43" s="229"/>
      <c r="BX43" s="229"/>
    </row>
    <row r="44" spans="1:79" ht="14.25" customHeight="1">
      <c r="A44" s="86" t="s">
        <v>39</v>
      </c>
      <c r="B44" s="32">
        <v>11132472</v>
      </c>
      <c r="D44" s="135">
        <v>165000</v>
      </c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R44" s="32">
        <v>11132472</v>
      </c>
      <c r="S44" s="91">
        <v>0</v>
      </c>
      <c r="T44" s="34"/>
      <c r="U44" s="35"/>
      <c r="V44" s="35"/>
      <c r="W44" s="35"/>
      <c r="X44" s="36"/>
      <c r="Y44" s="35"/>
      <c r="Z44" s="33"/>
      <c r="AA44" s="33"/>
      <c r="AB44" s="33"/>
      <c r="AC44" s="33"/>
      <c r="AD44" s="33"/>
      <c r="AE44" s="88">
        <f t="shared" si="12"/>
        <v>0</v>
      </c>
      <c r="AG44" s="32">
        <v>11132472</v>
      </c>
      <c r="AH44" s="35"/>
      <c r="AI44" s="35"/>
      <c r="AJ44" s="35"/>
      <c r="AK44" s="35"/>
      <c r="AL44" s="35"/>
      <c r="AM44" s="35"/>
      <c r="AN44" s="4"/>
      <c r="AO44" s="35"/>
      <c r="AP44" s="35"/>
      <c r="AQ44" s="35"/>
      <c r="AR44" s="35"/>
      <c r="AS44" s="35"/>
      <c r="AT44" s="88">
        <f t="shared" si="7"/>
        <v>0</v>
      </c>
      <c r="AV44" s="32">
        <v>11132472</v>
      </c>
      <c r="AW44" s="35">
        <f t="shared" si="8"/>
        <v>165000</v>
      </c>
      <c r="AX44" s="35">
        <f t="shared" si="9"/>
        <v>0</v>
      </c>
      <c r="AY44" s="35">
        <f t="shared" si="0"/>
        <v>0</v>
      </c>
      <c r="AZ44" s="35">
        <f t="shared" si="10"/>
        <v>0</v>
      </c>
      <c r="BA44" s="35">
        <f t="shared" si="13"/>
        <v>0</v>
      </c>
      <c r="BB44" s="35">
        <f t="shared" si="13"/>
        <v>0</v>
      </c>
      <c r="BC44" s="35">
        <f t="shared" si="13"/>
        <v>0</v>
      </c>
      <c r="BD44" s="35">
        <f t="shared" si="2"/>
        <v>0</v>
      </c>
      <c r="BE44" s="35">
        <f t="shared" si="3"/>
        <v>0</v>
      </c>
      <c r="BF44" s="35">
        <f t="shared" si="20"/>
        <v>0</v>
      </c>
      <c r="BG44" s="35">
        <f t="shared" si="21"/>
        <v>0</v>
      </c>
      <c r="BH44" s="35">
        <f t="shared" si="22"/>
        <v>0</v>
      </c>
      <c r="BI44" s="82">
        <f t="shared" si="14"/>
        <v>165000</v>
      </c>
      <c r="BJ44" s="84"/>
      <c r="BK44" s="229"/>
      <c r="BL44" s="229"/>
      <c r="BM44" s="229"/>
      <c r="BN44" s="229"/>
      <c r="BO44" s="229"/>
      <c r="BP44" s="229"/>
      <c r="BQ44" s="255"/>
      <c r="BR44" s="255"/>
      <c r="BS44" s="255"/>
      <c r="BT44" s="255"/>
      <c r="BU44" s="255"/>
      <c r="BV44" s="255"/>
      <c r="BW44" s="229"/>
      <c r="BX44" s="229"/>
    </row>
    <row r="45" spans="1:79" ht="14.25" customHeight="1">
      <c r="A45" s="101" t="s">
        <v>103</v>
      </c>
      <c r="B45" s="32">
        <v>11164181</v>
      </c>
      <c r="D45" s="135">
        <v>251000</v>
      </c>
      <c r="E45" s="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R45" s="32">
        <v>11164181</v>
      </c>
      <c r="S45" s="116">
        <v>99000</v>
      </c>
      <c r="T45" s="34"/>
      <c r="U45" s="35"/>
      <c r="V45" s="35"/>
      <c r="W45" s="35"/>
      <c r="X45" s="36"/>
      <c r="Y45" s="35"/>
      <c r="Z45" s="33"/>
      <c r="AA45" s="33"/>
      <c r="AB45" s="33"/>
      <c r="AC45" s="33"/>
      <c r="AD45" s="33"/>
      <c r="AE45" s="88">
        <f t="shared" ref="AE45" si="25">SUM(S45:AD45)</f>
        <v>99000</v>
      </c>
      <c r="AG45" s="32">
        <v>11164181</v>
      </c>
      <c r="AH45" s="35"/>
      <c r="AI45" s="35"/>
      <c r="AJ45" s="35"/>
      <c r="AK45" s="35"/>
      <c r="AL45" s="35"/>
      <c r="AM45" s="35"/>
      <c r="AN45" s="4"/>
      <c r="AO45" s="35"/>
      <c r="AP45" s="35"/>
      <c r="AQ45" s="35"/>
      <c r="AR45" s="35"/>
      <c r="AS45" s="35"/>
      <c r="AT45" s="88">
        <f t="shared" ref="AT45" si="26">SUM(AH45:AS45)</f>
        <v>0</v>
      </c>
      <c r="AV45" s="32">
        <v>11164181</v>
      </c>
      <c r="AW45" s="35">
        <f t="shared" si="8"/>
        <v>350000</v>
      </c>
      <c r="AX45" s="35">
        <f t="shared" si="9"/>
        <v>0</v>
      </c>
      <c r="AY45" s="35">
        <f t="shared" si="0"/>
        <v>0</v>
      </c>
      <c r="AZ45" s="35">
        <f t="shared" si="10"/>
        <v>0</v>
      </c>
      <c r="BA45" s="35">
        <f t="shared" si="13"/>
        <v>0</v>
      </c>
      <c r="BB45" s="35">
        <f t="shared" si="11"/>
        <v>0</v>
      </c>
      <c r="BC45" s="35">
        <f t="shared" si="11"/>
        <v>0</v>
      </c>
      <c r="BD45" s="35">
        <f t="shared" si="2"/>
        <v>0</v>
      </c>
      <c r="BE45" s="35">
        <f t="shared" si="3"/>
        <v>0</v>
      </c>
      <c r="BF45" s="35">
        <f t="shared" ref="BF45" si="27">(M45+AB45+AQ45)-N45</f>
        <v>0</v>
      </c>
      <c r="BG45" s="35">
        <f>(N45+AC45+AR45)-O45</f>
        <v>0</v>
      </c>
      <c r="BH45" s="35">
        <f t="shared" ref="BH45" si="28">(O45+AD45+AS45)-P45</f>
        <v>0</v>
      </c>
      <c r="BI45" s="131">
        <f t="shared" ref="BI45" si="29">SUM(AW45:BH45)</f>
        <v>350000</v>
      </c>
      <c r="BJ45" s="84"/>
      <c r="BK45" s="255"/>
      <c r="BL45" s="255"/>
      <c r="BM45" s="255"/>
      <c r="BN45" s="255"/>
      <c r="BO45" s="255"/>
      <c r="BP45" s="255"/>
      <c r="BQ45" s="255"/>
      <c r="BR45" s="255"/>
      <c r="BS45" s="255"/>
      <c r="BT45" s="255"/>
      <c r="BU45" s="255"/>
      <c r="BV45" s="255"/>
      <c r="BW45" s="255"/>
      <c r="BX45" s="255"/>
    </row>
    <row r="46" spans="1:79" ht="14.25" customHeight="1">
      <c r="AK46" s="5"/>
      <c r="AN46" s="129"/>
      <c r="BK46" s="229"/>
      <c r="BL46" s="229"/>
      <c r="BM46" s="229"/>
      <c r="BN46" s="229"/>
      <c r="BO46" s="229"/>
      <c r="BP46" s="229"/>
      <c r="BQ46" s="255"/>
      <c r="BR46" s="255"/>
      <c r="BS46" s="255"/>
      <c r="BT46" s="255"/>
      <c r="BU46" s="255"/>
      <c r="BV46" s="255"/>
      <c r="BW46" s="229"/>
      <c r="BX46" s="229"/>
    </row>
    <row r="47" spans="1:79" ht="75" customHeight="1">
      <c r="C47" s="90" t="s">
        <v>87</v>
      </c>
      <c r="D47" s="40">
        <f>SUM(D9:D45)</f>
        <v>5826170</v>
      </c>
      <c r="E47" s="40">
        <f t="shared" ref="E47:P47" si="30">SUM(E9:E45)</f>
        <v>0</v>
      </c>
      <c r="F47" s="40">
        <f t="shared" si="30"/>
        <v>0</v>
      </c>
      <c r="G47" s="40">
        <f t="shared" si="30"/>
        <v>0</v>
      </c>
      <c r="H47" s="40">
        <f t="shared" si="30"/>
        <v>0</v>
      </c>
      <c r="I47" s="40">
        <f t="shared" si="30"/>
        <v>0</v>
      </c>
      <c r="J47" s="40">
        <f t="shared" si="30"/>
        <v>0</v>
      </c>
      <c r="K47" s="40">
        <f t="shared" si="30"/>
        <v>0</v>
      </c>
      <c r="L47" s="40">
        <f t="shared" si="30"/>
        <v>0</v>
      </c>
      <c r="M47" s="40">
        <f t="shared" si="30"/>
        <v>0</v>
      </c>
      <c r="N47" s="40">
        <f t="shared" si="30"/>
        <v>0</v>
      </c>
      <c r="O47" s="40">
        <f t="shared" si="30"/>
        <v>0</v>
      </c>
      <c r="P47" s="40">
        <f t="shared" si="30"/>
        <v>0</v>
      </c>
      <c r="R47" s="90" t="s">
        <v>68</v>
      </c>
      <c r="S47" s="40">
        <f>SUM(S9:S45)</f>
        <v>5096000</v>
      </c>
      <c r="T47" s="40">
        <f t="shared" ref="T47:AE47" si="31">SUM(T9:T45)</f>
        <v>0</v>
      </c>
      <c r="U47" s="40">
        <f t="shared" si="31"/>
        <v>0</v>
      </c>
      <c r="V47" s="40">
        <f>SUM(V9:V45)</f>
        <v>0</v>
      </c>
      <c r="W47" s="40">
        <f t="shared" si="31"/>
        <v>0</v>
      </c>
      <c r="X47" s="40">
        <f t="shared" si="31"/>
        <v>0</v>
      </c>
      <c r="Y47" s="40">
        <f t="shared" si="31"/>
        <v>0</v>
      </c>
      <c r="Z47" s="40">
        <f t="shared" si="31"/>
        <v>0</v>
      </c>
      <c r="AA47" s="40">
        <f t="shared" si="31"/>
        <v>0</v>
      </c>
      <c r="AB47" s="40">
        <f t="shared" si="31"/>
        <v>0</v>
      </c>
      <c r="AC47" s="40">
        <f t="shared" si="31"/>
        <v>0</v>
      </c>
      <c r="AD47" s="40">
        <f t="shared" si="31"/>
        <v>0</v>
      </c>
      <c r="AE47" s="40">
        <f t="shared" si="31"/>
        <v>5096000</v>
      </c>
      <c r="AF47" s="41"/>
      <c r="AG47" s="2" t="s">
        <v>69</v>
      </c>
      <c r="AH47" s="40">
        <f>SUM(AH9:AH45)</f>
        <v>1048000</v>
      </c>
      <c r="AI47" s="40">
        <f t="shared" ref="AI47:AT47" si="32">SUM(AI9:AI45)</f>
        <v>0</v>
      </c>
      <c r="AJ47" s="40">
        <f t="shared" si="32"/>
        <v>0</v>
      </c>
      <c r="AK47" s="154">
        <f>SUM(AK9:AK45)</f>
        <v>0</v>
      </c>
      <c r="AL47" s="154">
        <f>SUM(AL9:AL45)</f>
        <v>0</v>
      </c>
      <c r="AM47" s="40">
        <f t="shared" si="32"/>
        <v>0</v>
      </c>
      <c r="AN47" s="40">
        <f t="shared" si="32"/>
        <v>0</v>
      </c>
      <c r="AO47" s="40">
        <f t="shared" si="32"/>
        <v>0</v>
      </c>
      <c r="AP47" s="40">
        <f t="shared" si="32"/>
        <v>0</v>
      </c>
      <c r="AQ47" s="40">
        <f t="shared" si="32"/>
        <v>0</v>
      </c>
      <c r="AR47" s="40">
        <f t="shared" si="32"/>
        <v>0</v>
      </c>
      <c r="AS47" s="40">
        <f t="shared" si="32"/>
        <v>0</v>
      </c>
      <c r="AT47" s="40">
        <f t="shared" si="32"/>
        <v>1048000</v>
      </c>
      <c r="AV47" s="2" t="s">
        <v>70</v>
      </c>
      <c r="AW47" s="40">
        <f>SUM(AW9:AW45)</f>
        <v>11970170</v>
      </c>
      <c r="AX47" s="40">
        <f t="shared" ref="AX47:BI47" si="33">SUM(AX9:AX45)</f>
        <v>0</v>
      </c>
      <c r="AY47" s="40">
        <f t="shared" si="33"/>
        <v>0</v>
      </c>
      <c r="AZ47" s="40">
        <f t="shared" si="33"/>
        <v>0</v>
      </c>
      <c r="BA47" s="40">
        <f t="shared" si="33"/>
        <v>0</v>
      </c>
      <c r="BB47" s="40">
        <f t="shared" si="33"/>
        <v>0</v>
      </c>
      <c r="BC47" s="40">
        <f t="shared" si="33"/>
        <v>0</v>
      </c>
      <c r="BD47" s="40">
        <f t="shared" si="33"/>
        <v>0</v>
      </c>
      <c r="BE47" s="40">
        <f t="shared" si="33"/>
        <v>0</v>
      </c>
      <c r="BF47" s="40">
        <f t="shared" si="33"/>
        <v>0</v>
      </c>
      <c r="BG47" s="40">
        <f t="shared" si="33"/>
        <v>0</v>
      </c>
      <c r="BH47" s="40">
        <f t="shared" si="33"/>
        <v>0</v>
      </c>
      <c r="BI47" s="40">
        <f t="shared" si="33"/>
        <v>11970170</v>
      </c>
      <c r="BJ47" s="84"/>
      <c r="BK47" s="114"/>
      <c r="BL47" s="114"/>
      <c r="BM47" s="114"/>
      <c r="BN47" s="114"/>
      <c r="BO47" s="114"/>
      <c r="BP47" s="261"/>
      <c r="BQ47" s="262"/>
      <c r="BR47" s="262"/>
      <c r="BS47" s="263"/>
      <c r="BT47" s="114"/>
      <c r="BU47" s="114"/>
      <c r="BV47" s="114"/>
      <c r="BW47" s="114"/>
      <c r="BX47" s="114"/>
      <c r="BY47" s="114"/>
    </row>
    <row r="48" spans="1:79" ht="46.5" customHeight="1">
      <c r="C48" s="22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R48" s="22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133"/>
      <c r="AF48" s="133"/>
      <c r="AG48" s="22"/>
      <c r="AH48" s="133"/>
      <c r="AI48" s="133"/>
      <c r="AJ48" s="133"/>
      <c r="AK48" s="140"/>
      <c r="AL48" s="140"/>
      <c r="AM48" s="133"/>
      <c r="AN48" s="140"/>
      <c r="AO48" s="133"/>
      <c r="AP48" s="133"/>
      <c r="AQ48" s="133"/>
      <c r="AR48" s="133"/>
      <c r="AS48" s="133"/>
      <c r="AT48" s="141"/>
      <c r="AV48" s="22"/>
      <c r="AW48" s="133"/>
      <c r="AX48" s="133"/>
      <c r="AY48" s="133"/>
      <c r="AZ48" s="133"/>
      <c r="BA48" s="133"/>
      <c r="BB48" s="133"/>
      <c r="BC48" s="133"/>
      <c r="BD48" s="133"/>
      <c r="BE48" s="133"/>
      <c r="BF48" s="133"/>
      <c r="BG48" s="133"/>
      <c r="BH48" s="133"/>
      <c r="BI48" s="133"/>
      <c r="BJ48" s="84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</row>
    <row r="49" spans="10:77" ht="14.25" customHeight="1">
      <c r="J49" s="52"/>
      <c r="R49" s="52"/>
      <c r="S49" s="202"/>
      <c r="T49" s="52"/>
      <c r="U49" s="9"/>
      <c r="V49" s="52"/>
      <c r="W49" s="52"/>
      <c r="X49" s="52"/>
      <c r="Y49" s="9"/>
      <c r="Z49" s="52"/>
      <c r="AA49" s="52"/>
      <c r="AB49" s="52"/>
      <c r="AC49" s="52"/>
      <c r="AD49" s="52"/>
      <c r="AE49" s="52"/>
      <c r="AF49" s="52"/>
      <c r="AG49" s="52"/>
      <c r="AH49" s="52"/>
      <c r="AK49" s="5"/>
      <c r="AV49" s="52"/>
      <c r="AW49" s="52"/>
      <c r="AX49" s="52"/>
      <c r="AY49" s="52"/>
      <c r="AZ49" s="52"/>
      <c r="BA49" s="205"/>
      <c r="BB49" s="52"/>
      <c r="BC49" s="52"/>
      <c r="BD49" s="52"/>
      <c r="BE49" s="52"/>
      <c r="BF49" s="52"/>
      <c r="BG49" s="52"/>
      <c r="BH49" s="52"/>
      <c r="BI49" s="52"/>
      <c r="BJ49" s="52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</row>
    <row r="50" spans="10:77" ht="30" customHeight="1">
      <c r="J50" s="70"/>
      <c r="R50" s="42"/>
      <c r="S50" s="22"/>
      <c r="T50" s="22"/>
      <c r="U50" s="22"/>
      <c r="V50" s="52"/>
      <c r="W50" s="174"/>
      <c r="X50" s="174"/>
      <c r="Y50" s="203"/>
      <c r="Z50" s="52"/>
      <c r="AA50" s="52"/>
      <c r="AB50" s="52"/>
      <c r="AC50" s="52"/>
      <c r="AD50" s="52"/>
      <c r="AE50" s="52"/>
      <c r="AF50" s="52"/>
      <c r="AG50" s="52"/>
      <c r="AH50" s="52"/>
      <c r="AK50" s="5"/>
      <c r="AV50" s="176"/>
      <c r="AW50" s="177"/>
      <c r="AX50" s="52"/>
      <c r="AY50" s="52"/>
      <c r="AZ50" s="174"/>
      <c r="BA50" s="205"/>
      <c r="BB50" s="52"/>
      <c r="BC50" s="52"/>
      <c r="BD50" s="52"/>
      <c r="BE50" s="52"/>
      <c r="BF50" s="52"/>
      <c r="BG50" s="52"/>
      <c r="BH50" s="52"/>
      <c r="BI50" s="52"/>
      <c r="BJ50" s="52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</row>
    <row r="51" spans="10:77" ht="21" customHeight="1">
      <c r="J51" s="70"/>
      <c r="R51" s="53"/>
      <c r="S51" s="141"/>
      <c r="T51" s="141"/>
      <c r="U51" s="141"/>
      <c r="V51" s="52"/>
      <c r="W51" s="52"/>
      <c r="X51" s="52"/>
      <c r="Y51" s="9"/>
      <c r="Z51" s="52"/>
      <c r="AA51" s="52"/>
      <c r="AB51" s="52"/>
      <c r="AC51" s="52"/>
      <c r="AD51" s="52"/>
      <c r="AE51" s="52"/>
      <c r="AF51" s="52"/>
      <c r="AG51" s="52"/>
      <c r="AH51" s="52"/>
      <c r="AK51" s="5"/>
      <c r="AV51" s="53"/>
      <c r="AW51" s="206"/>
      <c r="AX51" s="52"/>
      <c r="AY51" s="52"/>
      <c r="AZ51" s="52"/>
      <c r="BA51" s="205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Q51" s="52"/>
      <c r="BR51" s="96"/>
      <c r="BS51" s="52"/>
    </row>
    <row r="52" spans="10:77" ht="14.25" customHeight="1">
      <c r="J52" s="70"/>
      <c r="R52" s="53"/>
      <c r="S52" s="141"/>
      <c r="T52" s="141"/>
      <c r="U52" s="141"/>
      <c r="V52" s="52"/>
      <c r="W52" s="52"/>
      <c r="X52" s="52"/>
      <c r="Y52" s="9"/>
      <c r="Z52" s="52"/>
      <c r="AA52" s="52"/>
      <c r="AB52" s="52"/>
      <c r="AC52" s="52"/>
      <c r="AD52" s="52"/>
      <c r="AE52" s="52"/>
      <c r="AF52" s="52"/>
      <c r="AG52" s="52"/>
      <c r="AH52" s="52"/>
      <c r="AK52" s="5"/>
      <c r="AV52" s="53"/>
      <c r="AW52" s="206"/>
      <c r="AX52" s="52"/>
      <c r="AY52" s="52"/>
      <c r="AZ52" s="52"/>
      <c r="BA52" s="205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Q52" s="52"/>
      <c r="BR52" s="96"/>
      <c r="BS52" s="52"/>
    </row>
    <row r="53" spans="10:77" ht="14.25" customHeight="1">
      <c r="J53" s="70"/>
      <c r="R53" s="53"/>
      <c r="S53" s="141"/>
      <c r="T53" s="141"/>
      <c r="U53" s="141"/>
      <c r="V53" s="52"/>
      <c r="W53" s="52"/>
      <c r="X53" s="52"/>
      <c r="Y53" s="9"/>
      <c r="Z53" s="52"/>
      <c r="AA53" s="52"/>
      <c r="AB53" s="52"/>
      <c r="AC53" s="52"/>
      <c r="AD53" s="52"/>
      <c r="AE53" s="52"/>
      <c r="AF53" s="52"/>
      <c r="AG53" s="52"/>
      <c r="AH53" s="52"/>
      <c r="AK53" s="5"/>
      <c r="AV53" s="53"/>
      <c r="AW53" s="206"/>
      <c r="AX53" s="52"/>
      <c r="AY53" s="52"/>
      <c r="AZ53" s="52"/>
      <c r="BA53" s="205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Q53" s="52"/>
      <c r="BR53" s="96"/>
      <c r="BS53" s="52"/>
    </row>
    <row r="54" spans="10:77" ht="14.25" customHeight="1">
      <c r="J54" s="70"/>
      <c r="R54" s="53"/>
      <c r="S54" s="141"/>
      <c r="T54" s="141"/>
      <c r="U54" s="141"/>
      <c r="V54" s="52"/>
      <c r="W54" s="52"/>
      <c r="X54" s="52"/>
      <c r="Y54" s="9"/>
      <c r="Z54" s="52"/>
      <c r="AA54" s="52"/>
      <c r="AB54" s="52"/>
      <c r="AC54" s="52"/>
      <c r="AD54" s="52"/>
      <c r="AE54" s="52"/>
      <c r="AF54" s="52"/>
      <c r="AG54" s="52"/>
      <c r="AH54" s="52"/>
      <c r="AK54" s="5"/>
      <c r="AV54" s="53"/>
      <c r="AW54" s="206"/>
      <c r="AX54" s="52"/>
      <c r="AY54" s="52"/>
      <c r="AZ54" s="52"/>
      <c r="BA54" s="205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Q54" s="52"/>
      <c r="BR54" s="96"/>
      <c r="BS54" s="52"/>
    </row>
    <row r="55" spans="10:77" ht="14.25" customHeight="1">
      <c r="J55" s="70"/>
      <c r="R55" s="53"/>
      <c r="S55" s="141"/>
      <c r="T55" s="141"/>
      <c r="U55" s="141"/>
      <c r="V55" s="52"/>
      <c r="W55" s="52"/>
      <c r="X55" s="52"/>
      <c r="Y55" s="9"/>
      <c r="Z55" s="52"/>
      <c r="AA55" s="52"/>
      <c r="AB55" s="52"/>
      <c r="AC55" s="52"/>
      <c r="AD55" s="52"/>
      <c r="AE55" s="52"/>
      <c r="AF55" s="52"/>
      <c r="AG55" s="52"/>
      <c r="AH55" s="52"/>
      <c r="AK55" s="5"/>
      <c r="AV55" s="53"/>
      <c r="AW55" s="206"/>
      <c r="AX55" s="52"/>
      <c r="AY55" s="52"/>
      <c r="AZ55" s="52"/>
      <c r="BA55" s="205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Q55" s="52"/>
      <c r="BR55" s="96"/>
      <c r="BS55" s="52"/>
    </row>
    <row r="56" spans="10:77" ht="14.25" customHeight="1">
      <c r="J56" s="70"/>
      <c r="R56" s="53"/>
      <c r="S56" s="141"/>
      <c r="T56" s="141"/>
      <c r="U56" s="141"/>
      <c r="V56" s="52"/>
      <c r="W56" s="52"/>
      <c r="X56" s="52"/>
      <c r="Y56" s="9"/>
      <c r="Z56" s="52"/>
      <c r="AA56" s="52"/>
      <c r="AB56" s="52"/>
      <c r="AC56" s="52"/>
      <c r="AD56" s="52"/>
      <c r="AE56" s="52"/>
      <c r="AF56" s="52"/>
      <c r="AG56" s="52"/>
      <c r="AH56" s="52"/>
      <c r="AK56" s="5"/>
      <c r="AV56" s="53"/>
      <c r="AW56" s="206"/>
      <c r="AX56" s="52"/>
      <c r="AY56" s="52"/>
      <c r="AZ56" s="52"/>
      <c r="BA56" s="205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Q56" s="52"/>
      <c r="BR56" s="96"/>
      <c r="BS56" s="52"/>
    </row>
    <row r="57" spans="10:77" ht="14.25" customHeight="1">
      <c r="J57" s="70"/>
      <c r="R57" s="53"/>
      <c r="S57" s="141"/>
      <c r="T57" s="141"/>
      <c r="U57" s="141"/>
      <c r="V57" s="52"/>
      <c r="W57" s="52"/>
      <c r="X57" s="52"/>
      <c r="Y57" s="9"/>
      <c r="Z57" s="52"/>
      <c r="AA57" s="52"/>
      <c r="AB57" s="52"/>
      <c r="AC57" s="52"/>
      <c r="AD57" s="52"/>
      <c r="AE57" s="52"/>
      <c r="AF57" s="52"/>
      <c r="AG57" s="52"/>
      <c r="AH57" s="52"/>
      <c r="AK57" s="5"/>
      <c r="AV57" s="53"/>
      <c r="AW57" s="206"/>
      <c r="AX57" s="52"/>
      <c r="AY57" s="52"/>
      <c r="AZ57" s="52"/>
      <c r="BA57" s="205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Q57" s="52"/>
      <c r="BR57" s="96"/>
      <c r="BS57" s="52"/>
    </row>
    <row r="58" spans="10:77" ht="14.25" customHeight="1">
      <c r="J58" s="70"/>
      <c r="R58" s="53"/>
      <c r="S58" s="141"/>
      <c r="T58" s="141"/>
      <c r="U58" s="141"/>
      <c r="V58" s="52"/>
      <c r="W58" s="52"/>
      <c r="X58" s="52"/>
      <c r="Y58" s="9"/>
      <c r="Z58" s="52"/>
      <c r="AA58" s="52"/>
      <c r="AB58" s="52"/>
      <c r="AC58" s="52"/>
      <c r="AD58" s="52"/>
      <c r="AE58" s="52"/>
      <c r="AF58" s="52"/>
      <c r="AG58" s="52"/>
      <c r="AH58" s="52"/>
      <c r="AK58" s="5"/>
      <c r="AV58" s="53"/>
      <c r="AW58" s="206"/>
      <c r="AX58" s="52"/>
      <c r="AY58" s="52"/>
      <c r="AZ58" s="52"/>
      <c r="BA58" s="205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Q58" s="52"/>
      <c r="BR58" s="96"/>
      <c r="BS58" s="52"/>
    </row>
    <row r="59" spans="10:77" ht="14.25" customHeight="1">
      <c r="J59" s="70"/>
      <c r="R59" s="53"/>
      <c r="S59" s="141"/>
      <c r="T59" s="141"/>
      <c r="U59" s="141"/>
      <c r="V59" s="52"/>
      <c r="W59" s="52"/>
      <c r="X59" s="52"/>
      <c r="Y59" s="9"/>
      <c r="Z59" s="52"/>
      <c r="AA59" s="52"/>
      <c r="AB59" s="52"/>
      <c r="AC59" s="52"/>
      <c r="AD59" s="52"/>
      <c r="AE59" s="52"/>
      <c r="AF59" s="52"/>
      <c r="AG59" s="52"/>
      <c r="AH59" s="52"/>
      <c r="AK59" s="5"/>
      <c r="AV59" s="53"/>
      <c r="AW59" s="206"/>
      <c r="AX59" s="52"/>
      <c r="AY59" s="52"/>
      <c r="AZ59" s="52"/>
      <c r="BA59" s="205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Q59" s="52"/>
      <c r="BR59" s="96"/>
      <c r="BS59" s="52"/>
    </row>
    <row r="60" spans="10:77" ht="14.25" customHeight="1">
      <c r="J60" s="70"/>
      <c r="R60" s="53"/>
      <c r="S60" s="141"/>
      <c r="T60" s="141"/>
      <c r="U60" s="141"/>
      <c r="V60" s="52"/>
      <c r="W60" s="52"/>
      <c r="X60" s="52"/>
      <c r="Y60" s="9"/>
      <c r="Z60" s="52"/>
      <c r="AA60" s="52"/>
      <c r="AB60" s="52"/>
      <c r="AC60" s="52"/>
      <c r="AD60" s="52"/>
      <c r="AE60" s="52"/>
      <c r="AF60" s="52"/>
      <c r="AG60" s="52"/>
      <c r="AH60" s="52"/>
      <c r="AK60" s="5"/>
      <c r="AV60" s="53"/>
      <c r="AW60" s="206"/>
      <c r="AX60" s="52"/>
      <c r="AY60" s="52"/>
      <c r="AZ60" s="52"/>
      <c r="BA60" s="205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Q60" s="52"/>
      <c r="BR60" s="96"/>
      <c r="BS60" s="52"/>
    </row>
    <row r="61" spans="10:77" ht="14.25" customHeight="1">
      <c r="J61" s="70"/>
      <c r="R61" s="53"/>
      <c r="S61" s="141"/>
      <c r="T61" s="141"/>
      <c r="U61" s="141"/>
      <c r="V61" s="52"/>
      <c r="W61" s="52"/>
      <c r="X61" s="52"/>
      <c r="Y61" s="9"/>
      <c r="Z61" s="52"/>
      <c r="AA61" s="52"/>
      <c r="AB61" s="52"/>
      <c r="AC61" s="52"/>
      <c r="AD61" s="52"/>
      <c r="AE61" s="52"/>
      <c r="AF61" s="52"/>
      <c r="AG61" s="52"/>
      <c r="AH61" s="52"/>
      <c r="AK61" s="5"/>
      <c r="AV61" s="53"/>
      <c r="AW61" s="206"/>
      <c r="AX61" s="52"/>
      <c r="AY61" s="52"/>
      <c r="AZ61" s="52"/>
      <c r="BA61" s="205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Q61" s="52"/>
      <c r="BR61" s="96"/>
      <c r="BS61" s="52"/>
    </row>
    <row r="62" spans="10:77" ht="14.25" customHeight="1">
      <c r="J62" s="70"/>
      <c r="R62" s="53"/>
      <c r="S62" s="141"/>
      <c r="T62" s="141"/>
      <c r="U62" s="141"/>
      <c r="V62" s="52"/>
      <c r="W62" s="52"/>
      <c r="X62" s="52"/>
      <c r="Y62" s="9"/>
      <c r="Z62" s="52"/>
      <c r="AA62" s="52"/>
      <c r="AB62" s="52"/>
      <c r="AC62" s="52"/>
      <c r="AD62" s="52"/>
      <c r="AE62" s="52"/>
      <c r="AF62" s="52"/>
      <c r="AG62" s="52"/>
      <c r="AH62" s="52"/>
      <c r="AK62" s="5"/>
      <c r="AV62" s="53"/>
      <c r="AW62" s="206"/>
      <c r="AX62" s="52"/>
      <c r="AY62" s="52"/>
      <c r="AZ62" s="52"/>
      <c r="BA62" s="205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Q62" s="52"/>
      <c r="BR62" s="96"/>
      <c r="BS62" s="52"/>
    </row>
    <row r="63" spans="10:77" ht="14.25" customHeight="1">
      <c r="J63" s="70"/>
      <c r="R63" s="53"/>
      <c r="S63" s="141"/>
      <c r="T63" s="141"/>
      <c r="U63" s="141"/>
      <c r="V63" s="52"/>
      <c r="W63" s="52"/>
      <c r="X63" s="52"/>
      <c r="Y63" s="9"/>
      <c r="Z63" s="52"/>
      <c r="AA63" s="52"/>
      <c r="AB63" s="52"/>
      <c r="AC63" s="52"/>
      <c r="AD63" s="52"/>
      <c r="AE63" s="52"/>
      <c r="AF63" s="52"/>
      <c r="AG63" s="52"/>
      <c r="AH63" s="52"/>
      <c r="AK63" s="5"/>
      <c r="AV63" s="53"/>
      <c r="AW63" s="206"/>
      <c r="AX63" s="52"/>
      <c r="AY63" s="52"/>
      <c r="AZ63" s="52"/>
      <c r="BA63" s="205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Q63" s="52"/>
      <c r="BR63" s="96"/>
      <c r="BS63" s="52"/>
    </row>
    <row r="64" spans="10:77" ht="14.25" customHeight="1">
      <c r="J64" s="70"/>
      <c r="R64" s="53"/>
      <c r="S64" s="141"/>
      <c r="T64" s="141"/>
      <c r="U64" s="141"/>
      <c r="V64" s="52"/>
      <c r="W64" s="52"/>
      <c r="X64" s="52"/>
      <c r="Y64" s="9"/>
      <c r="Z64" s="52"/>
      <c r="AA64" s="52"/>
      <c r="AB64" s="52"/>
      <c r="AC64" s="52"/>
      <c r="AD64" s="52"/>
      <c r="AE64" s="52"/>
      <c r="AF64" s="52"/>
      <c r="AG64" s="52"/>
      <c r="AH64" s="52"/>
      <c r="AK64" s="5"/>
      <c r="AV64" s="53"/>
      <c r="AW64" s="206"/>
      <c r="AX64" s="52"/>
      <c r="AY64" s="52"/>
      <c r="AZ64" s="52"/>
      <c r="BA64" s="205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Q64" s="52"/>
      <c r="BR64" s="96"/>
      <c r="BS64" s="52"/>
    </row>
    <row r="65" spans="10:71" ht="14.25" customHeight="1">
      <c r="J65" s="70"/>
      <c r="R65" s="53"/>
      <c r="S65" s="141"/>
      <c r="T65" s="141"/>
      <c r="U65" s="141"/>
      <c r="V65" s="52"/>
      <c r="W65" s="52"/>
      <c r="X65" s="52"/>
      <c r="Y65" s="9"/>
      <c r="Z65" s="52"/>
      <c r="AA65" s="52"/>
      <c r="AB65" s="52"/>
      <c r="AC65" s="52"/>
      <c r="AD65" s="52"/>
      <c r="AE65" s="52"/>
      <c r="AF65" s="52"/>
      <c r="AG65" s="52"/>
      <c r="AH65" s="52"/>
      <c r="AK65" s="5"/>
      <c r="AV65" s="53"/>
      <c r="AW65" s="206"/>
      <c r="AX65" s="52"/>
      <c r="AY65" s="52"/>
      <c r="AZ65" s="52"/>
      <c r="BA65" s="205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Q65" s="52"/>
      <c r="BR65" s="96"/>
      <c r="BS65" s="52"/>
    </row>
    <row r="66" spans="10:71" ht="14.25" customHeight="1">
      <c r="J66" s="70"/>
      <c r="R66" s="53"/>
      <c r="S66" s="141"/>
      <c r="T66" s="141"/>
      <c r="U66" s="141"/>
      <c r="V66" s="52"/>
      <c r="W66" s="52"/>
      <c r="X66" s="52"/>
      <c r="Y66" s="9"/>
      <c r="Z66" s="52"/>
      <c r="AA66" s="52"/>
      <c r="AB66" s="52"/>
      <c r="AC66" s="52"/>
      <c r="AD66" s="52"/>
      <c r="AE66" s="52"/>
      <c r="AF66" s="52"/>
      <c r="AG66" s="52"/>
      <c r="AH66" s="52"/>
      <c r="AK66" s="5"/>
      <c r="AV66" s="53"/>
      <c r="AW66" s="206"/>
      <c r="AX66" s="52"/>
      <c r="AY66" s="52"/>
      <c r="AZ66" s="52"/>
      <c r="BA66" s="205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Q66" s="52"/>
      <c r="BR66" s="96"/>
      <c r="BS66" s="52"/>
    </row>
    <row r="67" spans="10:71" ht="14.25" customHeight="1">
      <c r="J67" s="70"/>
      <c r="R67" s="53"/>
      <c r="S67" s="141"/>
      <c r="T67" s="141"/>
      <c r="U67" s="141"/>
      <c r="V67" s="52"/>
      <c r="W67" s="52"/>
      <c r="X67" s="52"/>
      <c r="Y67" s="9"/>
      <c r="Z67" s="52"/>
      <c r="AA67" s="52"/>
      <c r="AB67" s="52"/>
      <c r="AC67" s="52"/>
      <c r="AD67" s="52"/>
      <c r="AE67" s="52"/>
      <c r="AF67" s="52"/>
      <c r="AG67" s="52"/>
      <c r="AH67" s="52"/>
      <c r="AK67" s="5"/>
      <c r="AV67" s="53"/>
      <c r="AW67" s="206"/>
      <c r="AX67" s="52"/>
      <c r="AY67" s="52"/>
      <c r="AZ67" s="52"/>
      <c r="BA67" s="205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Q67" s="52"/>
      <c r="BR67" s="96"/>
      <c r="BS67" s="52"/>
    </row>
    <row r="68" spans="10:71" ht="22.5" customHeight="1">
      <c r="J68" s="70"/>
      <c r="R68" s="53"/>
      <c r="S68" s="141"/>
      <c r="T68" s="141"/>
      <c r="U68" s="141"/>
      <c r="V68" s="52"/>
      <c r="W68" s="52"/>
      <c r="X68" s="52"/>
      <c r="Y68" s="203"/>
      <c r="Z68" s="264"/>
      <c r="AA68" s="264"/>
      <c r="AB68" s="264"/>
      <c r="AC68" s="264"/>
      <c r="AD68" s="52"/>
      <c r="AE68" s="52"/>
      <c r="AF68" s="52"/>
      <c r="AG68" s="52"/>
      <c r="AH68" s="52"/>
      <c r="AK68" s="5"/>
      <c r="AV68" s="53"/>
      <c r="AW68" s="206"/>
      <c r="AX68" s="52"/>
      <c r="AY68" s="52"/>
      <c r="AZ68" s="52"/>
      <c r="BA68" s="207"/>
      <c r="BB68" s="174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Q68" s="52"/>
      <c r="BR68" s="96"/>
      <c r="BS68" s="52"/>
    </row>
    <row r="69" spans="10:71" ht="42.75" customHeight="1">
      <c r="J69" s="70"/>
      <c r="R69" s="191"/>
      <c r="S69" s="141"/>
      <c r="T69" s="141"/>
      <c r="U69" s="141"/>
      <c r="V69" s="52"/>
      <c r="W69" s="52"/>
      <c r="X69" s="52"/>
      <c r="Y69" s="9"/>
      <c r="Z69" s="52"/>
      <c r="AA69" s="176"/>
      <c r="AB69" s="177"/>
      <c r="AC69" s="52"/>
      <c r="AD69" s="142"/>
      <c r="AE69" s="142"/>
      <c r="AF69" s="52"/>
      <c r="AG69" s="52"/>
      <c r="AH69" s="52"/>
      <c r="AK69" s="5"/>
      <c r="AV69" s="191"/>
      <c r="AW69" s="206"/>
      <c r="AX69" s="52"/>
      <c r="AY69" s="52"/>
      <c r="AZ69" s="52"/>
      <c r="BA69" s="176"/>
      <c r="BB69" s="177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Q69" s="52"/>
      <c r="BR69" s="96"/>
      <c r="BS69" s="52"/>
    </row>
    <row r="70" spans="10:71" ht="14.25" customHeight="1">
      <c r="J70" s="70"/>
      <c r="R70" s="53"/>
      <c r="S70" s="141"/>
      <c r="T70" s="141"/>
      <c r="U70" s="141"/>
      <c r="V70" s="52"/>
      <c r="W70" s="52"/>
      <c r="X70" s="52"/>
      <c r="Y70" s="9"/>
      <c r="Z70" s="52"/>
      <c r="AA70" s="176"/>
      <c r="AB70" s="184"/>
      <c r="AC70" s="52"/>
      <c r="AD70" s="52"/>
      <c r="AE70" s="52"/>
      <c r="AF70" s="52"/>
      <c r="AG70" s="52"/>
      <c r="AH70" s="52"/>
      <c r="AK70" s="5"/>
      <c r="AV70" s="53"/>
      <c r="AW70" s="206"/>
      <c r="AX70" s="52"/>
      <c r="AY70" s="52"/>
      <c r="AZ70" s="52"/>
      <c r="BA70" s="176"/>
      <c r="BB70" s="184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Q70" s="52"/>
      <c r="BR70" s="96"/>
      <c r="BS70" s="52"/>
    </row>
    <row r="71" spans="10:71" ht="15.75">
      <c r="J71" s="70"/>
      <c r="R71" s="53"/>
      <c r="S71" s="141"/>
      <c r="T71" s="141"/>
      <c r="U71" s="141"/>
      <c r="V71" s="52"/>
      <c r="W71" s="52"/>
      <c r="X71" s="52"/>
      <c r="Y71" s="9"/>
      <c r="Z71" s="52"/>
      <c r="AA71" s="176"/>
      <c r="AB71" s="184"/>
      <c r="AC71" s="52"/>
      <c r="AD71" s="52"/>
      <c r="AE71" s="52"/>
      <c r="AF71" s="52"/>
      <c r="AG71" s="52"/>
      <c r="AH71" s="52"/>
      <c r="AK71" s="5"/>
      <c r="AV71" s="53"/>
      <c r="AW71" s="206"/>
      <c r="AX71" s="52"/>
      <c r="AY71" s="52"/>
      <c r="AZ71" s="52"/>
      <c r="BA71" s="176"/>
      <c r="BB71" s="184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Q71" s="52"/>
      <c r="BR71" s="52"/>
      <c r="BS71" s="52"/>
    </row>
    <row r="72" spans="10:71" ht="15.75">
      <c r="J72" s="70"/>
      <c r="R72" s="53"/>
      <c r="S72" s="141"/>
      <c r="T72" s="141"/>
      <c r="U72" s="141"/>
      <c r="V72" s="52"/>
      <c r="W72" s="52"/>
      <c r="X72" s="52"/>
      <c r="Y72" s="9"/>
      <c r="Z72" s="52"/>
      <c r="AA72" s="176"/>
      <c r="AB72" s="184"/>
      <c r="AC72" s="52"/>
      <c r="AD72" s="52"/>
      <c r="AE72" s="52"/>
      <c r="AF72" s="52"/>
      <c r="AG72" s="52"/>
      <c r="AH72" s="52"/>
      <c r="AK72" s="5"/>
      <c r="AV72" s="53"/>
      <c r="AW72" s="206"/>
      <c r="AX72" s="52"/>
      <c r="AY72" s="52"/>
      <c r="AZ72" s="52"/>
      <c r="BA72" s="176"/>
      <c r="BB72" s="184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Q72" s="52"/>
      <c r="BR72" s="52"/>
      <c r="BS72" s="52"/>
    </row>
    <row r="73" spans="10:71" ht="15.75">
      <c r="J73" s="70"/>
      <c r="R73" s="53"/>
      <c r="S73" s="141"/>
      <c r="T73" s="141"/>
      <c r="U73" s="141"/>
      <c r="V73" s="52"/>
      <c r="W73" s="52"/>
      <c r="X73" s="52"/>
      <c r="Y73" s="9"/>
      <c r="Z73" s="52"/>
      <c r="AA73" s="176"/>
      <c r="AB73" s="184"/>
      <c r="AC73" s="52"/>
      <c r="AD73" s="52"/>
      <c r="AE73" s="52"/>
      <c r="AF73" s="52"/>
      <c r="AG73" s="52"/>
      <c r="AH73" s="52"/>
      <c r="AK73" s="5"/>
      <c r="AV73" s="53"/>
      <c r="AW73" s="206"/>
      <c r="AX73" s="52"/>
      <c r="AY73" s="52"/>
      <c r="AZ73" s="52"/>
      <c r="BA73" s="176"/>
      <c r="BB73" s="184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Q73" s="52"/>
      <c r="BR73" s="52"/>
      <c r="BS73" s="52"/>
    </row>
    <row r="74" spans="10:71" ht="15.75">
      <c r="J74" s="70"/>
      <c r="R74" s="53"/>
      <c r="S74" s="141"/>
      <c r="T74" s="141"/>
      <c r="U74" s="141"/>
      <c r="V74" s="52"/>
      <c r="W74" s="52"/>
      <c r="X74" s="52"/>
      <c r="Y74" s="9"/>
      <c r="Z74" s="52"/>
      <c r="AA74" s="176"/>
      <c r="AB74" s="184"/>
      <c r="AC74" s="52"/>
      <c r="AD74" s="52"/>
      <c r="AE74" s="52"/>
      <c r="AF74" s="52"/>
      <c r="AG74" s="52"/>
      <c r="AH74" s="52"/>
      <c r="AK74" s="5"/>
      <c r="AV74" s="53"/>
      <c r="AW74" s="206"/>
      <c r="AX74" s="52"/>
      <c r="AY74" s="52"/>
      <c r="AZ74" s="52"/>
      <c r="BA74" s="176"/>
      <c r="BB74" s="184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Q74" s="52"/>
      <c r="BR74" s="52"/>
      <c r="BS74" s="52"/>
    </row>
    <row r="75" spans="10:71" ht="15.75">
      <c r="R75" s="53"/>
      <c r="S75" s="141"/>
      <c r="T75" s="141"/>
      <c r="U75" s="141"/>
      <c r="V75" s="52"/>
      <c r="W75" s="52"/>
      <c r="X75" s="52"/>
      <c r="Y75" s="9"/>
      <c r="Z75" s="52"/>
      <c r="AA75" s="176"/>
      <c r="AB75" s="184"/>
      <c r="AC75" s="52"/>
      <c r="AD75" s="52"/>
      <c r="AE75" s="52"/>
      <c r="AF75" s="52"/>
      <c r="AG75" s="52"/>
      <c r="AH75" s="52"/>
      <c r="AK75" s="5"/>
      <c r="AV75" s="53"/>
      <c r="AW75" s="206"/>
      <c r="AX75" s="52"/>
      <c r="AY75" s="52"/>
      <c r="AZ75" s="52"/>
      <c r="BA75" s="176"/>
      <c r="BB75" s="184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</row>
    <row r="76" spans="10:71" ht="15.75">
      <c r="R76" s="204"/>
      <c r="S76" s="141"/>
      <c r="T76" s="141"/>
      <c r="U76" s="141"/>
      <c r="V76" s="52"/>
      <c r="W76" s="52"/>
      <c r="X76" s="52"/>
      <c r="Y76" s="9"/>
      <c r="Z76" s="52"/>
      <c r="AA76" s="176"/>
      <c r="AB76" s="184"/>
      <c r="AC76" s="52"/>
      <c r="AD76" s="52"/>
      <c r="AE76" s="52"/>
      <c r="AF76" s="52"/>
      <c r="AG76" s="52"/>
      <c r="AH76" s="52"/>
      <c r="AK76" s="5"/>
      <c r="AV76" s="204"/>
      <c r="AW76" s="206"/>
      <c r="AX76" s="52"/>
      <c r="AY76" s="52"/>
      <c r="AZ76" s="52"/>
      <c r="BA76" s="176"/>
      <c r="BB76" s="184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</row>
    <row r="77" spans="10:71" ht="15.75">
      <c r="R77" s="204"/>
      <c r="S77" s="141"/>
      <c r="T77" s="141"/>
      <c r="U77" s="141"/>
      <c r="V77" s="52"/>
      <c r="W77" s="52"/>
      <c r="X77" s="52"/>
      <c r="Y77" s="9"/>
      <c r="Z77" s="52"/>
      <c r="AA77" s="176"/>
      <c r="AB77" s="184"/>
      <c r="AC77" s="52"/>
      <c r="AD77" s="52"/>
      <c r="AE77" s="52"/>
      <c r="AF77" s="52"/>
      <c r="AG77" s="52"/>
      <c r="AH77" s="52"/>
      <c r="AK77" s="5"/>
      <c r="AV77" s="190"/>
      <c r="AW77" s="206"/>
      <c r="AX77" s="52"/>
      <c r="AY77" s="52"/>
      <c r="AZ77" s="52"/>
      <c r="BA77" s="176"/>
      <c r="BB77" s="184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</row>
    <row r="78" spans="10:71" ht="15.75">
      <c r="R78" s="53"/>
      <c r="S78" s="141"/>
      <c r="T78" s="141"/>
      <c r="U78" s="141"/>
      <c r="V78" s="52"/>
      <c r="W78" s="52"/>
      <c r="X78" s="52"/>
      <c r="Y78" s="9"/>
      <c r="Z78" s="52"/>
      <c r="AA78" s="176"/>
      <c r="AB78" s="184"/>
      <c r="AC78" s="52"/>
      <c r="AD78" s="52"/>
      <c r="AE78" s="52"/>
      <c r="AF78" s="52"/>
      <c r="AG78" s="52"/>
      <c r="AH78" s="52"/>
      <c r="AK78" s="5"/>
      <c r="AV78" s="53"/>
      <c r="AW78" s="206"/>
      <c r="AX78" s="52"/>
      <c r="AY78" s="52"/>
      <c r="AZ78" s="52"/>
      <c r="BA78" s="176"/>
      <c r="BB78" s="184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</row>
    <row r="79" spans="10:71" ht="15.75">
      <c r="R79" s="53"/>
      <c r="S79" s="141"/>
      <c r="T79" s="141"/>
      <c r="U79" s="141"/>
      <c r="V79" s="52"/>
      <c r="W79" s="52"/>
      <c r="X79" s="52"/>
      <c r="Y79" s="9"/>
      <c r="Z79" s="52"/>
      <c r="AA79" s="176"/>
      <c r="AB79" s="184"/>
      <c r="AC79" s="52"/>
      <c r="AD79" s="52"/>
      <c r="AE79" s="52"/>
      <c r="AF79" s="52"/>
      <c r="AG79" s="52"/>
      <c r="AH79" s="52"/>
      <c r="AK79" s="5"/>
      <c r="AV79" s="53"/>
      <c r="AW79" s="206"/>
      <c r="AX79" s="52"/>
      <c r="AY79" s="52"/>
      <c r="AZ79" s="52"/>
      <c r="BA79" s="176"/>
      <c r="BB79" s="184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</row>
    <row r="80" spans="10:71" ht="15.75">
      <c r="R80" s="53"/>
      <c r="S80" s="141"/>
      <c r="T80" s="141"/>
      <c r="U80" s="141"/>
      <c r="V80" s="52"/>
      <c r="W80" s="52"/>
      <c r="X80" s="52"/>
      <c r="Y80" s="9"/>
      <c r="Z80" s="52"/>
      <c r="AA80" s="176"/>
      <c r="AB80" s="184"/>
      <c r="AC80" s="52"/>
      <c r="AD80" s="52"/>
      <c r="AE80" s="52"/>
      <c r="AF80" s="52"/>
      <c r="AG80" s="52"/>
      <c r="AH80" s="52"/>
      <c r="AK80" s="5"/>
      <c r="AV80" s="53"/>
      <c r="AW80" s="206"/>
      <c r="AX80" s="52"/>
      <c r="AY80" s="52"/>
      <c r="AZ80" s="52"/>
      <c r="BA80" s="176"/>
      <c r="BB80" s="184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</row>
    <row r="81" spans="18:65" ht="15.75">
      <c r="R81" s="53"/>
      <c r="S81" s="141"/>
      <c r="T81" s="141"/>
      <c r="U81" s="141"/>
      <c r="V81" s="52"/>
      <c r="W81" s="52"/>
      <c r="X81" s="52"/>
      <c r="Y81" s="9"/>
      <c r="Z81" s="52"/>
      <c r="AA81" s="176"/>
      <c r="AB81" s="184"/>
      <c r="AC81" s="52"/>
      <c r="AD81" s="52"/>
      <c r="AE81" s="52"/>
      <c r="AF81" s="52"/>
      <c r="AG81" s="52"/>
      <c r="AH81" s="52"/>
      <c r="AK81" s="5"/>
      <c r="AV81" s="53"/>
      <c r="AW81" s="206"/>
      <c r="AX81" s="52"/>
      <c r="AY81" s="52"/>
      <c r="AZ81" s="52"/>
      <c r="BA81" s="176"/>
      <c r="BB81" s="184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</row>
    <row r="82" spans="18:65" ht="15.75">
      <c r="R82" s="53"/>
      <c r="S82" s="141"/>
      <c r="T82" s="141"/>
      <c r="U82" s="141"/>
      <c r="V82" s="52"/>
      <c r="W82" s="52"/>
      <c r="X82" s="52"/>
      <c r="Y82" s="9"/>
      <c r="Z82" s="52"/>
      <c r="AA82" s="179"/>
      <c r="AB82" s="180"/>
      <c r="AC82" s="52"/>
      <c r="AD82" s="52"/>
      <c r="AE82" s="52"/>
      <c r="AF82" s="52"/>
      <c r="AG82" s="52"/>
      <c r="AH82" s="52"/>
      <c r="AK82" s="5"/>
      <c r="AV82" s="53"/>
      <c r="AW82" s="206"/>
      <c r="AX82" s="52"/>
      <c r="AY82" s="52"/>
      <c r="AZ82" s="52"/>
      <c r="BA82" s="179"/>
      <c r="BB82" s="180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</row>
    <row r="83" spans="18:65" ht="15.75">
      <c r="R83" s="53"/>
      <c r="S83" s="141"/>
      <c r="T83" s="141"/>
      <c r="U83" s="141"/>
      <c r="V83" s="52"/>
      <c r="W83" s="52"/>
      <c r="X83" s="52"/>
      <c r="Y83" s="9"/>
      <c r="Z83" s="52"/>
      <c r="AA83" s="52"/>
      <c r="AB83" s="52"/>
      <c r="AC83" s="52"/>
      <c r="AD83" s="52"/>
      <c r="AE83" s="52"/>
      <c r="AF83" s="52"/>
      <c r="AG83" s="52"/>
      <c r="AH83" s="52"/>
      <c r="AK83" s="5"/>
      <c r="AV83" s="53"/>
      <c r="AW83" s="206"/>
      <c r="AX83" s="52"/>
      <c r="AY83" s="52"/>
      <c r="AZ83" s="52"/>
      <c r="BA83" s="205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</row>
    <row r="84" spans="18:65" ht="15.75">
      <c r="R84" s="53"/>
      <c r="S84" s="141"/>
      <c r="T84" s="141"/>
      <c r="U84" s="141"/>
      <c r="V84" s="52"/>
      <c r="W84" s="52"/>
      <c r="X84" s="52"/>
      <c r="Y84" s="9"/>
      <c r="Z84" s="52"/>
      <c r="AA84" s="52"/>
      <c r="AB84" s="52"/>
      <c r="AC84" s="52"/>
      <c r="AD84" s="52"/>
      <c r="AE84" s="52"/>
      <c r="AF84" s="52"/>
      <c r="AG84" s="52"/>
      <c r="AH84" s="52"/>
      <c r="AK84" s="5"/>
      <c r="AV84" s="53"/>
      <c r="AW84" s="206"/>
      <c r="AX84" s="52"/>
      <c r="AY84" s="52"/>
      <c r="AZ84" s="52"/>
      <c r="BA84" s="205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</row>
    <row r="85" spans="18:65" ht="15.75">
      <c r="R85" s="53"/>
      <c r="S85" s="141"/>
      <c r="T85" s="141"/>
      <c r="U85" s="141"/>
      <c r="V85" s="52"/>
      <c r="W85" s="52"/>
      <c r="X85" s="52"/>
      <c r="Y85" s="9"/>
      <c r="Z85" s="52"/>
      <c r="AA85" s="52"/>
      <c r="AB85" s="52"/>
      <c r="AC85" s="52"/>
      <c r="AD85" s="52"/>
      <c r="AE85" s="52"/>
      <c r="AF85" s="52"/>
      <c r="AG85" s="52"/>
      <c r="AH85" s="52"/>
      <c r="AK85" s="5"/>
      <c r="AV85" s="53"/>
      <c r="AW85" s="206"/>
      <c r="AX85" s="52"/>
      <c r="AY85" s="52"/>
      <c r="AZ85" s="52"/>
      <c r="BA85" s="205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</row>
    <row r="86" spans="18:65" ht="15.75">
      <c r="R86" s="53"/>
      <c r="S86" s="141"/>
      <c r="T86" s="141"/>
      <c r="U86" s="141"/>
      <c r="V86" s="52"/>
      <c r="W86" s="52"/>
      <c r="X86" s="52"/>
      <c r="Y86" s="9"/>
      <c r="Z86" s="52"/>
      <c r="AA86" s="52"/>
      <c r="AB86" s="52"/>
      <c r="AC86" s="52"/>
      <c r="AD86" s="52"/>
      <c r="AE86" s="52"/>
      <c r="AF86" s="52"/>
      <c r="AG86" s="52"/>
      <c r="AH86" s="52"/>
      <c r="AK86" s="5"/>
      <c r="AV86" s="53"/>
      <c r="AW86" s="206"/>
      <c r="AX86" s="52"/>
      <c r="AY86" s="52"/>
      <c r="AZ86" s="52"/>
      <c r="BA86" s="205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</row>
    <row r="87" spans="18:65" ht="15.75">
      <c r="R87" s="53"/>
      <c r="S87" s="141"/>
      <c r="T87" s="141"/>
      <c r="U87" s="141"/>
      <c r="V87" s="52"/>
      <c r="W87" s="52"/>
      <c r="X87" s="52"/>
      <c r="Y87" s="9"/>
      <c r="Z87" s="52"/>
      <c r="AA87" s="52"/>
      <c r="AB87" s="52"/>
      <c r="AC87" s="52"/>
      <c r="AD87" s="52"/>
      <c r="AE87" s="52"/>
      <c r="AF87" s="52"/>
      <c r="AG87" s="52"/>
      <c r="AH87" s="52"/>
      <c r="AK87" s="5"/>
      <c r="AV87" s="53"/>
      <c r="AW87" s="206"/>
      <c r="AX87" s="52"/>
      <c r="AY87" s="52"/>
      <c r="AZ87" s="52"/>
      <c r="BA87" s="205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</row>
    <row r="88" spans="18:65" ht="15.75">
      <c r="R88" s="53"/>
      <c r="S88" s="141"/>
      <c r="T88" s="141"/>
      <c r="U88" s="141"/>
      <c r="V88" s="52"/>
      <c r="W88" s="52"/>
      <c r="X88" s="52"/>
      <c r="Y88" s="9"/>
      <c r="Z88" s="52"/>
      <c r="AA88" s="52"/>
      <c r="AB88" s="52"/>
      <c r="AC88" s="52"/>
      <c r="AD88" s="52"/>
      <c r="AE88" s="52"/>
      <c r="AF88" s="52"/>
      <c r="AG88" s="52"/>
      <c r="AH88" s="52"/>
      <c r="AK88" s="5"/>
      <c r="AV88" s="53"/>
      <c r="AW88" s="206"/>
      <c r="AX88" s="52"/>
      <c r="AY88" s="52"/>
      <c r="AZ88" s="52"/>
      <c r="BA88" s="205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</row>
    <row r="89" spans="18:65" ht="15.75">
      <c r="R89" s="53"/>
      <c r="S89" s="141"/>
      <c r="T89" s="141"/>
      <c r="U89" s="141"/>
      <c r="V89" s="52"/>
      <c r="W89" s="52"/>
      <c r="X89" s="52"/>
      <c r="Y89" s="9"/>
      <c r="Z89" s="52"/>
      <c r="AA89" s="52"/>
      <c r="AB89" s="52"/>
      <c r="AC89" s="52"/>
      <c r="AD89" s="52"/>
      <c r="AE89" s="52"/>
      <c r="AF89" s="52"/>
      <c r="AG89" s="52"/>
      <c r="AH89" s="52"/>
      <c r="AK89" s="5"/>
      <c r="AV89" s="53"/>
      <c r="AW89" s="206"/>
      <c r="AX89" s="52"/>
      <c r="AY89" s="52"/>
      <c r="AZ89" s="52"/>
      <c r="BA89" s="205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</row>
    <row r="90" spans="18:65" ht="15">
      <c r="R90" s="52"/>
      <c r="S90" s="52"/>
      <c r="T90" s="52"/>
      <c r="U90" s="9"/>
      <c r="V90" s="52"/>
      <c r="W90" s="52"/>
      <c r="X90" s="52"/>
      <c r="Y90" s="9"/>
      <c r="Z90" s="52"/>
      <c r="AA90" s="52"/>
      <c r="AB90" s="52"/>
      <c r="AC90" s="52"/>
      <c r="AD90" s="52"/>
      <c r="AE90" s="52"/>
      <c r="AF90" s="52"/>
      <c r="AG90" s="52"/>
      <c r="AH90" s="52"/>
      <c r="AK90" s="5"/>
      <c r="AV90" s="42"/>
      <c r="AW90" s="147"/>
      <c r="AX90" s="52"/>
      <c r="AY90" s="52"/>
      <c r="AZ90" s="52"/>
      <c r="BA90" s="205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</row>
    <row r="91" spans="18:65" ht="15">
      <c r="R91" s="42"/>
      <c r="S91" s="147"/>
      <c r="T91" s="147"/>
      <c r="U91" s="147"/>
      <c r="V91" s="52"/>
      <c r="W91" s="52"/>
      <c r="X91" s="52"/>
      <c r="Y91" s="9"/>
      <c r="Z91" s="52"/>
      <c r="AA91" s="52"/>
      <c r="AB91" s="52"/>
      <c r="AC91" s="52"/>
      <c r="AD91" s="52"/>
      <c r="AE91" s="52"/>
      <c r="AF91" s="52"/>
      <c r="AG91" s="52"/>
      <c r="AH91" s="52"/>
      <c r="AK91" s="5"/>
      <c r="AV91" s="52"/>
      <c r="AW91" s="89"/>
      <c r="AX91" s="52"/>
      <c r="AY91" s="52"/>
      <c r="AZ91" s="52"/>
      <c r="BA91" s="205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</row>
    <row r="92" spans="18:65">
      <c r="R92" s="52"/>
      <c r="S92" s="52"/>
      <c r="T92" s="52"/>
      <c r="U92" s="9"/>
      <c r="V92" s="52"/>
      <c r="W92" s="52"/>
      <c r="X92" s="52"/>
      <c r="Y92" s="9"/>
      <c r="Z92" s="52"/>
      <c r="AA92" s="52"/>
      <c r="AB92" s="52"/>
      <c r="AC92" s="52"/>
      <c r="AD92" s="52"/>
      <c r="AE92" s="52"/>
      <c r="AF92" s="52"/>
      <c r="AG92" s="52"/>
      <c r="AH92" s="52"/>
      <c r="AK92" s="5"/>
      <c r="AV92" s="52"/>
      <c r="AW92" s="89"/>
      <c r="AX92" s="52"/>
      <c r="AY92" s="52"/>
      <c r="AZ92" s="52"/>
      <c r="BA92" s="205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</row>
    <row r="93" spans="18:65">
      <c r="R93" s="52"/>
      <c r="S93" s="52"/>
      <c r="T93" s="52"/>
      <c r="U93" s="9"/>
      <c r="V93" s="52"/>
      <c r="W93" s="52"/>
      <c r="X93" s="52"/>
      <c r="Y93" s="9"/>
      <c r="Z93" s="52"/>
      <c r="AA93" s="52"/>
      <c r="AB93" s="52"/>
      <c r="AC93" s="52"/>
      <c r="AD93" s="52"/>
      <c r="AE93" s="52"/>
      <c r="AF93" s="52"/>
      <c r="AG93" s="52"/>
      <c r="AH93" s="52"/>
      <c r="AK93" s="5"/>
      <c r="AV93" s="52"/>
      <c r="AW93" s="89"/>
      <c r="AX93" s="52"/>
      <c r="AY93" s="52"/>
      <c r="AZ93" s="52"/>
      <c r="BA93" s="205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</row>
    <row r="94" spans="18:65">
      <c r="R94" s="52"/>
      <c r="S94" s="52"/>
      <c r="T94" s="52"/>
      <c r="U94" s="9"/>
      <c r="V94" s="52"/>
      <c r="W94" s="52"/>
      <c r="X94" s="52"/>
      <c r="Y94" s="9"/>
      <c r="Z94" s="52"/>
      <c r="AA94" s="52"/>
      <c r="AB94" s="52"/>
      <c r="AC94" s="52"/>
      <c r="AD94" s="52"/>
      <c r="AE94" s="52"/>
      <c r="AF94" s="52"/>
      <c r="AG94" s="52"/>
      <c r="AH94" s="52"/>
      <c r="AK94" s="5"/>
      <c r="AV94" s="52"/>
      <c r="AW94" s="89"/>
      <c r="AX94" s="52"/>
      <c r="AY94" s="52"/>
      <c r="AZ94" s="52"/>
      <c r="BA94" s="205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</row>
    <row r="95" spans="18:65">
      <c r="R95" s="52"/>
      <c r="S95" s="52"/>
      <c r="T95" s="52"/>
      <c r="U95" s="9"/>
      <c r="V95" s="52"/>
      <c r="W95" s="52"/>
      <c r="X95" s="52"/>
      <c r="Y95" s="9"/>
      <c r="Z95" s="52"/>
      <c r="AA95" s="52"/>
      <c r="AB95" s="52"/>
      <c r="AC95" s="52"/>
      <c r="AD95" s="52"/>
      <c r="AE95" s="52"/>
      <c r="AF95" s="52"/>
      <c r="AG95" s="52"/>
      <c r="AH95" s="52"/>
      <c r="AK95" s="5"/>
      <c r="AV95" s="52"/>
      <c r="AW95" s="89"/>
      <c r="AX95" s="52"/>
      <c r="AY95" s="52"/>
      <c r="AZ95" s="52"/>
      <c r="BA95" s="205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</row>
    <row r="96" spans="18:65">
      <c r="R96" s="52"/>
      <c r="S96" s="52"/>
      <c r="T96" s="52"/>
      <c r="U96" s="9"/>
      <c r="V96" s="52"/>
      <c r="W96" s="52"/>
      <c r="X96" s="52"/>
      <c r="Y96" s="9"/>
      <c r="Z96" s="52"/>
      <c r="AA96" s="52"/>
      <c r="AB96" s="52"/>
      <c r="AC96" s="52"/>
      <c r="AD96" s="52"/>
      <c r="AE96" s="52"/>
      <c r="AF96" s="52"/>
      <c r="AG96" s="52"/>
      <c r="AH96" s="52"/>
      <c r="AK96" s="5"/>
      <c r="AV96" s="52"/>
      <c r="AW96" s="89"/>
      <c r="AX96" s="52"/>
      <c r="AY96" s="52"/>
      <c r="AZ96" s="52"/>
      <c r="BA96" s="205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</row>
    <row r="97" spans="18:65">
      <c r="R97" s="52"/>
      <c r="S97" s="52"/>
      <c r="T97" s="52"/>
      <c r="U97" s="9"/>
      <c r="V97" s="52"/>
      <c r="W97" s="52"/>
      <c r="X97" s="52"/>
      <c r="Y97" s="9"/>
      <c r="Z97" s="52"/>
      <c r="AA97" s="52"/>
      <c r="AB97" s="52"/>
      <c r="AC97" s="52"/>
      <c r="AD97" s="52"/>
      <c r="AE97" s="52"/>
      <c r="AF97" s="52"/>
      <c r="AG97" s="52"/>
      <c r="AH97" s="52"/>
      <c r="AK97" s="5"/>
      <c r="AV97" s="52"/>
      <c r="AW97" s="89"/>
      <c r="AX97" s="52"/>
      <c r="AY97" s="52"/>
      <c r="AZ97" s="52"/>
      <c r="BA97" s="205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</row>
    <row r="98" spans="18:65">
      <c r="R98" s="52"/>
      <c r="S98" s="52"/>
      <c r="T98" s="52"/>
      <c r="U98" s="9"/>
      <c r="V98" s="52"/>
      <c r="W98" s="52"/>
      <c r="X98" s="52"/>
      <c r="Y98" s="9"/>
      <c r="Z98" s="52"/>
      <c r="AA98" s="52"/>
      <c r="AB98" s="52"/>
      <c r="AC98" s="52"/>
      <c r="AD98" s="52"/>
      <c r="AE98" s="52"/>
      <c r="AF98" s="52"/>
      <c r="AG98" s="52"/>
      <c r="AH98" s="52"/>
      <c r="AK98" s="5"/>
      <c r="AV98" s="52"/>
      <c r="AW98" s="89"/>
      <c r="AX98" s="52"/>
      <c r="AY98" s="52"/>
      <c r="AZ98" s="52"/>
      <c r="BA98" s="205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</row>
    <row r="99" spans="18:65">
      <c r="R99" s="52"/>
      <c r="S99" s="52"/>
      <c r="T99" s="52"/>
      <c r="U99" s="9"/>
      <c r="V99" s="52"/>
      <c r="W99" s="52"/>
      <c r="X99" s="52"/>
      <c r="Y99" s="9"/>
      <c r="Z99" s="52"/>
      <c r="AA99" s="52"/>
      <c r="AB99" s="52"/>
      <c r="AC99" s="52"/>
      <c r="AD99" s="52"/>
      <c r="AE99" s="52"/>
      <c r="AF99" s="52"/>
      <c r="AG99" s="52"/>
      <c r="AH99" s="52"/>
      <c r="AK99" s="5"/>
      <c r="AV99" s="52"/>
      <c r="AW99" s="89"/>
      <c r="AX99" s="52"/>
      <c r="AY99" s="52"/>
      <c r="AZ99" s="52"/>
      <c r="BA99" s="205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</row>
    <row r="100" spans="18:65">
      <c r="R100" s="52"/>
      <c r="S100" s="52"/>
      <c r="T100" s="52"/>
      <c r="U100" s="9"/>
      <c r="V100" s="52"/>
      <c r="W100" s="52"/>
      <c r="X100" s="52"/>
      <c r="Y100" s="9"/>
      <c r="Z100" s="52"/>
      <c r="AA100" s="52"/>
      <c r="AB100" s="52"/>
      <c r="AC100" s="52"/>
      <c r="AD100" s="52"/>
      <c r="AE100" s="52"/>
      <c r="AF100" s="52"/>
      <c r="AG100" s="52"/>
      <c r="AH100" s="52"/>
      <c r="AK100" s="5"/>
      <c r="AV100" s="52"/>
      <c r="AW100" s="89"/>
      <c r="AX100" s="52"/>
      <c r="AY100" s="52"/>
      <c r="AZ100" s="52"/>
      <c r="BA100" s="205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</row>
    <row r="101" spans="18:65" ht="20.25">
      <c r="R101" s="52"/>
      <c r="S101" s="202"/>
      <c r="T101" s="52"/>
      <c r="U101" s="9"/>
      <c r="V101" s="52"/>
      <c r="W101" s="52"/>
      <c r="X101" s="52"/>
      <c r="Y101" s="9"/>
      <c r="Z101" s="52"/>
      <c r="AA101" s="52"/>
      <c r="AB101" s="52"/>
      <c r="AC101" s="52"/>
      <c r="AD101" s="52"/>
      <c r="AE101" s="52"/>
      <c r="AF101" s="52"/>
      <c r="AG101" s="52"/>
      <c r="AH101" s="52"/>
      <c r="AK101" s="5"/>
      <c r="AV101" s="52"/>
      <c r="AW101" s="52"/>
      <c r="AX101" s="186"/>
      <c r="AY101" s="52"/>
      <c r="AZ101" s="52"/>
      <c r="BA101" s="205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</row>
    <row r="102" spans="18:65">
      <c r="R102" s="52"/>
      <c r="S102" s="202"/>
      <c r="T102" s="52"/>
      <c r="U102" s="9"/>
      <c r="V102" s="52"/>
      <c r="W102" s="52"/>
      <c r="X102" s="52"/>
      <c r="Y102" s="9"/>
      <c r="Z102" s="52"/>
      <c r="AA102" s="52"/>
      <c r="AB102" s="52"/>
      <c r="AC102" s="52"/>
      <c r="AD102" s="52"/>
      <c r="AE102" s="52"/>
      <c r="AF102" s="52"/>
      <c r="AG102" s="52"/>
      <c r="AH102" s="52"/>
      <c r="AK102" s="5"/>
      <c r="AV102" s="52"/>
      <c r="AW102" s="52"/>
      <c r="AX102" s="52"/>
      <c r="AY102" s="52"/>
      <c r="AZ102" s="52"/>
      <c r="BA102" s="205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</row>
    <row r="103" spans="18:65" ht="15">
      <c r="R103" s="52"/>
      <c r="S103" s="202"/>
      <c r="T103" s="52"/>
      <c r="U103" s="9"/>
      <c r="V103" s="52"/>
      <c r="W103" s="52"/>
      <c r="X103" s="52"/>
      <c r="Y103" s="9"/>
      <c r="Z103" s="52"/>
      <c r="AA103" s="52"/>
      <c r="AB103" s="52"/>
      <c r="AC103" s="52"/>
      <c r="AD103" s="52"/>
      <c r="AE103" s="52"/>
      <c r="AF103" s="52"/>
      <c r="AG103" s="52"/>
      <c r="AH103" s="52"/>
      <c r="AK103" s="5"/>
      <c r="AV103" s="42"/>
      <c r="AW103" s="22"/>
      <c r="AX103" s="22"/>
      <c r="AY103" s="22"/>
      <c r="AZ103" s="22"/>
      <c r="BA103" s="208"/>
      <c r="BB103" s="258"/>
      <c r="BC103" s="258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</row>
    <row r="104" spans="18:65">
      <c r="R104" s="52"/>
      <c r="S104" s="202"/>
      <c r="T104" s="52"/>
      <c r="U104" s="9"/>
      <c r="V104" s="52"/>
      <c r="W104" s="52"/>
      <c r="X104" s="52"/>
      <c r="Y104" s="9"/>
      <c r="Z104" s="52"/>
      <c r="AA104" s="52"/>
      <c r="AB104" s="52"/>
      <c r="AC104" s="52"/>
      <c r="AD104" s="52"/>
      <c r="AE104" s="52"/>
      <c r="AF104" s="52"/>
      <c r="AG104" s="52"/>
      <c r="AH104" s="52"/>
      <c r="AK104" s="5"/>
      <c r="AV104" s="53"/>
      <c r="AW104" s="7"/>
      <c r="AX104" s="209"/>
      <c r="AY104" s="8"/>
      <c r="AZ104" s="8"/>
      <c r="BA104" s="210"/>
      <c r="BB104" s="228"/>
      <c r="BC104" s="228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</row>
    <row r="105" spans="18:65" ht="27.75" customHeight="1">
      <c r="R105" s="52"/>
      <c r="S105" s="202"/>
      <c r="T105" s="52"/>
      <c r="U105" s="9"/>
      <c r="V105" s="52"/>
      <c r="W105" s="52"/>
      <c r="X105" s="52"/>
      <c r="Y105" s="9"/>
      <c r="Z105" s="52"/>
      <c r="AA105" s="52"/>
      <c r="AB105" s="52"/>
      <c r="AC105" s="52"/>
      <c r="AD105" s="52"/>
      <c r="AE105" s="52"/>
      <c r="AF105" s="52"/>
      <c r="AG105" s="52"/>
      <c r="AH105" s="52"/>
      <c r="AK105" s="5"/>
      <c r="AV105" s="53"/>
      <c r="AW105" s="7"/>
      <c r="AX105" s="209"/>
      <c r="AY105" s="8"/>
      <c r="AZ105" s="8"/>
      <c r="BA105" s="210"/>
      <c r="BB105" s="256"/>
      <c r="BC105" s="256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</row>
    <row r="106" spans="18:65">
      <c r="R106" s="52"/>
      <c r="S106" s="202"/>
      <c r="T106" s="52"/>
      <c r="U106" s="9"/>
      <c r="V106" s="52"/>
      <c r="W106" s="52"/>
      <c r="X106" s="52"/>
      <c r="Y106" s="9"/>
      <c r="Z106" s="52"/>
      <c r="AA106" s="52"/>
      <c r="AB106" s="52"/>
      <c r="AC106" s="52"/>
      <c r="AD106" s="52"/>
      <c r="AE106" s="52"/>
      <c r="AF106" s="52"/>
      <c r="AG106" s="52"/>
      <c r="AH106" s="52"/>
      <c r="AK106" s="5"/>
      <c r="AV106" s="211"/>
      <c r="AW106" s="212"/>
      <c r="AX106" s="213"/>
      <c r="AY106" s="213"/>
      <c r="AZ106" s="213"/>
      <c r="BA106" s="213"/>
      <c r="BB106" s="259"/>
      <c r="BC106" s="260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</row>
    <row r="107" spans="18:65" ht="27.75" customHeight="1">
      <c r="R107" s="52"/>
      <c r="S107" s="202"/>
      <c r="T107" s="52"/>
      <c r="U107" s="9"/>
      <c r="V107" s="52"/>
      <c r="W107" s="52"/>
      <c r="X107" s="52"/>
      <c r="Y107" s="9"/>
      <c r="Z107" s="52"/>
      <c r="AA107" s="52"/>
      <c r="AB107" s="52"/>
      <c r="AC107" s="52"/>
      <c r="AD107" s="52"/>
      <c r="AE107" s="52"/>
      <c r="AF107" s="52"/>
      <c r="AG107" s="52"/>
      <c r="AH107" s="52"/>
      <c r="AV107" s="53"/>
      <c r="AW107" s="7"/>
      <c r="AX107" s="209"/>
      <c r="AY107" s="214"/>
      <c r="AZ107" s="215"/>
      <c r="BA107" s="216"/>
      <c r="BB107" s="256"/>
      <c r="BC107" s="256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</row>
    <row r="108" spans="18:65" ht="33" customHeight="1">
      <c r="R108" s="52"/>
      <c r="S108" s="202"/>
      <c r="T108" s="52"/>
      <c r="U108" s="9"/>
      <c r="V108" s="52"/>
      <c r="W108" s="52"/>
      <c r="X108" s="52"/>
      <c r="Y108" s="9"/>
      <c r="Z108" s="52"/>
      <c r="AA108" s="52"/>
      <c r="AB108" s="52"/>
      <c r="AC108" s="52"/>
      <c r="AD108" s="52"/>
      <c r="AE108" s="52"/>
      <c r="AF108" s="52"/>
      <c r="AG108" s="52"/>
      <c r="AH108" s="52"/>
      <c r="AV108" s="53"/>
      <c r="AW108" s="7"/>
      <c r="AX108" s="209"/>
      <c r="AY108" s="217"/>
      <c r="AZ108" s="217"/>
      <c r="BA108" s="216"/>
      <c r="BB108" s="257"/>
      <c r="BC108" s="257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</row>
    <row r="109" spans="18:65">
      <c r="R109" s="52"/>
      <c r="S109" s="202"/>
      <c r="T109" s="52"/>
      <c r="U109" s="9"/>
      <c r="V109" s="52"/>
      <c r="W109" s="52"/>
      <c r="X109" s="52"/>
      <c r="Y109" s="9"/>
      <c r="Z109" s="52"/>
      <c r="AA109" s="52"/>
      <c r="AB109" s="52"/>
      <c r="AC109" s="52"/>
      <c r="AD109" s="52"/>
      <c r="AE109" s="52"/>
      <c r="AF109" s="52"/>
      <c r="AG109" s="52"/>
      <c r="AH109" s="52"/>
      <c r="AV109" s="53"/>
      <c r="AW109" s="7"/>
      <c r="AX109" s="209"/>
      <c r="AY109" s="217"/>
      <c r="AZ109" s="217"/>
      <c r="BA109" s="216"/>
      <c r="BB109" s="228"/>
      <c r="BC109" s="228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</row>
    <row r="110" spans="18:65">
      <c r="R110" s="52"/>
      <c r="S110" s="202"/>
      <c r="T110" s="52"/>
      <c r="U110" s="9"/>
      <c r="V110" s="52"/>
      <c r="W110" s="52"/>
      <c r="X110" s="52"/>
      <c r="Y110" s="9"/>
      <c r="Z110" s="52"/>
      <c r="AA110" s="52"/>
      <c r="AB110" s="52"/>
      <c r="AC110" s="52"/>
      <c r="AD110" s="52"/>
      <c r="AE110" s="52"/>
      <c r="AF110" s="52"/>
      <c r="AG110" s="52"/>
      <c r="AH110" s="52"/>
      <c r="AV110" s="53"/>
      <c r="AW110" s="7"/>
      <c r="AX110" s="209"/>
      <c r="AY110" s="217"/>
      <c r="AZ110" s="217"/>
      <c r="BA110" s="216"/>
      <c r="BB110" s="228"/>
      <c r="BC110" s="228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</row>
    <row r="111" spans="18:65" ht="31.5" customHeight="1">
      <c r="R111" s="52"/>
      <c r="S111" s="202"/>
      <c r="T111" s="52"/>
      <c r="U111" s="9"/>
      <c r="V111" s="52"/>
      <c r="W111" s="52"/>
      <c r="X111" s="52"/>
      <c r="Y111" s="9"/>
      <c r="Z111" s="52"/>
      <c r="AA111" s="52"/>
      <c r="AB111" s="52"/>
      <c r="AC111" s="52"/>
      <c r="AD111" s="52"/>
      <c r="AE111" s="52"/>
      <c r="AF111" s="52"/>
      <c r="AG111" s="52"/>
      <c r="AH111" s="52"/>
      <c r="AV111" s="53"/>
      <c r="AW111" s="7"/>
      <c r="AX111" s="209"/>
      <c r="AY111" s="217"/>
      <c r="AZ111" s="217"/>
      <c r="BA111" s="216"/>
      <c r="BB111" s="256"/>
      <c r="BC111" s="256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</row>
    <row r="112" spans="18:65">
      <c r="R112" s="52"/>
      <c r="S112" s="202"/>
      <c r="T112" s="52"/>
      <c r="U112" s="9"/>
      <c r="V112" s="52"/>
      <c r="W112" s="52"/>
      <c r="X112" s="52"/>
      <c r="Y112" s="9"/>
      <c r="Z112" s="52"/>
      <c r="AA112" s="52"/>
      <c r="AB112" s="52"/>
      <c r="AC112" s="52"/>
      <c r="AD112" s="52"/>
      <c r="AE112" s="52"/>
      <c r="AF112" s="52"/>
      <c r="AG112" s="52"/>
      <c r="AH112" s="52"/>
      <c r="AV112" s="53"/>
      <c r="AW112" s="7"/>
      <c r="AX112" s="209"/>
      <c r="AY112" s="217"/>
      <c r="AZ112" s="217"/>
      <c r="BA112" s="218"/>
      <c r="BB112" s="228"/>
      <c r="BC112" s="228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</row>
    <row r="113" spans="18:65">
      <c r="R113" s="52"/>
      <c r="S113" s="202"/>
      <c r="T113" s="52"/>
      <c r="U113" s="9"/>
      <c r="V113" s="52"/>
      <c r="W113" s="52"/>
      <c r="X113" s="52"/>
      <c r="Y113" s="9"/>
      <c r="Z113" s="52"/>
      <c r="AA113" s="52"/>
      <c r="AB113" s="52"/>
      <c r="AC113" s="52"/>
      <c r="AD113" s="52"/>
      <c r="AE113" s="52"/>
      <c r="AF113" s="52"/>
      <c r="AG113" s="52"/>
      <c r="AH113" s="52"/>
      <c r="AV113" s="53"/>
      <c r="AW113" s="7"/>
      <c r="AX113" s="209"/>
      <c r="AY113" s="217"/>
      <c r="AZ113" s="217"/>
      <c r="BA113" s="216"/>
      <c r="BB113" s="228"/>
      <c r="BC113" s="228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</row>
    <row r="114" spans="18:65">
      <c r="R114" s="52"/>
      <c r="S114" s="202"/>
      <c r="T114" s="52"/>
      <c r="U114" s="9"/>
      <c r="V114" s="52"/>
      <c r="W114" s="52"/>
      <c r="X114" s="52"/>
      <c r="Y114" s="9"/>
      <c r="Z114" s="52"/>
      <c r="AA114" s="52"/>
      <c r="AB114" s="52"/>
      <c r="AC114" s="52"/>
      <c r="AD114" s="52"/>
      <c r="AE114" s="52"/>
      <c r="AF114" s="52"/>
      <c r="AG114" s="52"/>
      <c r="AH114" s="52"/>
      <c r="AV114" s="53"/>
      <c r="AW114" s="7"/>
      <c r="AX114" s="209"/>
      <c r="AY114" s="217"/>
      <c r="AZ114" s="217"/>
      <c r="BA114" s="216"/>
      <c r="BB114" s="228"/>
      <c r="BC114" s="228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</row>
    <row r="115" spans="18:65">
      <c r="R115" s="52"/>
      <c r="S115" s="202"/>
      <c r="T115" s="52"/>
      <c r="U115" s="9"/>
      <c r="V115" s="52"/>
      <c r="W115" s="52"/>
      <c r="X115" s="52"/>
      <c r="Y115" s="9"/>
      <c r="Z115" s="52"/>
      <c r="AA115" s="52"/>
      <c r="AB115" s="52"/>
      <c r="AC115" s="52"/>
      <c r="AD115" s="52"/>
      <c r="AE115" s="52"/>
      <c r="AF115" s="52"/>
      <c r="AG115" s="52"/>
      <c r="AH115" s="52"/>
      <c r="AV115" s="53"/>
      <c r="AW115" s="7"/>
      <c r="AX115" s="209"/>
      <c r="AY115" s="217"/>
      <c r="AZ115" s="217"/>
      <c r="BA115" s="216"/>
      <c r="BB115" s="228"/>
      <c r="BC115" s="228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</row>
    <row r="116" spans="18:65" ht="18" customHeight="1">
      <c r="R116" s="52"/>
      <c r="S116" s="202"/>
      <c r="T116" s="52"/>
      <c r="U116" s="9"/>
      <c r="V116" s="52"/>
      <c r="W116" s="52"/>
      <c r="X116" s="52"/>
      <c r="Y116" s="9"/>
      <c r="Z116" s="52"/>
      <c r="AA116" s="52"/>
      <c r="AB116" s="52"/>
      <c r="AC116" s="52"/>
      <c r="AD116" s="52"/>
      <c r="AE116" s="52"/>
      <c r="AF116" s="52"/>
      <c r="AG116" s="52"/>
      <c r="AH116" s="52"/>
      <c r="AV116" s="53"/>
      <c r="AW116" s="7"/>
      <c r="AX116" s="209"/>
      <c r="AY116" s="217"/>
      <c r="AZ116" s="217"/>
      <c r="BA116" s="216"/>
      <c r="BB116" s="228"/>
      <c r="BC116" s="228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</row>
    <row r="117" spans="18:65">
      <c r="R117" s="52"/>
      <c r="S117" s="202"/>
      <c r="T117" s="52"/>
      <c r="U117" s="9"/>
      <c r="V117" s="52"/>
      <c r="W117" s="52"/>
      <c r="X117" s="52"/>
      <c r="Y117" s="9"/>
      <c r="Z117" s="52"/>
      <c r="AA117" s="52"/>
      <c r="AB117" s="52"/>
      <c r="AC117" s="52"/>
      <c r="AD117" s="52"/>
      <c r="AE117" s="52"/>
      <c r="AF117" s="52"/>
      <c r="AG117" s="52"/>
      <c r="AH117" s="52"/>
      <c r="AV117" s="53"/>
      <c r="AW117" s="7"/>
      <c r="AX117" s="209"/>
      <c r="AY117" s="214"/>
      <c r="AZ117" s="215"/>
      <c r="BA117" s="216"/>
      <c r="BB117" s="228"/>
      <c r="BC117" s="228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</row>
    <row r="118" spans="18:65">
      <c r="R118" s="52"/>
      <c r="S118" s="202"/>
      <c r="T118" s="52"/>
      <c r="U118" s="9"/>
      <c r="V118" s="52"/>
      <c r="W118" s="52"/>
      <c r="X118" s="52"/>
      <c r="Y118" s="9"/>
      <c r="Z118" s="52"/>
      <c r="AA118" s="52"/>
      <c r="AB118" s="52"/>
      <c r="AC118" s="52"/>
      <c r="AD118" s="52"/>
      <c r="AE118" s="52"/>
      <c r="AF118" s="52"/>
      <c r="AG118" s="52"/>
      <c r="AH118" s="52"/>
      <c r="AV118" s="53"/>
      <c r="AW118" s="7"/>
      <c r="AX118" s="209"/>
      <c r="AY118" s="217"/>
      <c r="AZ118" s="217"/>
      <c r="BA118" s="216"/>
      <c r="BB118" s="228"/>
      <c r="BC118" s="228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</row>
    <row r="119" spans="18:65">
      <c r="R119" s="52"/>
      <c r="S119" s="202"/>
      <c r="T119" s="52"/>
      <c r="U119" s="9"/>
      <c r="V119" s="52"/>
      <c r="W119" s="52"/>
      <c r="X119" s="52"/>
      <c r="Y119" s="9"/>
      <c r="Z119" s="52"/>
      <c r="AA119" s="52"/>
      <c r="AB119" s="52"/>
      <c r="AC119" s="52"/>
      <c r="AD119" s="52"/>
      <c r="AE119" s="52"/>
      <c r="AF119" s="52"/>
      <c r="AG119" s="52"/>
      <c r="AH119" s="52"/>
      <c r="AV119" s="53"/>
      <c r="AW119" s="7"/>
      <c r="AX119" s="209"/>
      <c r="AY119" s="217"/>
      <c r="AZ119" s="217"/>
      <c r="BA119" s="216"/>
      <c r="BB119" s="228"/>
      <c r="BC119" s="228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</row>
    <row r="120" spans="18:65">
      <c r="R120" s="52"/>
      <c r="S120" s="202"/>
      <c r="T120" s="52"/>
      <c r="U120" s="9"/>
      <c r="V120" s="52"/>
      <c r="W120" s="52"/>
      <c r="X120" s="52"/>
      <c r="Y120" s="9"/>
      <c r="Z120" s="52"/>
      <c r="AA120" s="52"/>
      <c r="AB120" s="52"/>
      <c r="AC120" s="52"/>
      <c r="AD120" s="52"/>
      <c r="AE120" s="52"/>
      <c r="AF120" s="52"/>
      <c r="AG120" s="52"/>
      <c r="AH120" s="52"/>
      <c r="AV120" s="53"/>
      <c r="AW120" s="7"/>
      <c r="AX120" s="209"/>
      <c r="AY120" s="217"/>
      <c r="AZ120" s="217"/>
      <c r="BA120" s="216"/>
      <c r="BB120" s="228"/>
      <c r="BC120" s="228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</row>
    <row r="121" spans="18:65" ht="14.25" customHeight="1">
      <c r="R121" s="52"/>
      <c r="S121" s="202"/>
      <c r="T121" s="52"/>
      <c r="U121" s="9"/>
      <c r="V121" s="52"/>
      <c r="W121" s="52"/>
      <c r="X121" s="52"/>
      <c r="Y121" s="9"/>
      <c r="Z121" s="52"/>
      <c r="AA121" s="52"/>
      <c r="AB121" s="52"/>
      <c r="AC121" s="52"/>
      <c r="AD121" s="52"/>
      <c r="AE121" s="52"/>
      <c r="AF121" s="52"/>
      <c r="AG121" s="52"/>
      <c r="AH121" s="52"/>
      <c r="AV121" s="53"/>
      <c r="AW121" s="7"/>
      <c r="AX121" s="209"/>
      <c r="AY121" s="217"/>
      <c r="AZ121" s="217"/>
      <c r="BA121" s="216"/>
      <c r="BB121" s="228"/>
      <c r="BC121" s="228"/>
      <c r="BD121" s="219"/>
      <c r="BE121" s="219"/>
      <c r="BF121" s="219"/>
      <c r="BG121" s="219"/>
      <c r="BH121" s="219"/>
      <c r="BI121" s="219"/>
      <c r="BJ121" s="219"/>
      <c r="BK121" s="52"/>
      <c r="BL121" s="52"/>
      <c r="BM121" s="52"/>
    </row>
    <row r="122" spans="18:65">
      <c r="R122" s="52"/>
      <c r="S122" s="202"/>
      <c r="T122" s="52"/>
      <c r="U122" s="9"/>
      <c r="V122" s="52"/>
      <c r="W122" s="52"/>
      <c r="X122" s="52"/>
      <c r="Y122" s="9"/>
      <c r="Z122" s="52"/>
      <c r="AA122" s="52"/>
      <c r="AB122" s="52"/>
      <c r="AC122" s="52"/>
      <c r="AD122" s="52"/>
      <c r="AE122" s="52"/>
      <c r="AF122" s="52"/>
      <c r="AG122" s="52"/>
      <c r="AH122" s="52"/>
      <c r="AV122" s="53"/>
      <c r="AW122" s="7"/>
      <c r="AX122" s="209"/>
      <c r="AY122" s="209"/>
      <c r="AZ122" s="209"/>
      <c r="BA122" s="209"/>
      <c r="BB122" s="228"/>
      <c r="BC122" s="228"/>
      <c r="BD122" s="219"/>
      <c r="BE122" s="219"/>
      <c r="BF122" s="219"/>
      <c r="BG122" s="219"/>
      <c r="BH122" s="219"/>
      <c r="BI122" s="219"/>
      <c r="BJ122" s="219"/>
      <c r="BK122" s="52"/>
      <c r="BL122" s="52"/>
      <c r="BM122" s="52"/>
    </row>
    <row r="123" spans="18:65">
      <c r="R123" s="52"/>
      <c r="S123" s="202"/>
      <c r="T123" s="52"/>
      <c r="U123" s="9"/>
      <c r="V123" s="52"/>
      <c r="W123" s="52"/>
      <c r="X123" s="52"/>
      <c r="Y123" s="9"/>
      <c r="Z123" s="52"/>
      <c r="AA123" s="52"/>
      <c r="AB123" s="52"/>
      <c r="AC123" s="52"/>
      <c r="AD123" s="52"/>
      <c r="AE123" s="52"/>
      <c r="AF123" s="52"/>
      <c r="AG123" s="52"/>
      <c r="AH123" s="52"/>
      <c r="AV123" s="53"/>
      <c r="AW123" s="7"/>
      <c r="AX123" s="209"/>
      <c r="AY123" s="217"/>
      <c r="AZ123" s="215"/>
      <c r="BA123" s="216"/>
      <c r="BB123" s="228"/>
      <c r="BC123" s="228"/>
      <c r="BD123" s="219"/>
      <c r="BE123" s="219"/>
      <c r="BF123" s="219"/>
      <c r="BG123" s="219"/>
      <c r="BH123" s="219"/>
      <c r="BI123" s="219"/>
      <c r="BJ123" s="219"/>
      <c r="BK123" s="52"/>
      <c r="BL123" s="52"/>
      <c r="BM123" s="52"/>
    </row>
    <row r="124" spans="18:65" ht="28.5" customHeight="1">
      <c r="R124" s="52"/>
      <c r="S124" s="202"/>
      <c r="T124" s="52"/>
      <c r="U124" s="9"/>
      <c r="V124" s="52"/>
      <c r="W124" s="52"/>
      <c r="X124" s="52"/>
      <c r="Y124" s="9"/>
      <c r="Z124" s="52"/>
      <c r="AA124" s="52"/>
      <c r="AB124" s="52"/>
      <c r="AC124" s="52"/>
      <c r="AD124" s="52"/>
      <c r="AE124" s="52"/>
      <c r="AF124" s="52"/>
      <c r="AG124" s="52"/>
      <c r="AH124" s="52"/>
      <c r="AV124" s="53"/>
      <c r="AW124" s="7"/>
      <c r="AX124" s="209"/>
      <c r="AY124" s="217"/>
      <c r="AZ124" s="217"/>
      <c r="BA124" s="216"/>
      <c r="BB124" s="256"/>
      <c r="BC124" s="256"/>
      <c r="BD124" s="219"/>
      <c r="BE124" s="219"/>
      <c r="BF124" s="219"/>
      <c r="BG124" s="219"/>
      <c r="BH124" s="219"/>
      <c r="BI124" s="219"/>
      <c r="BJ124" s="219"/>
      <c r="BK124" s="52"/>
      <c r="BL124" s="52"/>
      <c r="BM124" s="52"/>
    </row>
    <row r="125" spans="18:65">
      <c r="AV125" s="53"/>
      <c r="AW125" s="7"/>
      <c r="AX125" s="209"/>
      <c r="AY125" s="217"/>
      <c r="AZ125" s="217"/>
      <c r="BA125" s="216"/>
      <c r="BB125" s="228"/>
      <c r="BC125" s="228"/>
      <c r="BD125" s="219"/>
      <c r="BE125" s="219"/>
      <c r="BF125" s="219"/>
      <c r="BG125" s="219"/>
      <c r="BH125" s="219"/>
      <c r="BI125" s="219"/>
      <c r="BJ125" s="219"/>
      <c r="BK125" s="52"/>
      <c r="BL125" s="52"/>
      <c r="BM125" s="52"/>
    </row>
    <row r="126" spans="18:65">
      <c r="AV126" s="53"/>
      <c r="AW126" s="7"/>
      <c r="AX126" s="209"/>
      <c r="AY126" s="217"/>
      <c r="AZ126" s="217"/>
      <c r="BA126" s="216"/>
      <c r="BB126" s="228"/>
      <c r="BC126" s="228"/>
      <c r="BD126" s="219"/>
      <c r="BE126" s="219"/>
      <c r="BF126" s="219"/>
      <c r="BG126" s="219"/>
      <c r="BH126" s="219"/>
      <c r="BI126" s="219"/>
      <c r="BJ126" s="219"/>
      <c r="BK126" s="52"/>
      <c r="BL126" s="52"/>
      <c r="BM126" s="52"/>
    </row>
    <row r="127" spans="18:65">
      <c r="AV127" s="53"/>
      <c r="AW127" s="7"/>
      <c r="AX127" s="209"/>
      <c r="AY127" s="217"/>
      <c r="AZ127" s="217"/>
      <c r="BA127" s="216"/>
      <c r="BB127" s="228"/>
      <c r="BC127" s="228"/>
      <c r="BD127" s="219"/>
      <c r="BE127" s="219"/>
      <c r="BF127" s="219"/>
      <c r="BG127" s="219"/>
      <c r="BH127" s="219"/>
      <c r="BI127" s="219"/>
      <c r="BJ127" s="219"/>
      <c r="BK127" s="52"/>
      <c r="BL127" s="52"/>
      <c r="BM127" s="52"/>
    </row>
    <row r="128" spans="18:65">
      <c r="AV128" s="204"/>
      <c r="AW128" s="7"/>
      <c r="AX128" s="209"/>
      <c r="AY128" s="214"/>
      <c r="AZ128" s="215"/>
      <c r="BA128" s="216"/>
      <c r="BB128" s="228"/>
      <c r="BC128" s="228"/>
      <c r="BD128" s="219"/>
      <c r="BE128" s="219"/>
      <c r="BF128" s="219"/>
      <c r="BG128" s="219"/>
      <c r="BH128" s="219"/>
      <c r="BI128" s="219"/>
      <c r="BJ128" s="219"/>
      <c r="BK128" s="52"/>
      <c r="BL128" s="52"/>
      <c r="BM128" s="52"/>
    </row>
    <row r="129" spans="48:65">
      <c r="AV129" s="53"/>
      <c r="AW129" s="7"/>
      <c r="AX129" s="209"/>
      <c r="AY129" s="217"/>
      <c r="AZ129" s="217"/>
      <c r="BA129" s="216"/>
      <c r="BB129" s="228"/>
      <c r="BC129" s="228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</row>
    <row r="130" spans="48:65">
      <c r="AV130" s="53"/>
      <c r="AW130" s="7"/>
      <c r="AX130" s="209"/>
      <c r="AY130" s="217"/>
      <c r="AZ130" s="217"/>
      <c r="BA130" s="216"/>
      <c r="BB130" s="228"/>
      <c r="BC130" s="228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</row>
    <row r="131" spans="48:65">
      <c r="AV131" s="53"/>
      <c r="AW131" s="7"/>
      <c r="AX131" s="209"/>
      <c r="AY131" s="217"/>
      <c r="AZ131" s="217"/>
      <c r="BA131" s="216"/>
      <c r="BB131" s="228"/>
      <c r="BC131" s="228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</row>
    <row r="132" spans="48:65">
      <c r="AV132" s="53"/>
      <c r="AW132" s="7"/>
      <c r="AX132" s="209"/>
      <c r="AY132" s="217"/>
      <c r="AZ132" s="217"/>
      <c r="BA132" s="216"/>
      <c r="BB132" s="228"/>
      <c r="BC132" s="228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</row>
    <row r="133" spans="48:65">
      <c r="AV133" s="53"/>
      <c r="AW133" s="7"/>
      <c r="AX133" s="209"/>
      <c r="AY133" s="217"/>
      <c r="AZ133" s="217"/>
      <c r="BA133" s="216"/>
      <c r="BB133" s="228"/>
      <c r="BC133" s="228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</row>
    <row r="134" spans="48:65">
      <c r="AV134" s="53"/>
      <c r="AW134" s="7"/>
      <c r="AX134" s="209"/>
      <c r="AY134" s="217"/>
      <c r="AZ134" s="217"/>
      <c r="BA134" s="216"/>
      <c r="BB134" s="228"/>
      <c r="BC134" s="228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</row>
    <row r="135" spans="48:65">
      <c r="AV135" s="53"/>
      <c r="AW135" s="7"/>
      <c r="AX135" s="209"/>
      <c r="AY135" s="217"/>
      <c r="AZ135" s="217"/>
      <c r="BA135" s="216"/>
      <c r="BB135" s="228"/>
      <c r="BC135" s="228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</row>
    <row r="136" spans="48:65">
      <c r="AV136" s="53"/>
      <c r="AW136" s="7"/>
      <c r="AX136" s="209"/>
      <c r="AY136" s="214"/>
      <c r="AZ136" s="214"/>
      <c r="BA136" s="216"/>
      <c r="BB136" s="228"/>
      <c r="BC136" s="228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</row>
    <row r="137" spans="48:65">
      <c r="AV137" s="53"/>
      <c r="AW137" s="7"/>
      <c r="AX137" s="209"/>
      <c r="AY137" s="217"/>
      <c r="AZ137" s="217"/>
      <c r="BA137" s="216"/>
      <c r="BB137" s="228"/>
      <c r="BC137" s="228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</row>
    <row r="138" spans="48:65">
      <c r="AV138" s="53"/>
      <c r="AW138" s="7"/>
      <c r="AX138" s="209"/>
      <c r="AY138" s="217"/>
      <c r="AZ138" s="217"/>
      <c r="BA138" s="216"/>
      <c r="BB138" s="228"/>
      <c r="BC138" s="228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</row>
    <row r="139" spans="48:65" ht="28.5" customHeight="1">
      <c r="AV139" s="53"/>
      <c r="AW139" s="7"/>
      <c r="AX139" s="209"/>
      <c r="AY139" s="217"/>
      <c r="AZ139" s="217"/>
      <c r="BA139" s="216"/>
      <c r="BB139" s="256"/>
      <c r="BC139" s="256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</row>
    <row r="140" spans="48:65">
      <c r="AV140" s="53"/>
      <c r="AW140" s="7"/>
      <c r="AX140" s="209"/>
      <c r="AY140" s="202"/>
      <c r="AZ140" s="202"/>
      <c r="BA140" s="216"/>
      <c r="BB140" s="228"/>
      <c r="BC140" s="228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</row>
    <row r="141" spans="48:65">
      <c r="AV141" s="52"/>
      <c r="AW141" s="52"/>
      <c r="AX141" s="52"/>
      <c r="AY141" s="52"/>
      <c r="AZ141" s="52"/>
      <c r="BA141" s="205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</row>
    <row r="142" spans="48:65">
      <c r="AV142" s="52"/>
      <c r="AW142" s="52"/>
      <c r="AX142" s="52"/>
      <c r="AY142" s="52"/>
      <c r="AZ142" s="52"/>
      <c r="BA142" s="205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</row>
  </sheetData>
  <mergeCells count="146">
    <mergeCell ref="BX17:BX21"/>
    <mergeCell ref="BY28:BY29"/>
    <mergeCell ref="Z68:AC68"/>
    <mergeCell ref="BB120:BC120"/>
    <mergeCell ref="BB121:BC121"/>
    <mergeCell ref="BB122:BC122"/>
    <mergeCell ref="BB123:BC123"/>
    <mergeCell ref="BB111:BC111"/>
    <mergeCell ref="BB112:BC112"/>
    <mergeCell ref="BB113:BC113"/>
    <mergeCell ref="BB114:BC114"/>
    <mergeCell ref="BB115:BC115"/>
    <mergeCell ref="BB116:BC116"/>
    <mergeCell ref="BB117:BC117"/>
    <mergeCell ref="BB118:BC118"/>
    <mergeCell ref="BB119:BC119"/>
    <mergeCell ref="BW41:BW46"/>
    <mergeCell ref="BX41:BX46"/>
    <mergeCell ref="BQ41:BQ46"/>
    <mergeCell ref="BT41:BT46"/>
    <mergeCell ref="BU41:BU46"/>
    <mergeCell ref="BV41:BV46"/>
    <mergeCell ref="BK41:BK46"/>
    <mergeCell ref="BX22:BX25"/>
    <mergeCell ref="BB139:BC139"/>
    <mergeCell ref="BB128:BC128"/>
    <mergeCell ref="BB129:BC129"/>
    <mergeCell ref="BB130:BC130"/>
    <mergeCell ref="BB131:BC131"/>
    <mergeCell ref="BB132:BC132"/>
    <mergeCell ref="BB133:BC133"/>
    <mergeCell ref="BB134:BC134"/>
    <mergeCell ref="BB135:BC135"/>
    <mergeCell ref="BR41:BR46"/>
    <mergeCell ref="BS41:BS46"/>
    <mergeCell ref="BB124:BC124"/>
    <mergeCell ref="BB125:BC125"/>
    <mergeCell ref="BB126:BC126"/>
    <mergeCell ref="BB127:BC127"/>
    <mergeCell ref="BB136:BC136"/>
    <mergeCell ref="BB137:BC137"/>
    <mergeCell ref="BB138:BC138"/>
    <mergeCell ref="BL41:BL46"/>
    <mergeCell ref="BM41:BM46"/>
    <mergeCell ref="BN41:BN46"/>
    <mergeCell ref="BO41:BO46"/>
    <mergeCell ref="BP41:BP46"/>
    <mergeCell ref="BB108:BC108"/>
    <mergeCell ref="BB103:BC103"/>
    <mergeCell ref="BB107:BC107"/>
    <mergeCell ref="BB104:BC104"/>
    <mergeCell ref="BB105:BC105"/>
    <mergeCell ref="BB106:BC106"/>
    <mergeCell ref="BP47:BS47"/>
    <mergeCell ref="BW36:BW40"/>
    <mergeCell ref="BX36:BX40"/>
    <mergeCell ref="BW26:BW35"/>
    <mergeCell ref="BX26:BX35"/>
    <mergeCell ref="BK36:BK40"/>
    <mergeCell ref="BL36:BL40"/>
    <mergeCell ref="BM36:BM40"/>
    <mergeCell ref="BN36:BN40"/>
    <mergeCell ref="BO36:BO40"/>
    <mergeCell ref="BP36:BP40"/>
    <mergeCell ref="BQ36:BQ40"/>
    <mergeCell ref="BQ26:BQ35"/>
    <mergeCell ref="BR26:BR35"/>
    <mergeCell ref="BS26:BS35"/>
    <mergeCell ref="BT26:BT35"/>
    <mergeCell ref="BU26:BU35"/>
    <mergeCell ref="BV26:BV35"/>
    <mergeCell ref="BK26:BK35"/>
    <mergeCell ref="BR36:BR40"/>
    <mergeCell ref="BS36:BS40"/>
    <mergeCell ref="C4:P4"/>
    <mergeCell ref="S4:AD4"/>
    <mergeCell ref="AH4:AS4"/>
    <mergeCell ref="AW4:BH4"/>
    <mergeCell ref="BM4:BX4"/>
    <mergeCell ref="BS13:BS16"/>
    <mergeCell ref="BT13:BT16"/>
    <mergeCell ref="BU13:BU16"/>
    <mergeCell ref="BV13:BV16"/>
    <mergeCell ref="BW13:BW16"/>
    <mergeCell ref="BW9:BW12"/>
    <mergeCell ref="BX9:BX12"/>
    <mergeCell ref="BK13:BK16"/>
    <mergeCell ref="BL13:BL16"/>
    <mergeCell ref="BM13:BM16"/>
    <mergeCell ref="BN13:BN16"/>
    <mergeCell ref="BV9:BV12"/>
    <mergeCell ref="BT9:BT12"/>
    <mergeCell ref="BU9:BU12"/>
    <mergeCell ref="BM9:BM12"/>
    <mergeCell ref="BN9:BN12"/>
    <mergeCell ref="BO9:BO12"/>
    <mergeCell ref="BP9:BP12"/>
    <mergeCell ref="BO13:BO16"/>
    <mergeCell ref="S48:AD48"/>
    <mergeCell ref="BY17:BY18"/>
    <mergeCell ref="BR17:BR21"/>
    <mergeCell ref="BK17:BK21"/>
    <mergeCell ref="BL17:BL21"/>
    <mergeCell ref="BM17:BM21"/>
    <mergeCell ref="BN17:BN21"/>
    <mergeCell ref="BO17:BO21"/>
    <mergeCell ref="BU17:BU21"/>
    <mergeCell ref="BV17:BV21"/>
    <mergeCell ref="BL26:BL35"/>
    <mergeCell ref="BM26:BM35"/>
    <mergeCell ref="BN26:BN35"/>
    <mergeCell ref="BO26:BO35"/>
    <mergeCell ref="BP26:BP35"/>
    <mergeCell ref="BS22:BS25"/>
    <mergeCell ref="BT22:BT25"/>
    <mergeCell ref="BU22:BU25"/>
    <mergeCell ref="BV22:BV25"/>
    <mergeCell ref="BP17:BP21"/>
    <mergeCell ref="BT17:BT21"/>
    <mergeCell ref="BT36:BT40"/>
    <mergeCell ref="BU36:BU40"/>
    <mergeCell ref="BV36:BV40"/>
    <mergeCell ref="BB140:BC140"/>
    <mergeCell ref="BW17:BW21"/>
    <mergeCell ref="BK22:BK25"/>
    <mergeCell ref="BL22:BL25"/>
    <mergeCell ref="BM22:BM25"/>
    <mergeCell ref="BX13:BX16"/>
    <mergeCell ref="BK9:BK12"/>
    <mergeCell ref="BL9:BL12"/>
    <mergeCell ref="BR13:BR16"/>
    <mergeCell ref="BQ9:BQ12"/>
    <mergeCell ref="BR9:BR12"/>
    <mergeCell ref="BS9:BS12"/>
    <mergeCell ref="BQ17:BQ21"/>
    <mergeCell ref="BW22:BW25"/>
    <mergeCell ref="BR22:BR25"/>
    <mergeCell ref="BQ22:BQ25"/>
    <mergeCell ref="BN22:BN25"/>
    <mergeCell ref="BO22:BO25"/>
    <mergeCell ref="BP22:BP25"/>
    <mergeCell ref="BP13:BP16"/>
    <mergeCell ref="BQ13:BQ16"/>
    <mergeCell ref="BS17:BS21"/>
    <mergeCell ref="BB109:BC109"/>
    <mergeCell ref="BB110:BC110"/>
  </mergeCells>
  <pageMargins left="0.15748031496062992" right="0.19685039370078741" top="0.19685039370078741" bottom="0.51181102362204722" header="0.11811023622047245" footer="0.31496062992125984"/>
  <pageSetup paperSize="9" scale="58" orientation="landscape" r:id="rId1"/>
  <rowBreaks count="1" manualBreakCount="1">
    <brk id="47" max="16383" man="1"/>
  </rowBreaks>
  <colBreaks count="4" manualBreakCount="4">
    <brk id="16" max="46" man="1"/>
    <brk id="31" max="46" man="1"/>
    <brk id="46" max="46" man="1"/>
    <brk id="61" max="4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BY191"/>
  <sheetViews>
    <sheetView view="pageBreakPreview" topLeftCell="B1" zoomScale="80" zoomScaleSheetLayoutView="80" workbookViewId="0">
      <selection activeCell="H18" sqref="H18"/>
    </sheetView>
  </sheetViews>
  <sheetFormatPr baseColWidth="10" defaultRowHeight="14.25"/>
  <cols>
    <col min="1" max="1" width="19.625" customWidth="1"/>
    <col min="2" max="2" width="16" customWidth="1"/>
    <col min="3" max="3" width="15.375" customWidth="1"/>
    <col min="6" max="6" width="13.625" customWidth="1"/>
    <col min="17" max="17" width="2.125" customWidth="1"/>
    <col min="18" max="18" width="12.875" customWidth="1"/>
    <col min="20" max="20" width="12.25" customWidth="1"/>
    <col min="32" max="32" width="2.75" customWidth="1"/>
    <col min="33" max="33" width="13.875" customWidth="1"/>
    <col min="47" max="47" width="2.125" customWidth="1"/>
    <col min="48" max="48" width="14.5" customWidth="1"/>
    <col min="49" max="50" width="13" customWidth="1"/>
    <col min="53" max="53" width="13.875" customWidth="1"/>
    <col min="55" max="55" width="11.875" customWidth="1"/>
    <col min="61" max="61" width="13.25" customWidth="1"/>
    <col min="62" max="62" width="2.625" customWidth="1"/>
    <col min="63" max="63" width="18.875" customWidth="1"/>
    <col min="64" max="64" width="11.625" customWidth="1"/>
    <col min="65" max="67" width="12.375" bestFit="1" customWidth="1"/>
    <col min="68" max="69" width="11.375" bestFit="1" customWidth="1"/>
  </cols>
  <sheetData>
    <row r="1" spans="1:77" ht="27">
      <c r="C1" s="10"/>
      <c r="D1" s="10"/>
      <c r="F1" s="12"/>
      <c r="G1" s="12"/>
      <c r="H1" s="12"/>
      <c r="I1" s="12"/>
    </row>
    <row r="2" spans="1:77" ht="27.75">
      <c r="C2" s="10"/>
      <c r="D2" s="10"/>
      <c r="E2" s="11"/>
      <c r="F2" s="12"/>
      <c r="G2" s="12"/>
      <c r="H2" s="11" t="s">
        <v>142</v>
      </c>
      <c r="I2" s="12"/>
    </row>
    <row r="4" spans="1:77" ht="36" customHeight="1">
      <c r="C4" s="252" t="s">
        <v>133</v>
      </c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S4" s="252" t="s">
        <v>135</v>
      </c>
      <c r="T4" s="252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87"/>
      <c r="AH4" s="253" t="s">
        <v>136</v>
      </c>
      <c r="AI4" s="252"/>
      <c r="AJ4" s="252"/>
      <c r="AK4" s="252"/>
      <c r="AL4" s="252"/>
      <c r="AM4" s="252"/>
      <c r="AN4" s="252"/>
      <c r="AO4" s="252"/>
      <c r="AP4" s="252"/>
      <c r="AQ4" s="252"/>
      <c r="AR4" s="252"/>
      <c r="AS4" s="252"/>
      <c r="AT4" s="87"/>
      <c r="AW4" s="253" t="s">
        <v>137</v>
      </c>
      <c r="AX4" s="252"/>
      <c r="AY4" s="252"/>
      <c r="AZ4" s="252"/>
      <c r="BA4" s="252"/>
      <c r="BB4" s="252"/>
      <c r="BC4" s="252"/>
      <c r="BD4" s="252"/>
      <c r="BE4" s="252"/>
      <c r="BF4" s="252"/>
      <c r="BG4" s="252"/>
      <c r="BH4" s="252"/>
      <c r="BI4" s="87"/>
      <c r="BM4" s="253" t="s">
        <v>143</v>
      </c>
      <c r="BN4" s="252"/>
      <c r="BO4" s="252"/>
      <c r="BP4" s="252"/>
      <c r="BQ4" s="252"/>
      <c r="BR4" s="252"/>
      <c r="BS4" s="252"/>
      <c r="BT4" s="252"/>
      <c r="BU4" s="252"/>
      <c r="BV4" s="252"/>
      <c r="BW4" s="252"/>
      <c r="BX4" s="252"/>
    </row>
    <row r="5" spans="1:77" ht="30">
      <c r="C5" s="37" t="s">
        <v>54</v>
      </c>
      <c r="D5" s="13" t="s">
        <v>134</v>
      </c>
      <c r="E5" s="14" t="s">
        <v>55</v>
      </c>
      <c r="F5" s="14" t="s">
        <v>56</v>
      </c>
      <c r="G5" s="14" t="s">
        <v>16</v>
      </c>
      <c r="H5" s="15" t="s">
        <v>57</v>
      </c>
      <c r="I5" s="15" t="s">
        <v>58</v>
      </c>
      <c r="J5" s="15" t="s">
        <v>59</v>
      </c>
      <c r="K5" s="15" t="s">
        <v>60</v>
      </c>
      <c r="L5" s="15" t="s">
        <v>61</v>
      </c>
      <c r="M5" s="15" t="s">
        <v>62</v>
      </c>
      <c r="N5" s="15" t="s">
        <v>63</v>
      </c>
      <c r="O5" s="15" t="s">
        <v>64</v>
      </c>
      <c r="P5" s="15" t="s">
        <v>65</v>
      </c>
      <c r="R5" s="37" t="s">
        <v>54</v>
      </c>
      <c r="S5" s="14" t="s">
        <v>55</v>
      </c>
      <c r="T5" s="14" t="s">
        <v>56</v>
      </c>
      <c r="U5" s="14" t="s">
        <v>16</v>
      </c>
      <c r="V5" s="15" t="s">
        <v>57</v>
      </c>
      <c r="W5" s="15" t="s">
        <v>58</v>
      </c>
      <c r="X5" s="15" t="s">
        <v>59</v>
      </c>
      <c r="Y5" s="15" t="s">
        <v>60</v>
      </c>
      <c r="Z5" s="15" t="s">
        <v>61</v>
      </c>
      <c r="AA5" s="15" t="s">
        <v>62</v>
      </c>
      <c r="AB5" s="15" t="s">
        <v>63</v>
      </c>
      <c r="AC5" s="15" t="s">
        <v>64</v>
      </c>
      <c r="AD5" s="15" t="s">
        <v>65</v>
      </c>
      <c r="AE5" s="25"/>
      <c r="AG5" s="16" t="s">
        <v>54</v>
      </c>
      <c r="AH5" s="17" t="s">
        <v>55</v>
      </c>
      <c r="AI5" s="13" t="s">
        <v>56</v>
      </c>
      <c r="AJ5" s="14" t="s">
        <v>16</v>
      </c>
      <c r="AK5" s="15" t="s">
        <v>57</v>
      </c>
      <c r="AL5" s="15" t="s">
        <v>58</v>
      </c>
      <c r="AM5" s="15" t="s">
        <v>59</v>
      </c>
      <c r="AN5" s="15" t="s">
        <v>60</v>
      </c>
      <c r="AO5" s="15" t="s">
        <v>61</v>
      </c>
      <c r="AP5" s="15" t="s">
        <v>62</v>
      </c>
      <c r="AQ5" s="15" t="s">
        <v>63</v>
      </c>
      <c r="AR5" s="15" t="s">
        <v>64</v>
      </c>
      <c r="AS5" s="15" t="s">
        <v>65</v>
      </c>
      <c r="AT5" s="25"/>
      <c r="AV5" s="16" t="s">
        <v>54</v>
      </c>
      <c r="AW5" s="17" t="s">
        <v>55</v>
      </c>
      <c r="AX5" s="17" t="s">
        <v>56</v>
      </c>
      <c r="AY5" s="17" t="s">
        <v>16</v>
      </c>
      <c r="AZ5" s="18" t="s">
        <v>57</v>
      </c>
      <c r="BA5" s="18" t="s">
        <v>58</v>
      </c>
      <c r="BB5" s="18" t="s">
        <v>59</v>
      </c>
      <c r="BC5" s="18" t="s">
        <v>60</v>
      </c>
      <c r="BD5" s="18" t="s">
        <v>61</v>
      </c>
      <c r="BE5" s="18" t="s">
        <v>62</v>
      </c>
      <c r="BF5" s="18" t="s">
        <v>63</v>
      </c>
      <c r="BG5" s="18" t="s">
        <v>64</v>
      </c>
      <c r="BH5" s="18" t="s">
        <v>65</v>
      </c>
      <c r="BI5" s="25"/>
      <c r="BK5" s="16" t="s">
        <v>54</v>
      </c>
      <c r="BL5" s="16" t="s">
        <v>108</v>
      </c>
      <c r="BM5" s="17" t="s">
        <v>55</v>
      </c>
      <c r="BN5" s="17" t="s">
        <v>56</v>
      </c>
      <c r="BO5" s="17" t="s">
        <v>16</v>
      </c>
      <c r="BP5" s="18" t="s">
        <v>57</v>
      </c>
      <c r="BQ5" s="18" t="s">
        <v>58</v>
      </c>
      <c r="BR5" s="18" t="s">
        <v>59</v>
      </c>
      <c r="BS5" s="18" t="s">
        <v>60</v>
      </c>
      <c r="BT5" s="18" t="s">
        <v>61</v>
      </c>
      <c r="BU5" s="18" t="s">
        <v>62</v>
      </c>
      <c r="BV5" s="18" t="s">
        <v>63</v>
      </c>
      <c r="BW5" s="18" t="s">
        <v>64</v>
      </c>
      <c r="BX5" s="18" t="s">
        <v>65</v>
      </c>
    </row>
    <row r="6" spans="1:77" ht="30">
      <c r="C6" s="37" t="s">
        <v>66</v>
      </c>
      <c r="D6" s="67">
        <v>44924</v>
      </c>
      <c r="E6" s="20"/>
      <c r="F6" s="20"/>
      <c r="G6" s="20"/>
      <c r="H6" s="20"/>
      <c r="I6" s="20"/>
      <c r="J6" s="67"/>
      <c r="K6" s="67"/>
      <c r="L6" s="67"/>
      <c r="M6" s="67"/>
      <c r="N6" s="67"/>
      <c r="O6" s="67"/>
      <c r="P6" s="67"/>
      <c r="R6" s="37" t="s">
        <v>67</v>
      </c>
      <c r="S6" s="19"/>
      <c r="T6" s="20"/>
      <c r="U6" s="20"/>
      <c r="V6" s="20"/>
      <c r="W6" s="20"/>
      <c r="X6" s="20"/>
      <c r="Y6" s="67"/>
      <c r="Z6" s="67"/>
      <c r="AA6" s="67"/>
      <c r="AB6" s="67"/>
      <c r="AC6" s="67"/>
      <c r="AD6" s="67"/>
      <c r="AE6" s="92"/>
      <c r="AG6" s="22"/>
      <c r="AH6" s="23"/>
      <c r="AI6" s="19"/>
      <c r="AJ6" s="20"/>
      <c r="AK6" s="20"/>
      <c r="AL6" s="20"/>
      <c r="AM6" s="20"/>
      <c r="AN6" s="21"/>
      <c r="AO6" s="21"/>
      <c r="AP6" s="21"/>
      <c r="AQ6" s="21"/>
      <c r="AR6" s="21"/>
      <c r="AS6" s="21"/>
      <c r="AT6" s="25"/>
      <c r="AV6" s="22"/>
      <c r="AW6" s="24"/>
      <c r="AX6" s="24"/>
      <c r="AY6" s="24"/>
      <c r="AZ6" s="24"/>
      <c r="BA6" s="24"/>
      <c r="BB6" s="24"/>
      <c r="BC6" s="25"/>
      <c r="BD6" s="25"/>
      <c r="BE6" s="25"/>
      <c r="BF6" s="25"/>
      <c r="BG6" s="25"/>
      <c r="BH6" s="25"/>
      <c r="BI6" s="25"/>
      <c r="BK6" s="22"/>
      <c r="BL6" s="22"/>
      <c r="BM6" s="24"/>
      <c r="BN6" s="24"/>
      <c r="BO6" s="24"/>
      <c r="BP6" s="24"/>
      <c r="BQ6" s="24"/>
      <c r="BR6" s="24"/>
      <c r="BS6" s="25"/>
      <c r="BT6" s="25"/>
      <c r="BU6" s="25"/>
      <c r="BV6" s="25"/>
      <c r="BW6" s="25"/>
      <c r="BX6" s="25"/>
    </row>
    <row r="7" spans="1:77" ht="4.5" customHeight="1">
      <c r="C7" s="26"/>
      <c r="D7" s="28"/>
      <c r="E7" s="27"/>
      <c r="F7" s="27"/>
      <c r="G7" s="27"/>
      <c r="H7" s="28"/>
      <c r="I7" s="28"/>
      <c r="J7" s="28"/>
      <c r="K7" s="28"/>
      <c r="L7" s="28"/>
      <c r="M7" s="28"/>
      <c r="N7" s="28"/>
      <c r="O7" s="28"/>
      <c r="P7" s="28"/>
    </row>
    <row r="8" spans="1:77" ht="14.25" customHeight="1">
      <c r="A8" s="29" t="s">
        <v>0</v>
      </c>
      <c r="B8" s="30" t="s">
        <v>1</v>
      </c>
      <c r="D8" s="25"/>
      <c r="E8" s="31"/>
      <c r="F8" s="31"/>
      <c r="G8" s="31"/>
      <c r="H8" s="25"/>
      <c r="I8" s="25"/>
      <c r="J8" s="25"/>
      <c r="K8" s="25"/>
      <c r="L8" s="25"/>
      <c r="M8" s="25"/>
      <c r="N8" s="25"/>
      <c r="O8" s="25"/>
      <c r="P8" s="25"/>
      <c r="AE8" s="94" t="s">
        <v>86</v>
      </c>
      <c r="AT8" s="93" t="s">
        <v>86</v>
      </c>
      <c r="BI8" s="95" t="s">
        <v>86</v>
      </c>
    </row>
    <row r="9" spans="1:77" ht="14.25" customHeight="1">
      <c r="A9" s="3" t="s">
        <v>3</v>
      </c>
      <c r="B9" s="3">
        <v>11149935</v>
      </c>
      <c r="D9" s="135">
        <v>279000</v>
      </c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R9" s="3">
        <v>11149935</v>
      </c>
      <c r="S9" s="71">
        <v>0</v>
      </c>
      <c r="T9" s="4"/>
      <c r="U9" s="4"/>
      <c r="V9" s="4"/>
      <c r="W9" s="4"/>
      <c r="X9" s="35"/>
      <c r="Y9" s="35"/>
      <c r="Z9" s="35"/>
      <c r="AA9" s="35"/>
      <c r="AB9" s="35"/>
      <c r="AC9" s="35"/>
      <c r="AD9" s="35"/>
      <c r="AE9" s="88">
        <f>SUM(S9:AD9)</f>
        <v>0</v>
      </c>
      <c r="AG9" s="3">
        <v>11149935</v>
      </c>
      <c r="AH9" s="4"/>
      <c r="AI9" s="4"/>
      <c r="AJ9" s="4"/>
      <c r="AK9" s="4"/>
      <c r="AL9" s="4"/>
      <c r="AM9" s="35"/>
      <c r="AN9" s="73"/>
      <c r="AO9" s="76"/>
      <c r="AP9" s="170"/>
      <c r="AQ9" s="35"/>
      <c r="AR9" s="80"/>
      <c r="AS9" s="83"/>
      <c r="AT9" s="131">
        <f>SUM(AH9:AS9)</f>
        <v>0</v>
      </c>
      <c r="AV9" s="3">
        <v>11149935</v>
      </c>
      <c r="AW9" s="35">
        <f t="shared" ref="AW9:AW27" si="0">(D9+S9+AH9)-E9</f>
        <v>279000</v>
      </c>
      <c r="AX9" s="35">
        <f t="shared" ref="AX9:AX27" si="1">(E9+T9+AI9)-F9</f>
        <v>0</v>
      </c>
      <c r="AY9" s="35">
        <f t="shared" ref="AY9:AY27" si="2">(F9+U9+AJ9)-G9</f>
        <v>0</v>
      </c>
      <c r="AZ9" s="35">
        <f t="shared" ref="AZ9:AZ27" si="3">(G9+V9+AK9)-H9</f>
        <v>0</v>
      </c>
      <c r="BA9" s="35">
        <f t="shared" ref="BA9:BD27" si="4">(H9+W9+AL9)-I9</f>
        <v>0</v>
      </c>
      <c r="BB9" s="35">
        <f>(I9+X9+AM9+Y9)-J9</f>
        <v>0</v>
      </c>
      <c r="BC9" s="35">
        <f>(J9+Y9+AN9+Z9)-K9</f>
        <v>0</v>
      </c>
      <c r="BD9" s="35">
        <f t="shared" ref="BD9:BD24" si="5">(K9+Z9+AO9)-L9</f>
        <v>0</v>
      </c>
      <c r="BE9" s="35">
        <f t="shared" ref="BE9:BE24" si="6">(L9+AA9+AP9)-M9</f>
        <v>0</v>
      </c>
      <c r="BF9" s="35">
        <f t="shared" ref="BF9:BF24" si="7">(M9+AB9+AQ9)-N9</f>
        <v>0</v>
      </c>
      <c r="BG9" s="35">
        <f t="shared" ref="BG9:BG24" si="8">(N9+AC9+AR9)-O9</f>
        <v>0</v>
      </c>
      <c r="BH9" s="36">
        <f t="shared" ref="BH9:BH24" si="9">(O9+AD9+AS9)-P9</f>
        <v>0</v>
      </c>
      <c r="BI9" s="88">
        <f>SUM(AW9:BH9)</f>
        <v>279000</v>
      </c>
      <c r="BK9" s="244" t="s">
        <v>89</v>
      </c>
      <c r="BL9" s="279">
        <v>47198000</v>
      </c>
      <c r="BM9" s="282"/>
      <c r="BN9" s="282"/>
      <c r="BO9" s="282"/>
      <c r="BP9" s="282"/>
      <c r="BQ9" s="282"/>
      <c r="BR9" s="282"/>
      <c r="BS9" s="284"/>
      <c r="BT9" s="282"/>
      <c r="BU9" s="282"/>
      <c r="BV9" s="282"/>
      <c r="BW9" s="282"/>
      <c r="BX9" s="279"/>
    </row>
    <row r="10" spans="1:77" ht="29.25" customHeight="1">
      <c r="A10" s="3" t="s">
        <v>4</v>
      </c>
      <c r="B10" s="3">
        <v>11155885</v>
      </c>
      <c r="D10" s="135">
        <v>127300</v>
      </c>
      <c r="E10" s="135"/>
      <c r="F10" s="135"/>
      <c r="G10" s="135"/>
      <c r="H10" s="118"/>
      <c r="I10" s="135"/>
      <c r="J10" s="135"/>
      <c r="K10" s="135"/>
      <c r="L10" s="135"/>
      <c r="M10" s="135"/>
      <c r="N10" s="135"/>
      <c r="O10" s="135"/>
      <c r="P10" s="135"/>
      <c r="R10" s="3">
        <v>11155885</v>
      </c>
      <c r="S10" s="116">
        <v>264000</v>
      </c>
      <c r="T10" s="4"/>
      <c r="U10" s="4"/>
      <c r="V10" s="4"/>
      <c r="W10" s="4"/>
      <c r="X10" s="35"/>
      <c r="Y10" s="35"/>
      <c r="Z10" s="35"/>
      <c r="AA10" s="35"/>
      <c r="AB10" s="35"/>
      <c r="AC10" s="35"/>
      <c r="AD10" s="35"/>
      <c r="AE10" s="88">
        <f t="shared" ref="AE10:AE27" si="10">SUM(S10:AD10)</f>
        <v>264000</v>
      </c>
      <c r="AG10" s="3">
        <v>11155885</v>
      </c>
      <c r="AH10" s="4"/>
      <c r="AI10" s="4"/>
      <c r="AJ10" s="4"/>
      <c r="AK10" s="4"/>
      <c r="AL10" s="4"/>
      <c r="AM10" s="35"/>
      <c r="AN10" s="73"/>
      <c r="AO10" s="76"/>
      <c r="AP10" s="115"/>
      <c r="AQ10" s="35"/>
      <c r="AR10" s="80"/>
      <c r="AS10" s="83"/>
      <c r="AT10" s="131">
        <f t="shared" ref="AT10:AT27" si="11">SUM(AH10:AS10)</f>
        <v>0</v>
      </c>
      <c r="AV10" s="3">
        <v>11155885</v>
      </c>
      <c r="AW10" s="35">
        <f t="shared" si="0"/>
        <v>391300</v>
      </c>
      <c r="AX10" s="35">
        <f t="shared" si="1"/>
        <v>0</v>
      </c>
      <c r="AY10" s="35">
        <f t="shared" si="2"/>
        <v>0</v>
      </c>
      <c r="AZ10" s="35">
        <f t="shared" si="3"/>
        <v>0</v>
      </c>
      <c r="BA10" s="35">
        <f t="shared" si="4"/>
        <v>0</v>
      </c>
      <c r="BB10" s="35">
        <f t="shared" ref="BB10:BC27" si="12">(I10+X10+AM10+Y10)-J10</f>
        <v>0</v>
      </c>
      <c r="BC10" s="35">
        <f t="shared" si="12"/>
        <v>0</v>
      </c>
      <c r="BD10" s="35">
        <f t="shared" si="5"/>
        <v>0</v>
      </c>
      <c r="BE10" s="35">
        <f t="shared" si="6"/>
        <v>0</v>
      </c>
      <c r="BF10" s="35">
        <f t="shared" si="7"/>
        <v>0</v>
      </c>
      <c r="BG10" s="35">
        <f t="shared" si="8"/>
        <v>0</v>
      </c>
      <c r="BH10" s="36">
        <f t="shared" si="9"/>
        <v>0</v>
      </c>
      <c r="BI10" s="88">
        <f t="shared" ref="BI10:BI27" si="13">SUM(AW10:BH10)</f>
        <v>391300</v>
      </c>
      <c r="BK10" s="274"/>
      <c r="BL10" s="281"/>
      <c r="BM10" s="283"/>
      <c r="BN10" s="283"/>
      <c r="BO10" s="283"/>
      <c r="BP10" s="283"/>
      <c r="BQ10" s="283"/>
      <c r="BR10" s="283"/>
      <c r="BS10" s="283"/>
      <c r="BT10" s="283"/>
      <c r="BU10" s="283"/>
      <c r="BV10" s="283"/>
      <c r="BW10" s="283"/>
      <c r="BX10" s="281"/>
    </row>
    <row r="11" spans="1:77" ht="14.25" customHeight="1">
      <c r="A11" s="3" t="s">
        <v>5</v>
      </c>
      <c r="B11" s="3">
        <v>11159677</v>
      </c>
      <c r="D11" s="135">
        <v>141200</v>
      </c>
      <c r="E11" s="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R11" s="3">
        <v>11159677</v>
      </c>
      <c r="S11" s="116">
        <v>0</v>
      </c>
      <c r="T11" s="4"/>
      <c r="U11" s="4"/>
      <c r="V11" s="4"/>
      <c r="W11" s="4"/>
      <c r="X11" s="35"/>
      <c r="Y11" s="35"/>
      <c r="Z11" s="35"/>
      <c r="AA11" s="35"/>
      <c r="AB11" s="35"/>
      <c r="AC11" s="35"/>
      <c r="AD11" s="35"/>
      <c r="AE11" s="88">
        <f t="shared" si="10"/>
        <v>0</v>
      </c>
      <c r="AG11" s="3">
        <v>11159677</v>
      </c>
      <c r="AH11" s="4"/>
      <c r="AI11" s="4"/>
      <c r="AJ11" s="4"/>
      <c r="AK11" s="4"/>
      <c r="AL11" s="4"/>
      <c r="AM11" s="35"/>
      <c r="AN11" s="73"/>
      <c r="AO11" s="76"/>
      <c r="AP11" s="115"/>
      <c r="AQ11" s="35"/>
      <c r="AS11" s="83"/>
      <c r="AT11" s="131">
        <f t="shared" si="11"/>
        <v>0</v>
      </c>
      <c r="AV11" s="3">
        <v>11159677</v>
      </c>
      <c r="AW11" s="35">
        <f t="shared" si="0"/>
        <v>141200</v>
      </c>
      <c r="AX11" s="35">
        <f t="shared" si="1"/>
        <v>0</v>
      </c>
      <c r="AY11" s="35">
        <f t="shared" si="2"/>
        <v>0</v>
      </c>
      <c r="AZ11" s="35">
        <f t="shared" si="3"/>
        <v>0</v>
      </c>
      <c r="BA11" s="35">
        <f t="shared" si="4"/>
        <v>0</v>
      </c>
      <c r="BB11" s="35">
        <f t="shared" si="12"/>
        <v>0</v>
      </c>
      <c r="BC11" s="35">
        <f t="shared" si="12"/>
        <v>0</v>
      </c>
      <c r="BD11" s="35">
        <f t="shared" si="5"/>
        <v>0</v>
      </c>
      <c r="BE11" s="35">
        <f t="shared" si="6"/>
        <v>0</v>
      </c>
      <c r="BF11" s="35">
        <f t="shared" si="7"/>
        <v>0</v>
      </c>
      <c r="BG11" s="35">
        <f>(N11+AC11+AR32)-O11</f>
        <v>0</v>
      </c>
      <c r="BH11" s="36">
        <f t="shared" si="9"/>
        <v>0</v>
      </c>
      <c r="BI11" s="88">
        <f t="shared" si="13"/>
        <v>141200</v>
      </c>
      <c r="BK11" s="244" t="s">
        <v>66</v>
      </c>
      <c r="BL11" s="247">
        <v>44924</v>
      </c>
      <c r="BM11" s="236"/>
      <c r="BN11" s="236"/>
      <c r="BO11" s="236"/>
      <c r="BP11" s="239"/>
      <c r="BQ11" s="236"/>
      <c r="BR11" s="247"/>
      <c r="BS11" s="247"/>
      <c r="BT11" s="247"/>
      <c r="BU11" s="247"/>
      <c r="BV11" s="247"/>
      <c r="BW11" s="247"/>
      <c r="BX11" s="247"/>
    </row>
    <row r="12" spans="1:77" ht="14.25" customHeight="1">
      <c r="A12" s="3" t="s">
        <v>7</v>
      </c>
      <c r="B12" s="3">
        <v>11160210</v>
      </c>
      <c r="D12" s="135">
        <v>37000</v>
      </c>
      <c r="E12" s="35"/>
      <c r="F12" s="135"/>
      <c r="G12" s="135"/>
      <c r="H12" s="135"/>
      <c r="I12" s="135"/>
      <c r="J12" s="135"/>
      <c r="K12" s="135"/>
      <c r="L12" s="135"/>
      <c r="M12" s="135"/>
      <c r="N12" s="135"/>
      <c r="O12" s="35"/>
      <c r="P12" s="135"/>
      <c r="R12" s="3">
        <v>11160210</v>
      </c>
      <c r="S12" s="116">
        <v>264000</v>
      </c>
      <c r="T12" s="4"/>
      <c r="U12" s="4"/>
      <c r="V12" s="4"/>
      <c r="W12" s="4"/>
      <c r="X12" s="35"/>
      <c r="Y12" s="35"/>
      <c r="Z12" s="35"/>
      <c r="AA12" s="35"/>
      <c r="AB12" s="35"/>
      <c r="AC12" s="35"/>
      <c r="AD12" s="35"/>
      <c r="AE12" s="88">
        <f t="shared" si="10"/>
        <v>264000</v>
      </c>
      <c r="AG12" s="3">
        <v>11160210</v>
      </c>
      <c r="AH12" s="4"/>
      <c r="AI12" s="4"/>
      <c r="AJ12" s="4"/>
      <c r="AK12" s="4"/>
      <c r="AL12" s="4"/>
      <c r="AM12" s="35"/>
      <c r="AN12" s="73"/>
      <c r="AO12" s="76"/>
      <c r="AP12" s="115"/>
      <c r="AQ12" s="35"/>
      <c r="AR12" s="80"/>
      <c r="AS12" s="83"/>
      <c r="AT12" s="131">
        <f t="shared" si="11"/>
        <v>0</v>
      </c>
      <c r="AV12" s="3">
        <v>11160210</v>
      </c>
      <c r="AW12" s="35">
        <f t="shared" si="0"/>
        <v>301000</v>
      </c>
      <c r="AX12" s="35">
        <f t="shared" si="1"/>
        <v>0</v>
      </c>
      <c r="AY12" s="35">
        <f t="shared" si="2"/>
        <v>0</v>
      </c>
      <c r="AZ12" s="35">
        <f t="shared" si="3"/>
        <v>0</v>
      </c>
      <c r="BA12" s="35">
        <f t="shared" si="4"/>
        <v>0</v>
      </c>
      <c r="BB12" s="35">
        <f t="shared" si="12"/>
        <v>0</v>
      </c>
      <c r="BC12" s="35">
        <f t="shared" si="12"/>
        <v>0</v>
      </c>
      <c r="BD12" s="35">
        <f t="shared" si="5"/>
        <v>0</v>
      </c>
      <c r="BE12" s="35">
        <f t="shared" si="6"/>
        <v>0</v>
      </c>
      <c r="BF12" s="35">
        <f t="shared" si="7"/>
        <v>0</v>
      </c>
      <c r="BG12" s="35">
        <f t="shared" si="8"/>
        <v>0</v>
      </c>
      <c r="BH12" s="36">
        <f t="shared" si="9"/>
        <v>0</v>
      </c>
      <c r="BI12" s="88">
        <f t="shared" si="13"/>
        <v>301000</v>
      </c>
      <c r="BK12" s="245"/>
      <c r="BL12" s="248"/>
      <c r="BM12" s="236"/>
      <c r="BN12" s="236"/>
      <c r="BO12" s="236"/>
      <c r="BP12" s="236"/>
      <c r="BQ12" s="236"/>
      <c r="BR12" s="248"/>
      <c r="BS12" s="248"/>
      <c r="BT12" s="248"/>
      <c r="BU12" s="248"/>
      <c r="BV12" s="248"/>
      <c r="BW12" s="248"/>
      <c r="BX12" s="248"/>
    </row>
    <row r="13" spans="1:77" ht="14.25" customHeight="1">
      <c r="A13" s="3" t="s">
        <v>8</v>
      </c>
      <c r="B13" s="3">
        <v>11155888</v>
      </c>
      <c r="D13" s="135">
        <v>60000</v>
      </c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R13" s="3">
        <v>11155888</v>
      </c>
      <c r="S13" s="116">
        <v>264000</v>
      </c>
      <c r="T13" s="4"/>
      <c r="U13" s="4"/>
      <c r="V13" s="4"/>
      <c r="W13" s="4"/>
      <c r="X13" s="35"/>
      <c r="Y13" s="35"/>
      <c r="Z13" s="35"/>
      <c r="AA13" s="35"/>
      <c r="AB13" s="35"/>
      <c r="AC13" s="35"/>
      <c r="AD13" s="35"/>
      <c r="AE13" s="88">
        <f t="shared" si="10"/>
        <v>264000</v>
      </c>
      <c r="AG13" s="3">
        <v>11155888</v>
      </c>
      <c r="AH13" s="4"/>
      <c r="AI13" s="4"/>
      <c r="AJ13" s="4"/>
      <c r="AK13" s="4"/>
      <c r="AL13" s="4"/>
      <c r="AM13" s="35"/>
      <c r="AN13" s="73"/>
      <c r="AO13" s="76"/>
      <c r="AP13" s="115"/>
      <c r="AQ13" s="35"/>
      <c r="AR13" s="80"/>
      <c r="AS13" s="83"/>
      <c r="AT13" s="131">
        <f t="shared" si="11"/>
        <v>0</v>
      </c>
      <c r="AV13" s="3">
        <v>11155888</v>
      </c>
      <c r="AW13" s="35">
        <f t="shared" si="0"/>
        <v>324000</v>
      </c>
      <c r="AX13" s="35">
        <f t="shared" si="1"/>
        <v>0</v>
      </c>
      <c r="AY13" s="35">
        <f t="shared" si="2"/>
        <v>0</v>
      </c>
      <c r="AZ13" s="35">
        <f t="shared" si="3"/>
        <v>0</v>
      </c>
      <c r="BA13" s="35">
        <f t="shared" si="4"/>
        <v>0</v>
      </c>
      <c r="BB13" s="35">
        <f t="shared" si="12"/>
        <v>0</v>
      </c>
      <c r="BC13" s="35">
        <f t="shared" si="12"/>
        <v>0</v>
      </c>
      <c r="BD13" s="35">
        <f t="shared" si="5"/>
        <v>0</v>
      </c>
      <c r="BE13" s="35">
        <f t="shared" si="6"/>
        <v>0</v>
      </c>
      <c r="BF13" s="35">
        <f t="shared" si="7"/>
        <v>0</v>
      </c>
      <c r="BG13" s="35">
        <f t="shared" si="8"/>
        <v>0</v>
      </c>
      <c r="BH13" s="36">
        <f t="shared" si="9"/>
        <v>0</v>
      </c>
      <c r="BI13" s="88">
        <f t="shared" si="13"/>
        <v>324000</v>
      </c>
      <c r="BK13" s="245"/>
      <c r="BL13" s="248"/>
      <c r="BM13" s="236"/>
      <c r="BN13" s="236"/>
      <c r="BO13" s="236"/>
      <c r="BP13" s="236"/>
      <c r="BQ13" s="236"/>
      <c r="BR13" s="248"/>
      <c r="BS13" s="248"/>
      <c r="BT13" s="248"/>
      <c r="BU13" s="248"/>
      <c r="BV13" s="248"/>
      <c r="BW13" s="248"/>
      <c r="BX13" s="248"/>
    </row>
    <row r="14" spans="1:77" ht="14.25" customHeight="1">
      <c r="A14" s="3" t="s">
        <v>9</v>
      </c>
      <c r="B14" s="3">
        <v>11159659</v>
      </c>
      <c r="D14" s="135">
        <v>242300</v>
      </c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R14" s="3">
        <v>11159659</v>
      </c>
      <c r="S14" s="71">
        <v>0</v>
      </c>
      <c r="T14" s="4"/>
      <c r="U14" s="4"/>
      <c r="V14" s="4"/>
      <c r="W14" s="4"/>
      <c r="X14" s="35"/>
      <c r="Y14" s="35"/>
      <c r="Z14" s="35"/>
      <c r="AA14" s="35"/>
      <c r="AB14" s="35"/>
      <c r="AC14" s="35"/>
      <c r="AD14" s="35"/>
      <c r="AE14" s="88">
        <f t="shared" si="10"/>
        <v>0</v>
      </c>
      <c r="AG14" s="3">
        <v>11159659</v>
      </c>
      <c r="AH14" s="4"/>
      <c r="AI14" s="4"/>
      <c r="AJ14" s="4"/>
      <c r="AK14" s="4"/>
      <c r="AL14" s="4"/>
      <c r="AM14" s="35"/>
      <c r="AN14" s="73"/>
      <c r="AO14" s="76"/>
      <c r="AP14" s="115"/>
      <c r="AQ14" s="35"/>
      <c r="AR14" s="80"/>
      <c r="AS14" s="83"/>
      <c r="AT14" s="131">
        <f t="shared" si="11"/>
        <v>0</v>
      </c>
      <c r="AV14" s="3">
        <v>11159659</v>
      </c>
      <c r="AW14" s="35">
        <f t="shared" si="0"/>
        <v>242300</v>
      </c>
      <c r="AX14" s="35">
        <f t="shared" si="1"/>
        <v>0</v>
      </c>
      <c r="AY14" s="35">
        <f t="shared" si="2"/>
        <v>0</v>
      </c>
      <c r="AZ14" s="35">
        <f t="shared" si="3"/>
        <v>0</v>
      </c>
      <c r="BA14" s="35">
        <f t="shared" si="4"/>
        <v>0</v>
      </c>
      <c r="BB14" s="35">
        <f t="shared" si="12"/>
        <v>0</v>
      </c>
      <c r="BC14" s="35">
        <f t="shared" si="12"/>
        <v>0</v>
      </c>
      <c r="BD14" s="35">
        <f t="shared" si="5"/>
        <v>0</v>
      </c>
      <c r="BE14" s="35">
        <f t="shared" si="6"/>
        <v>0</v>
      </c>
      <c r="BF14" s="35">
        <f t="shared" si="7"/>
        <v>0</v>
      </c>
      <c r="BG14" s="35">
        <f t="shared" si="8"/>
        <v>0</v>
      </c>
      <c r="BH14" s="36">
        <f t="shared" si="9"/>
        <v>0</v>
      </c>
      <c r="BI14" s="88">
        <f t="shared" si="13"/>
        <v>242300</v>
      </c>
      <c r="BK14" s="274"/>
      <c r="BL14" s="248"/>
      <c r="BM14" s="236"/>
      <c r="BN14" s="236"/>
      <c r="BO14" s="236"/>
      <c r="BP14" s="236"/>
      <c r="BQ14" s="236"/>
      <c r="BR14" s="248"/>
      <c r="BS14" s="248"/>
      <c r="BT14" s="248"/>
      <c r="BU14" s="248"/>
      <c r="BV14" s="248"/>
      <c r="BW14" s="248"/>
      <c r="BX14" s="248"/>
    </row>
    <row r="15" spans="1:77" ht="14.25" customHeight="1">
      <c r="A15" s="62" t="s">
        <v>112</v>
      </c>
      <c r="B15" s="3">
        <v>11160211</v>
      </c>
      <c r="D15" s="135">
        <v>140900</v>
      </c>
      <c r="E15" s="135"/>
      <c r="F15" s="127"/>
      <c r="G15" s="135"/>
      <c r="H15" s="118"/>
      <c r="I15" s="135"/>
      <c r="J15" s="135"/>
      <c r="K15" s="135"/>
      <c r="L15" s="135"/>
      <c r="M15" s="135"/>
      <c r="N15" s="135"/>
      <c r="O15" s="118"/>
      <c r="P15" s="135"/>
      <c r="R15" s="3">
        <v>11160211</v>
      </c>
      <c r="S15" s="71">
        <v>264000</v>
      </c>
      <c r="T15" s="4"/>
      <c r="U15" s="4"/>
      <c r="V15" s="4"/>
      <c r="W15" s="4"/>
      <c r="X15" s="35"/>
      <c r="Y15" s="35"/>
      <c r="Z15" s="35"/>
      <c r="AA15" s="35"/>
      <c r="AB15" s="35"/>
      <c r="AC15" s="35"/>
      <c r="AD15" s="35"/>
      <c r="AE15" s="88">
        <f t="shared" si="10"/>
        <v>264000</v>
      </c>
      <c r="AG15" s="3">
        <v>11160211</v>
      </c>
      <c r="AH15" s="4"/>
      <c r="AI15" s="4"/>
      <c r="AJ15" s="4"/>
      <c r="AK15" s="4"/>
      <c r="AL15" s="4"/>
      <c r="AM15" s="35"/>
      <c r="AN15" s="73"/>
      <c r="AO15" s="76"/>
      <c r="AP15" s="115"/>
      <c r="AQ15" s="35"/>
      <c r="AR15" s="80"/>
      <c r="AS15" s="83"/>
      <c r="AT15" s="131">
        <f t="shared" si="11"/>
        <v>0</v>
      </c>
      <c r="AV15" s="3">
        <v>11160211</v>
      </c>
      <c r="AW15" s="35">
        <f t="shared" si="0"/>
        <v>404900</v>
      </c>
      <c r="AX15" s="35">
        <f t="shared" si="1"/>
        <v>0</v>
      </c>
      <c r="AY15" s="35">
        <f t="shared" si="2"/>
        <v>0</v>
      </c>
      <c r="AZ15" s="35">
        <f t="shared" si="3"/>
        <v>0</v>
      </c>
      <c r="BA15" s="35">
        <f t="shared" si="4"/>
        <v>0</v>
      </c>
      <c r="BB15" s="35">
        <f t="shared" si="12"/>
        <v>0</v>
      </c>
      <c r="BC15" s="35">
        <f t="shared" si="12"/>
        <v>0</v>
      </c>
      <c r="BD15" s="35">
        <f t="shared" si="5"/>
        <v>0</v>
      </c>
      <c r="BE15" s="35">
        <f t="shared" si="6"/>
        <v>0</v>
      </c>
      <c r="BF15" s="35">
        <f t="shared" si="7"/>
        <v>0</v>
      </c>
      <c r="BG15" s="35">
        <f t="shared" si="8"/>
        <v>0</v>
      </c>
      <c r="BH15" s="36">
        <f t="shared" si="9"/>
        <v>0</v>
      </c>
      <c r="BI15" s="88">
        <f t="shared" si="13"/>
        <v>404900</v>
      </c>
      <c r="BK15" s="244" t="s">
        <v>88</v>
      </c>
      <c r="BL15" s="229"/>
      <c r="BM15" s="229"/>
      <c r="BN15" s="229"/>
      <c r="BO15" s="229"/>
      <c r="BP15" s="229"/>
      <c r="BQ15" s="279"/>
      <c r="BR15" s="279"/>
      <c r="BS15" s="276"/>
      <c r="BT15" s="276"/>
      <c r="BU15" s="279"/>
      <c r="BV15" s="229"/>
      <c r="BW15" s="229"/>
      <c r="BX15" s="276"/>
      <c r="BY15" s="244" t="s">
        <v>140</v>
      </c>
    </row>
    <row r="16" spans="1:77" ht="15" customHeight="1">
      <c r="A16" s="62" t="s">
        <v>72</v>
      </c>
      <c r="B16" s="3">
        <v>11158043</v>
      </c>
      <c r="D16" s="135">
        <v>402000</v>
      </c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R16" s="3">
        <v>11158043</v>
      </c>
      <c r="S16" s="71">
        <v>0</v>
      </c>
      <c r="T16" s="3"/>
      <c r="U16" s="4"/>
      <c r="V16" s="4"/>
      <c r="W16" s="4"/>
      <c r="X16" s="35"/>
      <c r="Y16" s="35"/>
      <c r="Z16" s="35"/>
      <c r="AA16" s="35"/>
      <c r="AB16" s="35"/>
      <c r="AC16" s="35"/>
      <c r="AD16" s="35"/>
      <c r="AE16" s="88">
        <f t="shared" si="10"/>
        <v>0</v>
      </c>
      <c r="AG16" s="3">
        <v>11158043</v>
      </c>
      <c r="AH16" s="4"/>
      <c r="AI16" s="4"/>
      <c r="AJ16" s="4"/>
      <c r="AK16" s="4"/>
      <c r="AL16" s="4"/>
      <c r="AM16" s="35"/>
      <c r="AN16" s="73"/>
      <c r="AO16" s="35"/>
      <c r="AP16" s="115"/>
      <c r="AQ16" s="35"/>
      <c r="AR16" s="80"/>
      <c r="AS16" s="83"/>
      <c r="AT16" s="131">
        <f t="shared" si="11"/>
        <v>0</v>
      </c>
      <c r="AV16" s="3">
        <v>11158043</v>
      </c>
      <c r="AW16" s="35">
        <f t="shared" si="0"/>
        <v>402000</v>
      </c>
      <c r="AX16" s="35">
        <f t="shared" si="1"/>
        <v>0</v>
      </c>
      <c r="AY16" s="35">
        <f t="shared" si="2"/>
        <v>0</v>
      </c>
      <c r="AZ16" s="35">
        <f t="shared" si="3"/>
        <v>0</v>
      </c>
      <c r="BA16" s="35">
        <f t="shared" si="4"/>
        <v>0</v>
      </c>
      <c r="BB16" s="35">
        <f t="shared" si="12"/>
        <v>0</v>
      </c>
      <c r="BC16" s="35">
        <f t="shared" si="12"/>
        <v>0</v>
      </c>
      <c r="BD16" s="35">
        <f t="shared" si="5"/>
        <v>0</v>
      </c>
      <c r="BE16" s="35">
        <f t="shared" si="6"/>
        <v>0</v>
      </c>
      <c r="BF16" s="35">
        <f t="shared" si="7"/>
        <v>0</v>
      </c>
      <c r="BG16" s="35">
        <f t="shared" si="8"/>
        <v>0</v>
      </c>
      <c r="BH16" s="36">
        <f t="shared" si="9"/>
        <v>0</v>
      </c>
      <c r="BI16" s="88">
        <f t="shared" si="13"/>
        <v>402000</v>
      </c>
      <c r="BK16" s="245"/>
      <c r="BL16" s="229"/>
      <c r="BM16" s="229"/>
      <c r="BN16" s="229"/>
      <c r="BO16" s="229"/>
      <c r="BP16" s="229"/>
      <c r="BQ16" s="280"/>
      <c r="BR16" s="280"/>
      <c r="BS16" s="277"/>
      <c r="BT16" s="277"/>
      <c r="BU16" s="280"/>
      <c r="BV16" s="229"/>
      <c r="BW16" s="229"/>
      <c r="BX16" s="277"/>
      <c r="BY16" s="245"/>
    </row>
    <row r="17" spans="1:77" ht="14.25" customHeight="1">
      <c r="A17" s="62" t="s">
        <v>71</v>
      </c>
      <c r="B17" s="3">
        <v>11157321</v>
      </c>
      <c r="D17" s="135">
        <v>69800</v>
      </c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R17" s="3">
        <v>11157321</v>
      </c>
      <c r="S17" s="116">
        <v>0</v>
      </c>
      <c r="T17" s="3"/>
      <c r="U17" s="4"/>
      <c r="V17" s="4"/>
      <c r="W17" s="4"/>
      <c r="X17" s="35"/>
      <c r="Y17" s="35"/>
      <c r="Z17" s="35"/>
      <c r="AA17" s="35"/>
      <c r="AB17" s="35"/>
      <c r="AC17" s="35"/>
      <c r="AD17" s="35"/>
      <c r="AE17" s="88">
        <f t="shared" si="10"/>
        <v>0</v>
      </c>
      <c r="AG17" s="3">
        <v>11157321</v>
      </c>
      <c r="AH17" s="4"/>
      <c r="AI17" s="4"/>
      <c r="AJ17" s="4"/>
      <c r="AK17" s="4"/>
      <c r="AL17" s="4"/>
      <c r="AM17" s="35"/>
      <c r="AN17" s="35"/>
      <c r="AO17" s="35"/>
      <c r="AP17" s="115"/>
      <c r="AQ17" s="35"/>
      <c r="AR17" s="80"/>
      <c r="AS17" s="83"/>
      <c r="AT17" s="131">
        <f t="shared" si="11"/>
        <v>0</v>
      </c>
      <c r="AV17" s="3">
        <v>11157321</v>
      </c>
      <c r="AW17" s="35">
        <f t="shared" si="0"/>
        <v>69800</v>
      </c>
      <c r="AX17" s="35">
        <f t="shared" si="1"/>
        <v>0</v>
      </c>
      <c r="AY17" s="35">
        <f t="shared" si="2"/>
        <v>0</v>
      </c>
      <c r="AZ17" s="35">
        <f t="shared" si="3"/>
        <v>0</v>
      </c>
      <c r="BA17" s="35">
        <f t="shared" si="4"/>
        <v>0</v>
      </c>
      <c r="BB17" s="35">
        <f t="shared" si="4"/>
        <v>0</v>
      </c>
      <c r="BC17" s="35">
        <f t="shared" si="4"/>
        <v>0</v>
      </c>
      <c r="BD17" s="35">
        <f t="shared" si="4"/>
        <v>0</v>
      </c>
      <c r="BE17" s="35">
        <f>(L17+AA17+AP17)-M17</f>
        <v>0</v>
      </c>
      <c r="BF17" s="35">
        <f t="shared" si="7"/>
        <v>0</v>
      </c>
      <c r="BG17" s="35">
        <f t="shared" si="8"/>
        <v>0</v>
      </c>
      <c r="BH17" s="36">
        <f t="shared" si="9"/>
        <v>0</v>
      </c>
      <c r="BI17" s="88">
        <f t="shared" si="13"/>
        <v>69800</v>
      </c>
      <c r="BK17" s="245"/>
      <c r="BL17" s="229"/>
      <c r="BM17" s="229"/>
      <c r="BN17" s="229"/>
      <c r="BO17" s="229"/>
      <c r="BP17" s="229"/>
      <c r="BQ17" s="280"/>
      <c r="BR17" s="280"/>
      <c r="BS17" s="277"/>
      <c r="BT17" s="277"/>
      <c r="BU17" s="280"/>
      <c r="BV17" s="229"/>
      <c r="BW17" s="229"/>
      <c r="BX17" s="277"/>
      <c r="BY17" s="106" t="s">
        <v>99</v>
      </c>
    </row>
    <row r="18" spans="1:77" ht="14.25" customHeight="1">
      <c r="A18" s="62" t="s">
        <v>73</v>
      </c>
      <c r="B18" s="3">
        <v>11157322</v>
      </c>
      <c r="D18" s="135">
        <v>357000</v>
      </c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R18" s="3">
        <v>11157322</v>
      </c>
      <c r="S18" s="116">
        <v>0</v>
      </c>
      <c r="T18" s="3"/>
      <c r="U18" s="4"/>
      <c r="V18" s="4"/>
      <c r="W18" s="4"/>
      <c r="X18" s="35"/>
      <c r="Y18" s="35"/>
      <c r="Z18" s="35"/>
      <c r="AA18" s="35"/>
      <c r="AB18" s="35"/>
      <c r="AC18" s="35"/>
      <c r="AD18" s="35"/>
      <c r="AE18" s="88">
        <f t="shared" si="10"/>
        <v>0</v>
      </c>
      <c r="AG18" s="3">
        <v>11157322</v>
      </c>
      <c r="AH18" s="4"/>
      <c r="AI18" s="4"/>
      <c r="AJ18" s="4"/>
      <c r="AK18" s="4"/>
      <c r="AL18" s="4"/>
      <c r="AM18" s="35"/>
      <c r="AN18" s="73"/>
      <c r="AO18" s="35"/>
      <c r="AP18" s="115"/>
      <c r="AQ18" s="35"/>
      <c r="AR18" s="80"/>
      <c r="AS18" s="83"/>
      <c r="AT18" s="131">
        <f t="shared" si="11"/>
        <v>0</v>
      </c>
      <c r="AV18" s="3">
        <v>11157322</v>
      </c>
      <c r="AW18" s="35">
        <f t="shared" si="0"/>
        <v>357000</v>
      </c>
      <c r="AX18" s="35">
        <f t="shared" si="1"/>
        <v>0</v>
      </c>
      <c r="AY18" s="35">
        <f t="shared" si="2"/>
        <v>0</v>
      </c>
      <c r="AZ18" s="35">
        <f t="shared" si="3"/>
        <v>0</v>
      </c>
      <c r="BA18" s="35">
        <f t="shared" si="4"/>
        <v>0</v>
      </c>
      <c r="BB18" s="35">
        <f t="shared" si="12"/>
        <v>0</v>
      </c>
      <c r="BC18" s="35">
        <f t="shared" si="12"/>
        <v>0</v>
      </c>
      <c r="BD18" s="35">
        <f t="shared" si="5"/>
        <v>0</v>
      </c>
      <c r="BE18" s="35">
        <f t="shared" si="6"/>
        <v>0</v>
      </c>
      <c r="BF18" s="35">
        <f t="shared" si="7"/>
        <v>0</v>
      </c>
      <c r="BG18" s="35">
        <f t="shared" si="8"/>
        <v>0</v>
      </c>
      <c r="BH18" s="36">
        <f t="shared" si="9"/>
        <v>0</v>
      </c>
      <c r="BI18" s="88">
        <f t="shared" si="13"/>
        <v>357000</v>
      </c>
      <c r="BK18" s="245"/>
      <c r="BL18" s="229"/>
      <c r="BM18" s="229"/>
      <c r="BN18" s="229"/>
      <c r="BO18" s="229"/>
      <c r="BP18" s="229"/>
      <c r="BQ18" s="280"/>
      <c r="BR18" s="280"/>
      <c r="BS18" s="277"/>
      <c r="BT18" s="277"/>
      <c r="BU18" s="280"/>
      <c r="BV18" s="229"/>
      <c r="BW18" s="229"/>
      <c r="BX18" s="277"/>
      <c r="BY18" s="108">
        <f>SUM(BQ15:BX19)</f>
        <v>0</v>
      </c>
    </row>
    <row r="19" spans="1:77" ht="14.25" customHeight="1">
      <c r="A19" s="3" t="s">
        <v>10</v>
      </c>
      <c r="B19" s="3">
        <v>11157324</v>
      </c>
      <c r="D19" s="135">
        <v>482000</v>
      </c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R19" s="3">
        <v>11157324</v>
      </c>
      <c r="S19" s="116">
        <v>0</v>
      </c>
      <c r="T19" s="3"/>
      <c r="U19" s="4"/>
      <c r="V19" s="4"/>
      <c r="W19" s="4"/>
      <c r="X19" s="35"/>
      <c r="Y19" s="35"/>
      <c r="Z19" s="35"/>
      <c r="AA19" s="35"/>
      <c r="AB19" s="35"/>
      <c r="AC19" s="35"/>
      <c r="AD19" s="35"/>
      <c r="AE19" s="88">
        <f t="shared" si="10"/>
        <v>0</v>
      </c>
      <c r="AG19" s="3">
        <v>11157324</v>
      </c>
      <c r="AH19" s="4"/>
      <c r="AI19" s="4"/>
      <c r="AJ19" s="4"/>
      <c r="AK19" s="4"/>
      <c r="AL19" s="4"/>
      <c r="AM19" s="35"/>
      <c r="AN19" s="73"/>
      <c r="AO19" s="35"/>
      <c r="AP19" s="115"/>
      <c r="AQ19" s="35"/>
      <c r="AR19" s="80"/>
      <c r="AS19" s="83"/>
      <c r="AT19" s="131">
        <f t="shared" si="11"/>
        <v>0</v>
      </c>
      <c r="AV19" s="3">
        <v>11157324</v>
      </c>
      <c r="AW19" s="35">
        <f t="shared" si="0"/>
        <v>482000</v>
      </c>
      <c r="AX19" s="35">
        <f t="shared" si="1"/>
        <v>0</v>
      </c>
      <c r="AY19" s="35">
        <f t="shared" si="2"/>
        <v>0</v>
      </c>
      <c r="AZ19" s="35">
        <f t="shared" si="3"/>
        <v>0</v>
      </c>
      <c r="BA19" s="35">
        <f t="shared" si="4"/>
        <v>0</v>
      </c>
      <c r="BB19" s="35">
        <f t="shared" si="12"/>
        <v>0</v>
      </c>
      <c r="BC19" s="35">
        <f t="shared" si="12"/>
        <v>0</v>
      </c>
      <c r="BD19" s="35">
        <f t="shared" si="5"/>
        <v>0</v>
      </c>
      <c r="BE19" s="35">
        <f t="shared" si="6"/>
        <v>0</v>
      </c>
      <c r="BF19" s="35">
        <f t="shared" si="7"/>
        <v>0</v>
      </c>
      <c r="BG19" s="35">
        <f t="shared" si="8"/>
        <v>0</v>
      </c>
      <c r="BH19" s="36">
        <f t="shared" si="9"/>
        <v>0</v>
      </c>
      <c r="BI19" s="88">
        <f t="shared" si="13"/>
        <v>482000</v>
      </c>
      <c r="BK19" s="274"/>
      <c r="BL19" s="229"/>
      <c r="BM19" s="229"/>
      <c r="BN19" s="229"/>
      <c r="BO19" s="229"/>
      <c r="BP19" s="229"/>
      <c r="BQ19" s="281"/>
      <c r="BR19" s="281"/>
      <c r="BS19" s="278"/>
      <c r="BT19" s="278"/>
      <c r="BU19" s="281"/>
      <c r="BV19" s="229"/>
      <c r="BW19" s="229"/>
      <c r="BX19" s="278"/>
      <c r="BY19" s="48"/>
    </row>
    <row r="20" spans="1:77" ht="14.25" customHeight="1">
      <c r="A20" s="3" t="s">
        <v>11</v>
      </c>
      <c r="B20" s="3">
        <v>11157323</v>
      </c>
      <c r="D20" s="135">
        <v>21000</v>
      </c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R20" s="3">
        <v>11157323</v>
      </c>
      <c r="S20" s="116">
        <v>0</v>
      </c>
      <c r="T20" s="3"/>
      <c r="U20" s="4"/>
      <c r="V20" s="4"/>
      <c r="W20" s="4"/>
      <c r="X20" s="35"/>
      <c r="Y20" s="35"/>
      <c r="Z20" s="35"/>
      <c r="AA20" s="35"/>
      <c r="AB20" s="35"/>
      <c r="AC20" s="35"/>
      <c r="AD20" s="35"/>
      <c r="AE20" s="88">
        <f t="shared" si="10"/>
        <v>0</v>
      </c>
      <c r="AG20" s="3">
        <v>11157323</v>
      </c>
      <c r="AH20" s="4"/>
      <c r="AI20" s="4"/>
      <c r="AJ20" s="4"/>
      <c r="AK20" s="4"/>
      <c r="AL20" s="4"/>
      <c r="AM20" s="35"/>
      <c r="AN20" s="73"/>
      <c r="AO20" s="35"/>
      <c r="AP20" s="115"/>
      <c r="AQ20" s="35"/>
      <c r="AR20" s="80"/>
      <c r="AS20" s="83"/>
      <c r="AT20" s="131">
        <f t="shared" si="11"/>
        <v>0</v>
      </c>
      <c r="AV20" s="3">
        <v>11157323</v>
      </c>
      <c r="AW20" s="35">
        <f t="shared" si="0"/>
        <v>21000</v>
      </c>
      <c r="AX20" s="35">
        <f t="shared" si="1"/>
        <v>0</v>
      </c>
      <c r="AY20" s="35">
        <f t="shared" si="2"/>
        <v>0</v>
      </c>
      <c r="AZ20" s="35">
        <f t="shared" si="3"/>
        <v>0</v>
      </c>
      <c r="BA20" s="35">
        <f t="shared" si="4"/>
        <v>0</v>
      </c>
      <c r="BB20" s="35">
        <f t="shared" si="12"/>
        <v>0</v>
      </c>
      <c r="BC20" s="35">
        <f t="shared" si="12"/>
        <v>0</v>
      </c>
      <c r="BD20" s="35">
        <f t="shared" si="5"/>
        <v>0</v>
      </c>
      <c r="BE20" s="35">
        <f t="shared" si="6"/>
        <v>0</v>
      </c>
      <c r="BF20" s="35">
        <f t="shared" si="7"/>
        <v>0</v>
      </c>
      <c r="BG20" s="35">
        <f t="shared" si="8"/>
        <v>0</v>
      </c>
      <c r="BH20" s="36">
        <f t="shared" si="9"/>
        <v>0</v>
      </c>
      <c r="BI20" s="88">
        <f t="shared" si="13"/>
        <v>21000</v>
      </c>
      <c r="BK20" s="244" t="s">
        <v>90</v>
      </c>
      <c r="BL20" s="229"/>
      <c r="BM20" s="229"/>
      <c r="BN20" s="229"/>
      <c r="BO20" s="229"/>
      <c r="BP20" s="229"/>
      <c r="BQ20" s="238"/>
      <c r="BR20" s="238"/>
      <c r="BS20" s="247"/>
      <c r="BT20" s="247"/>
      <c r="BU20" s="238"/>
      <c r="BV20" s="229"/>
      <c r="BW20" s="229"/>
      <c r="BX20" s="247"/>
    </row>
    <row r="21" spans="1:77" ht="14.25" customHeight="1">
      <c r="A21" s="3" t="s">
        <v>12</v>
      </c>
      <c r="B21" s="3">
        <v>11157325</v>
      </c>
      <c r="D21" s="135">
        <v>347800</v>
      </c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R21" s="3">
        <v>11157325</v>
      </c>
      <c r="S21" s="116">
        <v>0</v>
      </c>
      <c r="T21" s="3"/>
      <c r="U21" s="4"/>
      <c r="V21" s="4"/>
      <c r="W21" s="4"/>
      <c r="X21" s="35"/>
      <c r="Y21" s="35"/>
      <c r="Z21" s="35"/>
      <c r="AA21" s="35"/>
      <c r="AB21" s="35"/>
      <c r="AC21" s="35"/>
      <c r="AD21" s="35"/>
      <c r="AE21" s="88">
        <f t="shared" si="10"/>
        <v>0</v>
      </c>
      <c r="AG21" s="3">
        <v>11157325</v>
      </c>
      <c r="AH21" s="4"/>
      <c r="AI21" s="4"/>
      <c r="AJ21" s="4"/>
      <c r="AK21" s="4"/>
      <c r="AL21" s="4"/>
      <c r="AM21" s="35"/>
      <c r="AN21" s="73"/>
      <c r="AO21" s="35"/>
      <c r="AP21" s="115"/>
      <c r="AQ21" s="35"/>
      <c r="AR21" s="80"/>
      <c r="AS21" s="83"/>
      <c r="AT21" s="131">
        <f t="shared" si="11"/>
        <v>0</v>
      </c>
      <c r="AV21" s="3">
        <v>11157325</v>
      </c>
      <c r="AW21" s="35">
        <f t="shared" si="0"/>
        <v>347800</v>
      </c>
      <c r="AX21" s="35">
        <f t="shared" si="1"/>
        <v>0</v>
      </c>
      <c r="AY21" s="35">
        <f t="shared" si="2"/>
        <v>0</v>
      </c>
      <c r="AZ21" s="35">
        <f t="shared" si="3"/>
        <v>0</v>
      </c>
      <c r="BA21" s="35">
        <f t="shared" si="4"/>
        <v>0</v>
      </c>
      <c r="BB21" s="35">
        <f t="shared" si="12"/>
        <v>0</v>
      </c>
      <c r="BC21" s="35">
        <f t="shared" si="12"/>
        <v>0</v>
      </c>
      <c r="BD21" s="35">
        <f t="shared" si="5"/>
        <v>0</v>
      </c>
      <c r="BE21" s="35">
        <f t="shared" si="6"/>
        <v>0</v>
      </c>
      <c r="BF21" s="35">
        <f t="shared" si="7"/>
        <v>0</v>
      </c>
      <c r="BG21" s="35">
        <f t="shared" si="8"/>
        <v>0</v>
      </c>
      <c r="BH21" s="36">
        <f t="shared" si="9"/>
        <v>0</v>
      </c>
      <c r="BI21" s="88">
        <f t="shared" si="13"/>
        <v>347800</v>
      </c>
      <c r="BK21" s="245"/>
      <c r="BL21" s="229"/>
      <c r="BM21" s="229"/>
      <c r="BN21" s="229"/>
      <c r="BO21" s="229"/>
      <c r="BP21" s="229"/>
      <c r="BQ21" s="229"/>
      <c r="BR21" s="229"/>
      <c r="BS21" s="248"/>
      <c r="BT21" s="248"/>
      <c r="BU21" s="229"/>
      <c r="BV21" s="229"/>
      <c r="BW21" s="229"/>
      <c r="BX21" s="248"/>
    </row>
    <row r="22" spans="1:77" ht="14.25" customHeight="1">
      <c r="A22" s="3" t="s">
        <v>13</v>
      </c>
      <c r="B22" s="3">
        <v>11157979</v>
      </c>
      <c r="D22" s="135">
        <v>319000</v>
      </c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R22" s="3">
        <v>11157979</v>
      </c>
      <c r="S22" s="116">
        <v>0</v>
      </c>
      <c r="T22" s="3"/>
      <c r="U22" s="4"/>
      <c r="V22" s="4"/>
      <c r="W22" s="4"/>
      <c r="X22" s="35"/>
      <c r="Y22" s="35"/>
      <c r="Z22" s="35"/>
      <c r="AA22" s="35"/>
      <c r="AB22" s="35"/>
      <c r="AC22" s="35"/>
      <c r="AD22" s="35"/>
      <c r="AE22" s="88">
        <f t="shared" si="10"/>
        <v>0</v>
      </c>
      <c r="AG22" s="3">
        <v>11157979</v>
      </c>
      <c r="AH22" s="4"/>
      <c r="AI22" s="4"/>
      <c r="AJ22" s="4"/>
      <c r="AK22" s="4"/>
      <c r="AL22" s="4"/>
      <c r="AM22" s="35"/>
      <c r="AN22" s="116"/>
      <c r="AO22" s="35"/>
      <c r="AP22" s="115"/>
      <c r="AQ22" s="35"/>
      <c r="AR22" s="80"/>
      <c r="AS22" s="83"/>
      <c r="AT22" s="131">
        <f t="shared" si="11"/>
        <v>0</v>
      </c>
      <c r="AV22" s="3">
        <v>11157979</v>
      </c>
      <c r="AW22" s="35">
        <f t="shared" si="0"/>
        <v>319000</v>
      </c>
      <c r="AX22" s="35">
        <f t="shared" si="1"/>
        <v>0</v>
      </c>
      <c r="AY22" s="35">
        <f t="shared" si="2"/>
        <v>0</v>
      </c>
      <c r="AZ22" s="35">
        <f t="shared" si="3"/>
        <v>0</v>
      </c>
      <c r="BA22" s="35">
        <f t="shared" si="4"/>
        <v>0</v>
      </c>
      <c r="BB22" s="35">
        <f t="shared" si="12"/>
        <v>0</v>
      </c>
      <c r="BC22" s="35">
        <f t="shared" si="12"/>
        <v>0</v>
      </c>
      <c r="BD22" s="35">
        <f t="shared" si="5"/>
        <v>0</v>
      </c>
      <c r="BE22" s="35">
        <f t="shared" si="6"/>
        <v>0</v>
      </c>
      <c r="BF22" s="35">
        <f t="shared" si="7"/>
        <v>0</v>
      </c>
      <c r="BG22" s="35">
        <f t="shared" si="8"/>
        <v>0</v>
      </c>
      <c r="BH22" s="36">
        <f t="shared" si="9"/>
        <v>0</v>
      </c>
      <c r="BI22" s="88">
        <f t="shared" si="13"/>
        <v>319000</v>
      </c>
      <c r="BK22" s="245"/>
      <c r="BL22" s="229"/>
      <c r="BM22" s="229"/>
      <c r="BN22" s="229"/>
      <c r="BO22" s="229"/>
      <c r="BP22" s="229"/>
      <c r="BQ22" s="229"/>
      <c r="BR22" s="229"/>
      <c r="BS22" s="248"/>
      <c r="BT22" s="248"/>
      <c r="BU22" s="229"/>
      <c r="BV22" s="229"/>
      <c r="BW22" s="229"/>
      <c r="BX22" s="248"/>
    </row>
    <row r="23" spans="1:77" ht="14.25" customHeight="1">
      <c r="A23" s="3" t="s">
        <v>14</v>
      </c>
      <c r="B23" s="3">
        <v>11157980</v>
      </c>
      <c r="D23" s="135">
        <v>269600</v>
      </c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R23" s="3">
        <v>11157980</v>
      </c>
      <c r="S23" s="116">
        <v>0</v>
      </c>
      <c r="T23" s="3"/>
      <c r="U23" s="4"/>
      <c r="V23" s="4"/>
      <c r="W23" s="4"/>
      <c r="X23" s="35"/>
      <c r="Y23" s="35"/>
      <c r="Z23" s="35"/>
      <c r="AA23" s="35"/>
      <c r="AB23" s="35"/>
      <c r="AC23" s="35"/>
      <c r="AD23" s="35"/>
      <c r="AE23" s="88">
        <f t="shared" si="10"/>
        <v>0</v>
      </c>
      <c r="AG23" s="3">
        <v>11157980</v>
      </c>
      <c r="AH23" s="4"/>
      <c r="AI23" s="4"/>
      <c r="AJ23" s="4"/>
      <c r="AK23" s="4"/>
      <c r="AL23" s="4"/>
      <c r="AM23" s="35"/>
      <c r="AN23" s="73"/>
      <c r="AO23" s="35"/>
      <c r="AP23" s="115"/>
      <c r="AQ23" s="35"/>
      <c r="AR23" s="80"/>
      <c r="AS23" s="83"/>
      <c r="AT23" s="131">
        <f t="shared" si="11"/>
        <v>0</v>
      </c>
      <c r="AV23" s="3">
        <v>11157980</v>
      </c>
      <c r="AW23" s="35">
        <f t="shared" si="0"/>
        <v>269600</v>
      </c>
      <c r="AX23" s="35">
        <f t="shared" si="1"/>
        <v>0</v>
      </c>
      <c r="AY23" s="35">
        <f t="shared" si="2"/>
        <v>0</v>
      </c>
      <c r="AZ23" s="35">
        <f t="shared" si="3"/>
        <v>0</v>
      </c>
      <c r="BA23" s="35">
        <f t="shared" si="4"/>
        <v>0</v>
      </c>
      <c r="BB23" s="35">
        <f t="shared" si="12"/>
        <v>0</v>
      </c>
      <c r="BC23" s="35">
        <f t="shared" si="12"/>
        <v>0</v>
      </c>
      <c r="BD23" s="35">
        <f t="shared" si="5"/>
        <v>0</v>
      </c>
      <c r="BE23" s="35">
        <f>(L23+AA23+AP23)-M23</f>
        <v>0</v>
      </c>
      <c r="BF23" s="35">
        <f t="shared" si="7"/>
        <v>0</v>
      </c>
      <c r="BG23" s="35">
        <f t="shared" si="8"/>
        <v>0</v>
      </c>
      <c r="BH23" s="36">
        <f t="shared" si="9"/>
        <v>0</v>
      </c>
      <c r="BI23" s="88">
        <f t="shared" si="13"/>
        <v>269600</v>
      </c>
      <c r="BK23" s="274"/>
      <c r="BL23" s="229"/>
      <c r="BM23" s="229"/>
      <c r="BN23" s="229"/>
      <c r="BO23" s="229"/>
      <c r="BP23" s="229"/>
      <c r="BQ23" s="229"/>
      <c r="BR23" s="229"/>
      <c r="BS23" s="248"/>
      <c r="BT23" s="248"/>
      <c r="BU23" s="229"/>
      <c r="BV23" s="229"/>
      <c r="BW23" s="229"/>
      <c r="BX23" s="248"/>
    </row>
    <row r="24" spans="1:77" ht="14.25" customHeight="1">
      <c r="A24" s="3" t="s">
        <v>15</v>
      </c>
      <c r="B24" s="3">
        <v>11157981</v>
      </c>
      <c r="D24" s="135">
        <v>668000</v>
      </c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R24" s="3">
        <v>11157981</v>
      </c>
      <c r="S24" s="116">
        <v>0</v>
      </c>
      <c r="T24" s="3"/>
      <c r="U24" s="4"/>
      <c r="V24" s="4"/>
      <c r="W24" s="4"/>
      <c r="X24" s="35"/>
      <c r="Y24" s="35"/>
      <c r="Z24" s="35"/>
      <c r="AA24" s="35"/>
      <c r="AB24" s="35"/>
      <c r="AC24" s="35"/>
      <c r="AD24" s="35"/>
      <c r="AE24" s="88">
        <f t="shared" si="10"/>
        <v>0</v>
      </c>
      <c r="AG24" s="3">
        <v>11157981</v>
      </c>
      <c r="AH24" s="65"/>
      <c r="AI24" s="65"/>
      <c r="AJ24" s="65"/>
      <c r="AK24" s="65"/>
      <c r="AL24" s="65"/>
      <c r="AM24" s="35"/>
      <c r="AN24" s="72"/>
      <c r="AO24" s="35"/>
      <c r="AP24" s="115"/>
      <c r="AQ24" s="35"/>
      <c r="AR24" s="80"/>
      <c r="AS24" s="83"/>
      <c r="AT24" s="131">
        <f t="shared" si="11"/>
        <v>0</v>
      </c>
      <c r="AV24" s="3">
        <v>11157981</v>
      </c>
      <c r="AW24" s="35">
        <f t="shared" si="0"/>
        <v>668000</v>
      </c>
      <c r="AX24" s="35">
        <f t="shared" si="1"/>
        <v>0</v>
      </c>
      <c r="AY24" s="35">
        <f t="shared" si="2"/>
        <v>0</v>
      </c>
      <c r="AZ24" s="35">
        <f t="shared" si="3"/>
        <v>0</v>
      </c>
      <c r="BA24" s="35">
        <f t="shared" si="4"/>
        <v>0</v>
      </c>
      <c r="BB24" s="35">
        <f t="shared" si="12"/>
        <v>0</v>
      </c>
      <c r="BC24" s="35">
        <f t="shared" si="12"/>
        <v>0</v>
      </c>
      <c r="BD24" s="35">
        <f t="shared" si="5"/>
        <v>0</v>
      </c>
      <c r="BE24" s="35">
        <f t="shared" si="6"/>
        <v>0</v>
      </c>
      <c r="BF24" s="35">
        <f t="shared" si="7"/>
        <v>0</v>
      </c>
      <c r="BG24" s="35">
        <f t="shared" si="8"/>
        <v>0</v>
      </c>
      <c r="BH24" s="36">
        <f t="shared" si="9"/>
        <v>0</v>
      </c>
      <c r="BI24" s="88">
        <f t="shared" si="13"/>
        <v>668000</v>
      </c>
      <c r="BK24" s="244" t="s">
        <v>96</v>
      </c>
      <c r="BL24" s="275"/>
      <c r="BM24" s="275">
        <f t="shared" ref="BM24:BX24" si="14">S34+AH34</f>
        <v>4043000</v>
      </c>
      <c r="BN24" s="275">
        <f t="shared" si="14"/>
        <v>0</v>
      </c>
      <c r="BO24" s="275">
        <f t="shared" si="14"/>
        <v>0</v>
      </c>
      <c r="BP24" s="275">
        <f t="shared" si="14"/>
        <v>0</v>
      </c>
      <c r="BQ24" s="275">
        <f t="shared" si="14"/>
        <v>0</v>
      </c>
      <c r="BR24" s="275">
        <f t="shared" ref="BR24" si="15">X34+AM34</f>
        <v>0</v>
      </c>
      <c r="BS24" s="275">
        <f>Y34+AN34</f>
        <v>0</v>
      </c>
      <c r="BT24" s="275">
        <f t="shared" si="14"/>
        <v>0</v>
      </c>
      <c r="BU24" s="275">
        <f>AA34+AP34</f>
        <v>0</v>
      </c>
      <c r="BV24" s="275">
        <f>AB34+AQ34</f>
        <v>0</v>
      </c>
      <c r="BW24" s="275">
        <f>AC34+AR34</f>
        <v>0</v>
      </c>
      <c r="BX24" s="275">
        <f t="shared" si="14"/>
        <v>0</v>
      </c>
      <c r="BY24" s="110"/>
    </row>
    <row r="25" spans="1:77" ht="14.25" customHeight="1">
      <c r="A25" s="62" t="s">
        <v>80</v>
      </c>
      <c r="B25" s="3">
        <v>11161436</v>
      </c>
      <c r="D25" s="135">
        <v>88000</v>
      </c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R25" s="3">
        <v>11161436</v>
      </c>
      <c r="S25" s="72">
        <v>264000</v>
      </c>
      <c r="T25" s="115"/>
      <c r="U25" s="4"/>
      <c r="V25" s="4"/>
      <c r="W25" s="4"/>
      <c r="X25" s="35"/>
      <c r="Y25" s="35"/>
      <c r="Z25" s="35"/>
      <c r="AA25" s="35"/>
      <c r="AB25" s="35"/>
      <c r="AC25" s="35"/>
      <c r="AD25" s="35"/>
      <c r="AE25" s="88">
        <f t="shared" si="10"/>
        <v>264000</v>
      </c>
      <c r="AG25" s="3">
        <v>11161436</v>
      </c>
      <c r="AH25" s="65">
        <v>220000</v>
      </c>
      <c r="AI25" s="65"/>
      <c r="AJ25" s="65"/>
      <c r="AK25" s="65"/>
      <c r="AL25" s="65"/>
      <c r="AM25" s="35"/>
      <c r="AN25" s="72"/>
      <c r="AO25" s="75"/>
      <c r="AP25" s="115"/>
      <c r="AQ25" s="35"/>
      <c r="AR25" s="80"/>
      <c r="AS25" s="83"/>
      <c r="AT25" s="131">
        <f t="shared" si="11"/>
        <v>220000</v>
      </c>
      <c r="AV25" s="3">
        <v>11161436</v>
      </c>
      <c r="AW25" s="35">
        <f t="shared" si="0"/>
        <v>572000</v>
      </c>
      <c r="AX25" s="35">
        <f t="shared" si="1"/>
        <v>0</v>
      </c>
      <c r="AY25" s="35">
        <f t="shared" si="2"/>
        <v>0</v>
      </c>
      <c r="AZ25" s="35">
        <f t="shared" si="3"/>
        <v>0</v>
      </c>
      <c r="BA25" s="35">
        <f t="shared" si="4"/>
        <v>0</v>
      </c>
      <c r="BB25" s="35">
        <f t="shared" si="12"/>
        <v>0</v>
      </c>
      <c r="BC25" s="35">
        <f t="shared" si="12"/>
        <v>0</v>
      </c>
      <c r="BD25" s="35">
        <f>(K25+Z25+AO25)-L25</f>
        <v>0</v>
      </c>
      <c r="BE25" s="35">
        <f t="shared" ref="BD25:BH27" si="16">(L25+AA25+AP25)-M25</f>
        <v>0</v>
      </c>
      <c r="BF25" s="35">
        <f t="shared" si="16"/>
        <v>0</v>
      </c>
      <c r="BG25" s="35">
        <f t="shared" si="16"/>
        <v>0</v>
      </c>
      <c r="BH25" s="36">
        <f t="shared" si="16"/>
        <v>0</v>
      </c>
      <c r="BI25" s="88">
        <f t="shared" si="13"/>
        <v>572000</v>
      </c>
      <c r="BK25" s="245"/>
      <c r="BL25" s="268"/>
      <c r="BM25" s="268"/>
      <c r="BN25" s="268"/>
      <c r="BO25" s="268"/>
      <c r="BP25" s="268"/>
      <c r="BQ25" s="268"/>
      <c r="BR25" s="268"/>
      <c r="BS25" s="268"/>
      <c r="BT25" s="268"/>
      <c r="BU25" s="268"/>
      <c r="BV25" s="268"/>
      <c r="BW25" s="268"/>
      <c r="BX25" s="268"/>
      <c r="BY25" s="245" t="s">
        <v>141</v>
      </c>
    </row>
    <row r="26" spans="1:77" ht="14.25" customHeight="1">
      <c r="A26" s="62" t="s">
        <v>81</v>
      </c>
      <c r="B26" s="3">
        <v>11161437</v>
      </c>
      <c r="D26" s="135">
        <v>199000</v>
      </c>
      <c r="E26" s="118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R26" s="3">
        <v>11161437</v>
      </c>
      <c r="S26" s="115">
        <v>264000</v>
      </c>
      <c r="T26" s="115"/>
      <c r="U26" s="4"/>
      <c r="V26" s="4"/>
      <c r="W26" s="4"/>
      <c r="X26" s="35"/>
      <c r="Y26" s="35"/>
      <c r="Z26" s="35"/>
      <c r="AA26" s="35"/>
      <c r="AB26" s="35"/>
      <c r="AC26" s="35"/>
      <c r="AD26" s="35"/>
      <c r="AE26" s="88">
        <f t="shared" si="10"/>
        <v>264000</v>
      </c>
      <c r="AG26" s="3">
        <v>11161437</v>
      </c>
      <c r="AH26" s="65"/>
      <c r="AI26" s="65"/>
      <c r="AJ26" s="65"/>
      <c r="AK26" s="65"/>
      <c r="AL26" s="65"/>
      <c r="AM26" s="35"/>
      <c r="AN26" s="72"/>
      <c r="AO26" s="75"/>
      <c r="AP26" s="115"/>
      <c r="AQ26" s="35"/>
      <c r="AR26" s="115"/>
      <c r="AS26" s="83"/>
      <c r="AT26" s="131">
        <f t="shared" si="11"/>
        <v>0</v>
      </c>
      <c r="AV26" s="3">
        <v>11161437</v>
      </c>
      <c r="AW26" s="35">
        <f t="shared" si="0"/>
        <v>463000</v>
      </c>
      <c r="AX26" s="35">
        <f t="shared" si="1"/>
        <v>0</v>
      </c>
      <c r="AY26" s="35">
        <f t="shared" si="2"/>
        <v>0</v>
      </c>
      <c r="AZ26" s="35">
        <f t="shared" si="3"/>
        <v>0</v>
      </c>
      <c r="BA26" s="35">
        <f t="shared" si="4"/>
        <v>0</v>
      </c>
      <c r="BB26" s="35">
        <f t="shared" si="12"/>
        <v>0</v>
      </c>
      <c r="BC26" s="35">
        <f t="shared" si="12"/>
        <v>0</v>
      </c>
      <c r="BD26" s="35">
        <f t="shared" si="16"/>
        <v>0</v>
      </c>
      <c r="BE26" s="35">
        <f t="shared" si="16"/>
        <v>0</v>
      </c>
      <c r="BF26" s="35">
        <f t="shared" si="16"/>
        <v>0</v>
      </c>
      <c r="BG26" s="35">
        <f t="shared" si="16"/>
        <v>0</v>
      </c>
      <c r="BH26" s="36">
        <f t="shared" si="16"/>
        <v>0</v>
      </c>
      <c r="BI26" s="88">
        <f t="shared" si="13"/>
        <v>463000</v>
      </c>
      <c r="BK26" s="245"/>
      <c r="BL26" s="268"/>
      <c r="BM26" s="268"/>
      <c r="BN26" s="268"/>
      <c r="BO26" s="268"/>
      <c r="BP26" s="268"/>
      <c r="BQ26" s="268"/>
      <c r="BR26" s="268"/>
      <c r="BS26" s="268"/>
      <c r="BT26" s="268"/>
      <c r="BU26" s="268"/>
      <c r="BV26" s="268"/>
      <c r="BW26" s="268"/>
      <c r="BX26" s="268"/>
      <c r="BY26" s="245"/>
    </row>
    <row r="27" spans="1:77" ht="14.25" customHeight="1">
      <c r="A27" s="62" t="s">
        <v>85</v>
      </c>
      <c r="B27" s="3">
        <v>11162343</v>
      </c>
      <c r="D27" s="135">
        <v>1000</v>
      </c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R27" s="3">
        <v>11162343</v>
      </c>
      <c r="S27" s="115">
        <v>264000</v>
      </c>
      <c r="T27" s="115"/>
      <c r="U27" s="4"/>
      <c r="V27" s="4"/>
      <c r="W27" s="4"/>
      <c r="X27" s="35"/>
      <c r="Y27" s="35"/>
      <c r="Z27" s="35"/>
      <c r="AA27" s="35"/>
      <c r="AB27" s="35"/>
      <c r="AC27" s="35"/>
      <c r="AD27" s="35"/>
      <c r="AE27" s="88">
        <f t="shared" si="10"/>
        <v>264000</v>
      </c>
      <c r="AG27" s="3">
        <v>11162343</v>
      </c>
      <c r="AH27" s="65">
        <v>396000</v>
      </c>
      <c r="AI27" s="65"/>
      <c r="AJ27" s="65"/>
      <c r="AK27" s="65"/>
      <c r="AL27" s="65"/>
      <c r="AM27" s="35"/>
      <c r="AN27" s="83"/>
      <c r="AO27" s="83"/>
      <c r="AP27" s="115"/>
      <c r="AQ27" s="35"/>
      <c r="AR27" s="83"/>
      <c r="AS27" s="83"/>
      <c r="AT27" s="131">
        <f t="shared" si="11"/>
        <v>396000</v>
      </c>
      <c r="AV27" s="3">
        <v>11162343</v>
      </c>
      <c r="AW27" s="35">
        <f t="shared" si="0"/>
        <v>661000</v>
      </c>
      <c r="AX27" s="35">
        <f t="shared" si="1"/>
        <v>0</v>
      </c>
      <c r="AY27" s="35">
        <f t="shared" si="2"/>
        <v>0</v>
      </c>
      <c r="AZ27" s="35">
        <f t="shared" si="3"/>
        <v>0</v>
      </c>
      <c r="BA27" s="35">
        <f t="shared" si="4"/>
        <v>0</v>
      </c>
      <c r="BB27" s="35">
        <f t="shared" si="12"/>
        <v>0</v>
      </c>
      <c r="BC27" s="35">
        <f t="shared" si="12"/>
        <v>0</v>
      </c>
      <c r="BD27" s="35">
        <f t="shared" si="16"/>
        <v>0</v>
      </c>
      <c r="BE27" s="35">
        <f t="shared" ref="BE27" si="17">(L27+AA27+AP27)-M27</f>
        <v>0</v>
      </c>
      <c r="BF27" s="35">
        <f t="shared" ref="BF27" si="18">(M27+AB27+AQ27)-N27</f>
        <v>0</v>
      </c>
      <c r="BG27" s="35">
        <f t="shared" ref="BG27" si="19">(N27+AC27+AR27)-O27</f>
        <v>0</v>
      </c>
      <c r="BH27" s="36">
        <f t="shared" ref="BH27" si="20">(O27+AD27+AS27)-P27</f>
        <v>0</v>
      </c>
      <c r="BI27" s="88">
        <f t="shared" si="13"/>
        <v>661000</v>
      </c>
      <c r="BK27" s="245"/>
      <c r="BL27" s="268"/>
      <c r="BM27" s="268"/>
      <c r="BN27" s="268"/>
      <c r="BO27" s="268"/>
      <c r="BP27" s="268"/>
      <c r="BQ27" s="268"/>
      <c r="BR27" s="268"/>
      <c r="BS27" s="268"/>
      <c r="BT27" s="268"/>
      <c r="BU27" s="268"/>
      <c r="BV27" s="268"/>
      <c r="BW27" s="268"/>
      <c r="BX27" s="268"/>
      <c r="BY27" s="111" t="s">
        <v>99</v>
      </c>
    </row>
    <row r="28" spans="1:77" ht="14.25" customHeight="1">
      <c r="A28" s="62" t="s">
        <v>119</v>
      </c>
      <c r="B28" s="3">
        <v>11162960</v>
      </c>
      <c r="D28" s="135">
        <v>173700</v>
      </c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R28" s="3">
        <v>11162960</v>
      </c>
      <c r="S28" s="115">
        <v>0</v>
      </c>
      <c r="T28" s="115"/>
      <c r="U28" s="4"/>
      <c r="V28" s="4"/>
      <c r="W28" s="4"/>
      <c r="X28" s="35"/>
      <c r="Y28" s="35"/>
      <c r="Z28" s="35"/>
      <c r="AA28" s="35"/>
      <c r="AB28" s="35"/>
      <c r="AC28" s="35"/>
      <c r="AD28" s="35"/>
      <c r="AE28" s="88">
        <f t="shared" ref="AE28:AE31" si="21">SUM(S28:AD28)</f>
        <v>0</v>
      </c>
      <c r="AG28" s="3">
        <v>11162960</v>
      </c>
      <c r="AH28" s="65">
        <v>220000</v>
      </c>
      <c r="AI28" s="65"/>
      <c r="AJ28" s="65"/>
      <c r="AK28" s="65"/>
      <c r="AL28" s="65"/>
      <c r="AM28" s="35"/>
      <c r="AN28" s="115"/>
      <c r="AO28" s="115"/>
      <c r="AP28" s="115"/>
      <c r="AQ28" s="35"/>
      <c r="AR28" s="115"/>
      <c r="AS28" s="115"/>
      <c r="AT28" s="131">
        <f t="shared" ref="AT28:AT31" si="22">SUM(AH28:AS28)</f>
        <v>220000</v>
      </c>
      <c r="AV28" s="3">
        <v>11162960</v>
      </c>
      <c r="AW28" s="35">
        <f t="shared" ref="AW28" si="23">(D28+S28+AH28)-E28</f>
        <v>393700</v>
      </c>
      <c r="AX28" s="35">
        <f t="shared" ref="AX28" si="24">(E28+T28+AI28)-F28</f>
        <v>0</v>
      </c>
      <c r="AY28" s="35">
        <f t="shared" ref="AY28" si="25">(F28+U28+AJ28)-G28</f>
        <v>0</v>
      </c>
      <c r="AZ28" s="35">
        <f t="shared" ref="AZ28" si="26">(G28+V28+AK28)-H28</f>
        <v>0</v>
      </c>
      <c r="BA28" s="35">
        <f t="shared" ref="BA28" si="27">(H28+W28+AL28)-I28</f>
        <v>0</v>
      </c>
      <c r="BB28" s="35">
        <f t="shared" ref="BB28:BC28" si="28">(I28+X28+AM28+Y28)-J28</f>
        <v>0</v>
      </c>
      <c r="BC28" s="35">
        <f t="shared" si="28"/>
        <v>0</v>
      </c>
      <c r="BD28" s="35">
        <f t="shared" ref="BD28" si="29">(K28+Z28+AO28)-L28</f>
        <v>0</v>
      </c>
      <c r="BE28" s="35">
        <f t="shared" ref="BE28" si="30">(L28+AA28+AP28)-M28</f>
        <v>0</v>
      </c>
      <c r="BF28" s="35">
        <f t="shared" ref="BF28" si="31">(M28+AB28+AQ28)-N28</f>
        <v>0</v>
      </c>
      <c r="BG28" s="35">
        <f t="shared" ref="BG28" si="32">(N28+AC28+AR28)-O28</f>
        <v>0</v>
      </c>
      <c r="BH28" s="36">
        <f t="shared" ref="BH28" si="33">(O28+AD28+AS28)-P28</f>
        <v>0</v>
      </c>
      <c r="BI28" s="88">
        <f t="shared" ref="BI28" si="34">SUM(AW28:BH28)</f>
        <v>393700</v>
      </c>
      <c r="BK28" s="245"/>
      <c r="BL28" s="268"/>
      <c r="BM28" s="268"/>
      <c r="BN28" s="268"/>
      <c r="BO28" s="268"/>
      <c r="BP28" s="268"/>
      <c r="BQ28" s="268"/>
      <c r="BR28" s="268"/>
      <c r="BS28" s="268"/>
      <c r="BT28" s="268"/>
      <c r="BU28" s="268"/>
      <c r="BV28" s="268"/>
      <c r="BW28" s="268"/>
      <c r="BX28" s="268"/>
      <c r="BY28" s="268">
        <f>SUM(BM24:BX34)</f>
        <v>4043000</v>
      </c>
    </row>
    <row r="29" spans="1:77" ht="14.25" customHeight="1">
      <c r="A29" s="62" t="s">
        <v>124</v>
      </c>
      <c r="B29" s="3">
        <v>11165963</v>
      </c>
      <c r="D29" s="135">
        <v>661000</v>
      </c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R29" s="3">
        <v>11165963</v>
      </c>
      <c r="S29" s="115">
        <v>0</v>
      </c>
      <c r="T29" s="115"/>
      <c r="U29" s="4"/>
      <c r="V29" s="4"/>
      <c r="W29" s="4"/>
      <c r="X29" s="35"/>
      <c r="Y29" s="35"/>
      <c r="Z29" s="35"/>
      <c r="AA29" s="35"/>
      <c r="AB29" s="35"/>
      <c r="AC29" s="35"/>
      <c r="AD29" s="35"/>
      <c r="AE29" s="88">
        <f t="shared" si="21"/>
        <v>0</v>
      </c>
      <c r="AG29" s="3">
        <v>11165963</v>
      </c>
      <c r="AH29" s="65"/>
      <c r="AI29" s="65"/>
      <c r="AJ29" s="65"/>
      <c r="AK29" s="65"/>
      <c r="AL29" s="65"/>
      <c r="AM29" s="35"/>
      <c r="AN29" s="115"/>
      <c r="AO29" s="115"/>
      <c r="AP29" s="115"/>
      <c r="AQ29" s="35"/>
      <c r="AR29" s="115"/>
      <c r="AS29" s="115"/>
      <c r="AT29" s="131">
        <f t="shared" si="22"/>
        <v>0</v>
      </c>
      <c r="AV29" s="3">
        <v>11165963</v>
      </c>
      <c r="AW29" s="35">
        <f t="shared" ref="AW29:AW30" si="35">(D29+S29+AH29)-E29</f>
        <v>661000</v>
      </c>
      <c r="AX29" s="35">
        <f t="shared" ref="AX29:AX30" si="36">(E29+T29+AI29)-F29</f>
        <v>0</v>
      </c>
      <c r="AY29" s="35">
        <f t="shared" ref="AY29:AY30" si="37">(F29+U29+AJ29)-G29</f>
        <v>0</v>
      </c>
      <c r="AZ29" s="35">
        <f t="shared" ref="AZ29:AZ30" si="38">(G29+V29+AK29)-H29</f>
        <v>0</v>
      </c>
      <c r="BA29" s="35">
        <f t="shared" ref="BA29:BA30" si="39">(H29+W29+AL29)-I29</f>
        <v>0</v>
      </c>
      <c r="BB29" s="35">
        <f t="shared" ref="BB29:BB30" si="40">(I29+X29+AM29+Y29)-J29</f>
        <v>0</v>
      </c>
      <c r="BC29" s="35">
        <f t="shared" ref="BC29:BC30" si="41">(J29+Y29+AN29+Z29)-K29</f>
        <v>0</v>
      </c>
      <c r="BD29" s="35">
        <f t="shared" ref="BD29:BD30" si="42">(K29+Z29+AO29)-L29</f>
        <v>0</v>
      </c>
      <c r="BE29" s="35">
        <f t="shared" ref="BE29:BE30" si="43">(L29+AA29+AP29)-M29</f>
        <v>0</v>
      </c>
      <c r="BF29" s="35">
        <f t="shared" ref="BF29:BF30" si="44">(M29+AB29+AQ29)-N29</f>
        <v>0</v>
      </c>
      <c r="BG29" s="35">
        <f t="shared" ref="BG29:BG32" si="45">(N29+AC29+AR29)-O29</f>
        <v>0</v>
      </c>
      <c r="BH29" s="36">
        <f t="shared" ref="BH29:BH31" si="46">(O29+AD29+AS29)-P29</f>
        <v>0</v>
      </c>
      <c r="BI29" s="88">
        <f t="shared" ref="BI29" si="47">SUM(AW29:BH29)</f>
        <v>661000</v>
      </c>
      <c r="BK29" s="245"/>
      <c r="BL29" s="268"/>
      <c r="BM29" s="268"/>
      <c r="BN29" s="268"/>
      <c r="BO29" s="268"/>
      <c r="BP29" s="268"/>
      <c r="BQ29" s="268"/>
      <c r="BR29" s="268"/>
      <c r="BS29" s="268"/>
      <c r="BT29" s="268"/>
      <c r="BU29" s="268"/>
      <c r="BV29" s="268"/>
      <c r="BW29" s="268"/>
      <c r="BX29" s="268"/>
      <c r="BY29" s="268"/>
    </row>
    <row r="30" spans="1:77" ht="14.25" customHeight="1">
      <c r="A30" s="62" t="s">
        <v>123</v>
      </c>
      <c r="B30" s="3">
        <v>11165964</v>
      </c>
      <c r="D30" s="135">
        <v>118000</v>
      </c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35"/>
      <c r="P30" s="135"/>
      <c r="R30" s="3">
        <v>11165964</v>
      </c>
      <c r="S30" s="115">
        <v>660000</v>
      </c>
      <c r="T30" s="115"/>
      <c r="U30" s="4"/>
      <c r="V30" s="4"/>
      <c r="W30" s="4"/>
      <c r="X30" s="35"/>
      <c r="Y30" s="35"/>
      <c r="Z30" s="35"/>
      <c r="AA30" s="35"/>
      <c r="AB30" s="35"/>
      <c r="AC30" s="35"/>
      <c r="AD30" s="35"/>
      <c r="AE30" s="88">
        <f t="shared" si="21"/>
        <v>660000</v>
      </c>
      <c r="AG30" s="3">
        <v>11165964</v>
      </c>
      <c r="AH30" s="65"/>
      <c r="AI30" s="65"/>
      <c r="AJ30" s="65"/>
      <c r="AK30" s="65"/>
      <c r="AL30" s="65"/>
      <c r="AM30" s="35"/>
      <c r="AN30" s="115"/>
      <c r="AO30" s="115"/>
      <c r="AP30" s="115"/>
      <c r="AQ30" s="35"/>
      <c r="AR30" s="115"/>
      <c r="AS30" s="115"/>
      <c r="AT30" s="131">
        <f t="shared" si="22"/>
        <v>0</v>
      </c>
      <c r="AV30" s="3">
        <v>11165964</v>
      </c>
      <c r="AW30" s="35">
        <f t="shared" si="35"/>
        <v>778000</v>
      </c>
      <c r="AX30" s="35">
        <f t="shared" si="36"/>
        <v>0</v>
      </c>
      <c r="AY30" s="35">
        <f t="shared" si="37"/>
        <v>0</v>
      </c>
      <c r="AZ30" s="35">
        <f t="shared" si="38"/>
        <v>0</v>
      </c>
      <c r="BA30" s="35">
        <f t="shared" si="39"/>
        <v>0</v>
      </c>
      <c r="BB30" s="35">
        <f t="shared" si="40"/>
        <v>0</v>
      </c>
      <c r="BC30" s="35">
        <f t="shared" si="41"/>
        <v>0</v>
      </c>
      <c r="BD30" s="35">
        <f t="shared" si="42"/>
        <v>0</v>
      </c>
      <c r="BE30" s="35">
        <f t="shared" si="43"/>
        <v>0</v>
      </c>
      <c r="BF30" s="35">
        <f t="shared" si="44"/>
        <v>0</v>
      </c>
      <c r="BG30" s="35">
        <f t="shared" si="45"/>
        <v>0</v>
      </c>
      <c r="BH30" s="36">
        <f t="shared" si="46"/>
        <v>0</v>
      </c>
      <c r="BI30" s="88">
        <f>SUM(AW30:BH30)</f>
        <v>778000</v>
      </c>
      <c r="BK30" s="245"/>
      <c r="BL30" s="268"/>
      <c r="BM30" s="268"/>
      <c r="BN30" s="268"/>
      <c r="BO30" s="268"/>
      <c r="BP30" s="268"/>
      <c r="BQ30" s="268"/>
      <c r="BR30" s="268"/>
      <c r="BS30" s="268"/>
      <c r="BT30" s="268"/>
      <c r="BU30" s="268"/>
      <c r="BV30" s="268"/>
      <c r="BW30" s="268"/>
      <c r="BX30" s="268"/>
      <c r="BY30" s="268"/>
    </row>
    <row r="31" spans="1:77" ht="14.25" customHeight="1">
      <c r="A31" s="62" t="s">
        <v>127</v>
      </c>
      <c r="B31" s="3">
        <v>11166203</v>
      </c>
      <c r="D31" s="135">
        <v>0</v>
      </c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35"/>
      <c r="P31" s="135"/>
      <c r="R31" s="3">
        <v>11166203</v>
      </c>
      <c r="S31" s="115">
        <v>0</v>
      </c>
      <c r="T31" s="115"/>
      <c r="U31" s="65"/>
      <c r="V31" s="65"/>
      <c r="W31" s="65"/>
      <c r="X31" s="35"/>
      <c r="Y31" s="35"/>
      <c r="Z31" s="35"/>
      <c r="AA31" s="35"/>
      <c r="AB31" s="35"/>
      <c r="AC31" s="35"/>
      <c r="AD31" s="35"/>
      <c r="AE31" s="88">
        <f t="shared" si="21"/>
        <v>0</v>
      </c>
      <c r="AG31" s="3">
        <v>11166203</v>
      </c>
      <c r="AH31" s="65">
        <v>242000</v>
      </c>
      <c r="AI31" s="65"/>
      <c r="AJ31" s="65"/>
      <c r="AK31" s="65"/>
      <c r="AL31" s="65"/>
      <c r="AM31" s="35"/>
      <c r="AN31" s="115"/>
      <c r="AO31" s="115"/>
      <c r="AP31" s="115"/>
      <c r="AQ31" s="35"/>
      <c r="AR31" s="115"/>
      <c r="AS31" s="115"/>
      <c r="AT31" s="131">
        <f t="shared" si="22"/>
        <v>242000</v>
      </c>
      <c r="AV31" s="3">
        <v>11166203</v>
      </c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6">
        <f t="shared" si="46"/>
        <v>0</v>
      </c>
      <c r="BI31" s="88">
        <f>SUM(AW31:BH31)</f>
        <v>0</v>
      </c>
      <c r="BK31" s="245"/>
      <c r="BL31" s="268"/>
      <c r="BM31" s="268"/>
      <c r="BN31" s="268"/>
      <c r="BO31" s="268"/>
      <c r="BP31" s="268"/>
      <c r="BQ31" s="268"/>
      <c r="BR31" s="268"/>
      <c r="BS31" s="268"/>
      <c r="BT31" s="268"/>
      <c r="BU31" s="268"/>
      <c r="BV31" s="268"/>
      <c r="BW31" s="268"/>
      <c r="BX31" s="268"/>
      <c r="BY31" s="268"/>
    </row>
    <row r="32" spans="1:77" ht="14.25" customHeight="1">
      <c r="A32" s="62" t="s">
        <v>125</v>
      </c>
      <c r="B32" s="3" t="s">
        <v>126</v>
      </c>
      <c r="D32" s="135">
        <v>0</v>
      </c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35"/>
      <c r="P32" s="135"/>
      <c r="R32" s="3" t="s">
        <v>126</v>
      </c>
      <c r="S32" s="115"/>
      <c r="T32" s="115"/>
      <c r="U32" s="4"/>
      <c r="V32" s="4"/>
      <c r="W32" s="4"/>
      <c r="X32" s="35"/>
      <c r="Y32" s="35"/>
      <c r="Z32" s="35"/>
      <c r="AA32" s="35"/>
      <c r="AB32" s="35"/>
      <c r="AC32" s="35"/>
      <c r="AD32" s="35"/>
      <c r="AE32" s="88">
        <f t="shared" ref="AE32" si="48">SUM(S32:AD32)</f>
        <v>0</v>
      </c>
      <c r="AG32" s="3" t="s">
        <v>126</v>
      </c>
      <c r="AH32" s="65">
        <v>457000</v>
      </c>
      <c r="AI32" s="65"/>
      <c r="AJ32" s="65"/>
      <c r="AK32" s="65"/>
      <c r="AL32" s="65"/>
      <c r="AM32" s="35"/>
      <c r="AN32" s="115"/>
      <c r="AO32" s="115"/>
      <c r="AP32" s="115"/>
      <c r="AQ32" s="35"/>
      <c r="AR32" s="80"/>
      <c r="AS32" s="115"/>
      <c r="AT32" s="131">
        <f t="shared" ref="AT32" si="49">SUM(AH32:AS32)</f>
        <v>457000</v>
      </c>
      <c r="AV32" s="3" t="s">
        <v>126</v>
      </c>
      <c r="AW32" s="35">
        <f t="shared" ref="AW32" si="50">(D32+S32+AH32)-E32</f>
        <v>457000</v>
      </c>
      <c r="AX32" s="35">
        <f t="shared" ref="AX32" si="51">(E32+T32+AI32)-F32</f>
        <v>0</v>
      </c>
      <c r="AY32" s="35">
        <f t="shared" ref="AY32" si="52">(F32+U32+AJ32)-G32</f>
        <v>0</v>
      </c>
      <c r="AZ32" s="35">
        <f t="shared" ref="AZ32" si="53">(G32+V32+AK32)-H32</f>
        <v>0</v>
      </c>
      <c r="BA32" s="35">
        <f t="shared" ref="BA32" si="54">(H32+W32+AL32)-I32</f>
        <v>0</v>
      </c>
      <c r="BB32" s="35">
        <f t="shared" ref="BB32" si="55">(I32+X32+AM32+Y32)-J32</f>
        <v>0</v>
      </c>
      <c r="BC32" s="35">
        <f t="shared" ref="BC32" si="56">(J32+Y32+AN32+Z32)-K32</f>
        <v>0</v>
      </c>
      <c r="BD32" s="35">
        <f t="shared" ref="BD32" si="57">(K32+Z32+AO32)-L32</f>
        <v>0</v>
      </c>
      <c r="BE32" s="35">
        <f t="shared" ref="BE32:BF32" si="58">(L32+AA32+AP32)-M32</f>
        <v>0</v>
      </c>
      <c r="BF32" s="35">
        <f t="shared" si="58"/>
        <v>0</v>
      </c>
      <c r="BG32" s="35">
        <f t="shared" si="45"/>
        <v>0</v>
      </c>
      <c r="BH32" s="36">
        <f t="shared" ref="BH32" si="59">(O32+AD32+AS32)-P32</f>
        <v>0</v>
      </c>
      <c r="BI32" s="88">
        <f t="shared" ref="BI32" si="60">SUM(AW32:BH32)</f>
        <v>457000</v>
      </c>
      <c r="BK32" s="245"/>
      <c r="BL32" s="268"/>
      <c r="BM32" s="268"/>
      <c r="BN32" s="268"/>
      <c r="BO32" s="268"/>
      <c r="BP32" s="268"/>
      <c r="BQ32" s="268"/>
      <c r="BR32" s="268"/>
      <c r="BS32" s="268"/>
      <c r="BT32" s="268"/>
      <c r="BU32" s="268"/>
      <c r="BV32" s="268"/>
      <c r="BW32" s="268"/>
      <c r="BX32" s="268"/>
      <c r="BY32" s="268"/>
    </row>
    <row r="33" spans="3:77" ht="14.25" customHeight="1">
      <c r="BK33" s="245"/>
      <c r="BL33" s="268"/>
      <c r="BM33" s="268"/>
      <c r="BN33" s="268"/>
      <c r="BO33" s="268"/>
      <c r="BP33" s="268"/>
      <c r="BQ33" s="268"/>
      <c r="BR33" s="268"/>
      <c r="BS33" s="268"/>
      <c r="BT33" s="268"/>
      <c r="BU33" s="268"/>
      <c r="BV33" s="268"/>
      <c r="BW33" s="268"/>
      <c r="BX33" s="268"/>
      <c r="BY33" s="268"/>
    </row>
    <row r="34" spans="3:77" ht="75.75" customHeight="1">
      <c r="C34" s="81" t="s">
        <v>84</v>
      </c>
      <c r="D34" s="40">
        <f>SUM(D9:D32)</f>
        <v>5204600</v>
      </c>
      <c r="E34" s="40">
        <f t="shared" ref="E34:P34" si="61">SUM(E9:E32)</f>
        <v>0</v>
      </c>
      <c r="F34" s="40">
        <f t="shared" si="61"/>
        <v>0</v>
      </c>
      <c r="G34" s="40">
        <f t="shared" si="61"/>
        <v>0</v>
      </c>
      <c r="H34" s="40">
        <f t="shared" si="61"/>
        <v>0</v>
      </c>
      <c r="I34" s="40">
        <f t="shared" si="61"/>
        <v>0</v>
      </c>
      <c r="J34" s="40">
        <f t="shared" si="61"/>
        <v>0</v>
      </c>
      <c r="K34" s="40">
        <f t="shared" si="61"/>
        <v>0</v>
      </c>
      <c r="L34" s="40">
        <f t="shared" si="61"/>
        <v>0</v>
      </c>
      <c r="M34" s="40">
        <f t="shared" si="61"/>
        <v>0</v>
      </c>
      <c r="N34" s="40">
        <f t="shared" si="61"/>
        <v>0</v>
      </c>
      <c r="O34" s="40">
        <f t="shared" si="61"/>
        <v>0</v>
      </c>
      <c r="P34" s="40">
        <f t="shared" si="61"/>
        <v>0</v>
      </c>
      <c r="R34" s="37" t="s">
        <v>68</v>
      </c>
      <c r="S34" s="40">
        <f>SUM(S9:S32)</f>
        <v>2508000</v>
      </c>
      <c r="T34" s="40">
        <f t="shared" ref="T34:AD34" si="62">SUM(T9:T32)</f>
        <v>0</v>
      </c>
      <c r="U34" s="40">
        <f t="shared" si="62"/>
        <v>0</v>
      </c>
      <c r="V34" s="40">
        <f t="shared" si="62"/>
        <v>0</v>
      </c>
      <c r="W34" s="40">
        <f t="shared" si="62"/>
        <v>0</v>
      </c>
      <c r="X34" s="40">
        <f t="shared" si="62"/>
        <v>0</v>
      </c>
      <c r="Y34" s="40">
        <f t="shared" si="62"/>
        <v>0</v>
      </c>
      <c r="Z34" s="40">
        <f t="shared" si="62"/>
        <v>0</v>
      </c>
      <c r="AA34" s="40">
        <f t="shared" si="62"/>
        <v>0</v>
      </c>
      <c r="AB34" s="40">
        <f t="shared" si="62"/>
        <v>0</v>
      </c>
      <c r="AC34" s="40">
        <f t="shared" si="62"/>
        <v>0</v>
      </c>
      <c r="AD34" s="40">
        <f t="shared" si="62"/>
        <v>0</v>
      </c>
      <c r="AE34" s="41"/>
      <c r="AF34" s="41"/>
      <c r="AG34" s="37" t="s">
        <v>69</v>
      </c>
      <c r="AH34" s="40">
        <f>SUM(AH9:AH32)</f>
        <v>1535000</v>
      </c>
      <c r="AI34" s="40">
        <f t="shared" ref="AI34:AT34" si="63">SUM(AI9:AI32)</f>
        <v>0</v>
      </c>
      <c r="AJ34" s="40">
        <f t="shared" si="63"/>
        <v>0</v>
      </c>
      <c r="AK34" s="40">
        <f t="shared" si="63"/>
        <v>0</v>
      </c>
      <c r="AL34" s="40">
        <f t="shared" si="63"/>
        <v>0</v>
      </c>
      <c r="AM34" s="40">
        <f t="shared" si="63"/>
        <v>0</v>
      </c>
      <c r="AN34" s="40">
        <f t="shared" si="63"/>
        <v>0</v>
      </c>
      <c r="AO34" s="40">
        <f t="shared" si="63"/>
        <v>0</v>
      </c>
      <c r="AP34" s="40">
        <f t="shared" si="63"/>
        <v>0</v>
      </c>
      <c r="AQ34" s="40">
        <f>SUM(AQ9:AQ32)</f>
        <v>0</v>
      </c>
      <c r="AR34" s="40">
        <f>SUM(AR9:AR32)</f>
        <v>0</v>
      </c>
      <c r="AS34" s="40">
        <f t="shared" si="63"/>
        <v>0</v>
      </c>
      <c r="AT34" s="40">
        <f t="shared" si="63"/>
        <v>1535000</v>
      </c>
      <c r="AV34" s="37" t="s">
        <v>70</v>
      </c>
      <c r="AW34" s="40">
        <f>SUM(AW9:AW32)</f>
        <v>9005600</v>
      </c>
      <c r="AX34" s="40">
        <f t="shared" ref="AX34:BI34" si="64">SUM(AX9:AX32)</f>
        <v>0</v>
      </c>
      <c r="AY34" s="40">
        <f t="shared" si="64"/>
        <v>0</v>
      </c>
      <c r="AZ34" s="40">
        <f t="shared" si="64"/>
        <v>0</v>
      </c>
      <c r="BA34" s="40">
        <f t="shared" si="64"/>
        <v>0</v>
      </c>
      <c r="BB34" s="40">
        <f t="shared" si="64"/>
        <v>0</v>
      </c>
      <c r="BC34" s="40">
        <f t="shared" si="64"/>
        <v>0</v>
      </c>
      <c r="BD34" s="40">
        <f t="shared" si="64"/>
        <v>0</v>
      </c>
      <c r="BE34" s="40">
        <f t="shared" si="64"/>
        <v>0</v>
      </c>
      <c r="BF34" s="40">
        <f t="shared" si="64"/>
        <v>0</v>
      </c>
      <c r="BG34" s="40">
        <f t="shared" si="64"/>
        <v>0</v>
      </c>
      <c r="BH34" s="40">
        <f t="shared" si="64"/>
        <v>0</v>
      </c>
      <c r="BI34" s="40">
        <f t="shared" si="64"/>
        <v>9005600</v>
      </c>
      <c r="BK34" s="245"/>
      <c r="BL34" s="268"/>
      <c r="BM34" s="268"/>
      <c r="BN34" s="268"/>
      <c r="BO34" s="268"/>
      <c r="BP34" s="268"/>
      <c r="BQ34" s="268"/>
      <c r="BR34" s="268"/>
      <c r="BS34" s="268"/>
      <c r="BT34" s="268"/>
      <c r="BU34" s="268"/>
      <c r="BV34" s="268"/>
      <c r="BW34" s="268"/>
      <c r="BX34" s="268"/>
      <c r="BY34" s="269"/>
    </row>
    <row r="35" spans="3:77" ht="14.25" hidden="1" customHeight="1">
      <c r="BK35" s="245"/>
      <c r="BL35" s="43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111"/>
    </row>
    <row r="36" spans="3:77" ht="14.25" hidden="1" customHeight="1">
      <c r="BK36" s="245"/>
      <c r="BL36" s="44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111"/>
    </row>
    <row r="37" spans="3:77" ht="14.25" hidden="1" customHeight="1">
      <c r="BK37" s="245"/>
      <c r="BL37" s="46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111"/>
    </row>
    <row r="38" spans="3:77" ht="14.25" hidden="1" customHeight="1">
      <c r="BK38" s="245"/>
      <c r="BL38" s="47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111"/>
    </row>
    <row r="39" spans="3:77" ht="14.25" hidden="1" customHeight="1">
      <c r="BK39" s="245"/>
      <c r="BL39" s="47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111"/>
    </row>
    <row r="40" spans="3:77" ht="14.25" hidden="1" customHeight="1">
      <c r="BK40" s="245"/>
      <c r="BL40" s="47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113"/>
    </row>
    <row r="41" spans="3:77" ht="14.25" hidden="1" customHeight="1">
      <c r="BK41" s="274"/>
      <c r="BL41" s="48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</row>
    <row r="42" spans="3:77" ht="14.25" customHeight="1">
      <c r="BK42" s="244" t="s">
        <v>92</v>
      </c>
      <c r="BL42" s="229"/>
      <c r="BM42" s="251">
        <f>BL9-BM24</f>
        <v>43155000</v>
      </c>
      <c r="BN42" s="251">
        <f t="shared" ref="BN42:BW42" si="65">BM9-BN24</f>
        <v>0</v>
      </c>
      <c r="BO42" s="251">
        <f t="shared" si="65"/>
        <v>0</v>
      </c>
      <c r="BP42" s="251">
        <f t="shared" si="65"/>
        <v>0</v>
      </c>
      <c r="BQ42" s="251">
        <f>(BP9+BQ15)-BQ24</f>
        <v>0</v>
      </c>
      <c r="BR42" s="251">
        <f>(BQ9)-BR24</f>
        <v>0</v>
      </c>
      <c r="BS42" s="251">
        <f>(BR9+BS15)-(BS24)</f>
        <v>0</v>
      </c>
      <c r="BT42" s="251">
        <f>(BS9+BT15)-BT24</f>
        <v>0</v>
      </c>
      <c r="BU42" s="251">
        <f>(BT9+BU15)-BU24</f>
        <v>0</v>
      </c>
      <c r="BV42" s="251">
        <f>BU9-BV24</f>
        <v>0</v>
      </c>
      <c r="BW42" s="251">
        <f t="shared" si="65"/>
        <v>0</v>
      </c>
      <c r="BX42" s="251">
        <f>(BW9+BX15)-BX24</f>
        <v>0</v>
      </c>
    </row>
    <row r="43" spans="3:77" ht="31.5" customHeight="1">
      <c r="Q43" s="52"/>
      <c r="R43" s="42"/>
      <c r="S43" s="22"/>
      <c r="T43" s="22"/>
      <c r="U43" s="22"/>
      <c r="V43" s="52"/>
      <c r="W43" s="174"/>
      <c r="X43" s="52"/>
      <c r="Y43" s="52"/>
      <c r="Z43" s="52"/>
      <c r="AA43" s="52"/>
      <c r="AB43" s="52"/>
      <c r="AC43" s="52"/>
      <c r="AV43" s="52"/>
      <c r="AW43" s="52"/>
      <c r="AX43" s="52"/>
      <c r="AY43" s="52"/>
      <c r="AZ43" s="52"/>
      <c r="BA43" s="174"/>
      <c r="BB43" s="52"/>
      <c r="BC43" s="52"/>
      <c r="BD43" s="52"/>
      <c r="BE43" s="52"/>
      <c r="BF43" s="52"/>
      <c r="BG43" s="52"/>
      <c r="BK43" s="245"/>
      <c r="BL43" s="229"/>
      <c r="BM43" s="229"/>
      <c r="BN43" s="229"/>
      <c r="BO43" s="229"/>
      <c r="BP43" s="229"/>
      <c r="BQ43" s="229"/>
      <c r="BR43" s="229"/>
      <c r="BS43" s="229"/>
      <c r="BT43" s="229"/>
      <c r="BU43" s="229"/>
      <c r="BV43" s="229"/>
      <c r="BW43" s="229"/>
      <c r="BX43" s="229"/>
    </row>
    <row r="44" spans="3:77" ht="14.25" customHeight="1">
      <c r="Q44" s="52"/>
      <c r="R44" s="8"/>
      <c r="S44" s="175"/>
      <c r="T44" s="175"/>
      <c r="U44" s="147"/>
      <c r="V44" s="52"/>
      <c r="W44" s="52"/>
      <c r="X44" s="52"/>
      <c r="Y44" s="52"/>
      <c r="Z44" s="52"/>
      <c r="AA44" s="52"/>
      <c r="AB44" s="52"/>
      <c r="AC44" s="52"/>
      <c r="AV44" s="181"/>
      <c r="AW44" s="18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K44" s="245"/>
      <c r="BL44" s="229"/>
      <c r="BM44" s="229"/>
      <c r="BN44" s="229"/>
      <c r="BO44" s="229"/>
      <c r="BP44" s="229"/>
      <c r="BQ44" s="229"/>
      <c r="BR44" s="229"/>
      <c r="BS44" s="229"/>
      <c r="BT44" s="229"/>
      <c r="BU44" s="229"/>
      <c r="BV44" s="229"/>
      <c r="BW44" s="229"/>
      <c r="BX44" s="229"/>
    </row>
    <row r="45" spans="3:77" ht="14.25" customHeight="1">
      <c r="Q45" s="52"/>
      <c r="R45" s="8"/>
      <c r="S45" s="175"/>
      <c r="T45" s="175"/>
      <c r="U45" s="147"/>
      <c r="V45" s="52"/>
      <c r="W45" s="52"/>
      <c r="X45" s="52"/>
      <c r="Y45" s="52"/>
      <c r="Z45" s="52"/>
      <c r="AA45" s="52"/>
      <c r="AB45" s="52"/>
      <c r="AC45" s="52"/>
      <c r="AV45" s="183"/>
      <c r="AW45" s="141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K45" s="245"/>
      <c r="BL45" s="229"/>
      <c r="BM45" s="229"/>
      <c r="BN45" s="229"/>
      <c r="BO45" s="229"/>
      <c r="BP45" s="229"/>
      <c r="BQ45" s="229"/>
      <c r="BR45" s="229"/>
      <c r="BS45" s="229"/>
      <c r="BT45" s="229"/>
      <c r="BU45" s="229"/>
      <c r="BV45" s="229"/>
      <c r="BW45" s="229"/>
      <c r="BX45" s="229"/>
    </row>
    <row r="46" spans="3:77" ht="14.25" customHeight="1">
      <c r="Q46" s="52"/>
      <c r="R46" s="8"/>
      <c r="S46" s="175"/>
      <c r="T46" s="175"/>
      <c r="U46" s="147"/>
      <c r="V46" s="52"/>
      <c r="W46" s="52"/>
      <c r="X46" s="52"/>
      <c r="Y46" s="52"/>
      <c r="Z46" s="52"/>
      <c r="AA46" s="52"/>
      <c r="AB46" s="52"/>
      <c r="AC46" s="52"/>
      <c r="AV46" s="183"/>
      <c r="AW46" s="141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K46" s="274"/>
      <c r="BL46" s="229"/>
      <c r="BM46" s="229"/>
      <c r="BN46" s="229"/>
      <c r="BO46" s="229"/>
      <c r="BP46" s="229"/>
      <c r="BQ46" s="229"/>
      <c r="BR46" s="229"/>
      <c r="BS46" s="229"/>
      <c r="BT46" s="229"/>
      <c r="BU46" s="229"/>
      <c r="BV46" s="229"/>
      <c r="BW46" s="229"/>
      <c r="BX46" s="229"/>
    </row>
    <row r="47" spans="3:77" ht="14.25" customHeight="1">
      <c r="Q47" s="52"/>
      <c r="R47" s="8"/>
      <c r="S47" s="175"/>
      <c r="T47" s="175"/>
      <c r="U47" s="147"/>
      <c r="V47" s="52"/>
      <c r="W47" s="52"/>
      <c r="X47" s="52"/>
      <c r="Y47" s="52"/>
      <c r="Z47" s="52"/>
      <c r="AA47" s="52"/>
      <c r="AB47" s="52"/>
      <c r="AC47" s="52"/>
      <c r="AV47" s="183"/>
      <c r="AW47" s="141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K47" s="244" t="s">
        <v>93</v>
      </c>
      <c r="BL47" s="251"/>
      <c r="BM47" s="251">
        <f>BM9-BM42</f>
        <v>-43155000</v>
      </c>
      <c r="BN47" s="251">
        <f t="shared" ref="BN47:BX47" si="66">BN9-BN42</f>
        <v>0</v>
      </c>
      <c r="BO47" s="251">
        <f t="shared" si="66"/>
        <v>0</v>
      </c>
      <c r="BP47" s="251">
        <f t="shared" si="66"/>
        <v>0</v>
      </c>
      <c r="BQ47" s="251">
        <f t="shared" si="66"/>
        <v>0</v>
      </c>
      <c r="BR47" s="251">
        <f t="shared" si="66"/>
        <v>0</v>
      </c>
      <c r="BS47" s="251">
        <f>BS9-BS42</f>
        <v>0</v>
      </c>
      <c r="BT47" s="251">
        <f>BT9-BT42</f>
        <v>0</v>
      </c>
      <c r="BU47" s="251">
        <f>BU9-BU42</f>
        <v>0</v>
      </c>
      <c r="BV47" s="251">
        <f t="shared" si="66"/>
        <v>0</v>
      </c>
      <c r="BW47" s="251">
        <f t="shared" si="66"/>
        <v>0</v>
      </c>
      <c r="BX47" s="251">
        <f t="shared" si="66"/>
        <v>0</v>
      </c>
    </row>
    <row r="48" spans="3:77" ht="14.25" customHeight="1">
      <c r="Q48" s="52"/>
      <c r="R48" s="8"/>
      <c r="S48" s="175"/>
      <c r="T48" s="175"/>
      <c r="U48" s="147"/>
      <c r="V48" s="52"/>
      <c r="W48" s="52"/>
      <c r="X48" s="52"/>
      <c r="Y48" s="52"/>
      <c r="Z48" s="52"/>
      <c r="AA48" s="52"/>
      <c r="AB48" s="52"/>
      <c r="AC48" s="52"/>
      <c r="AV48" s="183"/>
      <c r="AW48" s="141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K48" s="245"/>
      <c r="BL48" s="229"/>
      <c r="BM48" s="229"/>
      <c r="BN48" s="229"/>
      <c r="BO48" s="229"/>
      <c r="BP48" s="229"/>
      <c r="BQ48" s="229"/>
      <c r="BR48" s="229"/>
      <c r="BS48" s="229"/>
      <c r="BT48" s="229"/>
      <c r="BU48" s="229"/>
      <c r="BV48" s="229"/>
      <c r="BW48" s="229"/>
      <c r="BX48" s="229"/>
    </row>
    <row r="49" spans="17:76" ht="14.25" customHeight="1">
      <c r="Q49" s="52"/>
      <c r="R49" s="8"/>
      <c r="S49" s="175"/>
      <c r="T49" s="175"/>
      <c r="U49" s="147"/>
      <c r="V49" s="52"/>
      <c r="W49" s="52"/>
      <c r="X49" s="52"/>
      <c r="Y49" s="52"/>
      <c r="Z49" s="52"/>
      <c r="AA49" s="52"/>
      <c r="AB49" s="52"/>
      <c r="AC49" s="52"/>
      <c r="AV49" s="183"/>
      <c r="AW49" s="141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K49" s="245"/>
      <c r="BL49" s="229"/>
      <c r="BM49" s="229"/>
      <c r="BN49" s="229"/>
      <c r="BO49" s="229"/>
      <c r="BP49" s="229"/>
      <c r="BQ49" s="229"/>
      <c r="BR49" s="229"/>
      <c r="BS49" s="229"/>
      <c r="BT49" s="229"/>
      <c r="BU49" s="229"/>
      <c r="BV49" s="229"/>
      <c r="BW49" s="229"/>
      <c r="BX49" s="229"/>
    </row>
    <row r="50" spans="17:76" ht="14.25" customHeight="1">
      <c r="Q50" s="52"/>
      <c r="R50" s="8"/>
      <c r="S50" s="175"/>
      <c r="T50" s="175"/>
      <c r="U50" s="147"/>
      <c r="V50" s="52"/>
      <c r="W50" s="52"/>
      <c r="X50" s="52"/>
      <c r="Y50" s="52"/>
      <c r="Z50" s="52"/>
      <c r="AA50" s="52"/>
      <c r="AB50" s="52"/>
      <c r="AC50" s="52"/>
      <c r="AV50" s="183"/>
      <c r="AW50" s="141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K50" s="245"/>
      <c r="BL50" s="229"/>
      <c r="BM50" s="229"/>
      <c r="BN50" s="229"/>
      <c r="BO50" s="229"/>
      <c r="BP50" s="229"/>
      <c r="BQ50" s="229"/>
      <c r="BR50" s="229"/>
      <c r="BS50" s="229"/>
      <c r="BT50" s="229"/>
      <c r="BU50" s="229"/>
      <c r="BV50" s="229"/>
      <c r="BW50" s="229"/>
      <c r="BX50" s="229"/>
    </row>
    <row r="51" spans="17:76" ht="14.25" customHeight="1">
      <c r="Q51" s="52"/>
      <c r="R51" s="8"/>
      <c r="S51" s="175"/>
      <c r="T51" s="175"/>
      <c r="U51" s="147"/>
      <c r="V51" s="52"/>
      <c r="W51" s="52"/>
      <c r="X51" s="52"/>
      <c r="Y51" s="52"/>
      <c r="Z51" s="52"/>
      <c r="AA51" s="52"/>
      <c r="AB51" s="52"/>
      <c r="AC51" s="52"/>
      <c r="AV51" s="183"/>
      <c r="AW51" s="141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K51" s="274"/>
      <c r="BL51" s="229"/>
      <c r="BM51" s="229"/>
      <c r="BN51" s="229"/>
      <c r="BO51" s="229"/>
      <c r="BP51" s="229"/>
      <c r="BQ51" s="229"/>
      <c r="BR51" s="229"/>
      <c r="BS51" s="229"/>
      <c r="BT51" s="229"/>
      <c r="BU51" s="229"/>
      <c r="BV51" s="229"/>
      <c r="BW51" s="229"/>
      <c r="BX51" s="229"/>
    </row>
    <row r="52" spans="17:76" ht="15" customHeight="1">
      <c r="Q52" s="52"/>
      <c r="R52" s="8"/>
      <c r="S52" s="175"/>
      <c r="T52" s="175"/>
      <c r="U52" s="147"/>
      <c r="V52" s="52"/>
      <c r="W52" s="52"/>
      <c r="X52" s="52"/>
      <c r="Y52" s="52"/>
      <c r="Z52" s="52"/>
      <c r="AA52" s="52"/>
      <c r="AB52" s="52"/>
      <c r="AC52" s="52"/>
      <c r="AV52" s="183"/>
      <c r="AW52" s="141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W52" s="272"/>
      <c r="BX52" s="272"/>
    </row>
    <row r="53" spans="17:76" ht="15">
      <c r="Q53" s="52"/>
      <c r="R53" s="8"/>
      <c r="S53" s="175"/>
      <c r="T53" s="175"/>
      <c r="U53" s="147"/>
      <c r="V53" s="52"/>
      <c r="W53" s="52"/>
      <c r="X53" s="52"/>
      <c r="Y53" s="52"/>
      <c r="Z53" s="52"/>
      <c r="AA53" s="52"/>
      <c r="AB53" s="52"/>
      <c r="AC53" s="52"/>
      <c r="AV53" s="183"/>
      <c r="AW53" s="141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W53" s="273"/>
      <c r="BX53" s="273"/>
    </row>
    <row r="54" spans="17:76" ht="15">
      <c r="Q54" s="52"/>
      <c r="R54" s="8"/>
      <c r="S54" s="175"/>
      <c r="T54" s="175"/>
      <c r="U54" s="147"/>
      <c r="V54" s="52"/>
      <c r="W54" s="52"/>
      <c r="X54" s="52"/>
      <c r="Y54" s="52"/>
      <c r="Z54" s="52"/>
      <c r="AA54" s="52"/>
      <c r="AB54" s="52"/>
      <c r="AC54" s="52"/>
      <c r="AV54" s="183"/>
      <c r="AW54" s="141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W54" s="273"/>
      <c r="BX54" s="273"/>
    </row>
    <row r="55" spans="17:76" ht="15">
      <c r="Q55" s="52"/>
      <c r="R55" s="8"/>
      <c r="S55" s="175"/>
      <c r="T55" s="175"/>
      <c r="U55" s="147"/>
      <c r="V55" s="52"/>
      <c r="W55" s="52"/>
      <c r="X55" s="52"/>
      <c r="Y55" s="52"/>
      <c r="Z55" s="52"/>
      <c r="AA55" s="52"/>
      <c r="AB55" s="52"/>
      <c r="AC55" s="52"/>
      <c r="AV55" s="183"/>
      <c r="AW55" s="141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W55" s="273"/>
      <c r="BX55" s="273"/>
    </row>
    <row r="56" spans="17:76" ht="15">
      <c r="Q56" s="52"/>
      <c r="R56" s="8"/>
      <c r="S56" s="175"/>
      <c r="T56" s="175"/>
      <c r="U56" s="147"/>
      <c r="V56" s="52"/>
      <c r="W56" s="52"/>
      <c r="X56" s="52"/>
      <c r="Y56" s="52"/>
      <c r="Z56" s="52"/>
      <c r="AA56" s="52"/>
      <c r="AB56" s="52"/>
      <c r="AC56" s="52"/>
      <c r="AV56" s="183"/>
      <c r="AW56" s="141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W56" s="273"/>
      <c r="BX56" s="273"/>
    </row>
    <row r="57" spans="17:76" ht="15">
      <c r="Q57" s="52"/>
      <c r="R57" s="8"/>
      <c r="S57" s="175"/>
      <c r="T57" s="175"/>
      <c r="U57" s="147"/>
      <c r="V57" s="52"/>
      <c r="W57" s="52"/>
      <c r="X57" s="52"/>
      <c r="Y57" s="52"/>
      <c r="Z57" s="52"/>
      <c r="AA57" s="52"/>
      <c r="AB57" s="52"/>
      <c r="AC57" s="52"/>
      <c r="AV57" s="183"/>
      <c r="AW57" s="141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W57" s="273"/>
      <c r="BX57" s="273"/>
    </row>
    <row r="58" spans="17:76" ht="15">
      <c r="Q58" s="52"/>
      <c r="R58" s="8"/>
      <c r="S58" s="175"/>
      <c r="T58" s="175"/>
      <c r="U58" s="147"/>
      <c r="V58" s="52"/>
      <c r="W58" s="52"/>
      <c r="X58" s="52"/>
      <c r="Y58" s="52"/>
      <c r="Z58" s="52"/>
      <c r="AA58" s="52"/>
      <c r="AB58" s="52"/>
      <c r="AC58" s="52"/>
      <c r="AV58" s="183"/>
      <c r="AW58" s="141"/>
      <c r="AX58" s="52"/>
      <c r="AY58" s="52"/>
      <c r="AZ58" s="52"/>
      <c r="BA58" s="52"/>
      <c r="BB58" s="52"/>
      <c r="BC58" s="52"/>
      <c r="BD58" s="52"/>
      <c r="BE58" s="52"/>
      <c r="BF58" s="52"/>
      <c r="BG58" s="52"/>
    </row>
    <row r="59" spans="17:76" ht="15">
      <c r="Q59" s="52"/>
      <c r="R59" s="8"/>
      <c r="S59" s="175"/>
      <c r="T59" s="175"/>
      <c r="U59" s="147"/>
      <c r="V59" s="52"/>
      <c r="W59" s="52"/>
      <c r="X59" s="52"/>
      <c r="Y59" s="52"/>
      <c r="Z59" s="52"/>
      <c r="AA59" s="52"/>
      <c r="AB59" s="52"/>
      <c r="AC59" s="52"/>
      <c r="AV59" s="183"/>
      <c r="AW59" s="141"/>
      <c r="AX59" s="52"/>
      <c r="AY59" s="52"/>
      <c r="AZ59" s="52"/>
      <c r="BA59" s="52"/>
      <c r="BB59" s="52"/>
      <c r="BC59" s="52"/>
      <c r="BD59" s="52"/>
      <c r="BE59" s="52"/>
      <c r="BF59" s="52"/>
      <c r="BG59" s="52"/>
    </row>
    <row r="60" spans="17:76" ht="15">
      <c r="Q60" s="52"/>
      <c r="R60" s="8"/>
      <c r="S60" s="175"/>
      <c r="T60" s="175"/>
      <c r="U60" s="147"/>
      <c r="V60" s="52"/>
      <c r="W60" s="52"/>
      <c r="X60" s="52"/>
      <c r="Y60" s="52"/>
      <c r="Z60" s="52"/>
      <c r="AA60" s="52"/>
      <c r="AB60" s="52"/>
      <c r="AC60" s="52"/>
      <c r="AV60" s="183"/>
      <c r="AW60" s="141"/>
      <c r="AX60" s="52"/>
      <c r="AY60" s="52"/>
      <c r="AZ60" s="52"/>
      <c r="BA60" s="52"/>
      <c r="BB60" s="52"/>
      <c r="BC60" s="52"/>
      <c r="BD60" s="52"/>
      <c r="BE60" s="52"/>
      <c r="BF60" s="52"/>
      <c r="BG60" s="52"/>
    </row>
    <row r="61" spans="17:76" ht="20.25">
      <c r="Q61" s="52"/>
      <c r="R61" s="8"/>
      <c r="S61" s="175"/>
      <c r="T61" s="175"/>
      <c r="U61" s="147"/>
      <c r="V61" s="52"/>
      <c r="W61" s="52"/>
      <c r="X61" s="174"/>
      <c r="Y61" s="52"/>
      <c r="Z61" s="52"/>
      <c r="AA61" s="52"/>
      <c r="AB61" s="52"/>
      <c r="AC61" s="52"/>
      <c r="AV61" s="183"/>
      <c r="AW61" s="141"/>
      <c r="AX61" s="52"/>
      <c r="AY61" s="52"/>
      <c r="AZ61" s="52"/>
      <c r="BA61" s="174"/>
      <c r="BB61" s="52"/>
      <c r="BC61" s="52"/>
      <c r="BD61" s="52"/>
      <c r="BE61" s="52"/>
      <c r="BF61" s="52"/>
      <c r="BG61" s="52"/>
    </row>
    <row r="62" spans="17:76" ht="15.75">
      <c r="Q62" s="52"/>
      <c r="R62" s="8"/>
      <c r="S62" s="175"/>
      <c r="T62" s="175"/>
      <c r="U62" s="147"/>
      <c r="V62" s="52"/>
      <c r="W62" s="52"/>
      <c r="X62" s="176"/>
      <c r="Y62" s="177"/>
      <c r="Z62" s="52"/>
      <c r="AA62" s="52"/>
      <c r="AB62" s="52"/>
      <c r="AC62" s="52"/>
      <c r="AV62" s="183"/>
      <c r="AW62" s="141"/>
      <c r="AX62" s="52"/>
      <c r="AY62" s="52"/>
      <c r="AZ62" s="52"/>
      <c r="BA62" s="176"/>
      <c r="BB62" s="177"/>
      <c r="BC62" s="52"/>
      <c r="BD62" s="52"/>
      <c r="BE62" s="52"/>
      <c r="BF62" s="52"/>
      <c r="BG62" s="52"/>
    </row>
    <row r="63" spans="17:76" ht="15.75">
      <c r="Q63" s="52"/>
      <c r="R63" s="42"/>
      <c r="S63" s="147"/>
      <c r="T63" s="147"/>
      <c r="U63" s="147"/>
      <c r="V63" s="52"/>
      <c r="W63" s="52"/>
      <c r="X63" s="176"/>
      <c r="Y63" s="178"/>
      <c r="Z63" s="52"/>
      <c r="AA63" s="52"/>
      <c r="AB63" s="52"/>
      <c r="AC63" s="52"/>
      <c r="AV63" s="183"/>
      <c r="AW63" s="141"/>
      <c r="AX63" s="52"/>
      <c r="AY63" s="52"/>
      <c r="AZ63" s="52"/>
      <c r="BA63" s="176"/>
      <c r="BB63" s="184"/>
      <c r="BC63" s="52"/>
      <c r="BD63" s="52"/>
      <c r="BE63" s="52"/>
      <c r="BF63" s="52"/>
      <c r="BG63" s="52"/>
    </row>
    <row r="64" spans="17:76" ht="15.75">
      <c r="Q64" s="52"/>
      <c r="R64" s="52"/>
      <c r="S64" s="52"/>
      <c r="T64" s="52"/>
      <c r="U64" s="52"/>
      <c r="V64" s="52"/>
      <c r="W64" s="52"/>
      <c r="X64" s="176"/>
      <c r="Y64" s="178"/>
      <c r="Z64" s="52"/>
      <c r="AA64" s="52"/>
      <c r="AB64" s="52"/>
      <c r="AC64" s="52"/>
      <c r="AV64" s="181"/>
      <c r="AW64" s="185"/>
      <c r="AX64" s="52"/>
      <c r="AY64" s="52"/>
      <c r="AZ64" s="52"/>
      <c r="BA64" s="176"/>
      <c r="BB64" s="184"/>
      <c r="BC64" s="52"/>
      <c r="BD64" s="52"/>
      <c r="BE64" s="52"/>
      <c r="BF64" s="52"/>
      <c r="BG64" s="52"/>
    </row>
    <row r="65" spans="17:59" ht="15.75">
      <c r="Q65" s="52"/>
      <c r="R65" s="52"/>
      <c r="S65" s="52"/>
      <c r="T65" s="52"/>
      <c r="U65" s="52"/>
      <c r="V65" s="52"/>
      <c r="W65" s="52"/>
      <c r="X65" s="176"/>
      <c r="Y65" s="178"/>
      <c r="Z65" s="52"/>
      <c r="AA65" s="52"/>
      <c r="AB65" s="52"/>
      <c r="AC65" s="52"/>
      <c r="AV65" s="52"/>
      <c r="AW65" s="52"/>
      <c r="AX65" s="52"/>
      <c r="AY65" s="52"/>
      <c r="AZ65" s="52"/>
      <c r="BA65" s="176"/>
      <c r="BB65" s="184"/>
      <c r="BC65" s="52"/>
      <c r="BD65" s="52"/>
      <c r="BE65" s="52"/>
      <c r="BF65" s="52"/>
      <c r="BG65" s="52"/>
    </row>
    <row r="66" spans="17:59" ht="15.75">
      <c r="Q66" s="52"/>
      <c r="R66" s="52"/>
      <c r="S66" s="52"/>
      <c r="T66" s="52"/>
      <c r="U66" s="52"/>
      <c r="V66" s="52"/>
      <c r="W66" s="52"/>
      <c r="X66" s="176"/>
      <c r="Y66" s="178"/>
      <c r="Z66" s="52"/>
      <c r="AA66" s="52"/>
      <c r="AB66" s="52"/>
      <c r="AC66" s="52"/>
      <c r="AV66" s="52"/>
      <c r="AW66" s="52"/>
      <c r="AX66" s="52"/>
      <c r="AY66" s="52"/>
      <c r="AZ66" s="52"/>
      <c r="BA66" s="176"/>
      <c r="BB66" s="184"/>
      <c r="BC66" s="52"/>
      <c r="BD66" s="52"/>
      <c r="BE66" s="52"/>
      <c r="BF66" s="52"/>
      <c r="BG66" s="52"/>
    </row>
    <row r="67" spans="17:59" ht="15.75">
      <c r="Q67" s="52"/>
      <c r="R67" s="52"/>
      <c r="S67" s="52"/>
      <c r="T67" s="52"/>
      <c r="U67" s="52"/>
      <c r="V67" s="52"/>
      <c r="W67" s="52"/>
      <c r="X67" s="176"/>
      <c r="Y67" s="178"/>
      <c r="Z67" s="52"/>
      <c r="AA67" s="52"/>
      <c r="AB67" s="52"/>
      <c r="AC67" s="52"/>
      <c r="AV67" s="52"/>
      <c r="AW67" s="52"/>
      <c r="AX67" s="52"/>
      <c r="AY67" s="52"/>
      <c r="AZ67" s="52"/>
      <c r="BA67" s="176"/>
      <c r="BB67" s="184"/>
      <c r="BC67" s="52"/>
      <c r="BD67" s="52"/>
      <c r="BE67" s="52"/>
      <c r="BF67" s="52"/>
      <c r="BG67" s="52"/>
    </row>
    <row r="68" spans="17:59" ht="15.75">
      <c r="Q68" s="52"/>
      <c r="R68" s="52"/>
      <c r="S68" s="52"/>
      <c r="T68" s="52"/>
      <c r="U68" s="52"/>
      <c r="V68" s="52"/>
      <c r="W68" s="52"/>
      <c r="X68" s="176"/>
      <c r="Y68" s="178"/>
      <c r="Z68" s="52"/>
      <c r="AA68" s="52"/>
      <c r="AB68" s="52"/>
      <c r="AC68" s="52"/>
      <c r="AV68" s="52"/>
      <c r="AW68" s="52"/>
      <c r="AX68" s="52"/>
      <c r="AY68" s="52"/>
      <c r="AZ68" s="52"/>
      <c r="BA68" s="176"/>
      <c r="BB68" s="184"/>
      <c r="BC68" s="52"/>
      <c r="BD68" s="52"/>
      <c r="BE68" s="52"/>
      <c r="BF68" s="52"/>
      <c r="BG68" s="52"/>
    </row>
    <row r="69" spans="17:59" ht="15.75">
      <c r="Q69" s="52"/>
      <c r="R69" s="52"/>
      <c r="S69" s="52"/>
      <c r="T69" s="52"/>
      <c r="U69" s="52"/>
      <c r="V69" s="52"/>
      <c r="W69" s="52"/>
      <c r="X69" s="176"/>
      <c r="Y69" s="178"/>
      <c r="Z69" s="52"/>
      <c r="AA69" s="52"/>
      <c r="AB69" s="52"/>
      <c r="AC69" s="52"/>
      <c r="AV69" s="52"/>
      <c r="AW69" s="52"/>
      <c r="AX69" s="52"/>
      <c r="AY69" s="52"/>
      <c r="AZ69" s="52"/>
      <c r="BA69" s="176"/>
      <c r="BB69" s="184"/>
      <c r="BC69" s="52"/>
      <c r="BD69" s="52"/>
      <c r="BE69" s="52"/>
      <c r="BF69" s="52"/>
      <c r="BG69" s="52"/>
    </row>
    <row r="70" spans="17:59" ht="15.75">
      <c r="Q70" s="52"/>
      <c r="R70" s="52"/>
      <c r="S70" s="52"/>
      <c r="T70" s="52"/>
      <c r="U70" s="52"/>
      <c r="V70" s="52"/>
      <c r="W70" s="52"/>
      <c r="X70" s="176"/>
      <c r="Y70" s="178"/>
      <c r="Z70" s="52"/>
      <c r="AA70" s="52"/>
      <c r="AB70" s="52"/>
      <c r="AC70" s="52"/>
      <c r="AV70" s="52"/>
      <c r="AW70" s="52"/>
      <c r="AX70" s="52"/>
      <c r="AY70" s="52"/>
      <c r="AZ70" s="52"/>
      <c r="BA70" s="176"/>
      <c r="BB70" s="184"/>
      <c r="BC70" s="52"/>
      <c r="BD70" s="52"/>
      <c r="BE70" s="52"/>
      <c r="BF70" s="52"/>
      <c r="BG70" s="52"/>
    </row>
    <row r="71" spans="17:59" ht="15.75">
      <c r="Q71" s="52"/>
      <c r="R71" s="52"/>
      <c r="S71" s="52"/>
      <c r="T71" s="52"/>
      <c r="U71" s="52"/>
      <c r="V71" s="52"/>
      <c r="W71" s="52"/>
      <c r="X71" s="176"/>
      <c r="Y71" s="178"/>
      <c r="Z71" s="52"/>
      <c r="AA71" s="52"/>
      <c r="AB71" s="52"/>
      <c r="AC71" s="52"/>
      <c r="AV71" s="52"/>
      <c r="AW71" s="52"/>
      <c r="AX71" s="52"/>
      <c r="AY71" s="52"/>
      <c r="AZ71" s="52"/>
      <c r="BA71" s="176"/>
      <c r="BB71" s="184"/>
      <c r="BC71" s="52"/>
      <c r="BD71" s="52"/>
      <c r="BE71" s="52"/>
      <c r="BF71" s="52"/>
      <c r="BG71" s="52"/>
    </row>
    <row r="72" spans="17:59" ht="15.75">
      <c r="Q72" s="52"/>
      <c r="R72" s="52"/>
      <c r="S72" s="52"/>
      <c r="T72" s="52"/>
      <c r="U72" s="52"/>
      <c r="V72" s="52"/>
      <c r="W72" s="52"/>
      <c r="X72" s="176"/>
      <c r="Y72" s="178"/>
      <c r="Z72" s="52"/>
      <c r="AA72" s="52"/>
      <c r="AB72" s="52"/>
      <c r="AC72" s="52"/>
      <c r="AV72" s="52"/>
      <c r="AW72" s="52"/>
      <c r="AX72" s="52"/>
      <c r="AY72" s="52"/>
      <c r="AZ72" s="52"/>
      <c r="BA72" s="176"/>
      <c r="BB72" s="184"/>
      <c r="BC72" s="52"/>
      <c r="BD72" s="52"/>
      <c r="BE72" s="52"/>
      <c r="BF72" s="52"/>
      <c r="BG72" s="52"/>
    </row>
    <row r="73" spans="17:59" ht="15.75">
      <c r="Q73" s="52"/>
      <c r="R73" s="52"/>
      <c r="S73" s="52"/>
      <c r="T73" s="52"/>
      <c r="U73" s="52"/>
      <c r="V73" s="52"/>
      <c r="W73" s="52"/>
      <c r="X73" s="176"/>
      <c r="Y73" s="178"/>
      <c r="Z73" s="52"/>
      <c r="AA73" s="52"/>
      <c r="AB73" s="52"/>
      <c r="AC73" s="52"/>
      <c r="AV73" s="52"/>
      <c r="AW73" s="52"/>
      <c r="AX73" s="52"/>
      <c r="AY73" s="52"/>
      <c r="AZ73" s="52"/>
      <c r="BA73" s="176"/>
      <c r="BB73" s="184"/>
      <c r="BC73" s="52"/>
      <c r="BD73" s="52"/>
      <c r="BE73" s="52"/>
      <c r="BF73" s="52"/>
      <c r="BG73" s="52"/>
    </row>
    <row r="74" spans="17:59" ht="15.75">
      <c r="Q74" s="52"/>
      <c r="R74" s="52"/>
      <c r="S74" s="52"/>
      <c r="T74" s="52"/>
      <c r="U74" s="52"/>
      <c r="V74" s="52"/>
      <c r="W74" s="52"/>
      <c r="X74" s="176"/>
      <c r="Y74" s="178"/>
      <c r="Z74" s="52"/>
      <c r="AA74" s="52"/>
      <c r="AB74" s="52"/>
      <c r="AC74" s="52"/>
      <c r="AV74" s="52"/>
      <c r="AW74" s="52"/>
      <c r="AX74" s="52"/>
      <c r="AY74" s="52"/>
      <c r="AZ74" s="52"/>
      <c r="BA74" s="176"/>
      <c r="BB74" s="184"/>
      <c r="BC74" s="52"/>
      <c r="BD74" s="52"/>
      <c r="BE74" s="52"/>
      <c r="BF74" s="52"/>
      <c r="BG74" s="52"/>
    </row>
    <row r="75" spans="17:59" ht="15.75">
      <c r="Q75" s="52"/>
      <c r="R75" s="52"/>
      <c r="S75" s="52"/>
      <c r="T75" s="52"/>
      <c r="U75" s="52"/>
      <c r="V75" s="52"/>
      <c r="W75" s="52"/>
      <c r="X75" s="179"/>
      <c r="Y75" s="180"/>
      <c r="Z75" s="52"/>
      <c r="AA75" s="52"/>
      <c r="AB75" s="52"/>
      <c r="AC75" s="52"/>
      <c r="AV75" s="52"/>
      <c r="AW75" s="52"/>
      <c r="AX75" s="52"/>
      <c r="AY75" s="52"/>
      <c r="AZ75" s="52"/>
      <c r="BA75" s="179"/>
      <c r="BB75" s="180"/>
      <c r="BC75" s="52"/>
      <c r="BD75" s="52"/>
      <c r="BE75" s="52"/>
      <c r="BF75" s="52"/>
      <c r="BG75" s="52"/>
    </row>
    <row r="76" spans="17:59"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</row>
    <row r="77" spans="17:59"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</row>
    <row r="78" spans="17:59"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</row>
    <row r="79" spans="17:59"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</row>
    <row r="80" spans="17:59"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</row>
    <row r="81" spans="17:59"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</row>
    <row r="82" spans="17:59"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</row>
    <row r="83" spans="17:59"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</row>
    <row r="84" spans="17:59"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</row>
    <row r="85" spans="17:59"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</row>
    <row r="86" spans="17:59"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</row>
    <row r="87" spans="17:59"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</row>
    <row r="88" spans="17:59"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</row>
    <row r="89" spans="17:59"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</row>
    <row r="90" spans="17:59"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</row>
    <row r="91" spans="17:59"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</row>
    <row r="92" spans="17:59" ht="20.25">
      <c r="AV92" s="52"/>
      <c r="AW92" s="52"/>
      <c r="AX92" s="186"/>
      <c r="AY92" s="52"/>
      <c r="AZ92" s="52"/>
      <c r="BA92" s="52"/>
      <c r="BB92" s="52"/>
      <c r="BC92" s="52"/>
      <c r="BD92" s="52"/>
      <c r="BE92" s="52"/>
      <c r="BF92" s="52"/>
      <c r="BG92" s="52"/>
    </row>
    <row r="93" spans="17:59"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</row>
    <row r="94" spans="17:59">
      <c r="AV94" s="181"/>
      <c r="AW94" s="182"/>
      <c r="AX94" s="182"/>
      <c r="AY94" s="182"/>
      <c r="AZ94" s="182"/>
      <c r="BA94" s="187"/>
      <c r="BB94" s="270"/>
      <c r="BC94" s="270"/>
      <c r="BD94" s="52"/>
      <c r="BE94" s="52"/>
      <c r="BF94" s="52"/>
      <c r="BG94" s="52"/>
    </row>
    <row r="95" spans="17:59" ht="15">
      <c r="AV95" s="183"/>
      <c r="AW95" s="188"/>
      <c r="AX95" s="189"/>
      <c r="AY95" s="190"/>
      <c r="AZ95" s="191"/>
      <c r="BA95" s="192"/>
      <c r="BB95" s="228"/>
      <c r="BC95" s="228"/>
      <c r="BD95" s="52"/>
      <c r="BE95" s="52"/>
      <c r="BF95" s="52"/>
      <c r="BG95" s="52"/>
    </row>
    <row r="96" spans="17:59" ht="15">
      <c r="AV96" s="183"/>
      <c r="AW96" s="188"/>
      <c r="AX96" s="189"/>
      <c r="AY96" s="190"/>
      <c r="AZ96" s="191"/>
      <c r="BA96" s="192"/>
      <c r="BB96" s="228"/>
      <c r="BC96" s="228"/>
      <c r="BD96" s="52"/>
      <c r="BE96" s="52"/>
      <c r="BF96" s="52"/>
      <c r="BG96" s="52"/>
    </row>
    <row r="97" spans="48:59" ht="15">
      <c r="AV97" s="193"/>
      <c r="AW97" s="194"/>
      <c r="AX97" s="195"/>
      <c r="AY97" s="196"/>
      <c r="AZ97" s="196"/>
      <c r="BA97" s="197"/>
      <c r="BB97" s="259"/>
      <c r="BC97" s="260"/>
      <c r="BD97" s="52"/>
      <c r="BE97" s="52"/>
      <c r="BF97" s="52"/>
      <c r="BG97" s="52"/>
    </row>
    <row r="98" spans="48:59" ht="15">
      <c r="AV98" s="183"/>
      <c r="AW98" s="188"/>
      <c r="AX98" s="189"/>
      <c r="AY98" s="190"/>
      <c r="AZ98" s="191"/>
      <c r="BA98" s="198"/>
      <c r="BB98" s="228"/>
      <c r="BC98" s="228"/>
      <c r="BD98" s="52"/>
      <c r="BE98" s="52"/>
      <c r="BF98" s="52"/>
      <c r="BG98" s="52"/>
    </row>
    <row r="99" spans="48:59" ht="15">
      <c r="AV99" s="183"/>
      <c r="AW99" s="188"/>
      <c r="AX99" s="199"/>
      <c r="AY99" s="200"/>
      <c r="AZ99" s="201"/>
      <c r="BA99" s="198"/>
      <c r="BB99" s="228"/>
      <c r="BC99" s="228"/>
      <c r="BD99" s="52"/>
      <c r="BE99" s="52"/>
      <c r="BF99" s="52"/>
      <c r="BG99" s="52"/>
    </row>
    <row r="100" spans="48:59" ht="15">
      <c r="AV100" s="193"/>
      <c r="AW100" s="194"/>
      <c r="AX100" s="195"/>
      <c r="AY100" s="196"/>
      <c r="AZ100" s="196"/>
      <c r="BA100" s="197"/>
      <c r="BB100" s="259"/>
      <c r="BC100" s="271"/>
      <c r="BD100" s="52"/>
      <c r="BE100" s="52"/>
      <c r="BF100" s="52"/>
      <c r="BG100" s="52"/>
    </row>
    <row r="101" spans="48:59" ht="15">
      <c r="AV101" s="183"/>
      <c r="AW101" s="188"/>
      <c r="AX101" s="199"/>
      <c r="AY101" s="200"/>
      <c r="AZ101" s="201"/>
      <c r="BA101" s="198"/>
      <c r="BB101" s="228"/>
      <c r="BC101" s="228"/>
      <c r="BD101" s="52"/>
      <c r="BE101" s="52"/>
      <c r="BF101" s="52"/>
      <c r="BG101" s="52"/>
    </row>
    <row r="102" spans="48:59" ht="15">
      <c r="AV102" s="183"/>
      <c r="AW102" s="188"/>
      <c r="AX102" s="199"/>
      <c r="AY102" s="198"/>
      <c r="AZ102" s="198"/>
      <c r="BA102" s="198"/>
      <c r="BB102" s="228"/>
      <c r="BC102" s="228"/>
      <c r="BD102" s="52"/>
      <c r="BE102" s="52"/>
      <c r="BF102" s="52"/>
      <c r="BG102" s="52"/>
    </row>
    <row r="103" spans="48:59" ht="15">
      <c r="AV103" s="183"/>
      <c r="AW103" s="188"/>
      <c r="AX103" s="199"/>
      <c r="AY103" s="198"/>
      <c r="AZ103" s="198"/>
      <c r="BA103" s="198"/>
      <c r="BB103" s="228"/>
      <c r="BC103" s="228"/>
      <c r="BD103" s="52"/>
      <c r="BE103" s="52"/>
      <c r="BF103" s="52"/>
      <c r="BG103" s="52"/>
    </row>
    <row r="104" spans="48:59" ht="15">
      <c r="AV104" s="183"/>
      <c r="AW104" s="188"/>
      <c r="AX104" s="199"/>
      <c r="AY104" s="198"/>
      <c r="AZ104" s="198"/>
      <c r="BA104" s="198"/>
      <c r="BB104" s="228"/>
      <c r="BC104" s="228"/>
      <c r="BD104" s="52"/>
      <c r="BE104" s="52"/>
      <c r="BF104" s="52"/>
      <c r="BG104" s="52"/>
    </row>
    <row r="105" spans="48:59" ht="15">
      <c r="AV105" s="183"/>
      <c r="AW105" s="188"/>
      <c r="AX105" s="199"/>
      <c r="AY105" s="198"/>
      <c r="AZ105" s="198"/>
      <c r="BA105" s="198"/>
      <c r="BB105" s="228"/>
      <c r="BC105" s="228"/>
      <c r="BD105" s="52"/>
      <c r="BE105" s="52"/>
      <c r="BF105" s="52"/>
      <c r="BG105" s="52"/>
    </row>
    <row r="106" spans="48:59" ht="15">
      <c r="AV106" s="183"/>
      <c r="AW106" s="188"/>
      <c r="AX106" s="199"/>
      <c r="AY106" s="198"/>
      <c r="AZ106" s="198"/>
      <c r="BA106" s="198"/>
      <c r="BB106" s="228"/>
      <c r="BC106" s="228"/>
      <c r="BD106" s="52"/>
      <c r="BE106" s="52"/>
      <c r="BF106" s="52"/>
      <c r="BG106" s="52"/>
    </row>
    <row r="107" spans="48:59" ht="15">
      <c r="AV107" s="183"/>
      <c r="AW107" s="188"/>
      <c r="AX107" s="199"/>
      <c r="AY107" s="198"/>
      <c r="AZ107" s="198"/>
      <c r="BA107" s="198"/>
      <c r="BB107" s="228"/>
      <c r="BC107" s="228"/>
      <c r="BD107" s="52"/>
      <c r="BE107" s="52"/>
      <c r="BF107" s="52"/>
      <c r="BG107" s="52"/>
    </row>
    <row r="108" spans="48:59" ht="15">
      <c r="AV108" s="183"/>
      <c r="AW108" s="188"/>
      <c r="AX108" s="199"/>
      <c r="AY108" s="198"/>
      <c r="AZ108" s="198"/>
      <c r="BA108" s="198"/>
      <c r="BB108" s="228"/>
      <c r="BC108" s="228"/>
      <c r="BD108" s="52"/>
      <c r="BE108" s="52"/>
      <c r="BF108" s="52"/>
      <c r="BG108" s="52"/>
    </row>
    <row r="109" spans="48:59" ht="15">
      <c r="AV109" s="183"/>
      <c r="AW109" s="188"/>
      <c r="AX109" s="199"/>
      <c r="AY109" s="198"/>
      <c r="AZ109" s="198"/>
      <c r="BA109" s="198"/>
      <c r="BB109" s="228"/>
      <c r="BC109" s="228"/>
      <c r="BD109" s="52"/>
      <c r="BE109" s="52"/>
      <c r="BF109" s="52"/>
      <c r="BG109" s="52"/>
    </row>
    <row r="110" spans="48:59" ht="15">
      <c r="AV110" s="183"/>
      <c r="AW110" s="188"/>
      <c r="AX110" s="199"/>
      <c r="AY110" s="198"/>
      <c r="AZ110" s="198"/>
      <c r="BA110" s="198"/>
      <c r="BB110" s="228"/>
      <c r="BC110" s="228"/>
      <c r="BD110" s="52"/>
      <c r="BE110" s="52"/>
      <c r="BF110" s="52"/>
      <c r="BG110" s="52"/>
    </row>
    <row r="111" spans="48:59" ht="15">
      <c r="AV111" s="183"/>
      <c r="AW111" s="188"/>
      <c r="AX111" s="199"/>
      <c r="AY111" s="200"/>
      <c r="AZ111" s="201"/>
      <c r="BA111" s="198"/>
      <c r="BB111" s="228"/>
      <c r="BC111" s="228"/>
      <c r="BD111" s="52"/>
      <c r="BE111" s="52"/>
      <c r="BF111" s="52"/>
      <c r="BG111" s="52"/>
    </row>
    <row r="112" spans="48:59" ht="27" customHeight="1">
      <c r="AV112" s="183"/>
      <c r="AW112" s="188"/>
      <c r="AX112" s="199"/>
      <c r="AY112" s="200"/>
      <c r="AZ112" s="201"/>
      <c r="BA112" s="198"/>
      <c r="BB112" s="256"/>
      <c r="BC112" s="256"/>
      <c r="BD112" s="52"/>
      <c r="BE112" s="52"/>
      <c r="BF112" s="52"/>
      <c r="BG112" s="52"/>
    </row>
    <row r="113" spans="48:59" ht="15">
      <c r="AV113" s="183"/>
      <c r="AW113" s="188"/>
      <c r="AX113" s="199"/>
      <c r="AY113" s="200"/>
      <c r="AZ113" s="201"/>
      <c r="BA113" s="198"/>
      <c r="BB113" s="228"/>
      <c r="BC113" s="228"/>
      <c r="BD113" s="52"/>
      <c r="BE113" s="52"/>
      <c r="BF113" s="52"/>
      <c r="BG113" s="52"/>
    </row>
    <row r="114" spans="48:59"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</row>
    <row r="115" spans="48:59"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</row>
    <row r="116" spans="48:59"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</row>
    <row r="117" spans="48:59"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</row>
    <row r="118" spans="48:59"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</row>
    <row r="119" spans="48:59"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</row>
    <row r="120" spans="48:59"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</row>
    <row r="121" spans="48:59"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</row>
    <row r="122" spans="48:59"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</row>
    <row r="123" spans="48:59"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</row>
    <row r="124" spans="48:59"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</row>
    <row r="125" spans="48:59"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</row>
    <row r="126" spans="48:59"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</row>
    <row r="127" spans="48:59"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</row>
    <row r="128" spans="48:59"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</row>
    <row r="129" spans="48:59"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</row>
    <row r="130" spans="48:59"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</row>
    <row r="131" spans="48:59"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</row>
    <row r="132" spans="48:59"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</row>
    <row r="133" spans="48:59"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</row>
    <row r="134" spans="48:59"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</row>
    <row r="135" spans="48:59"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</row>
    <row r="136" spans="48:59"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</row>
    <row r="137" spans="48:59"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</row>
    <row r="138" spans="48:59"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</row>
    <row r="139" spans="48:59"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</row>
    <row r="140" spans="48:59"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</row>
    <row r="141" spans="48:59"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</row>
    <row r="142" spans="48:59"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</row>
    <row r="143" spans="48:59"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</row>
    <row r="144" spans="48:59"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</row>
    <row r="145" spans="48:59"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</row>
    <row r="146" spans="48:59"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</row>
    <row r="147" spans="48:59"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</row>
    <row r="148" spans="48:59"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</row>
    <row r="149" spans="48:59"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</row>
    <row r="150" spans="48:59"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</row>
    <row r="151" spans="48:59"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</row>
    <row r="152" spans="48:59"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</row>
    <row r="153" spans="48:59"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</row>
    <row r="154" spans="48:59"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</row>
    <row r="155" spans="48:59"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</row>
    <row r="156" spans="48:59"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</row>
    <row r="157" spans="48:59"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</row>
    <row r="158" spans="48:59"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</row>
    <row r="159" spans="48:59"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</row>
    <row r="160" spans="48:59"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</row>
    <row r="161" spans="48:59"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</row>
    <row r="162" spans="48:59"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</row>
    <row r="163" spans="48:59"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</row>
    <row r="164" spans="48:59"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</row>
    <row r="165" spans="48:59"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</row>
    <row r="166" spans="48:59"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</row>
    <row r="167" spans="48:59"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</row>
    <row r="168" spans="48:59"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</row>
    <row r="169" spans="48:59"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</row>
    <row r="170" spans="48:59"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</row>
    <row r="171" spans="48:59"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</row>
    <row r="172" spans="48:59"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</row>
    <row r="173" spans="48:59"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</row>
    <row r="174" spans="48:59"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</row>
    <row r="175" spans="48:59"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</row>
    <row r="176" spans="48:59"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</row>
    <row r="177" spans="48:59"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</row>
    <row r="178" spans="48:59"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</row>
    <row r="179" spans="48:59"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</row>
    <row r="180" spans="48:59"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</row>
    <row r="181" spans="48:59"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</row>
    <row r="182" spans="48:59"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</row>
    <row r="183" spans="48:59"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</row>
    <row r="184" spans="48:59"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</row>
    <row r="185" spans="48:59"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</row>
    <row r="186" spans="48:59"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</row>
    <row r="187" spans="48:59"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</row>
    <row r="188" spans="48:59"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</row>
    <row r="189" spans="48:59"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</row>
    <row r="190" spans="48:59"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</row>
    <row r="191" spans="48:59"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</row>
  </sheetData>
  <mergeCells count="127">
    <mergeCell ref="BM9:BM10"/>
    <mergeCell ref="BN9:BN10"/>
    <mergeCell ref="BO9:BO10"/>
    <mergeCell ref="BP9:BP10"/>
    <mergeCell ref="C4:P4"/>
    <mergeCell ref="S4:AD4"/>
    <mergeCell ref="AH4:AS4"/>
    <mergeCell ref="AW4:BH4"/>
    <mergeCell ref="BM4:BX4"/>
    <mergeCell ref="BS11:BS14"/>
    <mergeCell ref="BT11:BT14"/>
    <mergeCell ref="BU11:BU14"/>
    <mergeCell ref="BV11:BV14"/>
    <mergeCell ref="BW11:BW14"/>
    <mergeCell ref="BX11:BX14"/>
    <mergeCell ref="BW9:BW10"/>
    <mergeCell ref="BX9:BX10"/>
    <mergeCell ref="BK11:BK14"/>
    <mergeCell ref="BL11:BL14"/>
    <mergeCell ref="BM11:BM14"/>
    <mergeCell ref="BN11:BN14"/>
    <mergeCell ref="BO11:BO14"/>
    <mergeCell ref="BP11:BP14"/>
    <mergeCell ref="BQ11:BQ14"/>
    <mergeCell ref="BR11:BR14"/>
    <mergeCell ref="BQ9:BQ10"/>
    <mergeCell ref="BR9:BR10"/>
    <mergeCell ref="BS9:BS10"/>
    <mergeCell ref="BT9:BT10"/>
    <mergeCell ref="BU9:BU10"/>
    <mergeCell ref="BV9:BV10"/>
    <mergeCell ref="BK9:BK10"/>
    <mergeCell ref="BL9:BL10"/>
    <mergeCell ref="BU15:BU19"/>
    <mergeCell ref="BV15:BV19"/>
    <mergeCell ref="BK15:BK19"/>
    <mergeCell ref="BL15:BL19"/>
    <mergeCell ref="BM15:BM19"/>
    <mergeCell ref="BN15:BN19"/>
    <mergeCell ref="BO15:BO19"/>
    <mergeCell ref="BP15:BP19"/>
    <mergeCell ref="BQ15:BQ19"/>
    <mergeCell ref="BR15:BR19"/>
    <mergeCell ref="BS15:BS19"/>
    <mergeCell ref="BT15:BT19"/>
    <mergeCell ref="BU20:BU23"/>
    <mergeCell ref="BV20:BV23"/>
    <mergeCell ref="BW20:BW23"/>
    <mergeCell ref="BU24:BU34"/>
    <mergeCell ref="BV24:BV34"/>
    <mergeCell ref="BW24:BW34"/>
    <mergeCell ref="BQ20:BQ23"/>
    <mergeCell ref="BR20:BR23"/>
    <mergeCell ref="BK20:BK23"/>
    <mergeCell ref="BL20:BL23"/>
    <mergeCell ref="BM20:BM23"/>
    <mergeCell ref="BN20:BN23"/>
    <mergeCell ref="BO20:BO23"/>
    <mergeCell ref="BP20:BP23"/>
    <mergeCell ref="BS20:BS23"/>
    <mergeCell ref="BT20:BT23"/>
    <mergeCell ref="BU42:BU46"/>
    <mergeCell ref="BK42:BK46"/>
    <mergeCell ref="BL42:BL46"/>
    <mergeCell ref="BM42:BM46"/>
    <mergeCell ref="BN42:BN46"/>
    <mergeCell ref="BO42:BO46"/>
    <mergeCell ref="BP42:BP46"/>
    <mergeCell ref="BQ42:BQ46"/>
    <mergeCell ref="BR42:BR46"/>
    <mergeCell ref="BN47:BN51"/>
    <mergeCell ref="BO47:BO51"/>
    <mergeCell ref="BP47:BP51"/>
    <mergeCell ref="BS42:BS46"/>
    <mergeCell ref="BT42:BT46"/>
    <mergeCell ref="BK24:BK41"/>
    <mergeCell ref="BN24:BN34"/>
    <mergeCell ref="BO24:BO34"/>
    <mergeCell ref="BP24:BP34"/>
    <mergeCell ref="BY15:BY16"/>
    <mergeCell ref="BY25:BY26"/>
    <mergeCell ref="BX24:BX34"/>
    <mergeCell ref="BW47:BW51"/>
    <mergeCell ref="BX47:BX51"/>
    <mergeCell ref="BL24:BL34"/>
    <mergeCell ref="BM24:BM34"/>
    <mergeCell ref="BQ47:BQ51"/>
    <mergeCell ref="BR47:BR51"/>
    <mergeCell ref="BS47:BS51"/>
    <mergeCell ref="BT47:BT51"/>
    <mergeCell ref="BU47:BU51"/>
    <mergeCell ref="BV47:BV51"/>
    <mergeCell ref="BV42:BV46"/>
    <mergeCell ref="BW42:BW46"/>
    <mergeCell ref="BX42:BX46"/>
    <mergeCell ref="BQ24:BQ34"/>
    <mergeCell ref="BR24:BR34"/>
    <mergeCell ref="BS24:BS34"/>
    <mergeCell ref="BT24:BT34"/>
    <mergeCell ref="BX20:BX23"/>
    <mergeCell ref="BW15:BW19"/>
    <mergeCell ref="BX15:BX19"/>
    <mergeCell ref="BL47:BL51"/>
    <mergeCell ref="BY28:BY34"/>
    <mergeCell ref="BB112:BC112"/>
    <mergeCell ref="BB113:BC113"/>
    <mergeCell ref="BB103:BC103"/>
    <mergeCell ref="BB104:BC104"/>
    <mergeCell ref="BB105:BC105"/>
    <mergeCell ref="BB106:BC106"/>
    <mergeCell ref="BB107:BC107"/>
    <mergeCell ref="BB108:BC108"/>
    <mergeCell ref="BB109:BC109"/>
    <mergeCell ref="BB110:BC110"/>
    <mergeCell ref="BB111:BC111"/>
    <mergeCell ref="BB97:BC97"/>
    <mergeCell ref="BB95:BC95"/>
    <mergeCell ref="BB94:BC94"/>
    <mergeCell ref="BB96:BC96"/>
    <mergeCell ref="BB98:BC98"/>
    <mergeCell ref="BB99:BC99"/>
    <mergeCell ref="BB100:BC100"/>
    <mergeCell ref="BB101:BC101"/>
    <mergeCell ref="BB102:BC102"/>
    <mergeCell ref="BW52:BX57"/>
    <mergeCell ref="BK47:BK51"/>
    <mergeCell ref="BM47:BM51"/>
  </mergeCells>
  <pageMargins left="0.70866141732283472" right="0.70866141732283472" top="0.74803149606299213" bottom="0.74803149606299213" header="0.31496062992125984" footer="0.31496062992125984"/>
  <pageSetup paperSize="9" scale="61" orientation="landscape" r:id="rId1"/>
  <colBreaks count="4" manualBreakCount="4">
    <brk id="16" max="50" man="1"/>
    <brk id="31" max="50" man="1"/>
    <brk id="46" max="50" man="1"/>
    <brk id="61" max="5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BY51"/>
  <sheetViews>
    <sheetView view="pageBreakPreview" topLeftCell="AW1" zoomScale="60" workbookViewId="0">
      <selection activeCell="BO9" sqref="BO9:BO18"/>
    </sheetView>
  </sheetViews>
  <sheetFormatPr baseColWidth="10" defaultRowHeight="14.25"/>
  <cols>
    <col min="1" max="1" width="19" customWidth="1"/>
    <col min="2" max="2" width="15.75" customWidth="1"/>
    <col min="3" max="3" width="15.375" customWidth="1"/>
    <col min="6" max="6" width="13.625" customWidth="1"/>
    <col min="17" max="17" width="2.125" customWidth="1"/>
    <col min="18" max="18" width="12.875" customWidth="1"/>
    <col min="33" max="33" width="2.75" customWidth="1"/>
    <col min="34" max="34" width="13.875" customWidth="1"/>
    <col min="47" max="47" width="2.125" customWidth="1"/>
    <col min="48" max="48" width="14.5" customWidth="1"/>
    <col min="62" max="62" width="2.625" customWidth="1"/>
    <col min="63" max="63" width="18.875" customWidth="1"/>
    <col min="64" max="64" width="11.625" customWidth="1"/>
    <col min="65" max="67" width="12.375" bestFit="1" customWidth="1"/>
    <col min="68" max="69" width="11.375" bestFit="1" customWidth="1"/>
  </cols>
  <sheetData>
    <row r="1" spans="1:76" ht="27">
      <c r="C1" s="10"/>
      <c r="D1" s="10"/>
    </row>
    <row r="2" spans="1:76" ht="27.75">
      <c r="F2" s="12"/>
      <c r="G2" s="12"/>
      <c r="H2" s="12"/>
      <c r="I2" s="11" t="s">
        <v>144</v>
      </c>
    </row>
    <row r="4" spans="1:76" ht="36" customHeight="1">
      <c r="C4" s="252" t="s">
        <v>105</v>
      </c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S4" s="252" t="s">
        <v>135</v>
      </c>
      <c r="T4" s="252"/>
      <c r="U4" s="252"/>
      <c r="V4" s="298"/>
      <c r="W4" s="252"/>
      <c r="X4" s="252"/>
      <c r="Y4" s="252"/>
      <c r="Z4" s="252"/>
      <c r="AA4" s="252"/>
      <c r="AB4" s="252"/>
      <c r="AC4" s="252"/>
      <c r="AD4" s="252"/>
      <c r="AE4" s="252"/>
      <c r="AF4" s="87"/>
      <c r="AI4" s="253" t="s">
        <v>136</v>
      </c>
      <c r="AJ4" s="252"/>
      <c r="AK4" s="252"/>
      <c r="AL4" s="252"/>
      <c r="AM4" s="252"/>
      <c r="AN4" s="252"/>
      <c r="AO4" s="252"/>
      <c r="AP4" s="252"/>
      <c r="AQ4" s="252"/>
      <c r="AR4" s="252"/>
      <c r="AS4" s="252"/>
      <c r="AT4" s="252"/>
      <c r="AW4" s="253" t="s">
        <v>137</v>
      </c>
      <c r="AX4" s="252"/>
      <c r="AY4" s="252"/>
      <c r="AZ4" s="252"/>
      <c r="BA4" s="252"/>
      <c r="BB4" s="252"/>
      <c r="BC4" s="252"/>
      <c r="BD4" s="252"/>
      <c r="BE4" s="252"/>
      <c r="BF4" s="252"/>
      <c r="BG4" s="252"/>
      <c r="BH4" s="252"/>
      <c r="BI4" s="87"/>
      <c r="BM4" s="253" t="s">
        <v>145</v>
      </c>
      <c r="BN4" s="252"/>
      <c r="BO4" s="252"/>
      <c r="BP4" s="252"/>
      <c r="BQ4" s="252"/>
      <c r="BR4" s="252"/>
      <c r="BS4" s="252"/>
      <c r="BT4" s="252"/>
      <c r="BU4" s="252"/>
      <c r="BV4" s="252"/>
      <c r="BW4" s="252"/>
      <c r="BX4" s="252"/>
    </row>
    <row r="5" spans="1:76" ht="30">
      <c r="C5" s="37" t="s">
        <v>54</v>
      </c>
      <c r="D5" s="13" t="s">
        <v>134</v>
      </c>
      <c r="E5" s="14" t="s">
        <v>55</v>
      </c>
      <c r="F5" s="14" t="s">
        <v>56</v>
      </c>
      <c r="G5" s="14" t="s">
        <v>16</v>
      </c>
      <c r="H5" s="15" t="s">
        <v>57</v>
      </c>
      <c r="I5" s="15" t="s">
        <v>58</v>
      </c>
      <c r="J5" s="15" t="s">
        <v>59</v>
      </c>
      <c r="K5" s="15" t="s">
        <v>60</v>
      </c>
      <c r="L5" s="15" t="s">
        <v>61</v>
      </c>
      <c r="M5" s="15" t="s">
        <v>62</v>
      </c>
      <c r="N5" s="15" t="s">
        <v>63</v>
      </c>
      <c r="O5" s="15" t="s">
        <v>64</v>
      </c>
      <c r="P5" s="15" t="s">
        <v>65</v>
      </c>
      <c r="R5" s="37" t="s">
        <v>54</v>
      </c>
      <c r="S5" s="14" t="s">
        <v>55</v>
      </c>
      <c r="T5" s="14" t="s">
        <v>56</v>
      </c>
      <c r="U5" s="14" t="s">
        <v>16</v>
      </c>
      <c r="V5" s="299" t="s">
        <v>57</v>
      </c>
      <c r="W5" s="300"/>
      <c r="X5" s="15" t="s">
        <v>58</v>
      </c>
      <c r="Y5" s="15" t="s">
        <v>59</v>
      </c>
      <c r="Z5" s="15" t="s">
        <v>60</v>
      </c>
      <c r="AA5" s="15" t="s">
        <v>61</v>
      </c>
      <c r="AB5" s="15" t="s">
        <v>62</v>
      </c>
      <c r="AC5" s="15" t="s">
        <v>63</v>
      </c>
      <c r="AD5" s="15" t="s">
        <v>64</v>
      </c>
      <c r="AE5" s="15" t="s">
        <v>65</v>
      </c>
      <c r="AF5" s="25"/>
      <c r="AH5" s="16" t="s">
        <v>54</v>
      </c>
      <c r="AI5" s="17" t="s">
        <v>55</v>
      </c>
      <c r="AJ5" s="13" t="s">
        <v>56</v>
      </c>
      <c r="AK5" s="14" t="s">
        <v>16</v>
      </c>
      <c r="AL5" s="15" t="s">
        <v>57</v>
      </c>
      <c r="AM5" s="15" t="s">
        <v>58</v>
      </c>
      <c r="AN5" s="15" t="s">
        <v>59</v>
      </c>
      <c r="AO5" s="15" t="s">
        <v>60</v>
      </c>
      <c r="AP5" s="15" t="s">
        <v>61</v>
      </c>
      <c r="AQ5" s="15" t="s">
        <v>62</v>
      </c>
      <c r="AR5" s="15" t="s">
        <v>63</v>
      </c>
      <c r="AS5" s="15" t="s">
        <v>64</v>
      </c>
      <c r="AT5" s="15" t="s">
        <v>65</v>
      </c>
      <c r="AV5" s="16" t="s">
        <v>54</v>
      </c>
      <c r="AW5" s="17" t="s">
        <v>55</v>
      </c>
      <c r="AX5" s="17" t="s">
        <v>56</v>
      </c>
      <c r="AY5" s="17" t="s">
        <v>16</v>
      </c>
      <c r="AZ5" s="18" t="s">
        <v>57</v>
      </c>
      <c r="BA5" s="18" t="s">
        <v>58</v>
      </c>
      <c r="BB5" s="18" t="s">
        <v>59</v>
      </c>
      <c r="BC5" s="18" t="s">
        <v>60</v>
      </c>
      <c r="BD5" s="18" t="s">
        <v>61</v>
      </c>
      <c r="BE5" s="18" t="s">
        <v>62</v>
      </c>
      <c r="BF5" s="18" t="s">
        <v>63</v>
      </c>
      <c r="BG5" s="18" t="s">
        <v>64</v>
      </c>
      <c r="BH5" s="18" t="s">
        <v>65</v>
      </c>
      <c r="BI5" s="25"/>
      <c r="BK5" s="16" t="s">
        <v>54</v>
      </c>
      <c r="BL5" s="16" t="s">
        <v>108</v>
      </c>
      <c r="BM5" s="17" t="s">
        <v>55</v>
      </c>
      <c r="BN5" s="17" t="s">
        <v>56</v>
      </c>
      <c r="BO5" s="17" t="s">
        <v>16</v>
      </c>
      <c r="BP5" s="18" t="s">
        <v>57</v>
      </c>
      <c r="BQ5" s="18" t="s">
        <v>58</v>
      </c>
      <c r="BR5" s="18" t="s">
        <v>59</v>
      </c>
      <c r="BS5" s="18" t="s">
        <v>60</v>
      </c>
      <c r="BT5" s="18" t="s">
        <v>61</v>
      </c>
      <c r="BU5" s="18" t="s">
        <v>62</v>
      </c>
      <c r="BV5" s="18" t="s">
        <v>63</v>
      </c>
      <c r="BW5" s="18" t="s">
        <v>64</v>
      </c>
      <c r="BX5" s="18" t="s">
        <v>65</v>
      </c>
    </row>
    <row r="6" spans="1:76" ht="30">
      <c r="C6" s="37" t="s">
        <v>66</v>
      </c>
      <c r="D6" s="67">
        <v>44924</v>
      </c>
      <c r="E6" s="20"/>
      <c r="F6" s="20"/>
      <c r="G6" s="20"/>
      <c r="H6" s="20"/>
      <c r="I6" s="20"/>
      <c r="J6" s="67"/>
      <c r="K6" s="67"/>
      <c r="L6" s="67"/>
      <c r="M6" s="67"/>
      <c r="N6" s="67"/>
      <c r="O6" s="67"/>
      <c r="P6" s="67"/>
      <c r="R6" s="37" t="s">
        <v>67</v>
      </c>
      <c r="S6" s="19"/>
      <c r="T6" s="20"/>
      <c r="U6" s="20"/>
      <c r="V6" s="301"/>
      <c r="W6" s="302"/>
      <c r="X6" s="20"/>
      <c r="Y6" s="67"/>
      <c r="Z6" s="67"/>
      <c r="AA6" s="67"/>
      <c r="AB6" s="67"/>
      <c r="AC6" s="67"/>
      <c r="AD6" s="69"/>
      <c r="AE6" s="69"/>
      <c r="AF6" s="97"/>
      <c r="AH6" s="22"/>
      <c r="AI6" s="23"/>
      <c r="AJ6" s="19"/>
      <c r="AK6" s="20"/>
      <c r="AL6" s="20"/>
      <c r="AM6" s="20"/>
      <c r="AN6" s="55"/>
      <c r="AO6" s="21"/>
      <c r="AP6" s="21"/>
      <c r="AQ6" s="21"/>
      <c r="AR6" s="21"/>
      <c r="AS6" s="21"/>
      <c r="AT6" s="21"/>
      <c r="AV6" s="22"/>
      <c r="AW6" s="24"/>
      <c r="AX6" s="24"/>
      <c r="AY6" s="24"/>
      <c r="AZ6" s="24"/>
      <c r="BA6" s="24"/>
      <c r="BB6" s="24"/>
      <c r="BC6" s="25"/>
      <c r="BD6" s="25"/>
      <c r="BE6" s="25"/>
      <c r="BF6" s="25"/>
      <c r="BG6" s="25"/>
      <c r="BH6" s="25"/>
      <c r="BI6" s="25"/>
      <c r="BK6" s="22"/>
      <c r="BL6" s="22"/>
      <c r="BM6" s="24"/>
      <c r="BN6" s="24"/>
      <c r="BO6" s="24"/>
      <c r="BP6" s="24"/>
      <c r="BQ6" s="24"/>
      <c r="BR6" s="24"/>
      <c r="BS6" s="25"/>
      <c r="BT6" s="25"/>
      <c r="BU6" s="25"/>
      <c r="BV6" s="25"/>
      <c r="BW6" s="25"/>
      <c r="BX6" s="25"/>
    </row>
    <row r="7" spans="1:76" ht="4.5" customHeight="1">
      <c r="C7" s="26"/>
      <c r="D7" s="28"/>
      <c r="E7" s="27"/>
      <c r="F7" s="27"/>
      <c r="G7" s="27"/>
      <c r="H7" s="28"/>
      <c r="I7" s="28"/>
      <c r="J7" s="28"/>
      <c r="K7" s="28"/>
      <c r="L7" s="28"/>
      <c r="M7" s="28"/>
      <c r="N7" s="28"/>
      <c r="O7" s="28"/>
      <c r="P7" s="28"/>
    </row>
    <row r="8" spans="1:76" ht="15">
      <c r="A8" s="29" t="s">
        <v>0</v>
      </c>
      <c r="B8" s="30" t="s">
        <v>1</v>
      </c>
      <c r="D8" s="25"/>
      <c r="E8" s="31"/>
      <c r="F8" s="31"/>
      <c r="G8" s="31"/>
      <c r="H8" s="25"/>
      <c r="I8" s="25"/>
      <c r="J8" s="25"/>
      <c r="K8" s="25"/>
      <c r="L8" s="25"/>
      <c r="M8" s="25"/>
      <c r="N8" s="25"/>
      <c r="O8" s="25"/>
      <c r="P8" s="25"/>
      <c r="AF8" s="94" t="s">
        <v>86</v>
      </c>
      <c r="BI8" s="94" t="s">
        <v>86</v>
      </c>
    </row>
    <row r="9" spans="1:76" ht="14.25" customHeight="1">
      <c r="A9" s="64" t="s">
        <v>6</v>
      </c>
      <c r="B9" s="64">
        <v>11160005</v>
      </c>
      <c r="D9" s="135">
        <v>212000</v>
      </c>
      <c r="E9" s="65"/>
      <c r="F9" s="65"/>
      <c r="G9" s="65"/>
      <c r="H9" s="65"/>
      <c r="I9" s="65"/>
      <c r="J9" s="65"/>
      <c r="K9" s="65"/>
      <c r="L9" s="65"/>
      <c r="M9" s="65"/>
      <c r="N9" s="135"/>
      <c r="O9" s="135"/>
      <c r="P9" s="135"/>
      <c r="R9" s="64">
        <v>11160005</v>
      </c>
      <c r="S9" s="65"/>
      <c r="T9" s="65"/>
      <c r="U9" s="65"/>
      <c r="V9" s="303"/>
      <c r="W9" s="304"/>
      <c r="X9" s="65"/>
      <c r="Y9" s="65"/>
      <c r="Z9" s="68"/>
      <c r="AA9" s="68"/>
      <c r="AB9" s="68"/>
      <c r="AC9" s="68"/>
      <c r="AD9" s="68"/>
      <c r="AE9" s="99"/>
      <c r="AF9" s="85">
        <f>SUM(S9:AE9)</f>
        <v>0</v>
      </c>
      <c r="AH9" s="64">
        <v>11160005</v>
      </c>
      <c r="AI9" s="65">
        <v>0</v>
      </c>
      <c r="AJ9" s="65">
        <v>0</v>
      </c>
      <c r="AK9" s="65">
        <v>0</v>
      </c>
      <c r="AL9" s="65">
        <v>0</v>
      </c>
      <c r="AM9" s="65">
        <v>0</v>
      </c>
      <c r="AN9" s="65">
        <v>0</v>
      </c>
      <c r="AO9" s="65">
        <v>0</v>
      </c>
      <c r="AP9" s="65">
        <v>0</v>
      </c>
      <c r="AQ9" s="74">
        <v>0</v>
      </c>
      <c r="AR9" s="74">
        <v>0</v>
      </c>
      <c r="AS9" s="74">
        <v>0</v>
      </c>
      <c r="AT9" s="74">
        <v>0</v>
      </c>
      <c r="AV9" s="64">
        <v>11160005</v>
      </c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6">
        <f t="shared" ref="BH9" si="0">(O9+AE9+AT9)-P9</f>
        <v>0</v>
      </c>
      <c r="BI9" s="88">
        <f>SUM(AW9:BH9)</f>
        <v>0</v>
      </c>
      <c r="BK9" s="229" t="s">
        <v>89</v>
      </c>
      <c r="BL9" s="292">
        <v>3111850</v>
      </c>
      <c r="BM9" s="287"/>
      <c r="BN9" s="287"/>
      <c r="BO9" s="287"/>
      <c r="BP9" s="287"/>
      <c r="BQ9" s="287"/>
      <c r="BR9" s="287"/>
      <c r="BS9" s="287"/>
      <c r="BT9" s="292"/>
      <c r="BU9" s="292"/>
      <c r="BV9" s="292"/>
      <c r="BW9" s="292"/>
      <c r="BX9" s="292"/>
    </row>
    <row r="10" spans="1:76" s="52" customFormat="1" ht="31.5" customHeight="1">
      <c r="A10" s="8"/>
      <c r="B10" s="8"/>
      <c r="D10" s="127"/>
      <c r="E10" s="7"/>
      <c r="F10" s="7"/>
      <c r="G10" s="7"/>
      <c r="H10" s="7"/>
      <c r="I10" s="7"/>
      <c r="J10" s="7"/>
      <c r="K10" s="54"/>
      <c r="L10" s="54"/>
      <c r="M10" s="127"/>
      <c r="N10" s="127"/>
      <c r="O10" s="127"/>
      <c r="P10" s="127"/>
      <c r="R10" s="8"/>
      <c r="S10" s="7"/>
      <c r="T10" s="7"/>
      <c r="U10" s="7"/>
      <c r="V10" s="7"/>
      <c r="W10" s="7"/>
      <c r="X10" s="7"/>
      <c r="Y10" s="7"/>
      <c r="Z10" s="98"/>
      <c r="AA10" s="98"/>
      <c r="AB10" s="98"/>
      <c r="AC10" s="98"/>
      <c r="AD10" s="98"/>
      <c r="AE10" s="98"/>
      <c r="AF10" s="31"/>
      <c r="AH10" s="8"/>
      <c r="AI10" s="7"/>
      <c r="AJ10" s="7"/>
      <c r="AK10" s="7"/>
      <c r="AL10" s="7"/>
      <c r="AM10" s="7"/>
      <c r="AN10" s="54"/>
      <c r="AO10" s="54"/>
      <c r="AP10" s="54"/>
      <c r="AV10" s="8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41"/>
      <c r="BK10" s="255"/>
      <c r="BL10" s="293"/>
      <c r="BM10" s="288"/>
      <c r="BN10" s="288"/>
      <c r="BO10" s="288"/>
      <c r="BP10" s="288"/>
      <c r="BQ10" s="288"/>
      <c r="BR10" s="288"/>
      <c r="BS10" s="288"/>
      <c r="BT10" s="293"/>
      <c r="BU10" s="293"/>
      <c r="BV10" s="293"/>
      <c r="BW10" s="293"/>
      <c r="BX10" s="293"/>
    </row>
    <row r="11" spans="1:76" ht="30" customHeight="1">
      <c r="C11" s="156" t="s">
        <v>54</v>
      </c>
      <c r="D11" s="85" t="s">
        <v>104</v>
      </c>
      <c r="E11" s="85" t="s">
        <v>55</v>
      </c>
      <c r="F11" s="85" t="s">
        <v>56</v>
      </c>
      <c r="G11" s="85" t="s">
        <v>16</v>
      </c>
      <c r="H11" s="21" t="s">
        <v>57</v>
      </c>
      <c r="I11" s="21" t="s">
        <v>58</v>
      </c>
      <c r="J11" s="21" t="s">
        <v>59</v>
      </c>
      <c r="K11" s="21" t="s">
        <v>60</v>
      </c>
      <c r="L11" s="21" t="s">
        <v>61</v>
      </c>
      <c r="M11" s="21" t="s">
        <v>62</v>
      </c>
      <c r="N11" s="21" t="s">
        <v>63</v>
      </c>
      <c r="O11" s="21" t="s">
        <v>64</v>
      </c>
      <c r="P11" s="21" t="s">
        <v>65</v>
      </c>
      <c r="R11" s="156" t="s">
        <v>54</v>
      </c>
      <c r="S11" s="85" t="s">
        <v>55</v>
      </c>
      <c r="T11" s="85" t="s">
        <v>56</v>
      </c>
      <c r="U11" s="85" t="s">
        <v>16</v>
      </c>
      <c r="V11" s="305" t="s">
        <v>57</v>
      </c>
      <c r="W11" s="305"/>
      <c r="X11" s="21" t="s">
        <v>58</v>
      </c>
      <c r="Y11" s="21" t="s">
        <v>59</v>
      </c>
      <c r="Z11" s="21" t="s">
        <v>60</v>
      </c>
      <c r="AA11" s="21" t="s">
        <v>61</v>
      </c>
      <c r="AB11" s="21" t="s">
        <v>62</v>
      </c>
      <c r="AC11" s="21" t="s">
        <v>63</v>
      </c>
      <c r="AD11" s="21" t="s">
        <v>64</v>
      </c>
      <c r="AE11" s="21" t="s">
        <v>65</v>
      </c>
      <c r="AF11" s="25"/>
      <c r="AH11" s="22"/>
      <c r="AI11" s="31"/>
      <c r="AJ11" s="31"/>
      <c r="AK11" s="31"/>
      <c r="AL11" s="25"/>
      <c r="AM11" s="25"/>
      <c r="AN11" s="25"/>
      <c r="AO11" s="25"/>
      <c r="AP11" s="25"/>
      <c r="AQ11" s="25"/>
      <c r="AR11" s="25"/>
      <c r="AS11" s="25"/>
      <c r="AT11" s="25"/>
      <c r="AV11" s="16" t="s">
        <v>54</v>
      </c>
      <c r="AW11" s="17" t="s">
        <v>55</v>
      </c>
      <c r="AX11" s="17" t="s">
        <v>56</v>
      </c>
      <c r="AY11" s="17" t="s">
        <v>16</v>
      </c>
      <c r="AZ11" s="18" t="s">
        <v>57</v>
      </c>
      <c r="BA11" s="18" t="s">
        <v>58</v>
      </c>
      <c r="BB11" s="18" t="s">
        <v>59</v>
      </c>
      <c r="BC11" s="18" t="s">
        <v>60</v>
      </c>
      <c r="BD11" s="18" t="s">
        <v>61</v>
      </c>
      <c r="BE11" s="18" t="s">
        <v>62</v>
      </c>
      <c r="BF11" s="18" t="s">
        <v>63</v>
      </c>
      <c r="BG11" s="18" t="s">
        <v>64</v>
      </c>
      <c r="BH11" s="18" t="s">
        <v>65</v>
      </c>
      <c r="BI11" s="25"/>
      <c r="BK11" s="255"/>
      <c r="BL11" s="293"/>
      <c r="BM11" s="288"/>
      <c r="BN11" s="288"/>
      <c r="BO11" s="288"/>
      <c r="BP11" s="288"/>
      <c r="BQ11" s="288"/>
      <c r="BR11" s="288"/>
      <c r="BS11" s="288"/>
      <c r="BT11" s="293"/>
      <c r="BU11" s="293"/>
      <c r="BV11" s="293"/>
      <c r="BW11" s="293"/>
      <c r="BX11" s="293"/>
    </row>
    <row r="12" spans="1:76" ht="30">
      <c r="C12" s="156" t="s">
        <v>66</v>
      </c>
      <c r="D12" s="67"/>
      <c r="E12" s="20"/>
      <c r="F12" s="20"/>
      <c r="G12" s="20"/>
      <c r="H12" s="20"/>
      <c r="I12" s="20"/>
      <c r="J12" s="67"/>
      <c r="K12" s="67"/>
      <c r="L12" s="67"/>
      <c r="M12" s="67"/>
      <c r="N12" s="67"/>
      <c r="O12" s="67"/>
      <c r="P12" s="67"/>
      <c r="R12" s="156" t="s">
        <v>67</v>
      </c>
      <c r="S12" s="301"/>
      <c r="T12" s="306"/>
      <c r="U12" s="306"/>
      <c r="V12" s="306"/>
      <c r="W12" s="306"/>
      <c r="X12" s="306"/>
      <c r="Y12" s="306"/>
      <c r="Z12" s="307"/>
      <c r="AA12" s="67"/>
      <c r="AB12" s="67"/>
      <c r="AC12" s="67"/>
      <c r="AD12" s="69"/>
      <c r="AE12" s="69"/>
      <c r="AF12" s="97"/>
      <c r="AH12" s="22"/>
      <c r="AI12" s="24"/>
      <c r="AJ12" s="24"/>
      <c r="AK12" s="24"/>
      <c r="AL12" s="24"/>
      <c r="AM12" s="24"/>
      <c r="AN12" s="52"/>
      <c r="AO12" s="25"/>
      <c r="AP12" s="25"/>
      <c r="AQ12" s="25"/>
      <c r="AR12" s="25"/>
      <c r="AS12" s="25"/>
      <c r="AT12" s="25"/>
      <c r="AV12" s="162">
        <v>11162011</v>
      </c>
      <c r="AW12" s="38">
        <f>(D15+S15+AI15)-E15</f>
        <v>0</v>
      </c>
      <c r="AX12" s="38">
        <f>(E15+T15+AJ15)-F15</f>
        <v>0</v>
      </c>
      <c r="AY12" s="38">
        <f>(F15+U15+AK15)-G15</f>
        <v>0</v>
      </c>
      <c r="AZ12" s="38">
        <f t="shared" ref="AZ12:BH12" si="1">(G15+W15+AL15)-H15</f>
        <v>0</v>
      </c>
      <c r="BA12" s="38">
        <f t="shared" si="1"/>
        <v>0</v>
      </c>
      <c r="BB12" s="38">
        <f t="shared" si="1"/>
        <v>0</v>
      </c>
      <c r="BC12" s="38">
        <f>(J15+S15+T15+U15+V15+W15+X15+Y15+Z15)-(K15)</f>
        <v>0</v>
      </c>
      <c r="BD12" s="38">
        <f t="shared" si="1"/>
        <v>0</v>
      </c>
      <c r="BE12" s="38">
        <f t="shared" si="1"/>
        <v>0</v>
      </c>
      <c r="BF12" s="38">
        <f t="shared" si="1"/>
        <v>0</v>
      </c>
      <c r="BG12" s="38">
        <f t="shared" si="1"/>
        <v>0</v>
      </c>
      <c r="BH12" s="160">
        <f t="shared" si="1"/>
        <v>0</v>
      </c>
      <c r="BI12" s="161">
        <f>SUM(BF12:BH12)</f>
        <v>0</v>
      </c>
      <c r="BK12" s="255"/>
      <c r="BL12" s="293"/>
      <c r="BM12" s="288"/>
      <c r="BN12" s="288"/>
      <c r="BO12" s="288"/>
      <c r="BP12" s="288"/>
      <c r="BQ12" s="288"/>
      <c r="BR12" s="288"/>
      <c r="BS12" s="288"/>
      <c r="BT12" s="293"/>
      <c r="BU12" s="293"/>
      <c r="BV12" s="293"/>
      <c r="BW12" s="293"/>
      <c r="BX12" s="293"/>
    </row>
    <row r="13" spans="1:76" ht="14.25" customHeight="1">
      <c r="A13" s="295" t="s">
        <v>97</v>
      </c>
      <c r="B13" s="78">
        <v>11162011</v>
      </c>
      <c r="D13" s="3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35"/>
      <c r="R13" s="78">
        <v>11162011</v>
      </c>
      <c r="S13" s="4"/>
      <c r="T13" s="4"/>
      <c r="U13" s="4"/>
      <c r="V13" s="303"/>
      <c r="W13" s="304"/>
      <c r="X13" s="4"/>
      <c r="Y13" s="4"/>
      <c r="Z13" s="4"/>
      <c r="AA13" s="4"/>
      <c r="AB13" s="4"/>
      <c r="AC13" s="4"/>
      <c r="AD13" s="68"/>
      <c r="AE13" s="99"/>
      <c r="AF13" s="85"/>
      <c r="AH13" s="100"/>
      <c r="AI13" s="7"/>
      <c r="AJ13" s="7"/>
      <c r="AK13" s="7"/>
      <c r="AL13" s="7"/>
      <c r="AM13" s="7"/>
      <c r="AN13" s="54"/>
      <c r="AO13" s="54"/>
      <c r="AP13" s="52"/>
      <c r="AQ13" s="52"/>
      <c r="AR13" s="52"/>
      <c r="AS13" s="52"/>
      <c r="AT13" s="52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H13" s="35"/>
      <c r="BI13" s="54"/>
      <c r="BK13" s="229"/>
      <c r="BL13" s="292"/>
      <c r="BM13" s="288"/>
      <c r="BN13" s="288"/>
      <c r="BO13" s="288"/>
      <c r="BP13" s="288"/>
      <c r="BQ13" s="288"/>
      <c r="BR13" s="288"/>
      <c r="BS13" s="288"/>
      <c r="BT13" s="292"/>
      <c r="BU13" s="292"/>
      <c r="BV13" s="292"/>
      <c r="BW13" s="292"/>
      <c r="BX13" s="292"/>
    </row>
    <row r="14" spans="1:76" ht="36" customHeight="1">
      <c r="A14" s="296"/>
      <c r="B14" s="78" t="s">
        <v>82</v>
      </c>
      <c r="D14" s="35"/>
      <c r="E14" s="4"/>
      <c r="F14" s="4"/>
      <c r="G14" s="4"/>
      <c r="H14" s="4"/>
      <c r="I14" s="4"/>
      <c r="J14" s="4"/>
      <c r="K14" s="4"/>
      <c r="L14" s="4"/>
      <c r="M14" s="4"/>
      <c r="N14" s="35"/>
      <c r="O14" s="35"/>
      <c r="P14" s="35"/>
      <c r="R14" s="78" t="s">
        <v>82</v>
      </c>
      <c r="S14" s="4"/>
      <c r="T14" s="4"/>
      <c r="U14" s="4"/>
      <c r="V14" s="303"/>
      <c r="W14" s="304"/>
      <c r="X14" s="4"/>
      <c r="Y14" s="4"/>
      <c r="Z14" s="4"/>
      <c r="AA14" s="4"/>
      <c r="AB14" s="4"/>
      <c r="AC14" s="4"/>
      <c r="AD14" s="4"/>
      <c r="AE14" s="4"/>
      <c r="AF14" s="85"/>
      <c r="AH14" s="100"/>
      <c r="AI14" s="7"/>
      <c r="AJ14" s="7"/>
      <c r="AK14" s="7"/>
      <c r="AL14" s="7"/>
      <c r="AM14" s="7"/>
      <c r="AN14" s="54"/>
      <c r="AO14" s="54"/>
      <c r="AP14" s="52"/>
      <c r="AQ14" s="52"/>
      <c r="AR14" s="52"/>
      <c r="AS14" s="52"/>
      <c r="AT14" s="52"/>
      <c r="AV14" s="37" t="s">
        <v>70</v>
      </c>
      <c r="AW14" s="40">
        <f t="shared" ref="AW14:BE14" si="2">SUM(AW9)</f>
        <v>0</v>
      </c>
      <c r="AX14" s="40">
        <f t="shared" si="2"/>
        <v>0</v>
      </c>
      <c r="AY14" s="40">
        <f t="shared" si="2"/>
        <v>0</v>
      </c>
      <c r="AZ14" s="40">
        <f t="shared" si="2"/>
        <v>0</v>
      </c>
      <c r="BA14" s="40">
        <f t="shared" si="2"/>
        <v>0</v>
      </c>
      <c r="BB14" s="40">
        <f t="shared" si="2"/>
        <v>0</v>
      </c>
      <c r="BC14" s="40">
        <f t="shared" si="2"/>
        <v>0</v>
      </c>
      <c r="BD14" s="40">
        <f t="shared" si="2"/>
        <v>0</v>
      </c>
      <c r="BE14" s="40">
        <f t="shared" si="2"/>
        <v>0</v>
      </c>
      <c r="BF14" s="40">
        <f>SUM(BF9:BF12)</f>
        <v>0</v>
      </c>
      <c r="BG14" s="40">
        <f>SUM(BG9:BG12)</f>
        <v>0</v>
      </c>
      <c r="BH14" s="40">
        <f>SUM(BH9)</f>
        <v>0</v>
      </c>
      <c r="BI14" s="82">
        <f>SUM(AW14:BH14)</f>
        <v>0</v>
      </c>
      <c r="BK14" s="255"/>
      <c r="BL14" s="293"/>
      <c r="BM14" s="288"/>
      <c r="BN14" s="288"/>
      <c r="BO14" s="288"/>
      <c r="BP14" s="288"/>
      <c r="BQ14" s="288"/>
      <c r="BR14" s="288"/>
      <c r="BS14" s="288"/>
      <c r="BT14" s="293"/>
      <c r="BU14" s="293"/>
      <c r="BV14" s="293"/>
      <c r="BW14" s="293"/>
      <c r="BX14" s="293"/>
    </row>
    <row r="15" spans="1:76" ht="28.5" customHeight="1">
      <c r="A15" s="297"/>
      <c r="B15" s="64" t="s">
        <v>17</v>
      </c>
      <c r="D15" s="35"/>
      <c r="E15" s="4"/>
      <c r="F15" s="4"/>
      <c r="G15" s="4"/>
      <c r="H15" s="4"/>
      <c r="I15" s="4"/>
      <c r="J15" s="4"/>
      <c r="K15" s="4"/>
      <c r="L15" s="4"/>
      <c r="M15" s="4"/>
      <c r="N15" s="127"/>
      <c r="O15" s="35"/>
      <c r="P15" s="35"/>
      <c r="R15" s="64" t="s">
        <v>17</v>
      </c>
      <c r="S15" s="4"/>
      <c r="T15" s="4"/>
      <c r="U15" s="4"/>
      <c r="V15" s="65"/>
      <c r="W15" s="4"/>
      <c r="X15" s="4"/>
      <c r="Y15" s="4"/>
      <c r="Z15" s="4"/>
      <c r="AA15" s="4"/>
      <c r="AB15" s="4"/>
      <c r="AC15" s="68"/>
      <c r="AD15" s="68"/>
      <c r="AE15" s="99"/>
      <c r="AF15" s="85">
        <f>SUM(AC15:AE15)</f>
        <v>0</v>
      </c>
      <c r="AH15" s="8"/>
      <c r="AI15" s="7"/>
      <c r="AJ15" s="7"/>
      <c r="AK15" s="7"/>
      <c r="AL15" s="7"/>
      <c r="AM15" s="7"/>
      <c r="AN15" s="54"/>
      <c r="AO15" s="54"/>
      <c r="AP15" s="52"/>
      <c r="AQ15" s="52"/>
      <c r="AR15" s="52"/>
      <c r="AS15" s="52"/>
      <c r="AT15" s="52"/>
      <c r="BK15" s="255"/>
      <c r="BL15" s="293"/>
      <c r="BM15" s="288"/>
      <c r="BN15" s="288"/>
      <c r="BO15" s="288"/>
      <c r="BP15" s="288"/>
      <c r="BQ15" s="288"/>
      <c r="BR15" s="288"/>
      <c r="BS15" s="288"/>
      <c r="BT15" s="293"/>
      <c r="BU15" s="293"/>
      <c r="BV15" s="293"/>
      <c r="BW15" s="293"/>
      <c r="BX15" s="293"/>
    </row>
    <row r="16" spans="1:76" ht="14.25" customHeight="1">
      <c r="A16" s="77"/>
      <c r="D16" s="65"/>
      <c r="E16" s="65"/>
      <c r="F16" s="65"/>
      <c r="G16" s="65"/>
      <c r="H16" s="65"/>
      <c r="I16" s="65"/>
      <c r="J16" s="35"/>
      <c r="K16" s="35"/>
      <c r="L16" s="35"/>
      <c r="M16" s="35"/>
      <c r="N16" s="35"/>
      <c r="O16" s="35"/>
      <c r="P16" s="35"/>
      <c r="S16" s="65"/>
      <c r="T16" s="65"/>
      <c r="U16" s="65"/>
      <c r="V16" s="65"/>
      <c r="W16" s="65"/>
      <c r="X16" s="65"/>
      <c r="Y16" s="65"/>
      <c r="Z16" s="68"/>
      <c r="AA16" s="68"/>
      <c r="AB16" s="68"/>
      <c r="AC16" s="68"/>
      <c r="AD16" s="68"/>
      <c r="AE16" s="68"/>
      <c r="AF16" s="98"/>
      <c r="AH16" s="52"/>
      <c r="AI16" s="7"/>
      <c r="AJ16" s="7"/>
      <c r="AK16" s="7"/>
      <c r="AL16" s="7"/>
      <c r="AM16" s="7"/>
      <c r="AN16" s="54"/>
      <c r="AO16" s="54"/>
      <c r="AP16" s="52"/>
      <c r="AQ16" s="52"/>
      <c r="AR16" s="52"/>
      <c r="AS16" s="52"/>
      <c r="AT16" s="52"/>
      <c r="BK16" s="255"/>
      <c r="BL16" s="293"/>
      <c r="BM16" s="288"/>
      <c r="BN16" s="288"/>
      <c r="BO16" s="288"/>
      <c r="BP16" s="288"/>
      <c r="BQ16" s="288"/>
      <c r="BR16" s="288"/>
      <c r="BS16" s="288"/>
      <c r="BT16" s="293"/>
      <c r="BU16" s="293"/>
      <c r="BV16" s="293"/>
      <c r="BW16" s="293"/>
      <c r="BX16" s="293"/>
    </row>
    <row r="17" spans="1:77" ht="74.25" customHeight="1">
      <c r="A17" s="8"/>
      <c r="B17" s="8"/>
      <c r="C17" s="81" t="s">
        <v>84</v>
      </c>
      <c r="D17" s="40">
        <f>SUM(D9:D16)</f>
        <v>212000</v>
      </c>
      <c r="E17" s="40">
        <f t="shared" ref="E17:K17" si="3">SUM(E9:E16)</f>
        <v>0</v>
      </c>
      <c r="F17" s="40">
        <f t="shared" si="3"/>
        <v>0</v>
      </c>
      <c r="G17" s="40">
        <f t="shared" si="3"/>
        <v>0</v>
      </c>
      <c r="H17" s="40">
        <f t="shared" si="3"/>
        <v>0</v>
      </c>
      <c r="I17" s="40">
        <f>SUM(I9:I16)</f>
        <v>0</v>
      </c>
      <c r="J17" s="40">
        <f t="shared" si="3"/>
        <v>0</v>
      </c>
      <c r="K17" s="40">
        <f t="shared" si="3"/>
        <v>0</v>
      </c>
      <c r="L17" s="40">
        <f>SUM(L9:L16)</f>
        <v>0</v>
      </c>
      <c r="M17" s="40">
        <f>SUM(M9:M16)</f>
        <v>0</v>
      </c>
      <c r="N17" s="40">
        <f>SUM(N9:N15)</f>
        <v>0</v>
      </c>
      <c r="O17" s="40">
        <f>SUM(O9:O15)</f>
        <v>0</v>
      </c>
      <c r="P17" s="40">
        <f t="shared" ref="P17" si="4">SUM(P9:P15)</f>
        <v>0</v>
      </c>
      <c r="R17" s="37" t="s">
        <v>68</v>
      </c>
      <c r="S17" s="40">
        <f>S9+S15</f>
        <v>0</v>
      </c>
      <c r="T17" s="40">
        <f>T9+T15</f>
        <v>0</v>
      </c>
      <c r="U17" s="40">
        <f>U9+U15</f>
        <v>0</v>
      </c>
      <c r="V17" s="308">
        <f>V15+W15</f>
        <v>0</v>
      </c>
      <c r="W17" s="309"/>
      <c r="X17" s="40">
        <f t="shared" ref="X17:AE17" si="5">X9+X15</f>
        <v>0</v>
      </c>
      <c r="Y17" s="40">
        <f t="shared" si="5"/>
        <v>0</v>
      </c>
      <c r="Z17" s="40">
        <f t="shared" si="5"/>
        <v>0</v>
      </c>
      <c r="AA17" s="40">
        <f t="shared" si="5"/>
        <v>0</v>
      </c>
      <c r="AB17" s="40">
        <f t="shared" si="5"/>
        <v>0</v>
      </c>
      <c r="AC17" s="40">
        <f t="shared" si="5"/>
        <v>0</v>
      </c>
      <c r="AD17" s="40">
        <f t="shared" si="5"/>
        <v>0</v>
      </c>
      <c r="AE17" s="40">
        <f t="shared" si="5"/>
        <v>0</v>
      </c>
      <c r="AF17" s="82">
        <f>SUM(S17:AE17)</f>
        <v>0</v>
      </c>
      <c r="AG17" s="41"/>
      <c r="AH17" s="22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BK17" s="229"/>
      <c r="BL17" s="292"/>
      <c r="BM17" s="288"/>
      <c r="BN17" s="288"/>
      <c r="BO17" s="288"/>
      <c r="BP17" s="288"/>
      <c r="BQ17" s="288"/>
      <c r="BR17" s="288"/>
      <c r="BS17" s="288"/>
      <c r="BT17" s="292"/>
      <c r="BU17" s="292"/>
      <c r="BV17" s="292"/>
      <c r="BW17" s="292"/>
      <c r="BX17" s="292"/>
    </row>
    <row r="18" spans="1:77" ht="18" customHeight="1">
      <c r="A18" s="8"/>
      <c r="B18" s="8"/>
      <c r="C18" s="52"/>
      <c r="D18" s="7"/>
      <c r="E18" s="7"/>
      <c r="F18" s="7"/>
      <c r="G18" s="7"/>
      <c r="H18" s="8"/>
      <c r="I18" s="8"/>
      <c r="J18" s="53"/>
      <c r="K18" s="53"/>
      <c r="L18" s="53"/>
      <c r="M18" s="53"/>
      <c r="N18" s="53"/>
      <c r="O18" s="53"/>
      <c r="P18" s="53"/>
      <c r="Q18" s="52"/>
      <c r="R18" s="52"/>
      <c r="S18" s="52"/>
      <c r="T18" s="7"/>
      <c r="U18" s="7"/>
      <c r="V18" s="7"/>
      <c r="W18" s="7"/>
      <c r="X18" s="7"/>
      <c r="Y18" s="7"/>
      <c r="Z18" s="52"/>
      <c r="AA18" s="52"/>
      <c r="AB18" s="52"/>
      <c r="AC18" s="52"/>
      <c r="AD18" s="52"/>
      <c r="AE18" s="52"/>
      <c r="AF18" s="52"/>
      <c r="AG18" s="52"/>
      <c r="AH18" s="52"/>
      <c r="AI18" s="7"/>
      <c r="AJ18" s="7"/>
      <c r="AK18" s="7"/>
      <c r="AL18" s="7"/>
      <c r="AM18" s="7"/>
      <c r="AN18" s="54"/>
      <c r="AO18" s="52"/>
      <c r="AP18" s="52"/>
      <c r="AQ18" s="52"/>
      <c r="AR18" s="52"/>
      <c r="AS18" s="52"/>
      <c r="AT18" s="52"/>
      <c r="AU18" s="52"/>
      <c r="AV18" s="52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K18" s="229"/>
      <c r="BL18" s="292"/>
      <c r="BM18" s="294"/>
      <c r="BN18" s="294"/>
      <c r="BO18" s="294"/>
      <c r="BP18" s="294"/>
      <c r="BQ18" s="294"/>
      <c r="BR18" s="294"/>
      <c r="BS18" s="294"/>
      <c r="BT18" s="292"/>
      <c r="BU18" s="292"/>
      <c r="BV18" s="292"/>
      <c r="BW18" s="292"/>
      <c r="BX18" s="292"/>
    </row>
    <row r="19" spans="1:77" ht="14.25" customHeight="1">
      <c r="A19" s="8"/>
      <c r="B19" s="8"/>
      <c r="C19" s="52"/>
      <c r="D19" s="7"/>
      <c r="E19" s="7"/>
      <c r="F19" s="7"/>
      <c r="G19" s="7"/>
      <c r="H19" s="7"/>
      <c r="I19" s="7"/>
      <c r="J19" s="53"/>
      <c r="K19" s="53"/>
      <c r="L19" s="53"/>
      <c r="M19" s="53"/>
      <c r="N19" s="53"/>
      <c r="O19" s="53"/>
      <c r="P19" s="53"/>
      <c r="Q19" s="52"/>
      <c r="R19" s="42"/>
      <c r="S19" s="22"/>
      <c r="T19" s="7"/>
      <c r="U19" s="7"/>
      <c r="V19" s="7"/>
      <c r="W19" s="7"/>
      <c r="X19" s="7"/>
      <c r="Y19" s="7"/>
      <c r="Z19" s="52"/>
      <c r="AA19" s="52"/>
      <c r="AB19" s="52"/>
      <c r="AC19" s="52"/>
      <c r="AD19" s="52"/>
      <c r="AE19" s="52"/>
      <c r="AF19" s="52"/>
      <c r="AG19" s="52"/>
      <c r="AH19" s="52"/>
      <c r="AI19" s="7"/>
      <c r="AJ19" s="7"/>
      <c r="AK19" s="7"/>
      <c r="AL19" s="7"/>
      <c r="AM19" s="7"/>
      <c r="AN19" s="54"/>
      <c r="AO19" s="52"/>
      <c r="AP19" s="52"/>
      <c r="AQ19" s="52"/>
      <c r="AR19" s="52"/>
      <c r="AS19" s="52"/>
      <c r="AT19" s="52"/>
      <c r="AU19" s="52"/>
      <c r="AV19" s="52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K19" s="244" t="s">
        <v>66</v>
      </c>
      <c r="BL19" s="289">
        <v>44924</v>
      </c>
      <c r="BM19" s="230"/>
      <c r="BN19" s="230"/>
      <c r="BO19" s="230"/>
      <c r="BP19" s="230"/>
      <c r="BQ19" s="230"/>
      <c r="BR19" s="289"/>
      <c r="BS19" s="289"/>
      <c r="BT19" s="289"/>
      <c r="BU19" s="289"/>
      <c r="BV19" s="289"/>
      <c r="BW19" s="289"/>
      <c r="BX19" s="289"/>
    </row>
    <row r="20" spans="1:77" ht="14.25" customHeight="1">
      <c r="A20" s="8"/>
      <c r="B20" s="8"/>
      <c r="C20" s="52"/>
      <c r="D20" s="7"/>
      <c r="E20" s="7"/>
      <c r="F20" s="7"/>
      <c r="G20" s="7"/>
      <c r="H20" s="7"/>
      <c r="I20" s="7"/>
      <c r="J20" s="54"/>
      <c r="K20" s="54"/>
      <c r="L20" s="54"/>
      <c r="M20" s="54"/>
      <c r="N20" s="54"/>
      <c r="O20" s="54"/>
      <c r="P20" s="54"/>
      <c r="Q20" s="52"/>
      <c r="R20" s="8"/>
      <c r="S20" s="89"/>
      <c r="T20" s="7"/>
      <c r="U20" s="7"/>
      <c r="V20" s="7"/>
      <c r="W20" s="7"/>
      <c r="X20" s="7"/>
      <c r="Y20" s="7"/>
      <c r="Z20" s="52"/>
      <c r="AA20" s="52"/>
      <c r="AB20" s="52"/>
      <c r="AC20" s="52"/>
      <c r="AD20" s="52"/>
      <c r="AE20" s="52"/>
      <c r="AF20" s="52"/>
      <c r="AG20" s="52"/>
      <c r="AH20" s="52"/>
      <c r="AI20" s="7"/>
      <c r="AJ20" s="7"/>
      <c r="AK20" s="7"/>
      <c r="AL20" s="7"/>
      <c r="AM20" s="7"/>
      <c r="AN20" s="54"/>
      <c r="AO20" s="52"/>
      <c r="AP20" s="52"/>
      <c r="AQ20" s="52"/>
      <c r="AR20" s="52"/>
      <c r="AS20" s="52"/>
      <c r="AT20" s="52"/>
      <c r="AU20" s="52"/>
      <c r="AV20" s="52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K20" s="245"/>
      <c r="BL20" s="290"/>
      <c r="BM20" s="231"/>
      <c r="BN20" s="231"/>
      <c r="BO20" s="231"/>
      <c r="BP20" s="231"/>
      <c r="BQ20" s="231"/>
      <c r="BR20" s="290"/>
      <c r="BS20" s="290"/>
      <c r="BT20" s="290"/>
      <c r="BU20" s="290"/>
      <c r="BV20" s="290"/>
      <c r="BW20" s="290"/>
      <c r="BX20" s="290"/>
    </row>
    <row r="21" spans="1:77" ht="14.25" customHeight="1">
      <c r="A21" s="8"/>
      <c r="B21" s="8"/>
      <c r="C21" s="52"/>
      <c r="D21" s="8"/>
      <c r="E21" s="7"/>
      <c r="F21" s="7"/>
      <c r="G21" s="7"/>
      <c r="H21" s="8"/>
      <c r="I21" s="8"/>
      <c r="J21" s="54"/>
      <c r="K21" s="54"/>
      <c r="L21" s="54"/>
      <c r="M21" s="54"/>
      <c r="N21" s="54"/>
      <c r="O21" s="54"/>
      <c r="P21" s="54"/>
      <c r="Q21" s="52"/>
      <c r="R21" s="100"/>
      <c r="S21" s="89"/>
      <c r="T21" s="7"/>
      <c r="U21" s="7"/>
      <c r="V21" s="7"/>
      <c r="W21" s="7"/>
      <c r="X21" s="7"/>
      <c r="Y21" s="7"/>
      <c r="Z21" s="52"/>
      <c r="AA21" s="52"/>
      <c r="AB21" s="52"/>
      <c r="AC21" s="52"/>
      <c r="AD21" s="52"/>
      <c r="AE21" s="52"/>
      <c r="AF21" s="52"/>
      <c r="AG21" s="52"/>
      <c r="AH21" s="52"/>
      <c r="AI21" s="7"/>
      <c r="AJ21" s="7"/>
      <c r="AK21" s="7"/>
      <c r="AL21" s="7"/>
      <c r="AM21" s="7"/>
      <c r="AN21" s="54"/>
      <c r="AO21" s="52"/>
      <c r="AP21" s="52"/>
      <c r="AQ21" s="52"/>
      <c r="AR21" s="52"/>
      <c r="AS21" s="52"/>
      <c r="AT21" s="52"/>
      <c r="AU21" s="52"/>
      <c r="AV21" s="52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K21" s="245"/>
      <c r="BL21" s="290"/>
      <c r="BM21" s="231"/>
      <c r="BN21" s="231"/>
      <c r="BO21" s="231"/>
      <c r="BP21" s="231"/>
      <c r="BQ21" s="231"/>
      <c r="BR21" s="290"/>
      <c r="BS21" s="290"/>
      <c r="BT21" s="290"/>
      <c r="BU21" s="290"/>
      <c r="BV21" s="290"/>
      <c r="BW21" s="290"/>
      <c r="BX21" s="290"/>
    </row>
    <row r="22" spans="1:77" ht="14.25" customHeight="1">
      <c r="A22" s="8"/>
      <c r="B22" s="8"/>
      <c r="C22" s="52"/>
      <c r="D22" s="7"/>
      <c r="E22" s="7"/>
      <c r="F22" s="7"/>
      <c r="G22" s="7"/>
      <c r="H22" s="7"/>
      <c r="I22" s="7"/>
      <c r="J22" s="53"/>
      <c r="K22" s="53"/>
      <c r="L22" s="53"/>
      <c r="M22" s="53"/>
      <c r="N22" s="53"/>
      <c r="O22" s="53"/>
      <c r="P22" s="53"/>
      <c r="Q22" s="52"/>
      <c r="R22" s="52"/>
      <c r="S22" s="52"/>
      <c r="T22" s="7"/>
      <c r="U22" s="7"/>
      <c r="V22" s="7"/>
      <c r="W22" s="7"/>
      <c r="X22" s="7"/>
      <c r="Y22" s="7"/>
      <c r="Z22" s="52"/>
      <c r="AA22" s="52"/>
      <c r="AB22" s="52"/>
      <c r="AC22" s="52"/>
      <c r="AD22" s="52"/>
      <c r="AE22" s="52"/>
      <c r="AF22" s="52"/>
      <c r="AG22" s="52"/>
      <c r="AH22" s="52"/>
      <c r="AI22" s="7"/>
      <c r="AJ22" s="7"/>
      <c r="AK22" s="7"/>
      <c r="AL22" s="7"/>
      <c r="AM22" s="7"/>
      <c r="AN22" s="54"/>
      <c r="AO22" s="52"/>
      <c r="AP22" s="52"/>
      <c r="AQ22" s="52"/>
      <c r="AR22" s="52"/>
      <c r="AS22" s="52"/>
      <c r="AT22" s="52"/>
      <c r="AU22" s="52"/>
      <c r="AV22" s="52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K22" s="274"/>
      <c r="BL22" s="291"/>
      <c r="BM22" s="232"/>
      <c r="BN22" s="232"/>
      <c r="BO22" s="232"/>
      <c r="BP22" s="232"/>
      <c r="BQ22" s="232"/>
      <c r="BR22" s="291"/>
      <c r="BS22" s="291"/>
      <c r="BT22" s="291"/>
      <c r="BU22" s="291"/>
      <c r="BV22" s="291"/>
      <c r="BW22" s="291"/>
      <c r="BX22" s="291"/>
    </row>
    <row r="23" spans="1:77" ht="14.25" customHeight="1">
      <c r="A23" s="8"/>
      <c r="B23" s="8"/>
      <c r="C23" s="52"/>
      <c r="D23" s="7"/>
      <c r="E23" s="7"/>
      <c r="F23" s="7"/>
      <c r="G23" s="7"/>
      <c r="H23" s="7"/>
      <c r="I23" s="7"/>
      <c r="J23" s="53"/>
      <c r="K23" s="53"/>
      <c r="L23" s="53"/>
      <c r="M23" s="53"/>
      <c r="N23" s="53"/>
      <c r="O23" s="53"/>
      <c r="P23" s="53"/>
      <c r="Q23" s="52"/>
      <c r="R23" s="52"/>
      <c r="S23" s="52"/>
      <c r="T23" s="7"/>
      <c r="U23" s="7"/>
      <c r="V23" s="7"/>
      <c r="W23" s="7"/>
      <c r="X23" s="7"/>
      <c r="Y23" s="7"/>
      <c r="Z23" s="52"/>
      <c r="AA23" s="52"/>
      <c r="AB23" s="52"/>
      <c r="AC23" s="52"/>
      <c r="AD23" s="52"/>
      <c r="AE23" s="52"/>
      <c r="AF23" s="52"/>
      <c r="AG23" s="52"/>
      <c r="AH23" s="52"/>
      <c r="AI23" s="7"/>
      <c r="AJ23" s="7"/>
      <c r="AK23" s="7"/>
      <c r="AL23" s="7"/>
      <c r="AM23" s="7"/>
      <c r="AN23" s="54"/>
      <c r="AO23" s="52"/>
      <c r="AP23" s="52"/>
      <c r="AQ23" s="52"/>
      <c r="AR23" s="52"/>
      <c r="AS23" s="52"/>
      <c r="AT23" s="52"/>
      <c r="AU23" s="52"/>
      <c r="AV23" s="52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K23" s="229" t="s">
        <v>88</v>
      </c>
      <c r="BL23" s="229"/>
      <c r="BM23" s="229"/>
      <c r="BN23" s="229"/>
      <c r="BO23" s="229"/>
      <c r="BP23" s="229"/>
      <c r="BQ23" s="285"/>
      <c r="BR23" s="285"/>
      <c r="BS23" s="287"/>
      <c r="BT23" s="285"/>
      <c r="BU23" s="229"/>
      <c r="BV23" s="229"/>
      <c r="BW23" s="229"/>
      <c r="BX23" s="285"/>
      <c r="BY23" s="244" t="s">
        <v>140</v>
      </c>
    </row>
    <row r="24" spans="1:77" ht="14.25" customHeight="1">
      <c r="A24" s="8"/>
      <c r="B24" s="8"/>
      <c r="C24" s="52"/>
      <c r="D24" s="8"/>
      <c r="E24" s="7"/>
      <c r="F24" s="7"/>
      <c r="G24" s="8"/>
      <c r="H24" s="8"/>
      <c r="I24" s="8"/>
      <c r="J24" s="53"/>
      <c r="K24" s="53"/>
      <c r="L24" s="53"/>
      <c r="M24" s="53"/>
      <c r="N24" s="53"/>
      <c r="O24" s="53"/>
      <c r="P24" s="53"/>
      <c r="Q24" s="52"/>
      <c r="R24" s="52"/>
      <c r="S24" s="52"/>
      <c r="T24" s="8"/>
      <c r="U24" s="8"/>
      <c r="V24" s="8"/>
      <c r="W24" s="8"/>
      <c r="X24" s="8"/>
      <c r="Y24" s="8"/>
      <c r="Z24" s="52"/>
      <c r="AA24" s="52"/>
      <c r="AB24" s="52"/>
      <c r="AC24" s="52"/>
      <c r="AD24" s="52"/>
      <c r="AE24" s="52"/>
      <c r="AF24" s="52"/>
      <c r="AG24" s="52"/>
      <c r="AH24" s="52"/>
      <c r="AI24" s="7"/>
      <c r="AJ24" s="7"/>
      <c r="AK24" s="7"/>
      <c r="AL24" s="7"/>
      <c r="AM24" s="7"/>
      <c r="AN24" s="54"/>
      <c r="AO24" s="52"/>
      <c r="AP24" s="52"/>
      <c r="AQ24" s="52"/>
      <c r="AR24" s="52"/>
      <c r="AS24" s="52"/>
      <c r="AT24" s="52"/>
      <c r="AU24" s="52"/>
      <c r="AV24" s="52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K24" s="229"/>
      <c r="BL24" s="229"/>
      <c r="BM24" s="229"/>
      <c r="BN24" s="229"/>
      <c r="BO24" s="229"/>
      <c r="BP24" s="229"/>
      <c r="BQ24" s="234"/>
      <c r="BR24" s="234"/>
      <c r="BS24" s="288"/>
      <c r="BT24" s="234"/>
      <c r="BU24" s="229"/>
      <c r="BV24" s="229"/>
      <c r="BW24" s="229"/>
      <c r="BX24" s="234"/>
      <c r="BY24" s="245"/>
    </row>
    <row r="25" spans="1:77" ht="14.25" customHeight="1">
      <c r="A25" s="8"/>
      <c r="B25" s="8"/>
      <c r="C25" s="52"/>
      <c r="D25" s="8"/>
      <c r="E25" s="7"/>
      <c r="F25" s="7"/>
      <c r="G25" s="8"/>
      <c r="H25" s="8"/>
      <c r="I25" s="8"/>
      <c r="J25" s="54"/>
      <c r="K25" s="54"/>
      <c r="L25" s="54"/>
      <c r="M25" s="54"/>
      <c r="N25" s="54"/>
      <c r="O25" s="54"/>
      <c r="P25" s="54"/>
      <c r="Q25" s="52"/>
      <c r="R25" s="52"/>
      <c r="S25" s="52"/>
      <c r="T25" s="8"/>
      <c r="U25" s="8"/>
      <c r="V25" s="8"/>
      <c r="W25" s="8"/>
      <c r="X25" s="8"/>
      <c r="Y25" s="8"/>
      <c r="Z25" s="52"/>
      <c r="AA25" s="52"/>
      <c r="AB25" s="52"/>
      <c r="AC25" s="52"/>
      <c r="AD25" s="52"/>
      <c r="AE25" s="52"/>
      <c r="AF25" s="52"/>
      <c r="AG25" s="52"/>
      <c r="AH25" s="52"/>
      <c r="AI25" s="7"/>
      <c r="AJ25" s="7"/>
      <c r="AK25" s="7"/>
      <c r="AL25" s="7"/>
      <c r="AM25" s="7"/>
      <c r="AN25" s="54"/>
      <c r="AO25" s="52"/>
      <c r="AP25" s="52"/>
      <c r="AQ25" s="52"/>
      <c r="AR25" s="52"/>
      <c r="AS25" s="52"/>
      <c r="AT25" s="52"/>
      <c r="AU25" s="52"/>
      <c r="AV25" s="52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K25" s="229"/>
      <c r="BL25" s="229"/>
      <c r="BM25" s="229"/>
      <c r="BN25" s="229"/>
      <c r="BO25" s="229"/>
      <c r="BP25" s="229"/>
      <c r="BQ25" s="234"/>
      <c r="BR25" s="234"/>
      <c r="BS25" s="288"/>
      <c r="BT25" s="234"/>
      <c r="BU25" s="229"/>
      <c r="BV25" s="229"/>
      <c r="BW25" s="229"/>
      <c r="BX25" s="234"/>
      <c r="BY25" s="128" t="s">
        <v>99</v>
      </c>
    </row>
    <row r="26" spans="1:77" ht="14.25" customHeight="1">
      <c r="A26" s="8"/>
      <c r="B26" s="8"/>
      <c r="C26" s="52"/>
      <c r="D26" s="8"/>
      <c r="E26" s="7"/>
      <c r="F26" s="7"/>
      <c r="G26" s="8"/>
      <c r="H26" s="8"/>
      <c r="I26" s="8"/>
      <c r="J26" s="54"/>
      <c r="K26" s="54"/>
      <c r="L26" s="54"/>
      <c r="M26" s="54"/>
      <c r="N26" s="54"/>
      <c r="O26" s="54"/>
      <c r="P26" s="54"/>
      <c r="Q26" s="52"/>
      <c r="R26" s="52"/>
      <c r="S26" s="52"/>
      <c r="T26" s="8"/>
      <c r="U26" s="8"/>
      <c r="V26" s="8"/>
      <c r="W26" s="8"/>
      <c r="X26" s="8"/>
      <c r="Y26" s="8"/>
      <c r="Z26" s="52"/>
      <c r="AA26" s="52"/>
      <c r="AB26" s="52"/>
      <c r="AC26" s="52"/>
      <c r="AD26" s="52"/>
      <c r="AE26" s="52"/>
      <c r="AF26" s="52"/>
      <c r="AG26" s="52"/>
      <c r="AH26" s="52"/>
      <c r="AI26" s="7"/>
      <c r="AJ26" s="7"/>
      <c r="AK26" s="7"/>
      <c r="AL26" s="7"/>
      <c r="AM26" s="7"/>
      <c r="AN26" s="54"/>
      <c r="AO26" s="52"/>
      <c r="AP26" s="52"/>
      <c r="AQ26" s="52"/>
      <c r="AR26" s="52"/>
      <c r="AS26" s="52"/>
      <c r="AT26" s="52"/>
      <c r="AU26" s="52"/>
      <c r="AV26" s="52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K26" s="229"/>
      <c r="BL26" s="229"/>
      <c r="BM26" s="229"/>
      <c r="BN26" s="229"/>
      <c r="BO26" s="229"/>
      <c r="BP26" s="229"/>
      <c r="BQ26" s="234"/>
      <c r="BR26" s="234"/>
      <c r="BS26" s="288"/>
      <c r="BT26" s="234"/>
      <c r="BU26" s="229"/>
      <c r="BV26" s="229"/>
      <c r="BW26" s="229"/>
      <c r="BX26" s="234"/>
      <c r="BY26" s="107">
        <f>BS23</f>
        <v>0</v>
      </c>
    </row>
    <row r="27" spans="1:77" ht="14.25" customHeight="1">
      <c r="A27" s="8"/>
      <c r="B27" s="8"/>
      <c r="C27" s="52"/>
      <c r="D27" s="7"/>
      <c r="E27" s="7"/>
      <c r="F27" s="7"/>
      <c r="G27" s="7"/>
      <c r="H27" s="7"/>
      <c r="I27" s="7"/>
      <c r="J27" s="53"/>
      <c r="K27" s="53"/>
      <c r="L27" s="53"/>
      <c r="M27" s="53"/>
      <c r="N27" s="53"/>
      <c r="O27" s="53"/>
      <c r="P27" s="53"/>
      <c r="Q27" s="52"/>
      <c r="R27" s="52"/>
      <c r="S27" s="52"/>
      <c r="T27" s="7"/>
      <c r="U27" s="7"/>
      <c r="V27" s="7"/>
      <c r="W27" s="7"/>
      <c r="X27" s="7"/>
      <c r="Y27" s="7"/>
      <c r="Z27" s="52"/>
      <c r="AA27" s="52"/>
      <c r="AB27" s="52"/>
      <c r="AC27" s="52"/>
      <c r="AD27" s="52"/>
      <c r="AE27" s="52"/>
      <c r="AF27" s="52"/>
      <c r="AG27" s="52"/>
      <c r="AH27" s="52"/>
      <c r="AI27" s="7"/>
      <c r="AJ27" s="7"/>
      <c r="AK27" s="7"/>
      <c r="AL27" s="7"/>
      <c r="AM27" s="7"/>
      <c r="AN27" s="54"/>
      <c r="AO27" s="52"/>
      <c r="AP27" s="52"/>
      <c r="AQ27" s="52"/>
      <c r="AR27" s="52"/>
      <c r="AS27" s="52"/>
      <c r="AT27" s="52"/>
      <c r="AU27" s="52"/>
      <c r="AV27" s="52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K27" s="229"/>
      <c r="BL27" s="229"/>
      <c r="BM27" s="229"/>
      <c r="BN27" s="229"/>
      <c r="BO27" s="229"/>
      <c r="BP27" s="229"/>
      <c r="BQ27" s="286"/>
      <c r="BR27" s="286"/>
      <c r="BS27" s="288"/>
      <c r="BT27" s="286"/>
      <c r="BU27" s="229"/>
      <c r="BV27" s="229"/>
      <c r="BW27" s="229"/>
      <c r="BX27" s="286"/>
      <c r="BY27" s="48"/>
    </row>
    <row r="28" spans="1:77" ht="14.25" customHeight="1">
      <c r="A28" s="8"/>
      <c r="B28" s="8"/>
      <c r="C28" s="52"/>
      <c r="D28" s="7"/>
      <c r="E28" s="7"/>
      <c r="F28" s="7"/>
      <c r="G28" s="7"/>
      <c r="H28" s="7"/>
      <c r="I28" s="7"/>
      <c r="J28" s="54"/>
      <c r="K28" s="54"/>
      <c r="L28" s="54"/>
      <c r="M28" s="54"/>
      <c r="N28" s="54"/>
      <c r="O28" s="54"/>
      <c r="P28" s="54"/>
      <c r="Q28" s="52"/>
      <c r="R28" s="52"/>
      <c r="S28" s="52"/>
      <c r="T28" s="7"/>
      <c r="U28" s="7"/>
      <c r="V28" s="7"/>
      <c r="W28" s="7"/>
      <c r="X28" s="7"/>
      <c r="Y28" s="7"/>
      <c r="Z28" s="52"/>
      <c r="AA28" s="52"/>
      <c r="AB28" s="52"/>
      <c r="AC28" s="52"/>
      <c r="AD28" s="52"/>
      <c r="AE28" s="52"/>
      <c r="AF28" s="52"/>
      <c r="AG28" s="52"/>
      <c r="AH28" s="52"/>
      <c r="AI28" s="7"/>
      <c r="AJ28" s="7"/>
      <c r="AK28" s="7"/>
      <c r="AL28" s="7"/>
      <c r="AM28" s="7"/>
      <c r="AN28" s="54"/>
      <c r="AO28" s="52"/>
      <c r="AP28" s="52"/>
      <c r="AQ28" s="52"/>
      <c r="AR28" s="52"/>
      <c r="AS28" s="52"/>
      <c r="AT28" s="52"/>
      <c r="AU28" s="52"/>
      <c r="AV28" s="52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K28" s="229" t="s">
        <v>90</v>
      </c>
      <c r="BL28" s="229"/>
      <c r="BM28" s="229"/>
      <c r="BN28" s="229"/>
      <c r="BO28" s="229"/>
      <c r="BP28" s="229"/>
      <c r="BQ28" s="238"/>
      <c r="BR28" s="238"/>
      <c r="BS28" s="247"/>
      <c r="BT28" s="236"/>
      <c r="BU28" s="229"/>
      <c r="BV28" s="229"/>
      <c r="BW28" s="229"/>
      <c r="BX28" s="238"/>
    </row>
    <row r="29" spans="1:77" ht="14.25" customHeight="1">
      <c r="A29" s="8"/>
      <c r="B29" s="8"/>
      <c r="C29" s="52"/>
      <c r="D29" s="7"/>
      <c r="E29" s="7"/>
      <c r="F29" s="7"/>
      <c r="G29" s="7"/>
      <c r="H29" s="7"/>
      <c r="I29" s="7"/>
      <c r="J29" s="54"/>
      <c r="K29" s="54"/>
      <c r="L29" s="54"/>
      <c r="M29" s="54"/>
      <c r="N29" s="54"/>
      <c r="O29" s="54"/>
      <c r="P29" s="54"/>
      <c r="Q29" s="52"/>
      <c r="R29" s="52"/>
      <c r="S29" s="52"/>
      <c r="T29" s="7"/>
      <c r="U29" s="7"/>
      <c r="V29" s="7"/>
      <c r="W29" s="7"/>
      <c r="X29" s="7"/>
      <c r="Y29" s="7"/>
      <c r="Z29" s="52"/>
      <c r="AA29" s="52"/>
      <c r="AB29" s="52"/>
      <c r="AC29" s="52"/>
      <c r="AD29" s="52"/>
      <c r="AE29" s="52"/>
      <c r="AF29" s="52"/>
      <c r="AG29" s="52"/>
      <c r="AH29" s="52"/>
      <c r="AI29" s="7"/>
      <c r="AJ29" s="7"/>
      <c r="AK29" s="7"/>
      <c r="AL29" s="7"/>
      <c r="AM29" s="7"/>
      <c r="AN29" s="54"/>
      <c r="AO29" s="52"/>
      <c r="AP29" s="52"/>
      <c r="AQ29" s="52"/>
      <c r="AR29" s="52"/>
      <c r="AS29" s="52"/>
      <c r="AT29" s="52"/>
      <c r="AU29" s="52"/>
      <c r="AV29" s="52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K29" s="229"/>
      <c r="BL29" s="229"/>
      <c r="BM29" s="229"/>
      <c r="BN29" s="229"/>
      <c r="BO29" s="229"/>
      <c r="BP29" s="229"/>
      <c r="BQ29" s="229"/>
      <c r="BR29" s="229"/>
      <c r="BS29" s="248"/>
      <c r="BT29" s="246"/>
      <c r="BU29" s="229"/>
      <c r="BV29" s="229"/>
      <c r="BW29" s="229"/>
      <c r="BX29" s="229"/>
    </row>
    <row r="30" spans="1:77" ht="14.25" customHeight="1">
      <c r="A30" s="8"/>
      <c r="B30" s="8"/>
      <c r="C30" s="52"/>
      <c r="D30" s="8"/>
      <c r="E30" s="7"/>
      <c r="F30" s="7"/>
      <c r="G30" s="8"/>
      <c r="H30" s="8"/>
      <c r="I30" s="8"/>
      <c r="J30" s="54"/>
      <c r="K30" s="54"/>
      <c r="L30" s="54"/>
      <c r="M30" s="54"/>
      <c r="N30" s="54"/>
      <c r="O30" s="54"/>
      <c r="P30" s="54"/>
      <c r="Q30" s="52"/>
      <c r="R30" s="52"/>
      <c r="S30" s="52"/>
      <c r="T30" s="7"/>
      <c r="U30" s="7"/>
      <c r="V30" s="7"/>
      <c r="W30" s="7"/>
      <c r="X30" s="7"/>
      <c r="Y30" s="7"/>
      <c r="Z30" s="52"/>
      <c r="AA30" s="52"/>
      <c r="AB30" s="52"/>
      <c r="AC30" s="52"/>
      <c r="AD30" s="52"/>
      <c r="AE30" s="52"/>
      <c r="AF30" s="52"/>
      <c r="AG30" s="52"/>
      <c r="AH30" s="52"/>
      <c r="AI30" s="7"/>
      <c r="AJ30" s="7"/>
      <c r="AK30" s="7"/>
      <c r="AL30" s="7"/>
      <c r="AM30" s="7"/>
      <c r="AN30" s="54"/>
      <c r="AO30" s="52"/>
      <c r="AP30" s="52"/>
      <c r="AQ30" s="52"/>
      <c r="AR30" s="52"/>
      <c r="AS30" s="52"/>
      <c r="AT30" s="52"/>
      <c r="AU30" s="52"/>
      <c r="AV30" s="52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K30" s="229"/>
      <c r="BL30" s="229"/>
      <c r="BM30" s="229"/>
      <c r="BN30" s="229"/>
      <c r="BO30" s="229"/>
      <c r="BP30" s="229"/>
      <c r="BQ30" s="229"/>
      <c r="BR30" s="229"/>
      <c r="BS30" s="248"/>
      <c r="BT30" s="246"/>
      <c r="BU30" s="229"/>
      <c r="BV30" s="229"/>
      <c r="BW30" s="229"/>
      <c r="BX30" s="229"/>
    </row>
    <row r="31" spans="1:77" ht="14.25" customHeight="1">
      <c r="A31" s="8"/>
      <c r="B31" s="8"/>
      <c r="C31" s="52"/>
      <c r="D31" s="7"/>
      <c r="E31" s="7"/>
      <c r="F31" s="7"/>
      <c r="G31" s="7"/>
      <c r="H31" s="7"/>
      <c r="I31" s="7"/>
      <c r="J31" s="53"/>
      <c r="K31" s="53"/>
      <c r="L31" s="53"/>
      <c r="M31" s="53"/>
      <c r="N31" s="53"/>
      <c r="O31" s="53"/>
      <c r="P31" s="53"/>
      <c r="Q31" s="52"/>
      <c r="R31" s="52"/>
      <c r="S31" s="52"/>
      <c r="T31" s="7"/>
      <c r="U31" s="7"/>
      <c r="V31" s="7"/>
      <c r="W31" s="7"/>
      <c r="X31" s="7"/>
      <c r="Y31" s="7"/>
      <c r="Z31" s="52"/>
      <c r="AA31" s="52"/>
      <c r="AB31" s="52"/>
      <c r="AC31" s="52"/>
      <c r="AD31" s="52"/>
      <c r="AE31" s="52"/>
      <c r="AF31" s="52"/>
      <c r="AG31" s="52"/>
      <c r="AH31" s="52"/>
      <c r="AI31" s="7"/>
      <c r="AJ31" s="7"/>
      <c r="AK31" s="7"/>
      <c r="AL31" s="7"/>
      <c r="AM31" s="7"/>
      <c r="AN31" s="54"/>
      <c r="AO31" s="52"/>
      <c r="AP31" s="52"/>
      <c r="AQ31" s="52"/>
      <c r="AR31" s="52"/>
      <c r="AS31" s="52"/>
      <c r="AT31" s="52"/>
      <c r="AU31" s="52"/>
      <c r="AV31" s="52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K31" s="229"/>
      <c r="BL31" s="229"/>
      <c r="BM31" s="229"/>
      <c r="BN31" s="229"/>
      <c r="BO31" s="229"/>
      <c r="BP31" s="229"/>
      <c r="BQ31" s="229"/>
      <c r="BR31" s="229"/>
      <c r="BS31" s="248"/>
      <c r="BT31" s="246"/>
      <c r="BU31" s="229"/>
      <c r="BV31" s="229"/>
      <c r="BW31" s="229"/>
      <c r="BX31" s="229"/>
    </row>
    <row r="32" spans="1:77" ht="14.25" customHeight="1">
      <c r="A32" s="8"/>
      <c r="B32" s="8"/>
      <c r="C32" s="52"/>
      <c r="D32" s="7"/>
      <c r="E32" s="7"/>
      <c r="F32" s="7"/>
      <c r="G32" s="7"/>
      <c r="H32" s="7"/>
      <c r="I32" s="7"/>
      <c r="J32" s="54"/>
      <c r="K32" s="54"/>
      <c r="L32" s="54"/>
      <c r="M32" s="54"/>
      <c r="N32" s="54"/>
      <c r="O32" s="54"/>
      <c r="P32" s="54"/>
      <c r="Q32" s="52"/>
      <c r="R32" s="52"/>
      <c r="S32" s="52"/>
      <c r="T32" s="7"/>
      <c r="U32" s="7"/>
      <c r="V32" s="7"/>
      <c r="W32" s="7"/>
      <c r="X32" s="7"/>
      <c r="Y32" s="7"/>
      <c r="Z32" s="52"/>
      <c r="AA32" s="52"/>
      <c r="AB32" s="52"/>
      <c r="AC32" s="52"/>
      <c r="AD32" s="52"/>
      <c r="AE32" s="52"/>
      <c r="AF32" s="52"/>
      <c r="AG32" s="52"/>
      <c r="AH32" s="52"/>
      <c r="AI32" s="7"/>
      <c r="AJ32" s="7"/>
      <c r="AK32" s="7"/>
      <c r="AL32" s="7"/>
      <c r="AM32" s="7"/>
      <c r="AN32" s="54"/>
      <c r="AO32" s="52"/>
      <c r="AP32" s="52"/>
      <c r="AQ32" s="52"/>
      <c r="AR32" s="52"/>
      <c r="AS32" s="52"/>
      <c r="AT32" s="52"/>
      <c r="AU32" s="52"/>
      <c r="AV32" s="52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K32" s="229" t="s">
        <v>94</v>
      </c>
      <c r="BL32" s="275"/>
      <c r="BM32" s="275">
        <f>S9</f>
        <v>0</v>
      </c>
      <c r="BN32" s="275">
        <f t="shared" ref="BN32:BQ32" si="6">T9</f>
        <v>0</v>
      </c>
      <c r="BO32" s="275">
        <f t="shared" si="6"/>
        <v>0</v>
      </c>
      <c r="BP32" s="275">
        <f t="shared" si="6"/>
        <v>0</v>
      </c>
      <c r="BQ32" s="275">
        <f t="shared" si="6"/>
        <v>0</v>
      </c>
      <c r="BR32" s="275">
        <f t="shared" ref="BR32" si="7">X9</f>
        <v>0</v>
      </c>
      <c r="BS32" s="275">
        <f t="shared" ref="BS32" si="8">Y9</f>
        <v>0</v>
      </c>
      <c r="BT32" s="275">
        <f t="shared" ref="BT32" si="9">Z9</f>
        <v>0</v>
      </c>
      <c r="BU32" s="275">
        <f t="shared" ref="BU32" si="10">AA9</f>
        <v>0</v>
      </c>
      <c r="BV32" s="275">
        <f t="shared" ref="BV32" si="11">AB9</f>
        <v>0</v>
      </c>
      <c r="BW32" s="275">
        <f t="shared" ref="BW32" si="12">AC9</f>
        <v>0</v>
      </c>
      <c r="BX32" s="275">
        <f t="shared" ref="BX32" si="13">AD9</f>
        <v>0</v>
      </c>
      <c r="BY32" s="244" t="s">
        <v>141</v>
      </c>
    </row>
    <row r="33" spans="63:77" ht="14.25" customHeight="1">
      <c r="BK33" s="229"/>
      <c r="BL33" s="268"/>
      <c r="BM33" s="268"/>
      <c r="BN33" s="268"/>
      <c r="BO33" s="268"/>
      <c r="BP33" s="268"/>
      <c r="BQ33" s="268"/>
      <c r="BR33" s="268"/>
      <c r="BS33" s="268"/>
      <c r="BT33" s="268"/>
      <c r="BU33" s="268"/>
      <c r="BV33" s="268"/>
      <c r="BW33" s="268"/>
      <c r="BX33" s="268"/>
      <c r="BY33" s="245"/>
    </row>
    <row r="34" spans="63:77" ht="56.25" customHeight="1">
      <c r="BK34" s="229"/>
      <c r="BL34" s="268"/>
      <c r="BM34" s="268"/>
      <c r="BN34" s="268"/>
      <c r="BO34" s="268"/>
      <c r="BP34" s="268"/>
      <c r="BQ34" s="268"/>
      <c r="BR34" s="268"/>
      <c r="BS34" s="268"/>
      <c r="BT34" s="268"/>
      <c r="BU34" s="268"/>
      <c r="BV34" s="268"/>
      <c r="BW34" s="268"/>
      <c r="BX34" s="268"/>
      <c r="BY34" s="112">
        <f>SUM(BM32:BX34)</f>
        <v>0</v>
      </c>
    </row>
    <row r="35" spans="63:77" ht="14.25" hidden="1" customHeight="1">
      <c r="BK35" s="229"/>
      <c r="BL35" s="43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111" t="s">
        <v>99</v>
      </c>
    </row>
    <row r="36" spans="63:77" ht="14.25" hidden="1" customHeight="1">
      <c r="BK36" s="229"/>
      <c r="BL36" s="44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109"/>
    </row>
    <row r="37" spans="63:77" ht="14.25" hidden="1" customHeight="1">
      <c r="BK37" s="229"/>
      <c r="BL37" s="46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112">
        <f>SUM(BM32:BX43)</f>
        <v>3111850</v>
      </c>
    </row>
    <row r="38" spans="63:77" ht="14.25" hidden="1" customHeight="1">
      <c r="BK38" s="229"/>
      <c r="BL38" s="47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</row>
    <row r="39" spans="63:77" ht="14.25" hidden="1" customHeight="1">
      <c r="BK39" s="229"/>
      <c r="BL39" s="47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</row>
    <row r="40" spans="63:77" ht="14.25" hidden="1" customHeight="1">
      <c r="BK40" s="229"/>
      <c r="BL40" s="47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</row>
    <row r="41" spans="63:77" ht="14.25" hidden="1" customHeight="1">
      <c r="BK41" s="229"/>
      <c r="BL41" s="48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</row>
    <row r="42" spans="63:77" ht="14.25" customHeight="1">
      <c r="BK42" s="229" t="s">
        <v>92</v>
      </c>
      <c r="BL42" s="229"/>
      <c r="BM42" s="251">
        <f>BL9-BM32</f>
        <v>3111850</v>
      </c>
      <c r="BN42" s="251">
        <f t="shared" ref="BN42:BQ42" si="14">BM9-BN32</f>
        <v>0</v>
      </c>
      <c r="BO42" s="251">
        <f t="shared" si="14"/>
        <v>0</v>
      </c>
      <c r="BP42" s="251">
        <f t="shared" si="14"/>
        <v>0</v>
      </c>
      <c r="BQ42" s="251">
        <f t="shared" si="14"/>
        <v>0</v>
      </c>
      <c r="BR42" s="251">
        <f>BQ9-BR32</f>
        <v>0</v>
      </c>
      <c r="BS42" s="251">
        <f>(BR9+BS23)-BS32</f>
        <v>0</v>
      </c>
      <c r="BT42" s="251">
        <f>BS9-BT32</f>
        <v>0</v>
      </c>
      <c r="BU42" s="251">
        <f>(BT9+BT23)-BU32</f>
        <v>0</v>
      </c>
      <c r="BV42" s="251">
        <f>BU9-BV32</f>
        <v>0</v>
      </c>
      <c r="BW42" s="251">
        <f>BV9-BW32</f>
        <v>0</v>
      </c>
      <c r="BX42" s="251">
        <f>(BW9+BX23)-BX32</f>
        <v>0</v>
      </c>
    </row>
    <row r="43" spans="63:77" ht="14.25" customHeight="1">
      <c r="BK43" s="229"/>
      <c r="BL43" s="229"/>
      <c r="BM43" s="229"/>
      <c r="BN43" s="229"/>
      <c r="BO43" s="229"/>
      <c r="BP43" s="229"/>
      <c r="BQ43" s="229"/>
      <c r="BR43" s="229"/>
      <c r="BS43" s="229"/>
      <c r="BT43" s="229"/>
      <c r="BU43" s="229"/>
      <c r="BV43" s="229"/>
      <c r="BW43" s="229"/>
      <c r="BX43" s="229"/>
    </row>
    <row r="44" spans="63:77" ht="14.25" customHeight="1">
      <c r="BK44" s="229"/>
      <c r="BL44" s="229"/>
      <c r="BM44" s="229"/>
      <c r="BN44" s="229"/>
      <c r="BO44" s="229"/>
      <c r="BP44" s="229"/>
      <c r="BQ44" s="229"/>
      <c r="BR44" s="229"/>
      <c r="BS44" s="229"/>
      <c r="BT44" s="229"/>
      <c r="BU44" s="229"/>
      <c r="BV44" s="229"/>
      <c r="BW44" s="229"/>
      <c r="BX44" s="229"/>
    </row>
    <row r="45" spans="63:77" ht="14.25" customHeight="1">
      <c r="BK45" s="229"/>
      <c r="BL45" s="229"/>
      <c r="BM45" s="229"/>
      <c r="BN45" s="229"/>
      <c r="BO45" s="229"/>
      <c r="BP45" s="229"/>
      <c r="BQ45" s="229"/>
      <c r="BR45" s="229"/>
      <c r="BS45" s="229"/>
      <c r="BT45" s="229"/>
      <c r="BU45" s="229"/>
      <c r="BV45" s="229"/>
      <c r="BW45" s="229"/>
      <c r="BX45" s="229"/>
    </row>
    <row r="46" spans="63:77" ht="14.25" customHeight="1">
      <c r="BK46" s="229"/>
      <c r="BL46" s="229"/>
      <c r="BM46" s="229"/>
      <c r="BN46" s="229"/>
      <c r="BO46" s="229"/>
      <c r="BP46" s="229"/>
      <c r="BQ46" s="229"/>
      <c r="BR46" s="229"/>
      <c r="BS46" s="229"/>
      <c r="BT46" s="229"/>
      <c r="BU46" s="229"/>
      <c r="BV46" s="229"/>
      <c r="BW46" s="229"/>
      <c r="BX46" s="229"/>
    </row>
    <row r="47" spans="63:77" ht="14.25" customHeight="1">
      <c r="BK47" s="229" t="s">
        <v>95</v>
      </c>
      <c r="BL47" s="251"/>
      <c r="BM47" s="251">
        <f t="shared" ref="BM47:BX47" si="15">BM9-BM42</f>
        <v>-3111850</v>
      </c>
      <c r="BN47" s="251">
        <f t="shared" si="15"/>
        <v>0</v>
      </c>
      <c r="BO47" s="251">
        <f t="shared" si="15"/>
        <v>0</v>
      </c>
      <c r="BP47" s="251">
        <f t="shared" si="15"/>
        <v>0</v>
      </c>
      <c r="BQ47" s="251">
        <f t="shared" si="15"/>
        <v>0</v>
      </c>
      <c r="BR47" s="251">
        <f t="shared" si="15"/>
        <v>0</v>
      </c>
      <c r="BS47" s="251">
        <f>BS9-BS42</f>
        <v>0</v>
      </c>
      <c r="BT47" s="251">
        <f t="shared" si="15"/>
        <v>0</v>
      </c>
      <c r="BU47" s="251">
        <f>BU9-BU42</f>
        <v>0</v>
      </c>
      <c r="BV47" s="251">
        <f t="shared" si="15"/>
        <v>0</v>
      </c>
      <c r="BW47" s="251">
        <f t="shared" si="15"/>
        <v>0</v>
      </c>
      <c r="BX47" s="251">
        <f t="shared" si="15"/>
        <v>0</v>
      </c>
    </row>
    <row r="48" spans="63:77" ht="14.25" customHeight="1">
      <c r="BK48" s="229"/>
      <c r="BL48" s="229"/>
      <c r="BM48" s="229"/>
      <c r="BN48" s="229"/>
      <c r="BO48" s="229"/>
      <c r="BP48" s="229"/>
      <c r="BQ48" s="229"/>
      <c r="BR48" s="229"/>
      <c r="BS48" s="229"/>
      <c r="BT48" s="229"/>
      <c r="BU48" s="229"/>
      <c r="BV48" s="229"/>
      <c r="BW48" s="229"/>
      <c r="BX48" s="229"/>
    </row>
    <row r="49" spans="63:76" ht="14.25" customHeight="1">
      <c r="BK49" s="229"/>
      <c r="BL49" s="229"/>
      <c r="BM49" s="229"/>
      <c r="BN49" s="229"/>
      <c r="BO49" s="229"/>
      <c r="BP49" s="229"/>
      <c r="BQ49" s="229"/>
      <c r="BR49" s="229"/>
      <c r="BS49" s="229"/>
      <c r="BT49" s="229"/>
      <c r="BU49" s="229"/>
      <c r="BV49" s="229"/>
      <c r="BW49" s="229"/>
      <c r="BX49" s="229"/>
    </row>
    <row r="50" spans="63:76" ht="14.25" customHeight="1">
      <c r="BK50" s="229"/>
      <c r="BL50" s="229"/>
      <c r="BM50" s="229"/>
      <c r="BN50" s="229"/>
      <c r="BO50" s="229"/>
      <c r="BP50" s="229"/>
      <c r="BQ50" s="229"/>
      <c r="BR50" s="229"/>
      <c r="BS50" s="229"/>
      <c r="BT50" s="229"/>
      <c r="BU50" s="229"/>
      <c r="BV50" s="229"/>
      <c r="BW50" s="229"/>
      <c r="BX50" s="229"/>
    </row>
    <row r="51" spans="63:76" ht="14.25" customHeight="1">
      <c r="BK51" s="229"/>
      <c r="BL51" s="229"/>
      <c r="BM51" s="229"/>
      <c r="BN51" s="229"/>
      <c r="BO51" s="229"/>
      <c r="BP51" s="229"/>
      <c r="BQ51" s="229"/>
      <c r="BR51" s="229"/>
      <c r="BS51" s="229"/>
      <c r="BT51" s="229"/>
      <c r="BU51" s="229"/>
      <c r="BV51" s="229"/>
      <c r="BW51" s="229"/>
      <c r="BX51" s="229"/>
    </row>
  </sheetData>
  <mergeCells count="114">
    <mergeCell ref="A13:A15"/>
    <mergeCell ref="BM9:BM18"/>
    <mergeCell ref="BN9:BN18"/>
    <mergeCell ref="BO9:BO18"/>
    <mergeCell ref="BP9:BP18"/>
    <mergeCell ref="C4:P4"/>
    <mergeCell ref="S4:AE4"/>
    <mergeCell ref="AI4:AT4"/>
    <mergeCell ref="AW4:BH4"/>
    <mergeCell ref="BM4:BX4"/>
    <mergeCell ref="V5:W5"/>
    <mergeCell ref="V6:W6"/>
    <mergeCell ref="V9:W9"/>
    <mergeCell ref="V13:W13"/>
    <mergeCell ref="V14:W14"/>
    <mergeCell ref="V11:W11"/>
    <mergeCell ref="S12:Z12"/>
    <mergeCell ref="V17:W17"/>
    <mergeCell ref="BS19:BS22"/>
    <mergeCell ref="BT19:BT22"/>
    <mergeCell ref="BU19:BU22"/>
    <mergeCell ref="BV19:BV22"/>
    <mergeCell ref="BW19:BW22"/>
    <mergeCell ref="BX19:BX22"/>
    <mergeCell ref="BW9:BW18"/>
    <mergeCell ref="BX9:BX18"/>
    <mergeCell ref="BK19:BK22"/>
    <mergeCell ref="BL19:BL22"/>
    <mergeCell ref="BM19:BM22"/>
    <mergeCell ref="BN19:BN22"/>
    <mergeCell ref="BO19:BO22"/>
    <mergeCell ref="BP19:BP22"/>
    <mergeCell ref="BQ19:BQ22"/>
    <mergeCell ref="BR19:BR22"/>
    <mergeCell ref="BQ9:BQ18"/>
    <mergeCell ref="BR9:BR18"/>
    <mergeCell ref="BS9:BS18"/>
    <mergeCell ref="BT9:BT18"/>
    <mergeCell ref="BU9:BU18"/>
    <mergeCell ref="BV9:BV18"/>
    <mergeCell ref="BK9:BK18"/>
    <mergeCell ref="BL9:BL18"/>
    <mergeCell ref="BW23:BW27"/>
    <mergeCell ref="BX23:BX27"/>
    <mergeCell ref="BK28:BK31"/>
    <mergeCell ref="BL28:BL31"/>
    <mergeCell ref="BM28:BM31"/>
    <mergeCell ref="BN28:BN31"/>
    <mergeCell ref="BO28:BO31"/>
    <mergeCell ref="BP28:BP31"/>
    <mergeCell ref="BQ28:BQ31"/>
    <mergeCell ref="BR28:BR31"/>
    <mergeCell ref="BQ23:BQ27"/>
    <mergeCell ref="BR23:BR27"/>
    <mergeCell ref="BS23:BS27"/>
    <mergeCell ref="BT23:BT27"/>
    <mergeCell ref="BU23:BU27"/>
    <mergeCell ref="BV23:BV27"/>
    <mergeCell ref="BK23:BK27"/>
    <mergeCell ref="BL23:BL27"/>
    <mergeCell ref="BM23:BM27"/>
    <mergeCell ref="BN23:BN27"/>
    <mergeCell ref="BO23:BO27"/>
    <mergeCell ref="BP23:BP27"/>
    <mergeCell ref="BK32:BK41"/>
    <mergeCell ref="BL32:BL34"/>
    <mergeCell ref="BM32:BM34"/>
    <mergeCell ref="BN32:BN34"/>
    <mergeCell ref="BO32:BO34"/>
    <mergeCell ref="BP32:BP34"/>
    <mergeCell ref="BS28:BS31"/>
    <mergeCell ref="BT28:BT31"/>
    <mergeCell ref="BU28:BU31"/>
    <mergeCell ref="BK47:BK51"/>
    <mergeCell ref="BL47:BL51"/>
    <mergeCell ref="BM47:BM51"/>
    <mergeCell ref="BN47:BN51"/>
    <mergeCell ref="BO47:BO51"/>
    <mergeCell ref="BP47:BP51"/>
    <mergeCell ref="BS42:BS46"/>
    <mergeCell ref="BT42:BT46"/>
    <mergeCell ref="BU42:BU46"/>
    <mergeCell ref="BK42:BK46"/>
    <mergeCell ref="BL42:BL46"/>
    <mergeCell ref="BM42:BM46"/>
    <mergeCell ref="BN42:BN46"/>
    <mergeCell ref="BO42:BO46"/>
    <mergeCell ref="BP42:BP46"/>
    <mergeCell ref="BQ42:BQ46"/>
    <mergeCell ref="BR42:BR46"/>
    <mergeCell ref="BY23:BY24"/>
    <mergeCell ref="BY32:BY33"/>
    <mergeCell ref="BW47:BW51"/>
    <mergeCell ref="BX47:BX51"/>
    <mergeCell ref="BQ47:BQ51"/>
    <mergeCell ref="BR47:BR51"/>
    <mergeCell ref="BS47:BS51"/>
    <mergeCell ref="BT47:BT51"/>
    <mergeCell ref="BU47:BU51"/>
    <mergeCell ref="BV47:BV51"/>
    <mergeCell ref="BV42:BV46"/>
    <mergeCell ref="BW42:BW46"/>
    <mergeCell ref="BX42:BX46"/>
    <mergeCell ref="BW32:BW34"/>
    <mergeCell ref="BX32:BX34"/>
    <mergeCell ref="BQ32:BQ34"/>
    <mergeCell ref="BR32:BR34"/>
    <mergeCell ref="BS32:BS34"/>
    <mergeCell ref="BT32:BT34"/>
    <mergeCell ref="BU32:BU34"/>
    <mergeCell ref="BV32:BV34"/>
    <mergeCell ref="BV28:BV31"/>
    <mergeCell ref="BW28:BW31"/>
    <mergeCell ref="BX28:BX31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4" manualBreakCount="4">
    <brk id="16" max="50" man="1"/>
    <brk id="32" max="50" man="1"/>
    <brk id="46" max="50" man="1"/>
    <brk id="61" max="50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BN37"/>
  <sheetViews>
    <sheetView view="pageBreakPreview" topLeftCell="AN1" zoomScale="60" workbookViewId="0">
      <selection activeCell="BN16" sqref="BN16"/>
    </sheetView>
  </sheetViews>
  <sheetFormatPr baseColWidth="10" defaultRowHeight="14.25"/>
  <cols>
    <col min="1" max="1" width="19.375" customWidth="1"/>
    <col min="2" max="2" width="17.875" customWidth="1"/>
    <col min="3" max="3" width="15.375" customWidth="1"/>
    <col min="6" max="6" width="14.25" customWidth="1"/>
    <col min="17" max="17" width="2.125" customWidth="1"/>
    <col min="18" max="18" width="12.875" customWidth="1"/>
    <col min="22" max="22" width="8.375" customWidth="1"/>
    <col min="23" max="23" width="8" customWidth="1"/>
    <col min="24" max="24" width="9.5" customWidth="1"/>
    <col min="32" max="32" width="9.625" customWidth="1"/>
    <col min="33" max="33" width="2.125" customWidth="1"/>
    <col min="34" max="34" width="14.5" customWidth="1"/>
    <col min="47" max="47" width="2.625" customWidth="1"/>
    <col min="48" max="48" width="10" style="52" customWidth="1"/>
    <col min="49" max="49" width="17.125" customWidth="1"/>
    <col min="50" max="50" width="11.125" customWidth="1"/>
    <col min="65" max="65" width="18.875" customWidth="1"/>
    <col min="66" max="66" width="12.375" bestFit="1" customWidth="1"/>
  </cols>
  <sheetData>
    <row r="1" spans="1:66" ht="27">
      <c r="C1" s="10"/>
      <c r="D1" s="10"/>
      <c r="F1" s="12"/>
      <c r="G1" s="12"/>
      <c r="H1" s="12"/>
      <c r="I1" s="12"/>
    </row>
    <row r="2" spans="1:66" ht="27.75">
      <c r="C2" s="10"/>
      <c r="D2" s="10"/>
      <c r="E2" s="11"/>
      <c r="F2" s="12"/>
      <c r="G2" s="12"/>
      <c r="H2" s="11" t="s">
        <v>109</v>
      </c>
      <c r="I2" s="12"/>
    </row>
    <row r="4" spans="1:66" ht="36" customHeight="1">
      <c r="C4" s="252" t="s">
        <v>105</v>
      </c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S4" s="252" t="s">
        <v>107</v>
      </c>
      <c r="T4" s="252"/>
      <c r="U4" s="252"/>
      <c r="V4" s="252"/>
      <c r="W4" s="252"/>
      <c r="X4" s="298"/>
      <c r="Y4" s="252"/>
      <c r="Z4" s="252"/>
      <c r="AA4" s="252"/>
      <c r="AB4" s="252"/>
      <c r="AC4" s="252"/>
      <c r="AD4" s="252"/>
      <c r="AE4" s="252"/>
      <c r="AI4" s="253" t="s">
        <v>106</v>
      </c>
      <c r="AJ4" s="252"/>
      <c r="AK4" s="252"/>
      <c r="AL4" s="252"/>
      <c r="AM4" s="252"/>
      <c r="AN4" s="252"/>
      <c r="AO4" s="252"/>
      <c r="AP4" s="252"/>
      <c r="AQ4" s="252"/>
      <c r="AR4" s="252"/>
      <c r="AS4" s="252"/>
      <c r="AT4" s="252"/>
      <c r="AY4" s="122" t="s">
        <v>111</v>
      </c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24"/>
      <c r="BM4" s="312" t="s">
        <v>98</v>
      </c>
      <c r="BN4" s="312"/>
    </row>
    <row r="5" spans="1:66" ht="30">
      <c r="C5" s="37" t="s">
        <v>54</v>
      </c>
      <c r="D5" s="15" t="s">
        <v>110</v>
      </c>
      <c r="E5" s="14" t="s">
        <v>55</v>
      </c>
      <c r="F5" s="14" t="s">
        <v>56</v>
      </c>
      <c r="G5" s="14" t="s">
        <v>16</v>
      </c>
      <c r="H5" s="15" t="s">
        <v>57</v>
      </c>
      <c r="I5" s="15" t="s">
        <v>58</v>
      </c>
      <c r="J5" s="15" t="s">
        <v>59</v>
      </c>
      <c r="K5" s="15" t="s">
        <v>60</v>
      </c>
      <c r="L5" s="15" t="s">
        <v>61</v>
      </c>
      <c r="M5" s="15" t="s">
        <v>62</v>
      </c>
      <c r="N5" s="15" t="s">
        <v>63</v>
      </c>
      <c r="O5" s="15" t="s">
        <v>64</v>
      </c>
      <c r="P5" s="15" t="s">
        <v>65</v>
      </c>
      <c r="R5" s="37" t="s">
        <v>54</v>
      </c>
      <c r="S5" s="14" t="s">
        <v>55</v>
      </c>
      <c r="T5" s="14" t="s">
        <v>56</v>
      </c>
      <c r="U5" s="14" t="s">
        <v>16</v>
      </c>
      <c r="V5" s="299" t="s">
        <v>57</v>
      </c>
      <c r="W5" s="300"/>
      <c r="X5" s="15" t="s">
        <v>58</v>
      </c>
      <c r="Y5" s="15" t="s">
        <v>59</v>
      </c>
      <c r="Z5" s="15" t="s">
        <v>60</v>
      </c>
      <c r="AA5" s="15" t="s">
        <v>61</v>
      </c>
      <c r="AB5" s="15" t="s">
        <v>62</v>
      </c>
      <c r="AC5" s="15" t="s">
        <v>63</v>
      </c>
      <c r="AD5" s="15" t="s">
        <v>64</v>
      </c>
      <c r="AE5" s="15" t="s">
        <v>65</v>
      </c>
      <c r="AF5" s="168" t="s">
        <v>121</v>
      </c>
      <c r="AH5" s="16" t="s">
        <v>54</v>
      </c>
      <c r="AI5" s="17" t="s">
        <v>55</v>
      </c>
      <c r="AJ5" s="17" t="s">
        <v>56</v>
      </c>
      <c r="AK5" s="17" t="s">
        <v>16</v>
      </c>
      <c r="AL5" s="18" t="s">
        <v>57</v>
      </c>
      <c r="AM5" s="18" t="s">
        <v>58</v>
      </c>
      <c r="AN5" s="18" t="s">
        <v>59</v>
      </c>
      <c r="AO5" s="18" t="s">
        <v>60</v>
      </c>
      <c r="AP5" s="18" t="s">
        <v>61</v>
      </c>
      <c r="AQ5" s="18" t="s">
        <v>62</v>
      </c>
      <c r="AR5" s="18" t="s">
        <v>63</v>
      </c>
      <c r="AS5" s="18" t="s">
        <v>64</v>
      </c>
      <c r="AT5" s="18" t="s">
        <v>65</v>
      </c>
      <c r="AV5" s="31"/>
      <c r="AW5" s="130" t="s">
        <v>54</v>
      </c>
      <c r="AX5" s="17" t="s">
        <v>55</v>
      </c>
      <c r="AY5" s="17" t="s">
        <v>56</v>
      </c>
      <c r="AZ5" s="17" t="s">
        <v>16</v>
      </c>
      <c r="BA5" s="299" t="s">
        <v>57</v>
      </c>
      <c r="BB5" s="300"/>
      <c r="BC5" s="18" t="s">
        <v>58</v>
      </c>
      <c r="BD5" s="18" t="s">
        <v>59</v>
      </c>
      <c r="BE5" s="18" t="s">
        <v>60</v>
      </c>
      <c r="BF5" s="18" t="s">
        <v>61</v>
      </c>
      <c r="BG5" s="18" t="s">
        <v>62</v>
      </c>
      <c r="BH5" s="18" t="s">
        <v>63</v>
      </c>
      <c r="BI5" s="18" t="s">
        <v>64</v>
      </c>
      <c r="BJ5" s="18" t="s">
        <v>65</v>
      </c>
      <c r="BM5" s="16" t="s">
        <v>130</v>
      </c>
      <c r="BN5" s="224">
        <v>2022</v>
      </c>
    </row>
    <row r="6" spans="1:66" ht="30">
      <c r="C6" s="37" t="s">
        <v>66</v>
      </c>
      <c r="D6" s="67">
        <v>44560</v>
      </c>
      <c r="E6" s="20"/>
      <c r="F6" s="20"/>
      <c r="G6" s="20"/>
      <c r="H6" s="20"/>
      <c r="I6" s="20"/>
      <c r="J6" s="67"/>
      <c r="K6" s="67">
        <v>44770</v>
      </c>
      <c r="L6" s="67">
        <v>44804</v>
      </c>
      <c r="M6" s="67">
        <v>44834</v>
      </c>
      <c r="N6" s="67">
        <v>44865</v>
      </c>
      <c r="O6" s="67">
        <v>44895</v>
      </c>
      <c r="P6" s="67">
        <v>44924</v>
      </c>
      <c r="R6" s="37" t="s">
        <v>67</v>
      </c>
      <c r="S6" s="301">
        <v>44755</v>
      </c>
      <c r="T6" s="306"/>
      <c r="U6" s="306"/>
      <c r="V6" s="306"/>
      <c r="W6" s="306"/>
      <c r="X6" s="306"/>
      <c r="Y6" s="306"/>
      <c r="Z6" s="307"/>
      <c r="AA6" s="20">
        <v>44774</v>
      </c>
      <c r="AB6" s="20">
        <v>44805</v>
      </c>
      <c r="AC6" s="20">
        <v>44835</v>
      </c>
      <c r="AD6" s="20">
        <v>44865</v>
      </c>
      <c r="AE6" s="20">
        <v>44896</v>
      </c>
      <c r="AF6" s="167"/>
      <c r="AH6" s="22"/>
      <c r="AI6" s="24"/>
      <c r="AJ6" s="24"/>
      <c r="AK6" s="24"/>
      <c r="AL6" s="24"/>
      <c r="AM6" s="24"/>
      <c r="AN6" s="24"/>
      <c r="AO6" s="25"/>
      <c r="AP6" s="25"/>
      <c r="AQ6" s="25"/>
      <c r="AR6" s="25"/>
      <c r="AS6" s="25"/>
      <c r="AT6" s="25"/>
      <c r="AV6" s="24"/>
      <c r="AW6" s="22"/>
      <c r="AX6" s="22"/>
      <c r="AY6" s="24"/>
      <c r="AZ6" s="24"/>
      <c r="BA6" s="24"/>
      <c r="BB6" s="24"/>
      <c r="BC6" s="24"/>
      <c r="BD6" s="24"/>
      <c r="BE6" s="25"/>
      <c r="BF6" s="25"/>
      <c r="BG6" s="25"/>
      <c r="BH6" s="25"/>
      <c r="BI6" s="25"/>
      <c r="BJ6" s="25"/>
      <c r="BM6" s="22"/>
      <c r="BN6" s="24"/>
    </row>
    <row r="7" spans="1:66" ht="4.5" customHeight="1">
      <c r="C7" s="26"/>
      <c r="D7" s="28"/>
      <c r="E7" s="27"/>
      <c r="F7" s="27"/>
      <c r="G7" s="27"/>
      <c r="H7" s="28"/>
      <c r="I7" s="28"/>
      <c r="J7" s="28"/>
      <c r="K7" s="28"/>
      <c r="L7" s="28"/>
      <c r="M7" s="28"/>
      <c r="N7" s="28"/>
      <c r="O7" s="28"/>
      <c r="P7" s="28"/>
    </row>
    <row r="8" spans="1:66" ht="15">
      <c r="A8" s="29" t="s">
        <v>0</v>
      </c>
      <c r="B8" s="30" t="s">
        <v>1</v>
      </c>
      <c r="D8" s="25"/>
      <c r="E8" s="31"/>
      <c r="F8" s="31"/>
      <c r="G8" s="31"/>
      <c r="H8" s="25"/>
      <c r="I8" s="25"/>
      <c r="J8" s="25"/>
      <c r="K8" s="25"/>
      <c r="L8" s="25"/>
      <c r="M8" s="25"/>
      <c r="N8" s="25"/>
      <c r="O8" s="25"/>
      <c r="P8" s="25"/>
      <c r="R8" s="50" t="s">
        <v>2</v>
      </c>
      <c r="AH8" s="50" t="s">
        <v>2</v>
      </c>
    </row>
    <row r="9" spans="1:66" ht="14.25" customHeight="1">
      <c r="A9" s="166" t="s">
        <v>120</v>
      </c>
      <c r="B9" s="50" t="s">
        <v>2</v>
      </c>
      <c r="D9" s="64">
        <v>30.52</v>
      </c>
      <c r="E9" s="164">
        <v>0.52</v>
      </c>
      <c r="F9" s="164">
        <v>0.52</v>
      </c>
      <c r="G9" s="164">
        <v>0.52</v>
      </c>
      <c r="H9" s="164">
        <v>0.52</v>
      </c>
      <c r="I9" s="164">
        <v>0.52</v>
      </c>
      <c r="J9" s="164">
        <v>0.52</v>
      </c>
      <c r="K9" s="56">
        <v>410.52</v>
      </c>
      <c r="L9" s="56">
        <v>270.52</v>
      </c>
      <c r="M9" s="118">
        <v>120.52</v>
      </c>
      <c r="N9" s="56">
        <v>0.52</v>
      </c>
      <c r="O9" s="56">
        <v>0.52</v>
      </c>
      <c r="P9" s="56">
        <v>0.52</v>
      </c>
      <c r="R9" s="64" t="s">
        <v>77</v>
      </c>
      <c r="S9" s="51">
        <v>161.63999999999999</v>
      </c>
      <c r="T9" s="50">
        <v>166.56</v>
      </c>
      <c r="U9" s="50">
        <v>171.49</v>
      </c>
      <c r="V9" s="50">
        <v>102</v>
      </c>
      <c r="W9" s="50">
        <v>74.31</v>
      </c>
      <c r="X9" s="50">
        <v>180</v>
      </c>
      <c r="Y9" s="50">
        <v>180</v>
      </c>
      <c r="Z9" s="50">
        <v>180</v>
      </c>
      <c r="AA9" s="50">
        <v>180</v>
      </c>
      <c r="AB9" s="50">
        <v>0</v>
      </c>
      <c r="AC9" s="51">
        <v>0</v>
      </c>
      <c r="AD9" s="51">
        <v>0</v>
      </c>
      <c r="AE9" s="51">
        <v>0</v>
      </c>
      <c r="AF9" s="167"/>
      <c r="AH9" s="64" t="s">
        <v>77</v>
      </c>
      <c r="AI9" s="171">
        <f>(D9+S9)-E9</f>
        <v>191.64</v>
      </c>
      <c r="AJ9" s="171">
        <f>(E9+T9)-F9</f>
        <v>166.56</v>
      </c>
      <c r="AK9" s="171">
        <f>(F9+U9)-G9</f>
        <v>171.49</v>
      </c>
      <c r="AL9" s="171">
        <f>(G9+V9)-H9</f>
        <v>102</v>
      </c>
      <c r="AM9" s="171">
        <f>(H9+T9+U9+V9+W9)-I9</f>
        <v>514.36000000000013</v>
      </c>
      <c r="AN9" s="171">
        <f>(I9+X9)-J9</f>
        <v>180</v>
      </c>
      <c r="AO9" s="171">
        <f>(1216+Y9)-K9</f>
        <v>985.48</v>
      </c>
      <c r="AP9" s="171">
        <f>(K9+Z9)-L9</f>
        <v>320</v>
      </c>
      <c r="AQ9" s="171">
        <f>(L9+AB9)-M9</f>
        <v>150</v>
      </c>
      <c r="AR9" s="171">
        <f>(M9+AC9)-N9</f>
        <v>120</v>
      </c>
      <c r="AS9" s="171">
        <f t="shared" ref="AS9:AT9" si="0">(N9+AD9)-O9</f>
        <v>0</v>
      </c>
      <c r="AT9" s="171">
        <f t="shared" si="0"/>
        <v>0</v>
      </c>
      <c r="AV9" s="136"/>
      <c r="AW9" s="255" t="s">
        <v>79</v>
      </c>
      <c r="AX9" s="325"/>
      <c r="AY9" s="325"/>
      <c r="AZ9" s="325"/>
      <c r="BA9" s="331"/>
      <c r="BB9" s="332"/>
      <c r="BC9" s="345"/>
      <c r="BD9" s="255">
        <v>0</v>
      </c>
      <c r="BE9" s="255">
        <v>900.01</v>
      </c>
      <c r="BF9" s="229">
        <v>720.01</v>
      </c>
      <c r="BG9" s="229">
        <v>720.01</v>
      </c>
      <c r="BH9" s="229">
        <v>720.01</v>
      </c>
      <c r="BI9" s="229">
        <v>720.01</v>
      </c>
      <c r="BJ9" s="229">
        <v>720.01</v>
      </c>
      <c r="BM9" s="229" t="s">
        <v>79</v>
      </c>
      <c r="BN9" s="248">
        <v>29.71</v>
      </c>
    </row>
    <row r="10" spans="1:66" ht="14.25" customHeight="1">
      <c r="A10" s="57"/>
      <c r="B10" s="64" t="s">
        <v>77</v>
      </c>
      <c r="C10" s="58"/>
      <c r="D10" s="57"/>
      <c r="E10" s="165"/>
      <c r="F10" s="59"/>
      <c r="G10" s="57"/>
      <c r="H10" s="57"/>
      <c r="I10" s="57"/>
      <c r="J10" s="60"/>
      <c r="K10" s="60"/>
      <c r="L10" s="60"/>
      <c r="M10" s="60"/>
      <c r="N10" s="60"/>
      <c r="O10" s="60"/>
      <c r="P10" s="60"/>
      <c r="Q10" s="58"/>
      <c r="R10" s="58"/>
      <c r="S10" s="58"/>
      <c r="T10" s="59"/>
      <c r="U10" s="59"/>
      <c r="V10" s="59"/>
      <c r="W10" s="59"/>
      <c r="X10" s="59"/>
      <c r="Y10" s="59"/>
      <c r="Z10" s="58"/>
      <c r="AA10" s="58"/>
      <c r="AB10" s="58"/>
      <c r="AC10" s="58"/>
      <c r="AD10" s="58"/>
      <c r="AE10" s="58"/>
      <c r="AF10" s="58"/>
      <c r="AG10" s="58"/>
      <c r="AH10" s="58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V10" s="136"/>
      <c r="AW10" s="255"/>
      <c r="AX10" s="326"/>
      <c r="AY10" s="326"/>
      <c r="AZ10" s="326"/>
      <c r="BA10" s="333"/>
      <c r="BB10" s="334"/>
      <c r="BC10" s="346"/>
      <c r="BD10" s="255"/>
      <c r="BE10" s="255"/>
      <c r="BF10" s="229"/>
      <c r="BG10" s="229"/>
      <c r="BH10" s="229"/>
      <c r="BI10" s="229"/>
      <c r="BJ10" s="229"/>
      <c r="BM10" s="229"/>
      <c r="BN10" s="248"/>
    </row>
    <row r="11" spans="1:66" ht="78.75" customHeight="1">
      <c r="A11" s="8"/>
      <c r="B11" s="8"/>
      <c r="C11" s="63" t="s">
        <v>76</v>
      </c>
      <c r="D11" s="146">
        <f>SUM(D9)</f>
        <v>30.52</v>
      </c>
      <c r="E11" s="146">
        <f t="shared" ref="E11:P11" si="1">SUM(E9)</f>
        <v>0.52</v>
      </c>
      <c r="F11" s="146">
        <f t="shared" si="1"/>
        <v>0.52</v>
      </c>
      <c r="G11" s="146">
        <f t="shared" si="1"/>
        <v>0.52</v>
      </c>
      <c r="H11" s="146">
        <f t="shared" si="1"/>
        <v>0.52</v>
      </c>
      <c r="I11" s="146">
        <f t="shared" si="1"/>
        <v>0.52</v>
      </c>
      <c r="J11" s="146">
        <f t="shared" si="1"/>
        <v>0.52</v>
      </c>
      <c r="K11" s="146">
        <f t="shared" si="1"/>
        <v>410.52</v>
      </c>
      <c r="L11" s="146">
        <f t="shared" si="1"/>
        <v>270.52</v>
      </c>
      <c r="M11" s="146">
        <f t="shared" si="1"/>
        <v>120.52</v>
      </c>
      <c r="N11" s="146">
        <f t="shared" si="1"/>
        <v>0.52</v>
      </c>
      <c r="O11" s="146">
        <f t="shared" si="1"/>
        <v>0.52</v>
      </c>
      <c r="P11" s="146">
        <f t="shared" si="1"/>
        <v>0.52</v>
      </c>
      <c r="R11" s="63" t="s">
        <v>78</v>
      </c>
      <c r="S11" s="146">
        <f t="shared" ref="S11:AD11" si="2">SUM(S9)</f>
        <v>161.63999999999999</v>
      </c>
      <c r="T11" s="146">
        <f t="shared" si="2"/>
        <v>166.56</v>
      </c>
      <c r="U11" s="146">
        <f t="shared" si="2"/>
        <v>171.49</v>
      </c>
      <c r="V11" s="146">
        <f t="shared" si="2"/>
        <v>102</v>
      </c>
      <c r="W11" s="146">
        <f t="shared" si="2"/>
        <v>74.31</v>
      </c>
      <c r="X11" s="146">
        <f>SUM(X9)</f>
        <v>180</v>
      </c>
      <c r="Y11" s="146">
        <f>SUM(Y9)</f>
        <v>180</v>
      </c>
      <c r="Z11" s="146">
        <f>SUM(Z9)</f>
        <v>180</v>
      </c>
      <c r="AA11" s="146">
        <f>SUM(AA9)</f>
        <v>180</v>
      </c>
      <c r="AB11" s="40">
        <f t="shared" si="2"/>
        <v>0</v>
      </c>
      <c r="AC11" s="40">
        <f t="shared" si="2"/>
        <v>0</v>
      </c>
      <c r="AD11" s="40">
        <f t="shared" si="2"/>
        <v>0</v>
      </c>
      <c r="AE11" s="40">
        <v>0</v>
      </c>
      <c r="AF11" s="145">
        <f>SUM(S11:AE11)</f>
        <v>1396</v>
      </c>
      <c r="AH11" s="37" t="s">
        <v>70</v>
      </c>
      <c r="AI11" s="146">
        <f>SUM(AI9)</f>
        <v>191.64</v>
      </c>
      <c r="AJ11" s="146">
        <f t="shared" ref="AJ11:AT11" si="3">SUM(AJ9)</f>
        <v>166.56</v>
      </c>
      <c r="AK11" s="146">
        <f t="shared" si="3"/>
        <v>171.49</v>
      </c>
      <c r="AL11" s="146">
        <f t="shared" si="3"/>
        <v>102</v>
      </c>
      <c r="AM11" s="146">
        <f t="shared" si="3"/>
        <v>514.36000000000013</v>
      </c>
      <c r="AN11" s="146">
        <f t="shared" si="3"/>
        <v>180</v>
      </c>
      <c r="AO11" s="146">
        <f t="shared" si="3"/>
        <v>985.48</v>
      </c>
      <c r="AP11" s="146">
        <f t="shared" si="3"/>
        <v>320</v>
      </c>
      <c r="AQ11" s="146">
        <f t="shared" si="3"/>
        <v>150</v>
      </c>
      <c r="AR11" s="146">
        <f t="shared" si="3"/>
        <v>120</v>
      </c>
      <c r="AS11" s="40">
        <f t="shared" si="3"/>
        <v>0</v>
      </c>
      <c r="AT11" s="40">
        <f t="shared" si="3"/>
        <v>0</v>
      </c>
      <c r="AV11" s="136"/>
      <c r="AW11" s="255"/>
      <c r="AX11" s="327"/>
      <c r="AY11" s="327"/>
      <c r="AZ11" s="327"/>
      <c r="BA11" s="335"/>
      <c r="BB11" s="336"/>
      <c r="BC11" s="347"/>
      <c r="BD11" s="255"/>
      <c r="BE11" s="255"/>
      <c r="BF11" s="229"/>
      <c r="BG11" s="229"/>
      <c r="BH11" s="229"/>
      <c r="BI11" s="229"/>
      <c r="BJ11" s="229"/>
      <c r="BM11" s="229"/>
      <c r="BN11" s="248"/>
    </row>
    <row r="12" spans="1:66" ht="14.25" customHeight="1">
      <c r="A12" s="8"/>
      <c r="B12" s="8"/>
      <c r="C12" s="9"/>
      <c r="D12" s="7"/>
      <c r="E12" s="7"/>
      <c r="F12" s="7"/>
      <c r="G12" s="7"/>
      <c r="H12" s="7"/>
      <c r="I12" s="7"/>
      <c r="J12" s="53"/>
      <c r="K12" s="53"/>
      <c r="L12" s="53"/>
      <c r="M12" s="53"/>
      <c r="N12" s="53"/>
      <c r="O12" s="53"/>
      <c r="P12" s="53"/>
      <c r="Q12" s="9"/>
      <c r="R12" s="9"/>
      <c r="S12" s="9"/>
      <c r="T12" s="7"/>
      <c r="U12" s="7"/>
      <c r="V12" s="7"/>
      <c r="W12" s="7"/>
      <c r="X12" s="7"/>
      <c r="Y12" s="329"/>
      <c r="Z12" s="9"/>
      <c r="AA12" s="9"/>
      <c r="AB12" s="9"/>
      <c r="AC12" s="9"/>
      <c r="AD12" s="9"/>
      <c r="AE12" s="9"/>
      <c r="AF12" s="9"/>
      <c r="AG12" s="9"/>
      <c r="AH12" s="9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V12" s="137"/>
      <c r="AW12" s="255" t="s">
        <v>66</v>
      </c>
      <c r="AX12" s="247"/>
      <c r="AY12" s="247"/>
      <c r="AZ12" s="247"/>
      <c r="BA12" s="337"/>
      <c r="BB12" s="338"/>
      <c r="BC12" s="236"/>
      <c r="BD12" s="328"/>
      <c r="BE12" s="328">
        <v>44770</v>
      </c>
      <c r="BF12" s="247">
        <v>44804</v>
      </c>
      <c r="BG12" s="239">
        <v>44834</v>
      </c>
      <c r="BH12" s="247">
        <v>44865</v>
      </c>
      <c r="BI12" s="247">
        <v>44895</v>
      </c>
      <c r="BJ12" s="247">
        <v>44924</v>
      </c>
      <c r="BM12" s="229" t="s">
        <v>66</v>
      </c>
      <c r="BN12" s="247">
        <v>44833</v>
      </c>
    </row>
    <row r="13" spans="1:66" ht="4.5" customHeight="1">
      <c r="A13" s="8"/>
      <c r="B13" s="8"/>
      <c r="C13" s="9"/>
      <c r="D13" s="7"/>
      <c r="E13" s="7"/>
      <c r="F13" s="7"/>
      <c r="G13" s="7"/>
      <c r="H13" s="7"/>
      <c r="I13" s="7"/>
      <c r="J13" s="54"/>
      <c r="K13" s="54"/>
      <c r="L13" s="54"/>
      <c r="M13" s="54"/>
      <c r="N13" s="54"/>
      <c r="O13" s="54"/>
      <c r="P13" s="54"/>
      <c r="Q13" s="9"/>
      <c r="R13" s="9"/>
      <c r="S13" s="9"/>
      <c r="T13" s="7"/>
      <c r="U13" s="7"/>
      <c r="V13" s="7"/>
      <c r="W13" s="7"/>
      <c r="X13" s="7"/>
      <c r="Y13" s="330"/>
      <c r="Z13" s="9"/>
      <c r="AA13" s="9"/>
      <c r="AB13" s="9"/>
      <c r="AC13" s="9"/>
      <c r="AD13" s="9"/>
      <c r="AE13" s="9"/>
      <c r="AF13" s="9"/>
      <c r="AG13" s="9"/>
      <c r="AH13" s="9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V13" s="136"/>
      <c r="AW13" s="255"/>
      <c r="AX13" s="248"/>
      <c r="AY13" s="248"/>
      <c r="AZ13" s="248"/>
      <c r="BA13" s="339"/>
      <c r="BB13" s="340"/>
      <c r="BC13" s="236"/>
      <c r="BD13" s="328"/>
      <c r="BE13" s="328"/>
      <c r="BF13" s="248"/>
      <c r="BG13" s="248"/>
      <c r="BH13" s="248"/>
      <c r="BI13" s="248"/>
      <c r="BJ13" s="248"/>
      <c r="BM13" s="229"/>
      <c r="BN13" s="248">
        <v>44228</v>
      </c>
    </row>
    <row r="14" spans="1:66" ht="6.75" customHeight="1">
      <c r="A14" s="8"/>
      <c r="O14" s="54"/>
      <c r="P14" s="54"/>
      <c r="Q14" s="9"/>
      <c r="R14" s="9"/>
      <c r="S14" s="9"/>
      <c r="T14" s="7"/>
      <c r="U14" s="7"/>
      <c r="V14" s="7"/>
      <c r="W14" s="7"/>
      <c r="X14" s="7"/>
      <c r="Y14" s="330"/>
      <c r="Z14" s="9"/>
      <c r="AA14" s="9"/>
      <c r="AB14" s="9"/>
      <c r="AC14" s="9"/>
      <c r="AD14" s="9"/>
      <c r="AE14" s="9"/>
      <c r="AF14" s="9"/>
      <c r="AG14" s="9"/>
      <c r="AH14" s="9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V14" s="136"/>
      <c r="AW14" s="255"/>
      <c r="AX14" s="248"/>
      <c r="AY14" s="248"/>
      <c r="AZ14" s="248"/>
      <c r="BA14" s="339"/>
      <c r="BB14" s="340"/>
      <c r="BC14" s="236"/>
      <c r="BD14" s="328"/>
      <c r="BE14" s="328"/>
      <c r="BF14" s="248"/>
      <c r="BG14" s="248"/>
      <c r="BH14" s="248"/>
      <c r="BI14" s="248"/>
      <c r="BJ14" s="248"/>
      <c r="BM14" s="229"/>
      <c r="BN14" s="248">
        <v>44228</v>
      </c>
    </row>
    <row r="15" spans="1:66" ht="5.25" customHeight="1">
      <c r="A15" s="8"/>
      <c r="O15" s="53"/>
      <c r="P15" s="53"/>
      <c r="Q15" s="9"/>
      <c r="R15" s="9"/>
      <c r="S15" s="9"/>
      <c r="T15" s="7"/>
      <c r="U15" s="7"/>
      <c r="V15" s="7"/>
      <c r="W15" s="7"/>
      <c r="X15" s="7"/>
      <c r="Y15" s="330"/>
      <c r="Z15" s="9"/>
      <c r="AA15" s="9"/>
      <c r="AB15" s="9"/>
      <c r="AC15" s="9"/>
      <c r="AD15" s="9"/>
      <c r="AE15" s="9"/>
      <c r="AF15" s="9"/>
      <c r="AG15" s="9"/>
      <c r="AH15" s="9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V15" s="136"/>
      <c r="AW15" s="255"/>
      <c r="AX15" s="248"/>
      <c r="AY15" s="248"/>
      <c r="AZ15" s="248"/>
      <c r="BA15" s="341"/>
      <c r="BB15" s="342"/>
      <c r="BC15" s="236"/>
      <c r="BD15" s="328"/>
      <c r="BE15" s="328"/>
      <c r="BF15" s="248"/>
      <c r="BG15" s="248"/>
      <c r="BH15" s="248"/>
      <c r="BI15" s="248"/>
      <c r="BJ15" s="248"/>
      <c r="BM15" s="229"/>
      <c r="BN15" s="248">
        <v>44228</v>
      </c>
    </row>
    <row r="16" spans="1:66" ht="49.5" customHeight="1">
      <c r="A16" s="8"/>
      <c r="O16" s="53"/>
      <c r="P16" s="53"/>
      <c r="Q16" s="9"/>
      <c r="R16" s="9"/>
      <c r="S16" s="9"/>
      <c r="T16" s="7"/>
      <c r="U16" s="7"/>
      <c r="V16" s="7"/>
      <c r="W16" s="7"/>
      <c r="X16" s="7"/>
      <c r="Y16" s="330"/>
      <c r="Z16" s="9"/>
      <c r="AA16" s="9"/>
      <c r="AB16" s="9"/>
      <c r="AC16" s="9"/>
      <c r="AD16" s="9"/>
      <c r="AE16" s="9"/>
      <c r="AF16" s="9"/>
      <c r="AG16" s="9"/>
      <c r="AH16" s="9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V16" s="136"/>
      <c r="AW16" s="130" t="s">
        <v>100</v>
      </c>
      <c r="AX16" s="157"/>
      <c r="AY16" s="126"/>
      <c r="AZ16" s="126"/>
      <c r="BA16" s="343"/>
      <c r="BB16" s="344"/>
      <c r="BC16" s="125"/>
      <c r="BD16" s="126"/>
      <c r="BE16" s="163">
        <v>2116.0100000000002</v>
      </c>
      <c r="BF16" s="126"/>
      <c r="BG16" s="143"/>
      <c r="BH16" s="143"/>
      <c r="BI16" s="143"/>
      <c r="BJ16" s="126"/>
      <c r="BK16" s="173" t="s">
        <v>128</v>
      </c>
      <c r="BM16" s="222" t="s">
        <v>100</v>
      </c>
      <c r="BN16" s="223">
        <v>0</v>
      </c>
    </row>
    <row r="17" spans="1:66" ht="55.5" customHeight="1">
      <c r="A17" s="8"/>
      <c r="O17" s="53"/>
      <c r="P17" s="53"/>
      <c r="Q17" s="9"/>
      <c r="R17" s="9"/>
      <c r="S17" s="9"/>
      <c r="T17" s="7"/>
      <c r="U17" s="7"/>
      <c r="V17" s="7"/>
      <c r="W17" s="7"/>
      <c r="X17" s="7"/>
      <c r="Y17" s="330"/>
      <c r="Z17" s="9"/>
      <c r="AA17" s="9"/>
      <c r="AB17" s="9"/>
      <c r="AC17" s="9"/>
      <c r="AD17" s="9"/>
      <c r="AE17" s="9"/>
      <c r="AF17" s="9"/>
      <c r="AG17" s="9"/>
      <c r="AH17" s="9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V17" s="22"/>
      <c r="AW17" s="130" t="s">
        <v>90</v>
      </c>
      <c r="AX17" s="157"/>
      <c r="AY17" s="121"/>
      <c r="AZ17" s="121"/>
      <c r="BA17" s="261"/>
      <c r="BB17" s="263"/>
      <c r="BC17" s="125"/>
      <c r="BD17" s="121"/>
      <c r="BE17" s="158">
        <v>44753</v>
      </c>
      <c r="BF17" s="121"/>
      <c r="BG17" s="144"/>
      <c r="BH17" s="144"/>
      <c r="BI17" s="144"/>
      <c r="BJ17" s="121"/>
      <c r="BM17" s="221" t="s">
        <v>90</v>
      </c>
      <c r="BN17" s="221"/>
    </row>
    <row r="18" spans="1:66" ht="14.25" customHeight="1">
      <c r="A18" s="8"/>
      <c r="B18" s="8"/>
      <c r="C18" s="9"/>
      <c r="D18" s="7"/>
      <c r="E18" s="7"/>
      <c r="F18" s="7"/>
      <c r="G18" s="7"/>
      <c r="H18" s="7"/>
      <c r="I18" s="7"/>
      <c r="J18" s="54"/>
      <c r="K18" s="54"/>
      <c r="L18" s="54"/>
      <c r="M18" s="54"/>
      <c r="N18" s="54"/>
      <c r="O18" s="54"/>
      <c r="P18" s="54"/>
      <c r="Q18" s="9"/>
      <c r="R18" s="9"/>
      <c r="S18" s="9"/>
      <c r="T18" s="7"/>
      <c r="U18" s="7"/>
      <c r="V18" s="7"/>
      <c r="W18" s="7"/>
      <c r="X18" s="7"/>
      <c r="Y18" s="7"/>
      <c r="Z18" s="9"/>
      <c r="AA18" s="9"/>
      <c r="AB18" s="9"/>
      <c r="AC18" s="9"/>
      <c r="AD18" s="9"/>
      <c r="AE18" s="9"/>
      <c r="AF18" s="9"/>
      <c r="AG18" s="9"/>
      <c r="AH18" s="9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V18" s="133"/>
      <c r="AW18" s="255" t="s">
        <v>74</v>
      </c>
      <c r="AX18" s="244">
        <v>161.63999999999999</v>
      </c>
      <c r="AY18" s="244">
        <v>166.56</v>
      </c>
      <c r="AZ18" s="244">
        <v>171.49</v>
      </c>
      <c r="BA18" s="244">
        <v>102</v>
      </c>
      <c r="BB18" s="244">
        <v>74.31</v>
      </c>
      <c r="BC18" s="244">
        <v>180</v>
      </c>
      <c r="BD18" s="244">
        <v>180</v>
      </c>
      <c r="BE18" s="244">
        <v>180</v>
      </c>
      <c r="BF18" s="244">
        <v>180</v>
      </c>
      <c r="BG18" s="244">
        <v>0</v>
      </c>
      <c r="BH18" s="244">
        <v>0</v>
      </c>
      <c r="BI18" s="244">
        <v>0</v>
      </c>
      <c r="BJ18" s="244">
        <v>0</v>
      </c>
      <c r="BK18" s="244" t="s">
        <v>129</v>
      </c>
      <c r="BM18" s="229" t="s">
        <v>74</v>
      </c>
      <c r="BN18" s="310">
        <v>0</v>
      </c>
    </row>
    <row r="19" spans="1:66" ht="14.25" customHeight="1">
      <c r="AV19" s="133"/>
      <c r="AW19" s="255"/>
      <c r="AX19" s="245"/>
      <c r="AY19" s="245"/>
      <c r="AZ19" s="245"/>
      <c r="BA19" s="245"/>
      <c r="BB19" s="245"/>
      <c r="BC19" s="245"/>
      <c r="BD19" s="245"/>
      <c r="BE19" s="245"/>
      <c r="BF19" s="245"/>
      <c r="BG19" s="245"/>
      <c r="BH19" s="245"/>
      <c r="BI19" s="245"/>
      <c r="BJ19" s="245"/>
      <c r="BK19" s="245"/>
      <c r="BM19" s="229"/>
      <c r="BN19" s="310"/>
    </row>
    <row r="20" spans="1:66" ht="56.25" customHeight="1">
      <c r="C20" s="22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52"/>
      <c r="R20" s="22"/>
      <c r="S20" s="41"/>
      <c r="T20" s="41"/>
      <c r="U20" s="41"/>
      <c r="V20" s="41"/>
      <c r="W20" s="41"/>
      <c r="X20" s="147"/>
      <c r="Y20" s="41"/>
      <c r="Z20" s="41"/>
      <c r="AA20" s="41"/>
      <c r="AB20" s="41"/>
      <c r="AC20" s="41"/>
      <c r="AD20" s="41"/>
      <c r="AE20" s="41"/>
      <c r="AF20" s="41"/>
      <c r="AG20" s="52"/>
      <c r="AH20" s="22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V20" s="133"/>
      <c r="AW20" s="255"/>
      <c r="AX20" s="245"/>
      <c r="AY20" s="245"/>
      <c r="AZ20" s="245"/>
      <c r="BA20" s="245"/>
      <c r="BB20" s="245"/>
      <c r="BC20" s="245"/>
      <c r="BD20" s="245"/>
      <c r="BE20" s="245"/>
      <c r="BF20" s="245"/>
      <c r="BG20" s="245"/>
      <c r="BH20" s="245"/>
      <c r="BI20" s="245"/>
      <c r="BJ20" s="245"/>
      <c r="BK20" s="274"/>
      <c r="BM20" s="229"/>
      <c r="BN20" s="310"/>
    </row>
    <row r="21" spans="1:66" ht="14.25" hidden="1" customHeight="1">
      <c r="AV21" s="138"/>
      <c r="AW21" s="255"/>
      <c r="AX21" s="15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M21" s="229"/>
      <c r="BN21" s="45"/>
    </row>
    <row r="22" spans="1:66" ht="14.25" hidden="1" customHeight="1">
      <c r="AV22" s="138"/>
      <c r="AW22" s="255"/>
      <c r="AX22" s="15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M22" s="229"/>
      <c r="BN22" s="45"/>
    </row>
    <row r="23" spans="1:66" ht="14.25" hidden="1" customHeight="1">
      <c r="AV23" s="138"/>
      <c r="AW23" s="255"/>
      <c r="AX23" s="15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M23" s="229"/>
      <c r="BN23" s="45"/>
    </row>
    <row r="24" spans="1:66" ht="14.25" hidden="1" customHeight="1">
      <c r="AV24" s="138"/>
      <c r="AW24" s="255"/>
      <c r="AX24" s="15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M24" s="229"/>
      <c r="BN24" s="45"/>
    </row>
    <row r="25" spans="1:66" ht="14.25" hidden="1" customHeight="1">
      <c r="AV25" s="138"/>
      <c r="AW25" s="255"/>
      <c r="AX25" s="15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M25" s="229"/>
      <c r="BN25" s="45"/>
    </row>
    <row r="26" spans="1:66" ht="14.25" hidden="1" customHeight="1">
      <c r="AV26" s="138"/>
      <c r="AW26" s="255"/>
      <c r="AX26" s="15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M26" s="229"/>
      <c r="BN26" s="45"/>
    </row>
    <row r="27" spans="1:66" ht="14.25" hidden="1" customHeight="1">
      <c r="AV27" s="138"/>
      <c r="AW27" s="255"/>
      <c r="AX27" s="15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M27" s="229"/>
      <c r="BN27" s="49"/>
    </row>
    <row r="28" spans="1:66" ht="14.25" customHeight="1">
      <c r="AV28" s="139"/>
      <c r="AW28" s="255" t="s">
        <v>101</v>
      </c>
      <c r="AX28" s="244"/>
      <c r="AY28" s="244"/>
      <c r="AZ28" s="244"/>
      <c r="BA28" s="313"/>
      <c r="BB28" s="314"/>
      <c r="BC28" s="244"/>
      <c r="BD28" s="244"/>
      <c r="BE28" s="244">
        <f>(BD9+BE16)-(SUM(AX18:BE20))</f>
        <v>900.01000000000022</v>
      </c>
      <c r="BF28" s="319">
        <v>720.01</v>
      </c>
      <c r="BG28" s="319">
        <v>720.01</v>
      </c>
      <c r="BH28" s="319">
        <v>720.01</v>
      </c>
      <c r="BI28" s="319">
        <v>720.01</v>
      </c>
      <c r="BJ28" s="319">
        <v>720.01</v>
      </c>
      <c r="BK28" s="220"/>
      <c r="BM28" s="229" t="s">
        <v>101</v>
      </c>
      <c r="BN28" s="311"/>
    </row>
    <row r="29" spans="1:66" ht="14.25" customHeight="1">
      <c r="AV29" s="139"/>
      <c r="AW29" s="255"/>
      <c r="AX29" s="245"/>
      <c r="AY29" s="245"/>
      <c r="AZ29" s="245"/>
      <c r="BA29" s="315"/>
      <c r="BB29" s="316"/>
      <c r="BC29" s="245"/>
      <c r="BD29" s="245"/>
      <c r="BE29" s="245"/>
      <c r="BF29" s="320"/>
      <c r="BG29" s="320"/>
      <c r="BH29" s="320"/>
      <c r="BI29" s="320"/>
      <c r="BJ29" s="320"/>
      <c r="BM29" s="229"/>
      <c r="BN29" s="311"/>
    </row>
    <row r="30" spans="1:66" ht="14.25" customHeight="1">
      <c r="AV30" s="139"/>
      <c r="AW30" s="255"/>
      <c r="AX30" s="245"/>
      <c r="AY30" s="245"/>
      <c r="AZ30" s="245"/>
      <c r="BA30" s="315"/>
      <c r="BB30" s="316"/>
      <c r="BC30" s="245"/>
      <c r="BD30" s="245"/>
      <c r="BE30" s="245"/>
      <c r="BF30" s="320"/>
      <c r="BG30" s="320"/>
      <c r="BH30" s="320"/>
      <c r="BI30" s="320"/>
      <c r="BJ30" s="320"/>
      <c r="BM30" s="229"/>
      <c r="BN30" s="311"/>
    </row>
    <row r="31" spans="1:66" ht="14.25" customHeight="1">
      <c r="AV31" s="139"/>
      <c r="AW31" s="255"/>
      <c r="AX31" s="245"/>
      <c r="AY31" s="245"/>
      <c r="AZ31" s="245"/>
      <c r="BA31" s="315"/>
      <c r="BB31" s="316"/>
      <c r="BC31" s="245"/>
      <c r="BD31" s="245"/>
      <c r="BE31" s="245"/>
      <c r="BF31" s="320"/>
      <c r="BG31" s="320"/>
      <c r="BH31" s="320"/>
      <c r="BI31" s="320"/>
      <c r="BJ31" s="320"/>
      <c r="BM31" s="229"/>
      <c r="BN31" s="311"/>
    </row>
    <row r="32" spans="1:66" ht="14.25" customHeight="1">
      <c r="AV32" s="139"/>
      <c r="AW32" s="255"/>
      <c r="AX32" s="274"/>
      <c r="AY32" s="274"/>
      <c r="AZ32" s="274"/>
      <c r="BA32" s="317"/>
      <c r="BB32" s="318"/>
      <c r="BC32" s="274"/>
      <c r="BD32" s="274"/>
      <c r="BE32" s="274"/>
      <c r="BF32" s="321"/>
      <c r="BG32" s="321"/>
      <c r="BH32" s="321"/>
      <c r="BI32" s="321"/>
      <c r="BJ32" s="321"/>
      <c r="BM32" s="229"/>
      <c r="BN32" s="311"/>
    </row>
    <row r="33" spans="48:66" ht="14.25" customHeight="1">
      <c r="AV33" s="134"/>
      <c r="AW33" s="255" t="s">
        <v>75</v>
      </c>
      <c r="AX33" s="244"/>
      <c r="AY33" s="244"/>
      <c r="AZ33" s="244"/>
      <c r="BA33" s="313"/>
      <c r="BB33" s="314"/>
      <c r="BC33" s="244"/>
      <c r="BD33" s="251"/>
      <c r="BE33" s="251">
        <f>BE9-BE28</f>
        <v>0</v>
      </c>
      <c r="BF33" s="251">
        <f>BF9-BF28</f>
        <v>0</v>
      </c>
      <c r="BG33" s="322" t="s">
        <v>122</v>
      </c>
      <c r="BH33" s="322" t="s">
        <v>122</v>
      </c>
      <c r="BI33" s="251">
        <v>0</v>
      </c>
      <c r="BJ33" s="251">
        <v>0</v>
      </c>
      <c r="BM33" s="229" t="s">
        <v>75</v>
      </c>
      <c r="BN33" s="251"/>
    </row>
    <row r="34" spans="48:66" ht="14.25" customHeight="1">
      <c r="AV34" s="22"/>
      <c r="AW34" s="255"/>
      <c r="AX34" s="245"/>
      <c r="AY34" s="245"/>
      <c r="AZ34" s="245"/>
      <c r="BA34" s="315"/>
      <c r="BB34" s="316"/>
      <c r="BC34" s="245"/>
      <c r="BD34" s="229"/>
      <c r="BE34" s="229"/>
      <c r="BF34" s="229"/>
      <c r="BG34" s="323"/>
      <c r="BH34" s="323"/>
      <c r="BI34" s="229"/>
      <c r="BJ34" s="229"/>
      <c r="BM34" s="229"/>
      <c r="BN34" s="229"/>
    </row>
    <row r="35" spans="48:66" ht="14.25" customHeight="1">
      <c r="AV35" s="22"/>
      <c r="AW35" s="255"/>
      <c r="AX35" s="245"/>
      <c r="AY35" s="245"/>
      <c r="AZ35" s="245"/>
      <c r="BA35" s="315"/>
      <c r="BB35" s="316"/>
      <c r="BC35" s="245"/>
      <c r="BD35" s="229"/>
      <c r="BE35" s="229"/>
      <c r="BF35" s="229"/>
      <c r="BG35" s="323"/>
      <c r="BH35" s="323"/>
      <c r="BI35" s="229"/>
      <c r="BJ35" s="229"/>
      <c r="BM35" s="229"/>
      <c r="BN35" s="229"/>
    </row>
    <row r="36" spans="48:66" ht="14.25" customHeight="1">
      <c r="AV36" s="22"/>
      <c r="AW36" s="255"/>
      <c r="AX36" s="245"/>
      <c r="AY36" s="245"/>
      <c r="AZ36" s="245"/>
      <c r="BA36" s="315"/>
      <c r="BB36" s="316"/>
      <c r="BC36" s="245"/>
      <c r="BD36" s="229"/>
      <c r="BE36" s="229"/>
      <c r="BF36" s="229"/>
      <c r="BG36" s="323"/>
      <c r="BH36" s="323"/>
      <c r="BI36" s="229"/>
      <c r="BJ36" s="229"/>
      <c r="BM36" s="229"/>
      <c r="BN36" s="229"/>
    </row>
    <row r="37" spans="48:66" ht="14.25" customHeight="1">
      <c r="AV37" s="22"/>
      <c r="AW37" s="255"/>
      <c r="AX37" s="274"/>
      <c r="AY37" s="274"/>
      <c r="AZ37" s="274"/>
      <c r="BA37" s="317"/>
      <c r="BB37" s="318"/>
      <c r="BC37" s="274"/>
      <c r="BD37" s="229"/>
      <c r="BE37" s="229"/>
      <c r="BF37" s="229"/>
      <c r="BG37" s="324"/>
      <c r="BH37" s="324"/>
      <c r="BI37" s="229"/>
      <c r="BJ37" s="229"/>
      <c r="BM37" s="229"/>
      <c r="BN37" s="229"/>
    </row>
  </sheetData>
  <mergeCells count="87">
    <mergeCell ref="BK18:BK20"/>
    <mergeCell ref="BA5:BB5"/>
    <mergeCell ref="BA9:BB11"/>
    <mergeCell ref="BA12:BB15"/>
    <mergeCell ref="BA16:BB16"/>
    <mergeCell ref="BA17:BB17"/>
    <mergeCell ref="BA18:BA20"/>
    <mergeCell ref="BH9:BH11"/>
    <mergeCell ref="BI9:BI11"/>
    <mergeCell ref="BJ9:BJ11"/>
    <mergeCell ref="BF9:BF11"/>
    <mergeCell ref="BC9:BC11"/>
    <mergeCell ref="BG12:BG15"/>
    <mergeCell ref="BG9:BG11"/>
    <mergeCell ref="BJ12:BJ15"/>
    <mergeCell ref="BH18:BH20"/>
    <mergeCell ref="C4:P4"/>
    <mergeCell ref="S4:AE4"/>
    <mergeCell ref="AI4:AT4"/>
    <mergeCell ref="Y12:Y17"/>
    <mergeCell ref="V5:W5"/>
    <mergeCell ref="S6:Z6"/>
    <mergeCell ref="BC12:BC15"/>
    <mergeCell ref="AX18:AX20"/>
    <mergeCell ref="AX28:AX32"/>
    <mergeCell ref="AW33:AW37"/>
    <mergeCell ref="AW28:AW32"/>
    <mergeCell ref="AW18:AW27"/>
    <mergeCell ref="AY18:AY20"/>
    <mergeCell ref="AZ18:AZ20"/>
    <mergeCell ref="BB18:BB20"/>
    <mergeCell ref="BC18:BC20"/>
    <mergeCell ref="AY28:AY32"/>
    <mergeCell ref="AZ28:AZ32"/>
    <mergeCell ref="BC28:BC32"/>
    <mergeCell ref="BJ33:BJ37"/>
    <mergeCell ref="BJ18:BJ20"/>
    <mergeCell ref="BJ28:BJ32"/>
    <mergeCell ref="AW9:AW11"/>
    <mergeCell ref="AY9:AY11"/>
    <mergeCell ref="AZ9:AZ11"/>
    <mergeCell ref="BF12:BF15"/>
    <mergeCell ref="BD9:BD11"/>
    <mergeCell ref="BE9:BE11"/>
    <mergeCell ref="BD12:BD15"/>
    <mergeCell ref="BE12:BE15"/>
    <mergeCell ref="AX9:AX11"/>
    <mergeCell ref="AX12:AX15"/>
    <mergeCell ref="AW12:AW15"/>
    <mergeCell ref="AY12:AY15"/>
    <mergeCell ref="AZ12:AZ15"/>
    <mergeCell ref="BH12:BH15"/>
    <mergeCell ref="BI12:BI15"/>
    <mergeCell ref="BI18:BI20"/>
    <mergeCell ref="BG33:BG37"/>
    <mergeCell ref="BH33:BH37"/>
    <mergeCell ref="BG18:BG20"/>
    <mergeCell ref="BI33:BI37"/>
    <mergeCell ref="BI28:BI32"/>
    <mergeCell ref="BF18:BF20"/>
    <mergeCell ref="BG28:BG32"/>
    <mergeCell ref="BH28:BH32"/>
    <mergeCell ref="BD18:BD20"/>
    <mergeCell ref="BE18:BE20"/>
    <mergeCell ref="BF33:BF37"/>
    <mergeCell ref="AX33:AX37"/>
    <mergeCell ref="AY33:AY37"/>
    <mergeCell ref="AZ33:AZ37"/>
    <mergeCell ref="BD28:BD32"/>
    <mergeCell ref="BE28:BE32"/>
    <mergeCell ref="BD33:BD37"/>
    <mergeCell ref="BE33:BE37"/>
    <mergeCell ref="BA28:BB32"/>
    <mergeCell ref="BC33:BC37"/>
    <mergeCell ref="BA33:BB37"/>
    <mergeCell ref="BF28:BF32"/>
    <mergeCell ref="BM4:BN4"/>
    <mergeCell ref="BM9:BM11"/>
    <mergeCell ref="BN9:BN11"/>
    <mergeCell ref="BM12:BM15"/>
    <mergeCell ref="BN12:BN15"/>
    <mergeCell ref="BM18:BM27"/>
    <mergeCell ref="BN18:BN20"/>
    <mergeCell ref="BM28:BM32"/>
    <mergeCell ref="BN28:BN32"/>
    <mergeCell ref="BM33:BM37"/>
    <mergeCell ref="BN33:BN37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colBreaks count="4" manualBreakCount="4">
    <brk id="16" max="1048575" man="1"/>
    <brk id="32" max="1048575" man="1"/>
    <brk id="46" max="1048575" man="1"/>
    <brk id="63" max="36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2:S10"/>
  <sheetViews>
    <sheetView tabSelected="1" view="pageBreakPreview" zoomScale="60" workbookViewId="0">
      <selection activeCell="V19" sqref="V19"/>
    </sheetView>
  </sheetViews>
  <sheetFormatPr baseColWidth="10" defaultRowHeight="14.25"/>
  <cols>
    <col min="1" max="1" width="29.375" customWidth="1"/>
    <col min="2" max="2" width="14.75" customWidth="1"/>
    <col min="3" max="3" width="13.625" customWidth="1"/>
    <col min="4" max="4" width="13.375" customWidth="1"/>
    <col min="5" max="7" width="14.5" customWidth="1"/>
    <col min="8" max="8" width="12.375" customWidth="1"/>
    <col min="9" max="9" width="12.5" customWidth="1"/>
    <col min="10" max="10" width="12" customWidth="1"/>
    <col min="12" max="12" width="12.125" customWidth="1"/>
    <col min="15" max="15" width="11.625" customWidth="1"/>
    <col min="18" max="18" width="13.125" customWidth="1"/>
  </cols>
  <sheetData>
    <row r="2" spans="1:19" ht="44.25" customHeight="1">
      <c r="B2" s="348" t="s">
        <v>131</v>
      </c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</row>
    <row r="3" spans="1:19" ht="33.75" customHeight="1">
      <c r="A3" s="149"/>
      <c r="B3" s="349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</row>
    <row r="4" spans="1:19" ht="48.75" customHeight="1">
      <c r="A4" s="225" t="s">
        <v>113</v>
      </c>
      <c r="B4" s="353" t="s">
        <v>102</v>
      </c>
      <c r="C4" s="353"/>
      <c r="D4" s="353"/>
      <c r="E4" s="351">
        <v>44593</v>
      </c>
      <c r="F4" s="352"/>
      <c r="G4" s="352"/>
      <c r="H4" s="351">
        <v>44621</v>
      </c>
      <c r="I4" s="352"/>
      <c r="J4" s="352"/>
      <c r="K4" s="351">
        <v>44665</v>
      </c>
      <c r="L4" s="352"/>
      <c r="M4" s="352"/>
      <c r="N4" s="351">
        <v>44822</v>
      </c>
      <c r="O4" s="352"/>
      <c r="P4" s="352"/>
      <c r="Q4" s="351">
        <v>44889</v>
      </c>
      <c r="R4" s="352"/>
      <c r="S4" s="352"/>
    </row>
    <row r="5" spans="1:19" ht="54" customHeight="1">
      <c r="A5" s="225" t="s">
        <v>114</v>
      </c>
      <c r="B5" s="150" t="s">
        <v>115</v>
      </c>
      <c r="C5" s="150" t="s">
        <v>117</v>
      </c>
      <c r="D5" s="150" t="s">
        <v>116</v>
      </c>
      <c r="E5" s="150" t="s">
        <v>115</v>
      </c>
      <c r="F5" s="150" t="s">
        <v>117</v>
      </c>
      <c r="G5" s="150" t="s">
        <v>116</v>
      </c>
      <c r="H5" s="152" t="s">
        <v>115</v>
      </c>
      <c r="I5" s="152" t="s">
        <v>117</v>
      </c>
      <c r="J5" s="152" t="s">
        <v>116</v>
      </c>
      <c r="K5" s="153" t="s">
        <v>115</v>
      </c>
      <c r="L5" s="153" t="s">
        <v>117</v>
      </c>
      <c r="M5" s="153" t="s">
        <v>116</v>
      </c>
      <c r="N5" s="169" t="s">
        <v>115</v>
      </c>
      <c r="O5" s="169" t="s">
        <v>117</v>
      </c>
      <c r="P5" s="169" t="s">
        <v>116</v>
      </c>
      <c r="Q5" s="172" t="s">
        <v>115</v>
      </c>
      <c r="R5" s="172" t="s">
        <v>117</v>
      </c>
      <c r="S5" s="172" t="s">
        <v>116</v>
      </c>
    </row>
    <row r="6" spans="1:19" ht="61.5" customHeight="1">
      <c r="A6" s="225" t="s">
        <v>118</v>
      </c>
      <c r="B6" s="151">
        <v>1.605</v>
      </c>
      <c r="C6" s="151">
        <v>1.8049999999999999</v>
      </c>
      <c r="D6" s="151">
        <v>2.0950000000000002</v>
      </c>
      <c r="E6" s="151">
        <v>1.655</v>
      </c>
      <c r="F6" s="151">
        <v>1.86</v>
      </c>
      <c r="G6" s="151">
        <v>2.1549999999999998</v>
      </c>
      <c r="H6" s="151">
        <v>1.7050000000000001</v>
      </c>
      <c r="I6" s="151">
        <v>1.915</v>
      </c>
      <c r="J6" s="151">
        <v>2.2200000000000002</v>
      </c>
      <c r="K6" s="151">
        <v>1.79</v>
      </c>
      <c r="L6" s="151">
        <v>2.0099999999999998</v>
      </c>
      <c r="M6" s="151">
        <v>2.33</v>
      </c>
      <c r="N6" s="151">
        <v>1.86</v>
      </c>
      <c r="O6" s="151">
        <v>2.08</v>
      </c>
      <c r="P6" s="151">
        <v>2.4</v>
      </c>
      <c r="Q6" s="151">
        <v>1.9850000000000001</v>
      </c>
      <c r="R6" s="151">
        <v>2.2050000000000001</v>
      </c>
      <c r="S6" s="151">
        <v>2.5249999999999999</v>
      </c>
    </row>
    <row r="8" spans="1:19" ht="52.5" customHeight="1">
      <c r="A8" s="226" t="s">
        <v>113</v>
      </c>
      <c r="B8" s="354">
        <v>44927</v>
      </c>
      <c r="C8" s="353"/>
      <c r="D8" s="353"/>
      <c r="E8" s="351"/>
      <c r="F8" s="352"/>
      <c r="G8" s="352"/>
      <c r="H8" s="351"/>
      <c r="I8" s="352"/>
      <c r="J8" s="352"/>
      <c r="K8" s="351"/>
      <c r="L8" s="352"/>
      <c r="M8" s="352"/>
      <c r="N8" s="351"/>
      <c r="O8" s="352"/>
      <c r="P8" s="352"/>
      <c r="Q8" s="351"/>
      <c r="R8" s="352"/>
      <c r="S8" s="352"/>
    </row>
    <row r="9" spans="1:19" ht="57.75" customHeight="1">
      <c r="A9" s="226" t="s">
        <v>114</v>
      </c>
      <c r="B9" s="227" t="s">
        <v>115</v>
      </c>
      <c r="C9" s="227" t="s">
        <v>117</v>
      </c>
      <c r="D9" s="227" t="s">
        <v>116</v>
      </c>
      <c r="E9" s="227" t="s">
        <v>115</v>
      </c>
      <c r="F9" s="227" t="s">
        <v>117</v>
      </c>
      <c r="G9" s="227" t="s">
        <v>116</v>
      </c>
      <c r="H9" s="227" t="s">
        <v>115</v>
      </c>
      <c r="I9" s="227" t="s">
        <v>117</v>
      </c>
      <c r="J9" s="227" t="s">
        <v>116</v>
      </c>
      <c r="K9" s="227" t="s">
        <v>115</v>
      </c>
      <c r="L9" s="227" t="s">
        <v>117</v>
      </c>
      <c r="M9" s="227" t="s">
        <v>116</v>
      </c>
      <c r="N9" s="227" t="s">
        <v>115</v>
      </c>
      <c r="O9" s="227" t="s">
        <v>117</v>
      </c>
      <c r="P9" s="227" t="s">
        <v>116</v>
      </c>
      <c r="Q9" s="227" t="s">
        <v>115</v>
      </c>
      <c r="R9" s="227" t="s">
        <v>117</v>
      </c>
      <c r="S9" s="227" t="s">
        <v>116</v>
      </c>
    </row>
    <row r="10" spans="1:19" ht="61.5" customHeight="1">
      <c r="A10" s="226" t="s">
        <v>118</v>
      </c>
      <c r="B10" s="151">
        <v>1.9850000000000001</v>
      </c>
      <c r="C10" s="151">
        <v>2.2050000000000001</v>
      </c>
      <c r="D10" s="151">
        <v>2.5249999999999999</v>
      </c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</row>
  </sheetData>
  <mergeCells count="14">
    <mergeCell ref="Q8:S8"/>
    <mergeCell ref="B8:D8"/>
    <mergeCell ref="E8:G8"/>
    <mergeCell ref="H8:J8"/>
    <mergeCell ref="K8:M8"/>
    <mergeCell ref="N8:P8"/>
    <mergeCell ref="B2:P2"/>
    <mergeCell ref="B3:M3"/>
    <mergeCell ref="K4:M4"/>
    <mergeCell ref="Q4:S4"/>
    <mergeCell ref="N4:P4"/>
    <mergeCell ref="B4:D4"/>
    <mergeCell ref="E4:G4"/>
    <mergeCell ref="H4:J4"/>
  </mergeCells>
  <pageMargins left="0.7" right="0.7" top="0.75" bottom="0.75" header="0.3" footer="0.3"/>
  <pageSetup paperSize="9" scale="31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4</vt:i4>
      </vt:variant>
    </vt:vector>
  </HeadingPairs>
  <TitlesOfParts>
    <vt:vector size="9" baseType="lpstr">
      <vt:lpstr>Suivi GASOIL</vt:lpstr>
      <vt:lpstr>Suivi GASOIL 50</vt:lpstr>
      <vt:lpstr>Suivi ESSENCE</vt:lpstr>
      <vt:lpstr>Suivi ZIED</vt:lpstr>
      <vt:lpstr>prix carburant</vt:lpstr>
      <vt:lpstr>'Suivi ESSENCE'!Zone_d_impression</vt:lpstr>
      <vt:lpstr>'Suivi GASOIL'!Zone_d_impression</vt:lpstr>
      <vt:lpstr>'Suivi GASOIL 50'!Zone_d_impression</vt:lpstr>
      <vt:lpstr>'Suivi ZIED'!Zone_d_impression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2023-02-02T23:44:43Z</dcterms:modified>
</cp:coreProperties>
</file>