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ImportName" sheetId="2" r:id="rId5"/>
  </sheets>
  <definedNames/>
  <calcPr/>
</workbook>
</file>

<file path=xl/sharedStrings.xml><?xml version="1.0" encoding="utf-8"?>
<sst xmlns="http://schemas.openxmlformats.org/spreadsheetml/2006/main" count="236" uniqueCount="198">
  <si>
    <t>Timestamp</t>
  </si>
  <si>
    <t>ชื่อจริง - นามสกุล (First name - surname)</t>
  </si>
  <si>
    <t>เบอร์โทร 10 หลัก (Phone number)</t>
  </si>
  <si>
    <t>เลขที่ใบเสร็จคำสั่งซื้อ (Order receipt number)</t>
  </si>
  <si>
    <t>ระบุวันที่สั่งซื้อและชำระเงิน</t>
  </si>
  <si>
    <t>Firstname</t>
  </si>
  <si>
    <t>Lastname</t>
  </si>
  <si>
    <t>รุ่งอรุณ บัวผ่อง</t>
  </si>
  <si>
    <t>0632493266</t>
  </si>
  <si>
    <t xml:space="preserve">Narumol Makpaew </t>
  </si>
  <si>
    <t>0843152722</t>
  </si>
  <si>
    <t>ธัญกมล ยิ่งยงสุข</t>
  </si>
  <si>
    <t>0953507055</t>
  </si>
  <si>
    <t>ภาวิณี บุญณรงค์</t>
  </si>
  <si>
    <t>0917129582</t>
  </si>
  <si>
    <t>นางสาว​สุ​จิตรา​ ทุมมากรณ์</t>
  </si>
  <si>
    <t>0926674851​</t>
  </si>
  <si>
    <t>Yekyong-Moon</t>
  </si>
  <si>
    <t>0625125428</t>
  </si>
  <si>
    <t>ทิพย์สุดา นาคทั่ง</t>
  </si>
  <si>
    <t>0859006960</t>
  </si>
  <si>
    <t>นภัสญาณ์ ขันธรรม</t>
  </si>
  <si>
    <t>0957199162</t>
  </si>
  <si>
    <t>Narumol Jewyoungphol</t>
  </si>
  <si>
    <t>0619965145</t>
  </si>
  <si>
    <t>ปทิตตา  กมลเพ็ชร์</t>
  </si>
  <si>
    <t>0856105005</t>
  </si>
  <si>
    <t>จิตตินันท์ เรืองวีรยุทธ</t>
  </si>
  <si>
    <t>0849376662</t>
  </si>
  <si>
    <t>Chompunut Nimnu</t>
  </si>
  <si>
    <t>0897562927</t>
  </si>
  <si>
    <t>หนึ่งฤทัย พานทอง</t>
  </si>
  <si>
    <t>0922600322</t>
  </si>
  <si>
    <t>Cattleya Bubang</t>
  </si>
  <si>
    <t>0803622865</t>
  </si>
  <si>
    <t>ดวงกมล อาจแย้มสรวล</t>
  </si>
  <si>
    <t>0648265157</t>
  </si>
  <si>
    <t>ปัญจรัตน์ พัฒกุล</t>
  </si>
  <si>
    <t>0946731452</t>
  </si>
  <si>
    <t>รัชนก บุญเกิด</t>
  </si>
  <si>
    <t>0894933444</t>
  </si>
  <si>
    <t>5/25/0023</t>
  </si>
  <si>
    <t>เพชรกานต์ พิกุลทอง</t>
  </si>
  <si>
    <t>0854224153</t>
  </si>
  <si>
    <t>อาซรา ลาเต๊ะ</t>
  </si>
  <si>
    <t>0998257216</t>
  </si>
  <si>
    <t xml:space="preserve">เกศแก้ว สุภโรจนีย์ </t>
  </si>
  <si>
    <t>เกสรา ทนทาน</t>
  </si>
  <si>
    <t>0826970405</t>
  </si>
  <si>
    <t>อติพร อาจสัญจร</t>
  </si>
  <si>
    <t>0817364882</t>
  </si>
  <si>
    <t xml:space="preserve">PRAWEENA SINPITAK </t>
  </si>
  <si>
    <t>0897774037</t>
  </si>
  <si>
    <t>Tussanawan Suplek</t>
  </si>
  <si>
    <t>0819022164</t>
  </si>
  <si>
    <t>22536534 , 22536546</t>
  </si>
  <si>
    <t>จันทิมา พันธ์มณีรัตน์</t>
  </si>
  <si>
    <t>0813408618</t>
  </si>
  <si>
    <t>ณีตราพร​ ทรัพย์​ประเสริฐ​</t>
  </si>
  <si>
    <t>0969588856</t>
  </si>
  <si>
    <t xml:space="preserve">พัฒน์นรี ชื่นปราณี  </t>
  </si>
  <si>
    <t>0962678096</t>
  </si>
  <si>
    <t>นางสาวสุภาวิดา บุญลี้</t>
  </si>
  <si>
    <t>0632533144</t>
  </si>
  <si>
    <t xml:space="preserve">จันทิมา พันธ์มณีรัตน์ </t>
  </si>
  <si>
    <t>Suteeporn Leartlam</t>
  </si>
  <si>
    <t>0844155841</t>
  </si>
  <si>
    <t xml:space="preserve"> วีรวัลย์ บุปผาพิบูลย์</t>
  </si>
  <si>
    <t>0818995601</t>
  </si>
  <si>
    <t>Nuengruetai Puangsap</t>
  </si>
  <si>
    <t>0972824151</t>
  </si>
  <si>
    <t>22561178, 22527583</t>
  </si>
  <si>
    <t>ดารณี ศิริเกษมศักดิ์</t>
  </si>
  <si>
    <t>0811431365</t>
  </si>
  <si>
    <t>วจี​ ​กลั่น​ชื่น​</t>
  </si>
  <si>
    <t>0890100358</t>
  </si>
  <si>
    <t>รุ่งรัตน์ กฤษฎีรัตนมณี</t>
  </si>
  <si>
    <t>0906692197</t>
  </si>
  <si>
    <t>ประภาภรณ์ ขรมกาญจน์</t>
  </si>
  <si>
    <t>0863521949</t>
  </si>
  <si>
    <t>จิตสุถา อยู่เย็น</t>
  </si>
  <si>
    <t>0989954942</t>
  </si>
  <si>
    <t>ฤตินันท์  บุศย์ประยูร</t>
  </si>
  <si>
    <t>0992892466</t>
  </si>
  <si>
    <t xml:space="preserve">Ponpansa Jaturajaroenkhun </t>
  </si>
  <si>
    <t>0844389897</t>
  </si>
  <si>
    <t>Ponpansa J 0844389897</t>
  </si>
  <si>
    <t>วรวรรณ ไกรสำอาง</t>
  </si>
  <si>
    <t>0864782068</t>
  </si>
  <si>
    <t xml:space="preserve">Petchrapailin Burnip </t>
  </si>
  <si>
    <t>0814668591</t>
  </si>
  <si>
    <t>สุภาพร พุกบัวขาว</t>
  </si>
  <si>
    <t>0982518585</t>
  </si>
  <si>
    <t>โสพิศ บุญกลิ่น</t>
  </si>
  <si>
    <t>0654426296</t>
  </si>
  <si>
    <t>นฤมล บุญยิ่ง</t>
  </si>
  <si>
    <t>0634785161</t>
  </si>
  <si>
    <t>Siriporn kaewiam</t>
  </si>
  <si>
    <t>0950945426</t>
  </si>
  <si>
    <t>กานต์พิมล ภัทรจิรพานิช</t>
  </si>
  <si>
    <t>0885041089</t>
  </si>
  <si>
    <t>สิริวรรณ รัตนสิริวาทิน</t>
  </si>
  <si>
    <t>0610963993</t>
  </si>
  <si>
    <t>ธัญญรัศม์  เจริญผล</t>
  </si>
  <si>
    <t>0961839163</t>
  </si>
  <si>
    <t>ธัญญรัศม์   เจริญผล</t>
  </si>
  <si>
    <t>ฑุลิกา วรรณะ</t>
  </si>
  <si>
    <t>0611739563</t>
  </si>
  <si>
    <t>บุษบา เซลมี</t>
  </si>
  <si>
    <t>0945350822</t>
  </si>
  <si>
    <t>Renee Lo</t>
  </si>
  <si>
    <t>0929478919</t>
  </si>
  <si>
    <t>ปัญญาเรศ บุญเถื่อน</t>
  </si>
  <si>
    <t>0815393466</t>
  </si>
  <si>
    <t>วราภรณ์ เพ็งกับหนู</t>
  </si>
  <si>
    <t>0632091528</t>
  </si>
  <si>
    <t>#666004052520230070</t>
  </si>
  <si>
    <t>#666004052520230071</t>
  </si>
  <si>
    <t>อชิรญา วารีวนิช</t>
  </si>
  <si>
    <t>0868104065</t>
  </si>
  <si>
    <t xml:space="preserve">Petchrapailin burnip </t>
  </si>
  <si>
    <t>สุภาวิดา บุญลี้</t>
  </si>
  <si>
    <t>สิรินทร์ จิรพัฒนกุล</t>
  </si>
  <si>
    <t>0818093248</t>
  </si>
  <si>
    <t>ณันท์นภัส เพชรพลอยปรีดา</t>
  </si>
  <si>
    <t>0982892868</t>
  </si>
  <si>
    <t>จินดาวัลย์ แก้วฉลวย</t>
  </si>
  <si>
    <t>0898913938</t>
  </si>
  <si>
    <t>Punnavat Seangmukda</t>
  </si>
  <si>
    <t>0846551212</t>
  </si>
  <si>
    <t>นันทนีร์ น้อยประทุม</t>
  </si>
  <si>
    <t>0813724953</t>
  </si>
  <si>
    <t>วิมาลา รุ่งมี</t>
  </si>
  <si>
    <t>0867609439</t>
  </si>
  <si>
    <t>6/1/0023</t>
  </si>
  <si>
    <t>สรรพพร บัวทอง</t>
  </si>
  <si>
    <t>0892202401</t>
  </si>
  <si>
    <t>E041210002A1062</t>
  </si>
  <si>
    <t>FANG LANHUA</t>
  </si>
  <si>
    <t>+821023519774</t>
  </si>
  <si>
    <t>0105539086260</t>
  </si>
  <si>
    <t xml:space="preserve">พิไลพร บุบผาวัลย์ </t>
  </si>
  <si>
    <t>0817025640</t>
  </si>
  <si>
    <t>ณัฐริกา ปฐวีไพสิฐ</t>
  </si>
  <si>
    <t>0941796945</t>
  </si>
  <si>
    <t>เกศราภรณ์ ระเด่น</t>
  </si>
  <si>
    <t>0881819189</t>
  </si>
  <si>
    <t>นาฏยา ถาวรวรกุล</t>
  </si>
  <si>
    <t>0814766993</t>
  </si>
  <si>
    <t>6/4/0066</t>
  </si>
  <si>
    <t>สุกัญญา มุ่งเครือกลาง</t>
  </si>
  <si>
    <t>0859103844</t>
  </si>
  <si>
    <t>#22582264</t>
  </si>
  <si>
    <t>เกวลี แขวงโสภา</t>
  </si>
  <si>
    <t>0869644159</t>
  </si>
  <si>
    <t>นฤมล นามสอน</t>
  </si>
  <si>
    <t>0944967986</t>
  </si>
  <si>
    <t>วรุณธร เชื้อบุญมี</t>
  </si>
  <si>
    <t>0972149039</t>
  </si>
  <si>
    <t>จิราภรณ์ นรศรี</t>
  </si>
  <si>
    <t>0951411997</t>
  </si>
  <si>
    <t>0836562959</t>
  </si>
  <si>
    <t>อุไรรัตน์  ดาราขจร</t>
  </si>
  <si>
    <t>0818274784</t>
  </si>
  <si>
    <t>จีรนันท์ ใจบุญมา</t>
  </si>
  <si>
    <t>0877995357</t>
  </si>
  <si>
    <t>กรษญา  เมธีโชติเดช</t>
  </si>
  <si>
    <t>0944928982</t>
  </si>
  <si>
    <t>จิราภรณ์ วงศ์สุวรรณ</t>
  </si>
  <si>
    <t>0863525189</t>
  </si>
  <si>
    <t>สุวรีย์  วีรพัฒน์ชวิน</t>
  </si>
  <si>
    <t>0991456965</t>
  </si>
  <si>
    <t>วาริท วสยางกูร</t>
  </si>
  <si>
    <t>0615569526</t>
  </si>
  <si>
    <t>ปิยะรัตน์ ทับบุญ</t>
  </si>
  <si>
    <t>0955260734</t>
  </si>
  <si>
    <t>มารดี สันทัดเวช</t>
  </si>
  <si>
    <t>0909095999</t>
  </si>
  <si>
    <t>สมัชญา</t>
  </si>
  <si>
    <t>เจียรเสถียรวงศ์</t>
  </si>
  <si>
    <t>ชลธิชา อนันตภูมิ</t>
  </si>
  <si>
    <t>0925585787</t>
  </si>
  <si>
    <t>วริสรา กิตติวรพงษ์กิจ</t>
  </si>
  <si>
    <t>0810214204</t>
  </si>
  <si>
    <t>กมลนัทธ์ รถวรินทร์</t>
  </si>
  <si>
    <t>0811378549</t>
  </si>
  <si>
    <t>6/5/0023</t>
  </si>
  <si>
    <t>คำกอง หิตะรัตน์</t>
  </si>
  <si>
    <t>080-610-1653</t>
  </si>
  <si>
    <t>ผกามาศ  ประหยัดกลาง</t>
  </si>
  <si>
    <t>0989207426​</t>
  </si>
  <si>
    <t>วลัยลักษณ์ ศรีสกุลนนท์</t>
  </si>
  <si>
    <t>0818169617</t>
  </si>
  <si>
    <t>กุลสตรี อ่อนเอกสุข</t>
  </si>
  <si>
    <t>0898903136</t>
  </si>
  <si>
    <t>วรรษมล  ฟักแสง</t>
  </si>
  <si>
    <t>0807722308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</si>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</sst>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horizontal="right" vertical="bottom"/>
    </xf>
    <xf quotePrefix="1"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1" numFmtId="14" xfId="0" applyAlignment="1" applyFont="1" applyNumberFormat="1">
      <alignment horizontal="right" vertical="bottom"/>
    </xf>
    <xf borderId="0" fillId="0" fontId="4" numFmtId="0" xfId="0" applyFont="1"/>
    <xf borderId="0" fillId="2" fontId="1" numFmtId="164" xfId="0" applyAlignment="1" applyFill="1" applyFont="1" applyNumberFormat="1">
      <alignment horizontal="right"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horizontal="right" vertical="bottom"/>
    </xf>
    <xf borderId="0" fillId="2" fontId="1" numFmtId="14" xfId="0" applyAlignment="1" applyFont="1" applyNumberFormat="1">
      <alignment horizontal="right" vertical="bottom"/>
    </xf>
    <xf quotePrefix="1" borderId="0" fillId="2" fontId="1" numFmtId="0" xfId="0" applyAlignment="1" applyFont="1">
      <alignment horizontal="center" vertical="bottom"/>
    </xf>
    <xf borderId="0" fillId="3" fontId="1" numFmtId="164" xfId="0" applyAlignment="1" applyFill="1" applyFont="1" applyNumberFormat="1">
      <alignment horizontal="right" vertical="bottom"/>
    </xf>
    <xf borderId="0" fillId="3" fontId="1" numFmtId="0" xfId="0" applyAlignment="1" applyFont="1">
      <alignment vertical="bottom"/>
    </xf>
    <xf quotePrefix="1" borderId="0" fillId="3" fontId="1" numFmtId="0" xfId="0" applyAlignment="1" applyFont="1">
      <alignment horizontal="center" vertical="bottom"/>
    </xf>
    <xf borderId="0" fillId="3" fontId="1" numFmtId="0" xfId="0" applyAlignment="1" applyFont="1">
      <alignment horizontal="right" vertical="bottom"/>
    </xf>
    <xf borderId="0" fillId="3" fontId="1" numFmtId="14" xfId="0" applyAlignment="1" applyFont="1" applyNumberFormat="1">
      <alignment horizontal="right" vertical="bottom"/>
    </xf>
    <xf borderId="0" fillId="4" fontId="1" numFmtId="164" xfId="0" applyAlignment="1" applyFill="1" applyFont="1" applyNumberFormat="1">
      <alignment horizontal="right"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horizontal="center" vertical="bottom"/>
    </xf>
    <xf borderId="0" fillId="4" fontId="1" numFmtId="0" xfId="0" applyAlignment="1" applyFont="1">
      <alignment horizontal="right" vertical="bottom"/>
    </xf>
    <xf borderId="0" fillId="4" fontId="1" numFmtId="14" xfId="0" applyAlignment="1" applyFont="1" applyNumberFormat="1">
      <alignment horizontal="right" vertical="bottom"/>
    </xf>
    <xf quotePrefix="1" borderId="0" fillId="4" fontId="1" numFmtId="0" xfId="0" applyAlignment="1" applyFont="1">
      <alignment horizontal="center" vertical="bottom"/>
    </xf>
    <xf borderId="0" fillId="5" fontId="1" numFmtId="164" xfId="0" applyAlignment="1" applyFill="1" applyFont="1" applyNumberFormat="1">
      <alignment horizontal="right" vertical="bottom"/>
    </xf>
    <xf borderId="0" fillId="5" fontId="1" numFmtId="0" xfId="0" applyAlignment="1" applyFont="1">
      <alignment vertical="bottom"/>
    </xf>
    <xf quotePrefix="1" borderId="0" fillId="5" fontId="1" numFmtId="0" xfId="0" applyAlignment="1" applyFont="1">
      <alignment horizontal="center" vertical="bottom"/>
    </xf>
    <xf borderId="0" fillId="5" fontId="1" numFmtId="0" xfId="0" applyAlignment="1" applyFont="1">
      <alignment horizontal="right" vertical="bottom"/>
    </xf>
    <xf borderId="0" fillId="5" fontId="1" numFmtId="14" xfId="0" applyAlignment="1" applyFont="1" applyNumberFormat="1">
      <alignment horizontal="right" vertical="bottom"/>
    </xf>
    <xf borderId="0" fillId="4" fontId="2" numFmtId="164" xfId="0" applyAlignment="1" applyFont="1" applyNumberFormat="1">
      <alignment horizontal="right" vertical="bottom"/>
    </xf>
    <xf quotePrefix="1" borderId="0" fillId="2" fontId="1" numFmtId="0" xfId="0" applyAlignment="1" applyFont="1">
      <alignment vertical="bottom"/>
    </xf>
    <xf borderId="0" fillId="0" fontId="1" numFmtId="3" xfId="0" applyAlignment="1" applyFont="1" applyNumberFormat="1">
      <alignment horizontal="right" vertical="bottom"/>
    </xf>
    <xf borderId="0" fillId="6" fontId="1" numFmtId="164" xfId="0" applyAlignment="1" applyFill="1" applyFont="1" applyNumberFormat="1">
      <alignment horizontal="right" vertical="bottom"/>
    </xf>
    <xf borderId="0" fillId="6" fontId="1" numFmtId="0" xfId="0" applyAlignment="1" applyFont="1">
      <alignment vertical="bottom"/>
    </xf>
    <xf borderId="0" fillId="6" fontId="1" numFmtId="0" xfId="0" applyAlignment="1" applyFont="1">
      <alignment horizontal="center" vertical="bottom"/>
    </xf>
    <xf borderId="0" fillId="6" fontId="1" numFmtId="0" xfId="0" applyAlignment="1" applyFont="1">
      <alignment horizontal="right" vertical="bottom"/>
    </xf>
    <xf borderId="0" fillId="6" fontId="1" numFmtId="14" xfId="0" applyAlignment="1" applyFont="1" applyNumberFormat="1">
      <alignment horizontal="right" vertical="bottom"/>
    </xf>
    <xf borderId="0" fillId="0" fontId="4" numFmtId="0" xfId="0" applyAlignment="1" applyFont="1">
      <alignment horizontal="center"/>
    </xf>
    <xf borderId="0" fillId="0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30.25"/>
    <col customWidth="1" min="3" max="3" width="25.38"/>
    <col customWidth="1" min="4" max="4" width="36.0"/>
    <col customWidth="1" min="5" max="5" width="18.63"/>
    <col customWidth="1" min="28" max="28" width="15.8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AA1" s="4" t="s">
        <v>5</v>
      </c>
      <c r="AB1" s="4" t="s">
        <v>6</v>
      </c>
    </row>
    <row r="2">
      <c r="A2" s="5">
        <v>45071.00012515046</v>
      </c>
      <c r="B2" s="1" t="s">
        <v>7</v>
      </c>
      <c r="C2" s="6" t="s">
        <v>8</v>
      </c>
      <c r="D2" s="7">
        <v>2.2552081E7</v>
      </c>
      <c r="E2" s="8">
        <v>243397.0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AA2" s="9" t="str">
        <f>IFERROR(__xludf.DUMMYFUNCTION("IF(LEN(B2) &gt; 0, SPLIT(TRIM(B2),"" "",TRUE,TRUE), """")"),"รุ่งอรุณ")</f>
        <v>รุ่งอรุณ</v>
      </c>
      <c r="AB2" s="9" t="str">
        <f>IFERROR(__xludf.DUMMYFUNCTION("""COMPUTED_VALUE"""),"บัวผ่อง")</f>
        <v>บัวผ่อง</v>
      </c>
    </row>
    <row r="3">
      <c r="A3" s="5">
        <v>45071.00162456019</v>
      </c>
      <c r="B3" s="1" t="s">
        <v>9</v>
      </c>
      <c r="C3" s="6" t="s">
        <v>10</v>
      </c>
      <c r="D3" s="7">
        <v>2.2535653E7</v>
      </c>
      <c r="E3" s="8">
        <v>45071.0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U3" s="7"/>
      <c r="V3" s="7"/>
      <c r="W3" s="7"/>
      <c r="X3" s="7"/>
      <c r="Y3" s="7"/>
      <c r="Z3" s="7"/>
      <c r="AA3" s="9" t="str">
        <f>IFERROR(__xludf.DUMMYFUNCTION("IF(LEN(B3) &gt; 0, SPLIT(TRIM(B3),"" "",TRUE,TRUE), """")"),"Narumol")</f>
        <v>Narumol</v>
      </c>
      <c r="AB3" s="7" t="str">
        <f>IFERROR(__xludf.DUMMYFUNCTION("""COMPUTED_VALUE"""),"Makpaew")</f>
        <v>Makpaew</v>
      </c>
      <c r="AC3" s="7"/>
      <c r="AD3" s="7"/>
      <c r="AE3" s="7"/>
      <c r="AF3" s="7"/>
    </row>
    <row r="4">
      <c r="A4" s="5">
        <v>45071.00210854167</v>
      </c>
      <c r="B4" s="1" t="s">
        <v>11</v>
      </c>
      <c r="C4" s="6" t="s">
        <v>12</v>
      </c>
      <c r="D4" s="7">
        <v>2.2525589E7</v>
      </c>
      <c r="E4" s="8">
        <v>45071.0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V4" s="7"/>
      <c r="W4" s="7"/>
      <c r="X4" s="7"/>
      <c r="Y4" s="7"/>
      <c r="Z4" s="7"/>
      <c r="AA4" s="9" t="str">
        <f>IFERROR(__xludf.DUMMYFUNCTION("IF(LEN(B4) &gt; 0, SPLIT(TRIM(B4),"" "",TRUE,TRUE), """")"),"ธัญกมล")</f>
        <v>ธัญกมล</v>
      </c>
      <c r="AB4" s="7" t="str">
        <f>IFERROR(__xludf.DUMMYFUNCTION("""COMPUTED_VALUE"""),"ยิ่งยงสุข")</f>
        <v>ยิ่งยงสุข</v>
      </c>
      <c r="AC4" s="7"/>
      <c r="AD4" s="7"/>
      <c r="AE4" s="7"/>
      <c r="AF4" s="7"/>
    </row>
    <row r="5">
      <c r="A5" s="5">
        <v>45071.00265090278</v>
      </c>
      <c r="B5" s="1" t="s">
        <v>13</v>
      </c>
      <c r="C5" s="6" t="s">
        <v>14</v>
      </c>
      <c r="D5" s="7">
        <v>2.2541591E7</v>
      </c>
      <c r="E5" s="8">
        <v>45071.0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X5" s="7"/>
      <c r="Y5" s="7"/>
      <c r="Z5" s="7"/>
      <c r="AA5" s="9" t="str">
        <f>IFERROR(__xludf.DUMMYFUNCTION("IF(LEN(B5) &gt; 0, SPLIT(TRIM(B5),"" "",TRUE,TRUE), """")"),"ภาวิณี")</f>
        <v>ภาวิณี</v>
      </c>
      <c r="AB5" s="7" t="str">
        <f>IFERROR(__xludf.DUMMYFUNCTION("""COMPUTED_VALUE"""),"บุญณรงค์")</f>
        <v>บุญณรงค์</v>
      </c>
      <c r="AC5" s="7"/>
      <c r="AD5" s="7"/>
      <c r="AE5" s="7"/>
      <c r="AF5" s="7"/>
    </row>
    <row r="6">
      <c r="A6" s="10">
        <v>45071.00279417824</v>
      </c>
      <c r="B6" s="11" t="s">
        <v>15</v>
      </c>
      <c r="C6" s="12" t="s">
        <v>16</v>
      </c>
      <c r="D6" s="13">
        <v>2.2538608E7</v>
      </c>
      <c r="E6" s="14">
        <v>45071.0</v>
      </c>
      <c r="F6" s="11"/>
      <c r="G6" s="11"/>
      <c r="H6" s="11"/>
      <c r="I6" s="1"/>
      <c r="J6" s="1"/>
      <c r="K6" s="1"/>
      <c r="L6" s="1"/>
      <c r="M6" s="1"/>
      <c r="N6" s="1"/>
      <c r="O6" s="1"/>
      <c r="P6" s="1"/>
      <c r="Z6" s="7"/>
      <c r="AA6" s="9" t="str">
        <f>IFERROR(__xludf.DUMMYFUNCTION("IF(LEN(B6) &gt; 0, SPLIT(TRIM(B6),"" "",TRUE,TRUE), """")"),"นางสาว​สุ​จิตรา​")</f>
        <v>นางสาว​สุ​จิตรา​</v>
      </c>
      <c r="AB6" s="7" t="str">
        <f>IFERROR(__xludf.DUMMYFUNCTION("""COMPUTED_VALUE"""),"ทุมมากรณ์")</f>
        <v>ทุมมากรณ์</v>
      </c>
      <c r="AC6" s="7"/>
      <c r="AD6" s="7"/>
      <c r="AE6" s="7"/>
      <c r="AF6" s="7"/>
    </row>
    <row r="7">
      <c r="A7" s="5">
        <v>45071.00300084491</v>
      </c>
      <c r="B7" s="1" t="s">
        <v>17</v>
      </c>
      <c r="C7" s="6" t="s">
        <v>18</v>
      </c>
      <c r="D7" s="7">
        <v>2.2542079E7</v>
      </c>
      <c r="E7" s="8">
        <v>45071.0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AA7" s="9" t="str">
        <f>IFERROR(__xludf.DUMMYFUNCTION("IF(LEN(B7) &gt; 0, SPLIT(TRIM(B7),"" "",TRUE,TRUE), """")"),"Yekyong-Moon")</f>
        <v>Yekyong-Moon</v>
      </c>
      <c r="AB7" s="7"/>
      <c r="AC7" s="7"/>
      <c r="AD7" s="7"/>
      <c r="AE7" s="7"/>
      <c r="AF7" s="7"/>
    </row>
    <row r="8">
      <c r="A8" s="5">
        <v>45071.003262453705</v>
      </c>
      <c r="B8" s="1" t="s">
        <v>19</v>
      </c>
      <c r="C8" s="6" t="s">
        <v>20</v>
      </c>
      <c r="D8" s="7">
        <v>2.2525591E7</v>
      </c>
      <c r="E8" s="8">
        <v>243398.0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AA8" s="9" t="str">
        <f>IFERROR(__xludf.DUMMYFUNCTION("IF(LEN(B8) &gt; 0, SPLIT(TRIM(B8),"" "",TRUE,TRUE), """")"),"ทิพย์สุดา")</f>
        <v>ทิพย์สุดา</v>
      </c>
      <c r="AB8" s="9" t="str">
        <f>IFERROR(__xludf.DUMMYFUNCTION("""COMPUTED_VALUE"""),"นาคทั่ง")</f>
        <v>นาคทั่ง</v>
      </c>
      <c r="AD8" s="7"/>
      <c r="AE8" s="7"/>
      <c r="AF8" s="7"/>
    </row>
    <row r="9">
      <c r="A9" s="5">
        <v>45071.00369337963</v>
      </c>
      <c r="B9" s="1" t="s">
        <v>21</v>
      </c>
      <c r="C9" s="6" t="s">
        <v>22</v>
      </c>
      <c r="D9" s="7">
        <v>2.2561174E7</v>
      </c>
      <c r="E9" s="8">
        <v>243398.0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AA9" s="9" t="str">
        <f>IFERROR(__xludf.DUMMYFUNCTION("IF(LEN(B9) &gt; 0, SPLIT(TRIM(B9),"" "",TRUE,TRUE), """")"),"นภัสญาณ์")</f>
        <v>นภัสญาณ์</v>
      </c>
      <c r="AB9" s="9" t="str">
        <f>IFERROR(__xludf.DUMMYFUNCTION("""COMPUTED_VALUE"""),"ขันธรรม")</f>
        <v>ขันธรรม</v>
      </c>
    </row>
    <row r="10">
      <c r="A10" s="5">
        <v>45071.00380550926</v>
      </c>
      <c r="B10" s="1" t="s">
        <v>23</v>
      </c>
      <c r="C10" s="6" t="s">
        <v>24</v>
      </c>
      <c r="D10" s="7">
        <v>2.2535654E7</v>
      </c>
      <c r="E10" s="8">
        <v>45071.0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AA10" s="9" t="str">
        <f>IFERROR(__xludf.DUMMYFUNCTION("IF(LEN(B10) &gt; 0, SPLIT(TRIM(B10),"" "",TRUE,TRUE), """")"),"Narumol")</f>
        <v>Narumol</v>
      </c>
      <c r="AB10" s="9" t="str">
        <f>IFERROR(__xludf.DUMMYFUNCTION("""COMPUTED_VALUE"""),"Jewyoungphol")</f>
        <v>Jewyoungphol</v>
      </c>
    </row>
    <row r="11">
      <c r="A11" s="5">
        <v>45071.00408575231</v>
      </c>
      <c r="B11" s="1" t="s">
        <v>25</v>
      </c>
      <c r="C11" s="6" t="s">
        <v>26</v>
      </c>
      <c r="D11" s="7">
        <v>2.2528539E7</v>
      </c>
      <c r="E11" s="8">
        <v>243398.0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AA11" s="9" t="str">
        <f>IFERROR(__xludf.DUMMYFUNCTION("IF(LEN(B11) &gt; 0, SPLIT(TRIM(B11),"" "",TRUE,TRUE), """")"),"ปทิตตา")</f>
        <v>ปทิตตา</v>
      </c>
      <c r="AB11" s="9" t="str">
        <f>IFERROR(__xludf.DUMMYFUNCTION("""COMPUTED_VALUE"""),"กมลเพ็ชร์")</f>
        <v>กมลเพ็ชร์</v>
      </c>
    </row>
    <row r="12">
      <c r="A12" s="10">
        <v>45071.00418092593</v>
      </c>
      <c r="B12" s="11" t="s">
        <v>27</v>
      </c>
      <c r="C12" s="15" t="s">
        <v>28</v>
      </c>
      <c r="D12" s="13">
        <v>2.2537508E7</v>
      </c>
      <c r="E12" s="14">
        <v>45071.0</v>
      </c>
      <c r="F12" s="11"/>
      <c r="G12" s="11"/>
      <c r="H12" s="11"/>
      <c r="I12" s="1"/>
      <c r="J12" s="1"/>
      <c r="K12" s="1"/>
      <c r="L12" s="1"/>
      <c r="M12" s="1"/>
      <c r="N12" s="1"/>
      <c r="O12" s="1"/>
      <c r="P12" s="1"/>
      <c r="AA12" s="9" t="str">
        <f>IFERROR(__xludf.DUMMYFUNCTION("IF(LEN(B12) &gt; 0, SPLIT(TRIM(B12),"" "",TRUE,TRUE), """")"),"จิตตินันท์")</f>
        <v>จิตตินันท์</v>
      </c>
      <c r="AB12" s="9" t="str">
        <f>IFERROR(__xludf.DUMMYFUNCTION("""COMPUTED_VALUE"""),"เรืองวีรยุทธ")</f>
        <v>เรืองวีรยุทธ</v>
      </c>
    </row>
    <row r="13">
      <c r="A13" s="10">
        <v>45071.00456408565</v>
      </c>
      <c r="B13" s="11" t="s">
        <v>29</v>
      </c>
      <c r="C13" s="15" t="s">
        <v>30</v>
      </c>
      <c r="D13" s="13">
        <v>2.2536544E7</v>
      </c>
      <c r="E13" s="14">
        <v>45071.0</v>
      </c>
      <c r="F13" s="11"/>
      <c r="G13" s="11"/>
      <c r="H13" s="11"/>
      <c r="I13" s="1"/>
      <c r="J13" s="1"/>
      <c r="K13" s="1"/>
      <c r="L13" s="1"/>
      <c r="M13" s="1"/>
      <c r="N13" s="1"/>
      <c r="O13" s="1"/>
      <c r="P13" s="1"/>
      <c r="AA13" s="9" t="str">
        <f>IFERROR(__xludf.DUMMYFUNCTION("IF(LEN(B13) &gt; 0, SPLIT(TRIM(B13),"" "",TRUE,TRUE), """")"),"Chompunut")</f>
        <v>Chompunut</v>
      </c>
      <c r="AB13" s="9" t="str">
        <f>IFERROR(__xludf.DUMMYFUNCTION("""COMPUTED_VALUE"""),"Nimnu")</f>
        <v>Nimnu</v>
      </c>
    </row>
    <row r="14">
      <c r="A14" s="10">
        <v>45071.004637060185</v>
      </c>
      <c r="B14" s="11" t="s">
        <v>31</v>
      </c>
      <c r="C14" s="15" t="s">
        <v>32</v>
      </c>
      <c r="D14" s="13">
        <v>2.2545075E7</v>
      </c>
      <c r="E14" s="14">
        <v>243398.0</v>
      </c>
      <c r="F14" s="11"/>
      <c r="G14" s="11"/>
      <c r="H14" s="11"/>
      <c r="I14" s="1"/>
      <c r="J14" s="1"/>
      <c r="K14" s="1"/>
      <c r="L14" s="1"/>
      <c r="M14" s="1"/>
      <c r="N14" s="1"/>
      <c r="O14" s="1"/>
      <c r="P14" s="1"/>
      <c r="AA14" s="9" t="str">
        <f>IFERROR(__xludf.DUMMYFUNCTION("IF(LEN(B14) &gt; 0, SPLIT(TRIM(B14),"" "",TRUE,TRUE), """")"),"หนึ่งฤทัย")</f>
        <v>หนึ่งฤทัย</v>
      </c>
      <c r="AB14" s="9" t="str">
        <f>IFERROR(__xludf.DUMMYFUNCTION("""COMPUTED_VALUE"""),"พานทอง")</f>
        <v>พานทอง</v>
      </c>
    </row>
    <row r="15">
      <c r="A15" s="10">
        <v>45071.00537637732</v>
      </c>
      <c r="B15" s="11" t="s">
        <v>33</v>
      </c>
      <c r="C15" s="15" t="s">
        <v>34</v>
      </c>
      <c r="D15" s="13">
        <v>2.2536541E7</v>
      </c>
      <c r="E15" s="14">
        <v>45071.0</v>
      </c>
      <c r="F15" s="11"/>
      <c r="G15" s="11"/>
      <c r="H15" s="11"/>
      <c r="I15" s="1"/>
      <c r="J15" s="1"/>
      <c r="K15" s="1"/>
      <c r="L15" s="1"/>
      <c r="M15" s="1"/>
      <c r="N15" s="1"/>
      <c r="O15" s="1"/>
      <c r="P15" s="1"/>
      <c r="AA15" s="9" t="str">
        <f>IFERROR(__xludf.DUMMYFUNCTION("IF(LEN(B15) &gt; 0, SPLIT(TRIM(B15),"" "",TRUE,TRUE), """")"),"Cattleya")</f>
        <v>Cattleya</v>
      </c>
      <c r="AB15" s="9" t="str">
        <f>IFERROR(__xludf.DUMMYFUNCTION("""COMPUTED_VALUE"""),"Bubang")</f>
        <v>Bubang</v>
      </c>
    </row>
    <row r="16">
      <c r="A16" s="5">
        <v>45071.00555408565</v>
      </c>
      <c r="B16" s="1" t="s">
        <v>35</v>
      </c>
      <c r="C16" s="6" t="s">
        <v>36</v>
      </c>
      <c r="D16" s="7">
        <v>2.2538606E7</v>
      </c>
      <c r="E16" s="8">
        <v>45071.0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AA16" s="9" t="str">
        <f>IFERROR(__xludf.DUMMYFUNCTION("IF(LEN(B16) &gt; 0, SPLIT(TRIM(B16),"" "",TRUE,TRUE), """")"),"ดวงกมล")</f>
        <v>ดวงกมล</v>
      </c>
      <c r="AB16" s="9" t="str">
        <f>IFERROR(__xludf.DUMMYFUNCTION("""COMPUTED_VALUE"""),"อาจแย้มสรวล")</f>
        <v>อาจแย้มสรวล</v>
      </c>
    </row>
    <row r="17">
      <c r="A17" s="10">
        <v>45071.00624043982</v>
      </c>
      <c r="B17" s="11" t="s">
        <v>37</v>
      </c>
      <c r="C17" s="15" t="s">
        <v>38</v>
      </c>
      <c r="D17" s="13">
        <v>2.2540607E7</v>
      </c>
      <c r="E17" s="14">
        <v>45071.0</v>
      </c>
      <c r="F17" s="11"/>
      <c r="G17" s="11"/>
      <c r="H17" s="11"/>
      <c r="I17" s="1"/>
      <c r="J17" s="1"/>
      <c r="K17" s="1"/>
      <c r="L17" s="1"/>
      <c r="M17" s="1"/>
      <c r="N17" s="1"/>
      <c r="O17" s="1"/>
      <c r="P17" s="1"/>
      <c r="AA17" s="9" t="str">
        <f>IFERROR(__xludf.DUMMYFUNCTION("IF(LEN(B17) &gt; 0, SPLIT(TRIM(B17),"" "",TRUE,TRUE), """")"),"ปัญจรัตน์")</f>
        <v>ปัญจรัตน์</v>
      </c>
      <c r="AB17" s="9" t="str">
        <f>IFERROR(__xludf.DUMMYFUNCTION("""COMPUTED_VALUE"""),"พัฒกุล")</f>
        <v>พัฒกุล</v>
      </c>
    </row>
    <row r="18">
      <c r="A18" s="16">
        <v>45071.006891122684</v>
      </c>
      <c r="B18" s="17" t="s">
        <v>39</v>
      </c>
      <c r="C18" s="18" t="s">
        <v>40</v>
      </c>
      <c r="D18" s="19">
        <v>2.2541592E7</v>
      </c>
      <c r="E18" s="20" t="s">
        <v>41</v>
      </c>
      <c r="F18" s="17"/>
      <c r="G18" s="17"/>
      <c r="H18" s="17"/>
      <c r="I18" s="1"/>
      <c r="J18" s="1"/>
      <c r="K18" s="1"/>
      <c r="L18" s="1"/>
      <c r="M18" s="1"/>
      <c r="N18" s="1"/>
      <c r="O18" s="1"/>
      <c r="P18" s="1"/>
      <c r="AA18" s="9" t="str">
        <f>IFERROR(__xludf.DUMMYFUNCTION("IF(LEN(B18) &gt; 0, SPLIT(TRIM(B18),"" "",TRUE,TRUE), """")"),"รัชนก")</f>
        <v>รัชนก</v>
      </c>
      <c r="AB18" s="9" t="str">
        <f>IFERROR(__xludf.DUMMYFUNCTION("""COMPUTED_VALUE"""),"บุญเกิด")</f>
        <v>บุญเกิด</v>
      </c>
    </row>
    <row r="19">
      <c r="A19" s="10">
        <v>45071.00747549768</v>
      </c>
      <c r="B19" s="11" t="s">
        <v>42</v>
      </c>
      <c r="C19" s="15" t="s">
        <v>43</v>
      </c>
      <c r="D19" s="13">
        <v>2.2531544E7</v>
      </c>
      <c r="E19" s="14">
        <v>243398.0</v>
      </c>
      <c r="F19" s="11"/>
      <c r="G19" s="11"/>
      <c r="H19" s="11"/>
      <c r="I19" s="1"/>
      <c r="J19" s="1"/>
      <c r="K19" s="1"/>
      <c r="L19" s="1"/>
      <c r="M19" s="1"/>
      <c r="N19" s="1"/>
      <c r="O19" s="1"/>
      <c r="P19" s="1"/>
      <c r="AA19" s="9" t="str">
        <f>IFERROR(__xludf.DUMMYFUNCTION("IF(LEN(B19) &gt; 0, SPLIT(TRIM(B19),"" "",TRUE,TRUE), """")"),"เพชรกานต์")</f>
        <v>เพชรกานต์</v>
      </c>
      <c r="AB19" s="9" t="str">
        <f>IFERROR(__xludf.DUMMYFUNCTION("""COMPUTED_VALUE"""),"พิกุลทอง")</f>
        <v>พิกุลทอง</v>
      </c>
    </row>
    <row r="20">
      <c r="A20" s="10">
        <v>45071.007527141206</v>
      </c>
      <c r="B20" s="11" t="s">
        <v>44</v>
      </c>
      <c r="C20" s="15" t="s">
        <v>45</v>
      </c>
      <c r="D20" s="13">
        <v>2.253953E7</v>
      </c>
      <c r="E20" s="14">
        <v>45071.0</v>
      </c>
      <c r="F20" s="11"/>
      <c r="G20" s="11"/>
      <c r="H20" s="11"/>
      <c r="I20" s="1"/>
      <c r="J20" s="1"/>
      <c r="K20" s="1"/>
      <c r="L20" s="1"/>
      <c r="M20" s="1"/>
      <c r="N20" s="1"/>
      <c r="O20" s="1"/>
      <c r="P20" s="1"/>
      <c r="AA20" s="9" t="str">
        <f>IFERROR(__xludf.DUMMYFUNCTION("IF(LEN(B20) &gt; 0, SPLIT(TRIM(B20),"" "",TRUE,TRUE), """")"),"อาซรา")</f>
        <v>อาซรา</v>
      </c>
      <c r="AB20" s="9" t="str">
        <f>IFERROR(__xludf.DUMMYFUNCTION("""COMPUTED_VALUE"""),"ลาเต๊ะ")</f>
        <v>ลาเต๊ะ</v>
      </c>
    </row>
    <row r="21">
      <c r="A21" s="5">
        <v>45071.00785050926</v>
      </c>
      <c r="B21" s="1" t="s">
        <v>37</v>
      </c>
      <c r="C21" s="6" t="s">
        <v>38</v>
      </c>
      <c r="D21" s="7">
        <v>2.2540607E7</v>
      </c>
      <c r="E21" s="8">
        <v>45071.0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AA21" s="9" t="str">
        <f>IFERROR(__xludf.DUMMYFUNCTION("IF(LEN(B21) &gt; 0, SPLIT(TRIM(B21),"" "",TRUE,TRUE), """")"),"ปัญจรัตน์")</f>
        <v>ปัญจรัตน์</v>
      </c>
      <c r="AB21" s="9" t="str">
        <f>IFERROR(__xludf.DUMMYFUNCTION("""COMPUTED_VALUE"""),"พัฒกุล")</f>
        <v>พัฒกุล</v>
      </c>
    </row>
    <row r="22">
      <c r="A22" s="21">
        <v>45071.007878240736</v>
      </c>
      <c r="B22" s="22" t="s">
        <v>46</v>
      </c>
      <c r="C22" s="23">
        <v>6.17731147E8</v>
      </c>
      <c r="D22" s="24">
        <v>2.2560088E7</v>
      </c>
      <c r="E22" s="25">
        <v>45071.0</v>
      </c>
      <c r="F22" s="22"/>
      <c r="G22" s="22"/>
      <c r="H22" s="22"/>
      <c r="I22" s="1"/>
      <c r="J22" s="1"/>
      <c r="K22" s="1"/>
      <c r="L22" s="1"/>
      <c r="M22" s="1"/>
      <c r="N22" s="1"/>
      <c r="O22" s="1"/>
      <c r="P22" s="1"/>
      <c r="AA22" s="9" t="str">
        <f>IFERROR(__xludf.DUMMYFUNCTION("IF(LEN(B22) &gt; 0, SPLIT(TRIM(B22),"" "",TRUE,TRUE), """")"),"เกศแก้ว")</f>
        <v>เกศแก้ว</v>
      </c>
      <c r="AB22" s="9" t="str">
        <f>IFERROR(__xludf.DUMMYFUNCTION("""COMPUTED_VALUE"""),"สุภโรจนีย์")</f>
        <v>สุภโรจนีย์</v>
      </c>
    </row>
    <row r="23">
      <c r="A23" s="10">
        <v>45071.0082178125</v>
      </c>
      <c r="B23" s="11" t="s">
        <v>47</v>
      </c>
      <c r="C23" s="15" t="s">
        <v>48</v>
      </c>
      <c r="D23" s="13">
        <v>2.253751E7</v>
      </c>
      <c r="E23" s="14">
        <v>45071.0</v>
      </c>
      <c r="F23" s="11"/>
      <c r="G23" s="11"/>
      <c r="H23" s="11"/>
      <c r="I23" s="1"/>
      <c r="J23" s="1"/>
      <c r="K23" s="1"/>
      <c r="L23" s="1"/>
      <c r="M23" s="1"/>
      <c r="N23" s="1"/>
      <c r="O23" s="1"/>
      <c r="P23" s="1"/>
      <c r="AA23" s="9" t="str">
        <f>IFERROR(__xludf.DUMMYFUNCTION("IF(LEN(B23) &gt; 0, SPLIT(TRIM(B23),"" "",TRUE,TRUE), """")"),"เกสรา")</f>
        <v>เกสรา</v>
      </c>
      <c r="AB23" s="9" t="str">
        <f>IFERROR(__xludf.DUMMYFUNCTION("""COMPUTED_VALUE"""),"ทนทาน")</f>
        <v>ทนทาน</v>
      </c>
    </row>
    <row r="24">
      <c r="A24" s="5">
        <v>45071.00942570602</v>
      </c>
      <c r="B24" s="1" t="s">
        <v>49</v>
      </c>
      <c r="C24" s="6" t="s">
        <v>50</v>
      </c>
      <c r="D24" s="7">
        <v>2.2552082E7</v>
      </c>
      <c r="E24" s="8">
        <v>45071.0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AA24" s="9" t="str">
        <f>IFERROR(__xludf.DUMMYFUNCTION("IF(LEN(B24) &gt; 0, SPLIT(TRIM(B24),"" "",TRUE,TRUE), """")"),"อติพร")</f>
        <v>อติพร</v>
      </c>
      <c r="AB24" s="9" t="str">
        <f>IFERROR(__xludf.DUMMYFUNCTION("""COMPUTED_VALUE"""),"อาจสัญจร")</f>
        <v>อาจสัญจร</v>
      </c>
    </row>
    <row r="25">
      <c r="A25" s="5">
        <v>45071.009466284726</v>
      </c>
      <c r="B25" s="1" t="s">
        <v>51</v>
      </c>
      <c r="C25" s="6" t="s">
        <v>52</v>
      </c>
      <c r="D25" s="7">
        <v>2.2530569E7</v>
      </c>
      <c r="E25" s="8">
        <v>45071.0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AA25" s="9" t="str">
        <f>IFERROR(__xludf.DUMMYFUNCTION("IF(LEN(B25) &gt; 0, SPLIT(TRIM(B25),"" "",TRUE,TRUE), """")"),"PRAWEENA")</f>
        <v>PRAWEENA</v>
      </c>
      <c r="AB25" s="9" t="str">
        <f>IFERROR(__xludf.DUMMYFUNCTION("""COMPUTED_VALUE"""),"SINPITAK")</f>
        <v>SINPITAK</v>
      </c>
    </row>
    <row r="26">
      <c r="A26" s="10">
        <v>45071.01008556713</v>
      </c>
      <c r="B26" s="11" t="s">
        <v>47</v>
      </c>
      <c r="C26" s="15" t="s">
        <v>48</v>
      </c>
      <c r="D26" s="13">
        <v>2.253751E7</v>
      </c>
      <c r="E26" s="14">
        <v>45071.0</v>
      </c>
      <c r="F26" s="11"/>
      <c r="G26" s="11"/>
      <c r="H26" s="11"/>
      <c r="I26" s="1"/>
      <c r="J26" s="1"/>
      <c r="K26" s="1"/>
      <c r="L26" s="1"/>
      <c r="M26" s="1"/>
      <c r="N26" s="1"/>
      <c r="O26" s="1"/>
      <c r="P26" s="1"/>
      <c r="AA26" s="9" t="str">
        <f>IFERROR(__xludf.DUMMYFUNCTION("IF(LEN(B26) &gt; 0, SPLIT(TRIM(B26),"" "",TRUE,TRUE), """")"),"เกสรา")</f>
        <v>เกสรา</v>
      </c>
      <c r="AB26" s="9" t="str">
        <f>IFERROR(__xludf.DUMMYFUNCTION("""COMPUTED_VALUE"""),"ทนทาน")</f>
        <v>ทนทาน</v>
      </c>
    </row>
    <row r="27">
      <c r="A27" s="10">
        <v>45071.01022109954</v>
      </c>
      <c r="B27" s="11" t="s">
        <v>53</v>
      </c>
      <c r="C27" s="15" t="s">
        <v>54</v>
      </c>
      <c r="D27" s="11" t="s">
        <v>55</v>
      </c>
      <c r="E27" s="14">
        <v>45071.0</v>
      </c>
      <c r="F27" s="11"/>
      <c r="G27" s="11"/>
      <c r="H27" s="11"/>
      <c r="I27" s="1"/>
      <c r="J27" s="1"/>
      <c r="K27" s="1"/>
      <c r="L27" s="1"/>
      <c r="M27" s="1"/>
      <c r="N27" s="1"/>
      <c r="O27" s="1"/>
      <c r="P27" s="1"/>
      <c r="AA27" s="9" t="str">
        <f>IFERROR(__xludf.DUMMYFUNCTION("IF(LEN(B27) &gt; 0, SPLIT(TRIM(B27),"" "",TRUE,TRUE), """")"),"Tussanawan")</f>
        <v>Tussanawan</v>
      </c>
      <c r="AB27" s="9" t="str">
        <f>IFERROR(__xludf.DUMMYFUNCTION("""COMPUTED_VALUE"""),"Suplek")</f>
        <v>Suplek</v>
      </c>
    </row>
    <row r="28">
      <c r="A28" s="10">
        <v>45071.01077099537</v>
      </c>
      <c r="B28" s="11" t="s">
        <v>56</v>
      </c>
      <c r="C28" s="15" t="s">
        <v>57</v>
      </c>
      <c r="D28" s="13">
        <v>2.2556077E7</v>
      </c>
      <c r="E28" s="14">
        <v>45071.0</v>
      </c>
      <c r="F28" s="11"/>
      <c r="G28" s="11"/>
      <c r="H28" s="11"/>
      <c r="I28" s="1"/>
      <c r="J28" s="1"/>
      <c r="K28" s="1"/>
      <c r="L28" s="1"/>
      <c r="M28" s="1"/>
      <c r="N28" s="1"/>
      <c r="O28" s="1"/>
      <c r="P28" s="1"/>
      <c r="AA28" s="9" t="str">
        <f>IFERROR(__xludf.DUMMYFUNCTION("IF(LEN(B28) &gt; 0, SPLIT(TRIM(B28),"" "",TRUE,TRUE), """")"),"จันทิมา")</f>
        <v>จันทิมา</v>
      </c>
      <c r="AB28" s="9" t="str">
        <f>IFERROR(__xludf.DUMMYFUNCTION("""COMPUTED_VALUE"""),"พันธ์มณีรัตน์")</f>
        <v>พันธ์มณีรัตน์</v>
      </c>
    </row>
    <row r="29">
      <c r="A29" s="5">
        <v>45071.013165578705</v>
      </c>
      <c r="B29" s="1" t="s">
        <v>58</v>
      </c>
      <c r="C29" s="6" t="s">
        <v>59</v>
      </c>
      <c r="D29" s="7">
        <v>2.2535658E7</v>
      </c>
      <c r="E29" s="8">
        <v>45071.0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AA29" s="9" t="str">
        <f>IFERROR(__xludf.DUMMYFUNCTION("IF(LEN(B29) &gt; 0, SPLIT(TRIM(B29),"" "",TRUE,TRUE), """")"),"ณีตราพร​")</f>
        <v>ณีตราพร​</v>
      </c>
      <c r="AB29" s="9" t="str">
        <f>IFERROR(__xludf.DUMMYFUNCTION("""COMPUTED_VALUE"""),"ทรัพย์​ประเสริฐ​")</f>
        <v>ทรัพย์​ประเสริฐ​</v>
      </c>
    </row>
    <row r="30">
      <c r="A30" s="5">
        <v>45071.011616793985</v>
      </c>
      <c r="B30" s="3" t="s">
        <v>37</v>
      </c>
      <c r="C30" s="6" t="s">
        <v>38</v>
      </c>
      <c r="D30" s="7">
        <v>2.2540607E7</v>
      </c>
      <c r="E30" s="8">
        <v>45071.0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AA30" s="9" t="str">
        <f>IFERROR(__xludf.DUMMYFUNCTION("IF(LEN(B30) &gt; 0, SPLIT(TRIM(B30),"" "",TRUE,TRUE), """")"),"ปัญจรัตน์")</f>
        <v>ปัญจรัตน์</v>
      </c>
      <c r="AB30" s="9" t="str">
        <f>IFERROR(__xludf.DUMMYFUNCTION("""COMPUTED_VALUE"""),"พัฒกุล")</f>
        <v>พัฒกุล</v>
      </c>
    </row>
    <row r="31">
      <c r="A31" s="10">
        <v>45071.012730682865</v>
      </c>
      <c r="B31" s="11" t="s">
        <v>60</v>
      </c>
      <c r="C31" s="15" t="s">
        <v>61</v>
      </c>
      <c r="D31" s="13">
        <v>2.2527581E7</v>
      </c>
      <c r="E31" s="14">
        <v>45071.0</v>
      </c>
      <c r="F31" s="11"/>
      <c r="G31" s="11"/>
      <c r="H31" s="11"/>
      <c r="I31" s="1"/>
      <c r="J31" s="1"/>
      <c r="K31" s="1"/>
      <c r="L31" s="1"/>
      <c r="M31" s="1"/>
      <c r="N31" s="1"/>
      <c r="O31" s="1"/>
      <c r="P31" s="1"/>
      <c r="AA31" s="9" t="str">
        <f>IFERROR(__xludf.DUMMYFUNCTION("IF(LEN(B31) &gt; 0, SPLIT(TRIM(B31),"" "",TRUE,TRUE), """")"),"พัฒน์นรี")</f>
        <v>พัฒน์นรี</v>
      </c>
      <c r="AB31" s="9" t="str">
        <f>IFERROR(__xludf.DUMMYFUNCTION("""COMPUTED_VALUE"""),"ชื่นปราณี")</f>
        <v>ชื่นปราณี</v>
      </c>
    </row>
    <row r="32">
      <c r="A32" s="10">
        <v>45071.01418607639</v>
      </c>
      <c r="B32" s="11" t="s">
        <v>39</v>
      </c>
      <c r="C32" s="15" t="s">
        <v>40</v>
      </c>
      <c r="D32" s="13">
        <v>2.2541592E7</v>
      </c>
      <c r="E32" s="14" t="s">
        <v>41</v>
      </c>
      <c r="F32" s="11"/>
      <c r="G32" s="11"/>
      <c r="H32" s="11"/>
      <c r="I32" s="1"/>
      <c r="J32" s="1"/>
      <c r="K32" s="1"/>
      <c r="L32" s="1"/>
      <c r="M32" s="1"/>
      <c r="N32" s="1"/>
      <c r="O32" s="1"/>
      <c r="P32" s="1"/>
      <c r="AA32" s="9" t="str">
        <f>IFERROR(__xludf.DUMMYFUNCTION("IF(LEN(B32) &gt; 0, SPLIT(TRIM(B32),"" "",TRUE,TRUE), """")"),"รัชนก")</f>
        <v>รัชนก</v>
      </c>
      <c r="AB32" s="9" t="str">
        <f>IFERROR(__xludf.DUMMYFUNCTION("""COMPUTED_VALUE"""),"บุญเกิด")</f>
        <v>บุญเกิด</v>
      </c>
    </row>
    <row r="33">
      <c r="A33" s="21">
        <v>45071.01536070602</v>
      </c>
      <c r="B33" s="22" t="s">
        <v>62</v>
      </c>
      <c r="C33" s="26" t="s">
        <v>63</v>
      </c>
      <c r="D33" s="24">
        <v>2.2558063E7</v>
      </c>
      <c r="E33" s="25">
        <v>45071.0</v>
      </c>
      <c r="F33" s="22"/>
      <c r="G33" s="22"/>
      <c r="H33" s="22"/>
      <c r="I33" s="1"/>
      <c r="J33" s="1"/>
      <c r="K33" s="1"/>
      <c r="L33" s="1"/>
      <c r="M33" s="1"/>
      <c r="N33" s="1"/>
      <c r="O33" s="1"/>
      <c r="P33" s="1"/>
      <c r="AA33" s="9" t="str">
        <f>IFERROR(__xludf.DUMMYFUNCTION("IF(LEN(B33) &gt; 0, SPLIT(TRIM(B33),"" "",TRUE,TRUE), """")"),"นางสาวสุภาวิดา")</f>
        <v>นางสาวสุภาวิดา</v>
      </c>
      <c r="AB33" s="9" t="str">
        <f>IFERROR(__xludf.DUMMYFUNCTION("""COMPUTED_VALUE"""),"บุญลี้")</f>
        <v>บุญลี้</v>
      </c>
    </row>
    <row r="34">
      <c r="A34" s="10">
        <v>45071.017502939816</v>
      </c>
      <c r="B34" s="11" t="s">
        <v>47</v>
      </c>
      <c r="C34" s="15" t="s">
        <v>48</v>
      </c>
      <c r="D34" s="13">
        <v>2.253751E7</v>
      </c>
      <c r="E34" s="14">
        <v>45071.0</v>
      </c>
      <c r="F34" s="11"/>
      <c r="G34" s="11"/>
      <c r="H34" s="11"/>
      <c r="I34" s="1"/>
      <c r="J34" s="1"/>
      <c r="K34" s="1"/>
      <c r="L34" s="1"/>
      <c r="M34" s="1"/>
      <c r="N34" s="1"/>
      <c r="O34" s="1"/>
      <c r="P34" s="1"/>
      <c r="AA34" s="9" t="str">
        <f>IFERROR(__xludf.DUMMYFUNCTION("IF(LEN(B34) &gt; 0, SPLIT(TRIM(B34),"" "",TRUE,TRUE), """")"),"เกสรา")</f>
        <v>เกสรา</v>
      </c>
      <c r="AB34" s="9" t="str">
        <f>IFERROR(__xludf.DUMMYFUNCTION("""COMPUTED_VALUE"""),"ทนทาน")</f>
        <v>ทนทาน</v>
      </c>
    </row>
    <row r="35">
      <c r="A35" s="5">
        <v>45071.01864040509</v>
      </c>
      <c r="B35" s="1" t="s">
        <v>64</v>
      </c>
      <c r="C35" s="6" t="s">
        <v>57</v>
      </c>
      <c r="D35" s="7">
        <v>2.2556077E7</v>
      </c>
      <c r="E35" s="8">
        <v>45071.0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AA35" s="9" t="str">
        <f>IFERROR(__xludf.DUMMYFUNCTION("IF(LEN(B35) &gt; 0, SPLIT(TRIM(B35),"" "",TRUE,TRUE), """")"),"จันทิมา")</f>
        <v>จันทิมา</v>
      </c>
      <c r="AB35" s="9" t="str">
        <f>IFERROR(__xludf.DUMMYFUNCTION("""COMPUTED_VALUE"""),"พันธ์มณีรัตน์")</f>
        <v>พันธ์มณีรัตน์</v>
      </c>
    </row>
    <row r="36">
      <c r="A36" s="5">
        <v>45071.02155547454</v>
      </c>
      <c r="B36" s="1" t="s">
        <v>65</v>
      </c>
      <c r="C36" s="6" t="s">
        <v>66</v>
      </c>
      <c r="D36" s="7">
        <v>2.2554077E7</v>
      </c>
      <c r="E36" s="8">
        <v>45071.0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AA36" s="9" t="str">
        <f>IFERROR(__xludf.DUMMYFUNCTION("IF(LEN(B36) &gt; 0, SPLIT(TRIM(B36),"" "",TRUE,TRUE), """")"),"Suteeporn")</f>
        <v>Suteeporn</v>
      </c>
      <c r="AB36" s="9" t="str">
        <f>IFERROR(__xludf.DUMMYFUNCTION("""COMPUTED_VALUE"""),"Leartlam")</f>
        <v>Leartlam</v>
      </c>
    </row>
    <row r="37">
      <c r="A37" s="5">
        <v>45071.02605532407</v>
      </c>
      <c r="B37" s="1" t="s">
        <v>67</v>
      </c>
      <c r="C37" s="6" t="s">
        <v>68</v>
      </c>
      <c r="D37" s="7">
        <v>2.2538613E7</v>
      </c>
      <c r="E37" s="8">
        <v>45071.0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AA37" s="9" t="str">
        <f>IFERROR(__xludf.DUMMYFUNCTION("IF(LEN(B37) &gt; 0, SPLIT(TRIM(B37),"" "",TRUE,TRUE), """")"),"วีรวัลย์")</f>
        <v>วีรวัลย์</v>
      </c>
      <c r="AB37" s="9" t="str">
        <f>IFERROR(__xludf.DUMMYFUNCTION("""COMPUTED_VALUE"""),"บุปผาพิบูลย์")</f>
        <v>บุปผาพิบูลย์</v>
      </c>
    </row>
    <row r="38">
      <c r="A38" s="5">
        <v>45071.0271294213</v>
      </c>
      <c r="B38" s="1" t="s">
        <v>69</v>
      </c>
      <c r="C38" s="6" t="s">
        <v>70</v>
      </c>
      <c r="D38" s="7" t="s">
        <v>71</v>
      </c>
      <c r="E38" s="8">
        <v>45071.0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AA38" s="9" t="str">
        <f>IFERROR(__xludf.DUMMYFUNCTION("IF(LEN(B38) &gt; 0, SPLIT(TRIM(B38),"" "",TRUE,TRUE), """")"),"Nuengruetai")</f>
        <v>Nuengruetai</v>
      </c>
      <c r="AB38" s="9" t="str">
        <f>IFERROR(__xludf.DUMMYFUNCTION("""COMPUTED_VALUE"""),"Puangsap")</f>
        <v>Puangsap</v>
      </c>
    </row>
    <row r="39">
      <c r="A39" s="21">
        <v>45071.04251943287</v>
      </c>
      <c r="B39" s="22" t="s">
        <v>21</v>
      </c>
      <c r="C39" s="26" t="s">
        <v>22</v>
      </c>
      <c r="D39" s="24">
        <v>2.2561174E7</v>
      </c>
      <c r="E39" s="25">
        <v>243398.0</v>
      </c>
      <c r="F39" s="22"/>
      <c r="G39" s="22"/>
      <c r="H39" s="22"/>
      <c r="I39" s="1"/>
      <c r="J39" s="1"/>
      <c r="K39" s="1"/>
      <c r="L39" s="1"/>
      <c r="M39" s="1"/>
      <c r="N39" s="1"/>
      <c r="O39" s="1"/>
      <c r="P39" s="1"/>
      <c r="AA39" s="9" t="str">
        <f>IFERROR(__xludf.DUMMYFUNCTION("IF(LEN(B39) &gt; 0, SPLIT(TRIM(B39),"" "",TRUE,TRUE), """")"),"นภัสญาณ์")</f>
        <v>นภัสญาณ์</v>
      </c>
      <c r="AB39" s="9" t="str">
        <f>IFERROR(__xludf.DUMMYFUNCTION("""COMPUTED_VALUE"""),"ขันธรรม")</f>
        <v>ขันธรรม</v>
      </c>
    </row>
    <row r="40">
      <c r="A40" s="5">
        <v>45071.04306445602</v>
      </c>
      <c r="B40" s="1" t="s">
        <v>72</v>
      </c>
      <c r="C40" s="6" t="s">
        <v>73</v>
      </c>
      <c r="D40" s="7">
        <v>2.2550072E7</v>
      </c>
      <c r="E40" s="8">
        <v>45071.0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AA40" s="9" t="str">
        <f>IFERROR(__xludf.DUMMYFUNCTION("IF(LEN(B40) &gt; 0, SPLIT(TRIM(B40),"" "",TRUE,TRUE), """")"),"ดารณี")</f>
        <v>ดารณี</v>
      </c>
      <c r="AB40" s="9" t="str">
        <f>IFERROR(__xludf.DUMMYFUNCTION("""COMPUTED_VALUE"""),"ศิริเกษมศักดิ์")</f>
        <v>ศิริเกษมศักดิ์</v>
      </c>
    </row>
    <row r="41">
      <c r="A41" s="21">
        <v>45071.0511468287</v>
      </c>
      <c r="B41" s="22" t="s">
        <v>21</v>
      </c>
      <c r="C41" s="26" t="s">
        <v>22</v>
      </c>
      <c r="D41" s="24">
        <v>2.2541614E7</v>
      </c>
      <c r="E41" s="25">
        <v>243398.0</v>
      </c>
      <c r="F41" s="22"/>
      <c r="G41" s="22"/>
      <c r="H41" s="22"/>
      <c r="I41" s="1"/>
      <c r="J41" s="1"/>
      <c r="K41" s="1"/>
      <c r="L41" s="1"/>
      <c r="M41" s="1"/>
      <c r="N41" s="1"/>
      <c r="O41" s="1"/>
      <c r="P41" s="1"/>
      <c r="AA41" s="9" t="str">
        <f>IFERROR(__xludf.DUMMYFUNCTION("IF(LEN(B41) &gt; 0, SPLIT(TRIM(B41),"" "",TRUE,TRUE), """")"),"นภัสญาณ์")</f>
        <v>นภัสญาณ์</v>
      </c>
      <c r="AB41" s="9" t="str">
        <f>IFERROR(__xludf.DUMMYFUNCTION("""COMPUTED_VALUE"""),"ขันธรรม")</f>
        <v>ขันธรรม</v>
      </c>
    </row>
    <row r="42">
      <c r="A42" s="5">
        <v>45071.05730084491</v>
      </c>
      <c r="B42" s="1" t="s">
        <v>74</v>
      </c>
      <c r="C42" s="6" t="s">
        <v>75</v>
      </c>
      <c r="D42" s="7">
        <v>2.2525595E7</v>
      </c>
      <c r="E42" s="8">
        <v>45071.0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AA42" s="9" t="str">
        <f>IFERROR(__xludf.DUMMYFUNCTION("IF(LEN(B42) &gt; 0, SPLIT(TRIM(B42),"" "",TRUE,TRUE), """")"),"วจี​")</f>
        <v>วจี​</v>
      </c>
      <c r="AB42" s="9" t="str">
        <f>IFERROR(__xludf.DUMMYFUNCTION("""COMPUTED_VALUE"""),"​กลั่น​ชื่น​")</f>
        <v>​กลั่น​ชื่น​</v>
      </c>
    </row>
    <row r="43">
      <c r="A43" s="5">
        <v>45071.062342986115</v>
      </c>
      <c r="B43" s="1" t="s">
        <v>76</v>
      </c>
      <c r="C43" s="6" t="s">
        <v>77</v>
      </c>
      <c r="D43" s="7">
        <v>2.2535666E7</v>
      </c>
      <c r="E43" s="8">
        <v>45071.0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AA43" s="9" t="str">
        <f>IFERROR(__xludf.DUMMYFUNCTION("IF(LEN(B43) &gt; 0, SPLIT(TRIM(B43),"" "",TRUE,TRUE), """")"),"รุ่งรัตน์")</f>
        <v>รุ่งรัตน์</v>
      </c>
      <c r="AB43" s="9" t="str">
        <f>IFERROR(__xludf.DUMMYFUNCTION("""COMPUTED_VALUE"""),"กฤษฎีรัตนมณี")</f>
        <v>กฤษฎีรัตนมณี</v>
      </c>
    </row>
    <row r="44">
      <c r="A44" s="10">
        <v>45071.06627119213</v>
      </c>
      <c r="B44" s="11" t="s">
        <v>78</v>
      </c>
      <c r="C44" s="15" t="s">
        <v>79</v>
      </c>
      <c r="D44" s="13">
        <v>2.2561181E7</v>
      </c>
      <c r="E44" s="14">
        <v>243398.0</v>
      </c>
      <c r="F44" s="11"/>
      <c r="G44" s="11"/>
      <c r="H44" s="11"/>
      <c r="I44" s="1"/>
      <c r="J44" s="1"/>
      <c r="K44" s="1"/>
      <c r="L44" s="1"/>
      <c r="M44" s="1"/>
      <c r="N44" s="1"/>
      <c r="O44" s="1"/>
      <c r="P44" s="1"/>
      <c r="AA44" s="9" t="str">
        <f>IFERROR(__xludf.DUMMYFUNCTION("IF(LEN(B44) &gt; 0, SPLIT(TRIM(B44),"" "",TRUE,TRUE), """")"),"ประภาภรณ์")</f>
        <v>ประภาภรณ์</v>
      </c>
      <c r="AB44" s="9" t="str">
        <f>IFERROR(__xludf.DUMMYFUNCTION("""COMPUTED_VALUE"""),"ขรมกาญจน์")</f>
        <v>ขรมกาญจน์</v>
      </c>
    </row>
    <row r="45">
      <c r="A45" s="5">
        <v>45071.083897523145</v>
      </c>
      <c r="B45" s="1" t="s">
        <v>80</v>
      </c>
      <c r="C45" s="6" t="s">
        <v>81</v>
      </c>
      <c r="D45" s="7">
        <v>2.2528552E7</v>
      </c>
      <c r="E45" s="8">
        <v>45071.0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AA45" s="9" t="str">
        <f>IFERROR(__xludf.DUMMYFUNCTION("IF(LEN(B45) &gt; 0, SPLIT(TRIM(B45),"" "",TRUE,TRUE), """")"),"จิตสุถา")</f>
        <v>จิตสุถา</v>
      </c>
      <c r="AB45" s="9" t="str">
        <f>IFERROR(__xludf.DUMMYFUNCTION("""COMPUTED_VALUE"""),"อยู่เย็น")</f>
        <v>อยู่เย็น</v>
      </c>
    </row>
    <row r="46">
      <c r="A46" s="5">
        <v>45071.09476445602</v>
      </c>
      <c r="B46" s="1" t="s">
        <v>82</v>
      </c>
      <c r="C46" s="6" t="s">
        <v>83</v>
      </c>
      <c r="D46" s="7">
        <v>2.2529658E7</v>
      </c>
      <c r="E46" s="8">
        <v>243398.0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AA46" s="9" t="str">
        <f>IFERROR(__xludf.DUMMYFUNCTION("IF(LEN(B46) &gt; 0, SPLIT(TRIM(B46),"" "",TRUE,TRUE), """")"),"ฤตินันท์")</f>
        <v>ฤตินันท์</v>
      </c>
      <c r="AB46" s="9" t="str">
        <f>IFERROR(__xludf.DUMMYFUNCTION("""COMPUTED_VALUE"""),"บุศย์ประยูร")</f>
        <v>บุศย์ประยูร</v>
      </c>
    </row>
    <row r="47">
      <c r="A47" s="5">
        <v>45071.099303333336</v>
      </c>
      <c r="B47" s="1" t="s">
        <v>78</v>
      </c>
      <c r="C47" s="6" t="s">
        <v>79</v>
      </c>
      <c r="D47" s="7">
        <v>2.2561181E7</v>
      </c>
      <c r="E47" s="8">
        <v>243398.0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AA47" s="9" t="str">
        <f>IFERROR(__xludf.DUMMYFUNCTION("IF(LEN(B47) &gt; 0, SPLIT(TRIM(B47),"" "",TRUE,TRUE), """")"),"ประภาภรณ์")</f>
        <v>ประภาภรณ์</v>
      </c>
      <c r="AB47" s="9" t="str">
        <f>IFERROR(__xludf.DUMMYFUNCTION("""COMPUTED_VALUE"""),"ขรมกาญจน์")</f>
        <v>ขรมกาญจน์</v>
      </c>
    </row>
    <row r="48">
      <c r="A48" s="27">
        <v>45071.29831107639</v>
      </c>
      <c r="B48" s="28" t="s">
        <v>84</v>
      </c>
      <c r="C48" s="29" t="s">
        <v>85</v>
      </c>
      <c r="D48" s="30">
        <v>2.2527596E7</v>
      </c>
      <c r="E48" s="31">
        <v>45071.0</v>
      </c>
      <c r="F48" s="28"/>
      <c r="G48" s="28"/>
      <c r="H48" s="28"/>
      <c r="I48" s="1"/>
      <c r="J48" s="1"/>
      <c r="K48" s="1"/>
      <c r="L48" s="1"/>
      <c r="M48" s="1"/>
      <c r="N48" s="1"/>
      <c r="O48" s="1"/>
      <c r="P48" s="1"/>
      <c r="AA48" s="9" t="str">
        <f>IFERROR(__xludf.DUMMYFUNCTION("IF(LEN(B48) &gt; 0, SPLIT(TRIM(B48),"" "",TRUE,TRUE), """")"),"Ponpansa")</f>
        <v>Ponpansa</v>
      </c>
      <c r="AB48" s="9" t="str">
        <f>IFERROR(__xludf.DUMMYFUNCTION("""COMPUTED_VALUE"""),"Jaturajaroenkhun")</f>
        <v>Jaturajaroenkhun</v>
      </c>
    </row>
    <row r="49">
      <c r="A49" s="27">
        <v>45071.29978469908</v>
      </c>
      <c r="B49" s="28" t="s">
        <v>86</v>
      </c>
      <c r="C49" s="29" t="s">
        <v>85</v>
      </c>
      <c r="D49" s="30">
        <v>2.2527598E7</v>
      </c>
      <c r="E49" s="31">
        <v>45071.0</v>
      </c>
      <c r="F49" s="28"/>
      <c r="G49" s="28"/>
      <c r="H49" s="28"/>
      <c r="I49" s="1"/>
      <c r="J49" s="1"/>
      <c r="K49" s="1"/>
      <c r="L49" s="1"/>
      <c r="M49" s="1"/>
      <c r="N49" s="1"/>
      <c r="O49" s="1"/>
      <c r="P49" s="1"/>
      <c r="AA49" s="9" t="str">
        <f>IFERROR(__xludf.DUMMYFUNCTION("IF(LEN(B49) &gt; 0, SPLIT(TRIM(B49),"" "",TRUE,TRUE), """")"),"Ponpansa")</f>
        <v>Ponpansa</v>
      </c>
      <c r="AB49" s="9" t="str">
        <f>IFERROR(__xludf.DUMMYFUNCTION("""COMPUTED_VALUE"""),"J")</f>
        <v>J</v>
      </c>
      <c r="AC49" s="9">
        <f>IFERROR(__xludf.DUMMYFUNCTION("""COMPUTED_VALUE"""),8.44389897E8)</f>
        <v>844389897</v>
      </c>
    </row>
    <row r="50">
      <c r="A50" s="27">
        <v>45071.30100719907</v>
      </c>
      <c r="B50" s="28" t="s">
        <v>84</v>
      </c>
      <c r="C50" s="29" t="s">
        <v>85</v>
      </c>
      <c r="D50" s="30">
        <v>2.2527599E7</v>
      </c>
      <c r="E50" s="31">
        <v>45071.0</v>
      </c>
      <c r="F50" s="28"/>
      <c r="G50" s="28"/>
      <c r="H50" s="28"/>
      <c r="I50" s="1"/>
      <c r="J50" s="1"/>
      <c r="K50" s="1"/>
      <c r="L50" s="1"/>
      <c r="M50" s="1"/>
      <c r="N50" s="1"/>
      <c r="O50" s="1"/>
      <c r="P50" s="1"/>
      <c r="AA50" s="9" t="str">
        <f>IFERROR(__xludf.DUMMYFUNCTION("IF(LEN(B50) &gt; 0, SPLIT(TRIM(B50),"" "",TRUE,TRUE), """")"),"Ponpansa")</f>
        <v>Ponpansa</v>
      </c>
      <c r="AB50" s="9" t="str">
        <f>IFERROR(__xludf.DUMMYFUNCTION("""COMPUTED_VALUE"""),"Jaturajaroenkhun")</f>
        <v>Jaturajaroenkhun</v>
      </c>
    </row>
    <row r="51">
      <c r="A51" s="21">
        <v>45071.31562434028</v>
      </c>
      <c r="B51" s="22" t="s">
        <v>87</v>
      </c>
      <c r="C51" s="26" t="s">
        <v>88</v>
      </c>
      <c r="D51" s="24">
        <v>2.2526566E7</v>
      </c>
      <c r="E51" s="25">
        <v>45071.0</v>
      </c>
      <c r="F51" s="22"/>
      <c r="G51" s="22"/>
      <c r="H51" s="22"/>
      <c r="I51" s="1"/>
      <c r="J51" s="1"/>
      <c r="K51" s="1"/>
      <c r="L51" s="1"/>
      <c r="M51" s="1"/>
      <c r="N51" s="1"/>
      <c r="O51" s="1"/>
      <c r="P51" s="1"/>
      <c r="AA51" s="9" t="str">
        <f>IFERROR(__xludf.DUMMYFUNCTION("IF(LEN(B51) &gt; 0, SPLIT(TRIM(B51),"" "",TRUE,TRUE), """")"),"วรวรรณ")</f>
        <v>วรวรรณ</v>
      </c>
      <c r="AB51" s="9" t="str">
        <f>IFERROR(__xludf.DUMMYFUNCTION("""COMPUTED_VALUE"""),"ไกรสำอาง")</f>
        <v>ไกรสำอาง</v>
      </c>
    </row>
    <row r="52">
      <c r="A52" s="10">
        <v>45071.333937476855</v>
      </c>
      <c r="B52" s="11" t="s">
        <v>89</v>
      </c>
      <c r="C52" s="15" t="s">
        <v>90</v>
      </c>
      <c r="D52" s="13">
        <v>2.2541645E7</v>
      </c>
      <c r="E52" s="14">
        <v>45071.0</v>
      </c>
      <c r="F52" s="11"/>
      <c r="G52" s="11"/>
      <c r="H52" s="11"/>
      <c r="I52" s="1"/>
      <c r="J52" s="1"/>
      <c r="K52" s="1"/>
      <c r="L52" s="1"/>
      <c r="M52" s="1"/>
      <c r="N52" s="1"/>
      <c r="O52" s="1"/>
      <c r="P52" s="1"/>
      <c r="AA52" s="9" t="str">
        <f>IFERROR(__xludf.DUMMYFUNCTION("IF(LEN(B52) &gt; 0, SPLIT(TRIM(B52),"" "",TRUE,TRUE), """")"),"Petchrapailin")</f>
        <v>Petchrapailin</v>
      </c>
      <c r="AB52" s="9" t="str">
        <f>IFERROR(__xludf.DUMMYFUNCTION("""COMPUTED_VALUE"""),"Burnip")</f>
        <v>Burnip</v>
      </c>
    </row>
    <row r="53">
      <c r="A53" s="5">
        <v>45071.33880398148</v>
      </c>
      <c r="B53" s="1" t="s">
        <v>91</v>
      </c>
      <c r="C53" s="6" t="s">
        <v>92</v>
      </c>
      <c r="D53" s="7">
        <v>2.2544071E7</v>
      </c>
      <c r="E53" s="8">
        <v>45071.0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AA53" s="9" t="str">
        <f>IFERROR(__xludf.DUMMYFUNCTION("IF(LEN(B53) &gt; 0, SPLIT(TRIM(B53),"" "",TRUE,TRUE), """")"),"สุภาพร")</f>
        <v>สุภาพร</v>
      </c>
      <c r="AB53" s="9" t="str">
        <f>IFERROR(__xludf.DUMMYFUNCTION("""COMPUTED_VALUE"""),"พุกบัวขาว")</f>
        <v>พุกบัวขาว</v>
      </c>
    </row>
    <row r="54">
      <c r="A54" s="10">
        <v>45071.34728583333</v>
      </c>
      <c r="B54" s="11" t="s">
        <v>93</v>
      </c>
      <c r="C54" s="15" t="s">
        <v>94</v>
      </c>
      <c r="D54" s="13">
        <v>2.2547065E7</v>
      </c>
      <c r="E54" s="14">
        <v>243398.0</v>
      </c>
      <c r="F54" s="11"/>
      <c r="G54" s="11"/>
      <c r="H54" s="11"/>
      <c r="I54" s="1"/>
      <c r="J54" s="1"/>
      <c r="K54" s="1"/>
      <c r="L54" s="1"/>
      <c r="M54" s="1"/>
      <c r="N54" s="1"/>
      <c r="O54" s="1"/>
      <c r="P54" s="1"/>
      <c r="AA54" s="9" t="str">
        <f>IFERROR(__xludf.DUMMYFUNCTION("IF(LEN(B54) &gt; 0, SPLIT(TRIM(B54),"" "",TRUE,TRUE), """")"),"โสพิศ")</f>
        <v>โสพิศ</v>
      </c>
      <c r="AB54" s="9" t="str">
        <f>IFERROR(__xludf.DUMMYFUNCTION("""COMPUTED_VALUE"""),"บุญกลิ่น")</f>
        <v>บุญกลิ่น</v>
      </c>
    </row>
    <row r="55">
      <c r="A55" s="10">
        <v>45071.35025415509</v>
      </c>
      <c r="B55" s="11" t="s">
        <v>95</v>
      </c>
      <c r="C55" s="15" t="s">
        <v>96</v>
      </c>
      <c r="D55" s="13">
        <v>2.2547066E7</v>
      </c>
      <c r="E55" s="14">
        <v>45071.0</v>
      </c>
      <c r="F55" s="11"/>
      <c r="G55" s="11"/>
      <c r="H55" s="11"/>
      <c r="I55" s="1"/>
      <c r="J55" s="1"/>
      <c r="K55" s="1"/>
      <c r="L55" s="1"/>
      <c r="M55" s="1"/>
      <c r="N55" s="1"/>
      <c r="O55" s="1"/>
      <c r="P55" s="1"/>
      <c r="AA55" s="9" t="str">
        <f>IFERROR(__xludf.DUMMYFUNCTION("IF(LEN(B55) &gt; 0, SPLIT(TRIM(B55),"" "",TRUE,TRUE), """")"),"นฤมล")</f>
        <v>นฤมล</v>
      </c>
      <c r="AB55" s="9" t="str">
        <f>IFERROR(__xludf.DUMMYFUNCTION("""COMPUTED_VALUE"""),"บุญยิ่ง")</f>
        <v>บุญยิ่ง</v>
      </c>
    </row>
    <row r="56">
      <c r="A56" s="5">
        <v>45071.365532372685</v>
      </c>
      <c r="B56" s="1" t="s">
        <v>97</v>
      </c>
      <c r="C56" s="6" t="s">
        <v>98</v>
      </c>
      <c r="D56" s="7">
        <v>2.2535685E7</v>
      </c>
      <c r="E56" s="8">
        <v>45071.0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AA56" s="9" t="str">
        <f>IFERROR(__xludf.DUMMYFUNCTION("IF(LEN(B56) &gt; 0, SPLIT(TRIM(B56),"" "",TRUE,TRUE), """")"),"Siriporn")</f>
        <v>Siriporn</v>
      </c>
      <c r="AB56" s="9" t="str">
        <f>IFERROR(__xludf.DUMMYFUNCTION("""COMPUTED_VALUE"""),"kaewiam")</f>
        <v>kaewiam</v>
      </c>
    </row>
    <row r="57">
      <c r="A57" s="10">
        <v>45071.37256329861</v>
      </c>
      <c r="B57" s="11" t="s">
        <v>99</v>
      </c>
      <c r="C57" s="15" t="s">
        <v>100</v>
      </c>
      <c r="D57" s="13">
        <v>2.2533059E7</v>
      </c>
      <c r="E57" s="14">
        <v>45071.0</v>
      </c>
      <c r="F57" s="11"/>
      <c r="G57" s="11"/>
      <c r="H57" s="11"/>
      <c r="I57" s="1"/>
      <c r="J57" s="1"/>
      <c r="K57" s="1"/>
      <c r="L57" s="1"/>
      <c r="M57" s="1"/>
      <c r="N57" s="1"/>
      <c r="O57" s="1"/>
      <c r="P57" s="1"/>
      <c r="AA57" s="9" t="str">
        <f>IFERROR(__xludf.DUMMYFUNCTION("IF(LEN(B57) &gt; 0, SPLIT(TRIM(B57),"" "",TRUE,TRUE), """")"),"กานต์พิมล")</f>
        <v>กานต์พิมล</v>
      </c>
      <c r="AB57" s="9" t="str">
        <f>IFERROR(__xludf.DUMMYFUNCTION("""COMPUTED_VALUE"""),"ภัทรจิรพานิช")</f>
        <v>ภัทรจิรพานิช</v>
      </c>
    </row>
    <row r="58">
      <c r="A58" s="10">
        <v>45071.408140520834</v>
      </c>
      <c r="B58" s="11" t="s">
        <v>101</v>
      </c>
      <c r="C58" s="15" t="s">
        <v>102</v>
      </c>
      <c r="D58" s="13">
        <v>2.2527626E7</v>
      </c>
      <c r="E58" s="14">
        <v>45071.0</v>
      </c>
      <c r="F58" s="11"/>
      <c r="G58" s="11"/>
      <c r="H58" s="11"/>
      <c r="I58" s="1"/>
      <c r="J58" s="1"/>
      <c r="K58" s="1"/>
      <c r="L58" s="1"/>
      <c r="M58" s="1"/>
      <c r="N58" s="1"/>
      <c r="O58" s="1"/>
      <c r="P58" s="1"/>
      <c r="AA58" s="9" t="str">
        <f>IFERROR(__xludf.DUMMYFUNCTION("IF(LEN(B58) &gt; 0, SPLIT(TRIM(B58),"" "",TRUE,TRUE), """")"),"สิริวรรณ")</f>
        <v>สิริวรรณ</v>
      </c>
      <c r="AB58" s="9" t="str">
        <f>IFERROR(__xludf.DUMMYFUNCTION("""COMPUTED_VALUE"""),"รัตนสิริวาทิน")</f>
        <v>รัตนสิริวาทิน</v>
      </c>
    </row>
    <row r="59">
      <c r="A59" s="10">
        <v>45071.40980424768</v>
      </c>
      <c r="B59" s="11" t="s">
        <v>103</v>
      </c>
      <c r="C59" s="15" t="s">
        <v>104</v>
      </c>
      <c r="D59" s="13">
        <v>2.2551066E7</v>
      </c>
      <c r="E59" s="14">
        <v>45071.0</v>
      </c>
      <c r="F59" s="11"/>
      <c r="G59" s="11"/>
      <c r="H59" s="11"/>
      <c r="I59" s="1"/>
      <c r="J59" s="1"/>
      <c r="K59" s="1"/>
      <c r="L59" s="1"/>
      <c r="M59" s="1"/>
      <c r="N59" s="1"/>
      <c r="O59" s="1"/>
      <c r="P59" s="1"/>
      <c r="AA59" s="9" t="str">
        <f>IFERROR(__xludf.DUMMYFUNCTION("IF(LEN(B59) &gt; 0, SPLIT(TRIM(B59),"" "",TRUE,TRUE), """")"),"ธัญญรัศม์")</f>
        <v>ธัญญรัศม์</v>
      </c>
      <c r="AB59" s="9" t="str">
        <f>IFERROR(__xludf.DUMMYFUNCTION("""COMPUTED_VALUE"""),"เจริญผล")</f>
        <v>เจริญผล</v>
      </c>
    </row>
    <row r="60">
      <c r="A60" s="10">
        <v>45071.420024618055</v>
      </c>
      <c r="B60" s="11" t="s">
        <v>105</v>
      </c>
      <c r="C60" s="15" t="s">
        <v>104</v>
      </c>
      <c r="D60" s="13">
        <v>2.2551066E7</v>
      </c>
      <c r="E60" s="14">
        <v>45071.0</v>
      </c>
      <c r="F60" s="11"/>
      <c r="G60" s="11"/>
      <c r="H60" s="11"/>
      <c r="I60" s="1"/>
      <c r="J60" s="1"/>
      <c r="K60" s="1"/>
      <c r="L60" s="1"/>
      <c r="M60" s="1"/>
      <c r="N60" s="1"/>
      <c r="O60" s="1"/>
      <c r="P60" s="1"/>
      <c r="AA60" s="9" t="str">
        <f>IFERROR(__xludf.DUMMYFUNCTION("IF(LEN(B60) &gt; 0, SPLIT(TRIM(B60),"" "",TRUE,TRUE), """")"),"ธัญญรัศม์")</f>
        <v>ธัญญรัศม์</v>
      </c>
      <c r="AB60" s="9" t="str">
        <f>IFERROR(__xludf.DUMMYFUNCTION("""COMPUTED_VALUE"""),"เจริญผล")</f>
        <v>เจริญผล</v>
      </c>
    </row>
    <row r="61">
      <c r="A61" s="32">
        <v>45071.43140046296</v>
      </c>
      <c r="B61" s="22" t="s">
        <v>106</v>
      </c>
      <c r="C61" s="26" t="s">
        <v>107</v>
      </c>
      <c r="D61" s="24">
        <v>2.2543645E7</v>
      </c>
      <c r="E61" s="25">
        <v>45071.0</v>
      </c>
      <c r="F61" s="22"/>
      <c r="G61" s="22"/>
      <c r="H61" s="22"/>
      <c r="I61" s="1"/>
      <c r="J61" s="1"/>
      <c r="K61" s="1"/>
      <c r="L61" s="1"/>
      <c r="M61" s="1"/>
      <c r="N61" s="1"/>
      <c r="O61" s="1"/>
      <c r="P61" s="1"/>
      <c r="AA61" s="9" t="str">
        <f>IFERROR(__xludf.DUMMYFUNCTION("IF(LEN(B61) &gt; 0, SPLIT(TRIM(B61),"" "",TRUE,TRUE), """")"),"ฑุลิกา")</f>
        <v>ฑุลิกา</v>
      </c>
      <c r="AB61" s="9" t="str">
        <f>IFERROR(__xludf.DUMMYFUNCTION("""COMPUTED_VALUE"""),"วรรณะ")</f>
        <v>วรรณะ</v>
      </c>
    </row>
    <row r="62">
      <c r="A62" s="5">
        <v>45071.441464999996</v>
      </c>
      <c r="B62" s="1" t="s">
        <v>108</v>
      </c>
      <c r="C62" s="6" t="s">
        <v>109</v>
      </c>
      <c r="D62" s="7">
        <v>2.253159E7</v>
      </c>
      <c r="E62" s="8">
        <v>45071.0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AA62" s="9" t="str">
        <f>IFERROR(__xludf.DUMMYFUNCTION("IF(LEN(B62) &gt; 0, SPLIT(TRIM(B62),"" "",TRUE,TRUE), """")"),"บุษบา")</f>
        <v>บุษบา</v>
      </c>
      <c r="AB62" s="9" t="str">
        <f>IFERROR(__xludf.DUMMYFUNCTION("""COMPUTED_VALUE"""),"เซลมี")</f>
        <v>เซลมี</v>
      </c>
    </row>
    <row r="63">
      <c r="A63" s="10">
        <v>45071.739470810186</v>
      </c>
      <c r="B63" s="11" t="s">
        <v>110</v>
      </c>
      <c r="C63" s="15" t="s">
        <v>111</v>
      </c>
      <c r="D63" s="13">
        <v>2.2535799E7</v>
      </c>
      <c r="E63" s="14">
        <v>45071.0</v>
      </c>
      <c r="F63" s="11"/>
      <c r="G63" s="11"/>
      <c r="H63" s="11"/>
      <c r="I63" s="1"/>
      <c r="J63" s="1"/>
      <c r="K63" s="1"/>
      <c r="L63" s="1"/>
      <c r="M63" s="1"/>
      <c r="N63" s="1"/>
      <c r="O63" s="1"/>
      <c r="P63" s="1"/>
      <c r="AA63" s="9" t="str">
        <f>IFERROR(__xludf.DUMMYFUNCTION("IF(LEN(B63) &gt; 0, SPLIT(TRIM(B63),"" "",TRUE,TRUE), """")"),"Renee")</f>
        <v>Renee</v>
      </c>
      <c r="AB63" s="9" t="str">
        <f>IFERROR(__xludf.DUMMYFUNCTION("""COMPUTED_VALUE"""),"Lo")</f>
        <v>Lo</v>
      </c>
    </row>
    <row r="64">
      <c r="A64" s="10">
        <v>45071.86313622685</v>
      </c>
      <c r="B64" s="11" t="s">
        <v>112</v>
      </c>
      <c r="C64" s="15" t="s">
        <v>113</v>
      </c>
      <c r="D64" s="13">
        <v>2.2561318E7</v>
      </c>
      <c r="E64" s="14">
        <v>45071.0</v>
      </c>
      <c r="F64" s="11"/>
      <c r="G64" s="11"/>
      <c r="H64" s="11"/>
      <c r="I64" s="1"/>
      <c r="J64" s="1"/>
      <c r="K64" s="1"/>
      <c r="L64" s="1"/>
      <c r="M64" s="1"/>
      <c r="N64" s="1"/>
      <c r="O64" s="1"/>
      <c r="P64" s="1"/>
      <c r="AA64" s="9" t="str">
        <f>IFERROR(__xludf.DUMMYFUNCTION("IF(LEN(B64) &gt; 0, SPLIT(TRIM(B64),"" "",TRUE,TRUE), """")"),"ปัญญาเรศ")</f>
        <v>ปัญญาเรศ</v>
      </c>
      <c r="AB64" s="9" t="str">
        <f>IFERROR(__xludf.DUMMYFUNCTION("""COMPUTED_VALUE"""),"บุญเถื่อน")</f>
        <v>บุญเถื่อน</v>
      </c>
    </row>
    <row r="65">
      <c r="A65" s="10">
        <v>45071.90622715278</v>
      </c>
      <c r="B65" s="11" t="s">
        <v>114</v>
      </c>
      <c r="C65" s="15" t="s">
        <v>115</v>
      </c>
      <c r="D65" s="11" t="s">
        <v>116</v>
      </c>
      <c r="E65" s="14">
        <v>45071.0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AA65" s="9" t="str">
        <f>IFERROR(__xludf.DUMMYFUNCTION("IF(LEN(B65) &gt; 0, SPLIT(TRIM(B65),"" "",TRUE,TRUE), """")"),"วราภรณ์")</f>
        <v>วราภรณ์</v>
      </c>
      <c r="AB65" s="9" t="str">
        <f>IFERROR(__xludf.DUMMYFUNCTION("""COMPUTED_VALUE"""),"เพ็งกับหนู")</f>
        <v>เพ็งกับหนู</v>
      </c>
    </row>
    <row r="66">
      <c r="A66" s="10">
        <v>45071.90920707176</v>
      </c>
      <c r="B66" s="11" t="s">
        <v>114</v>
      </c>
      <c r="C66" s="15" t="s">
        <v>115</v>
      </c>
      <c r="D66" s="11" t="s">
        <v>117</v>
      </c>
      <c r="E66" s="14">
        <v>45071.0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AA66" s="9" t="str">
        <f>IFERROR(__xludf.DUMMYFUNCTION("IF(LEN(B66) &gt; 0, SPLIT(TRIM(B66),"" "",TRUE,TRUE), """")"),"วราภรณ์")</f>
        <v>วราภรณ์</v>
      </c>
      <c r="AB66" s="9" t="str">
        <f>IFERROR(__xludf.DUMMYFUNCTION("""COMPUTED_VALUE"""),"เพ็งกับหนู")</f>
        <v>เพ็งกับหนู</v>
      </c>
    </row>
    <row r="67">
      <c r="A67" s="5">
        <v>45072.878075995366</v>
      </c>
      <c r="B67" s="1" t="s">
        <v>118</v>
      </c>
      <c r="C67" s="6" t="s">
        <v>119</v>
      </c>
      <c r="D67" s="7">
        <v>2.2532101E7</v>
      </c>
      <c r="E67" s="8">
        <v>45072.0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AA67" s="9" t="str">
        <f>IFERROR(__xludf.DUMMYFUNCTION("IF(LEN(B67) &gt; 0, SPLIT(TRIM(B67),"" "",TRUE,TRUE), """")"),"อชิรญา")</f>
        <v>อชิรญา</v>
      </c>
      <c r="AB67" s="9" t="str">
        <f>IFERROR(__xludf.DUMMYFUNCTION("""COMPUTED_VALUE"""),"วารีวนิช")</f>
        <v>วารีวนิช</v>
      </c>
    </row>
    <row r="68">
      <c r="A68" s="5">
        <v>45073.77357055555</v>
      </c>
      <c r="B68" s="1" t="s">
        <v>120</v>
      </c>
      <c r="C68" s="6" t="s">
        <v>90</v>
      </c>
      <c r="D68" s="7">
        <v>2.2541645E7</v>
      </c>
      <c r="E68" s="8">
        <v>45071.0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AA68" s="9" t="str">
        <f>IFERROR(__xludf.DUMMYFUNCTION("IF(LEN(B68) &gt; 0, SPLIT(TRIM(B68),"" "",TRUE,TRUE), """")"),"Petchrapailin")</f>
        <v>Petchrapailin</v>
      </c>
      <c r="AB68" s="9" t="str">
        <f>IFERROR(__xludf.DUMMYFUNCTION("""COMPUTED_VALUE"""),"burnip")</f>
        <v>burnip</v>
      </c>
    </row>
    <row r="69">
      <c r="A69" s="5">
        <v>45073.8888771875</v>
      </c>
      <c r="B69" s="1" t="s">
        <v>121</v>
      </c>
      <c r="C69" s="6" t="s">
        <v>63</v>
      </c>
      <c r="D69" s="7">
        <v>2.2558063E7</v>
      </c>
      <c r="E69" s="8">
        <v>45071.0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AA69" s="9" t="str">
        <f>IFERROR(__xludf.DUMMYFUNCTION("IF(LEN(B69) &gt; 0, SPLIT(TRIM(B69),"" "",TRUE,TRUE), """")"),"สุภาวิดา")</f>
        <v>สุภาวิดา</v>
      </c>
      <c r="AB69" s="9" t="str">
        <f>IFERROR(__xludf.DUMMYFUNCTION("""COMPUTED_VALUE"""),"บุญลี้")</f>
        <v>บุญลี้</v>
      </c>
    </row>
    <row r="70">
      <c r="A70" s="5">
        <v>45075.62466267361</v>
      </c>
      <c r="B70" s="1" t="s">
        <v>122</v>
      </c>
      <c r="C70" s="6" t="s">
        <v>123</v>
      </c>
      <c r="D70" s="7">
        <v>2.257219E7</v>
      </c>
      <c r="E70" s="8">
        <v>45074.0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AA70" s="9" t="str">
        <f>IFERROR(__xludf.DUMMYFUNCTION("IF(LEN(B70) &gt; 0, SPLIT(TRIM(B70),"" "",TRUE,TRUE), """")"),"สิรินทร์")</f>
        <v>สิรินทร์</v>
      </c>
      <c r="AB70" s="9" t="str">
        <f>IFERROR(__xludf.DUMMYFUNCTION("""COMPUTED_VALUE"""),"จิรพัฒนกุล")</f>
        <v>จิรพัฒนกุล</v>
      </c>
    </row>
    <row r="71">
      <c r="A71" s="5">
        <v>45075.68818650463</v>
      </c>
      <c r="B71" s="1" t="s">
        <v>124</v>
      </c>
      <c r="C71" s="6" t="s">
        <v>125</v>
      </c>
      <c r="D71" s="7">
        <v>2.2558246E7</v>
      </c>
      <c r="E71" s="8">
        <v>45075.0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AA71" s="9" t="str">
        <f>IFERROR(__xludf.DUMMYFUNCTION("IF(LEN(B71) &gt; 0, SPLIT(TRIM(B71),"" "",TRUE,TRUE), """")"),"ณันท์นภัส")</f>
        <v>ณันท์นภัส</v>
      </c>
      <c r="AB71" s="9" t="str">
        <f>IFERROR(__xludf.DUMMYFUNCTION("""COMPUTED_VALUE"""),"เพชรพลอยปรีดา")</f>
        <v>เพชรพลอยปรีดา</v>
      </c>
    </row>
    <row r="72">
      <c r="A72" s="10">
        <v>45076.94785380787</v>
      </c>
      <c r="B72" s="11" t="s">
        <v>126</v>
      </c>
      <c r="C72" s="15" t="s">
        <v>127</v>
      </c>
      <c r="D72" s="13">
        <v>2.2574609E7</v>
      </c>
      <c r="E72" s="14">
        <v>45076.0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AA72" s="9" t="str">
        <f>IFERROR(__xludf.DUMMYFUNCTION("IF(LEN(B72) &gt; 0, SPLIT(TRIM(B72),"" "",TRUE,TRUE), """")"),"จินดาวัลย์")</f>
        <v>จินดาวัลย์</v>
      </c>
      <c r="AB72" s="9" t="str">
        <f>IFERROR(__xludf.DUMMYFUNCTION("""COMPUTED_VALUE"""),"แก้วฉลวย")</f>
        <v>แก้วฉลวย</v>
      </c>
    </row>
    <row r="73">
      <c r="A73" s="10">
        <v>45077.76773756945</v>
      </c>
      <c r="B73" s="11" t="s">
        <v>126</v>
      </c>
      <c r="C73" s="15" t="s">
        <v>127</v>
      </c>
      <c r="D73" s="13">
        <v>2.2574609E7</v>
      </c>
      <c r="E73" s="14">
        <v>45076.0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AA73" s="9" t="str">
        <f>IFERROR(__xludf.DUMMYFUNCTION("IF(LEN(B73) &gt; 0, SPLIT(TRIM(B73),"" "",TRUE,TRUE), """")"),"จินดาวัลย์")</f>
        <v>จินดาวัลย์</v>
      </c>
      <c r="AB73" s="9" t="str">
        <f>IFERROR(__xludf.DUMMYFUNCTION("""COMPUTED_VALUE"""),"แก้วฉลวย")</f>
        <v>แก้วฉลวย</v>
      </c>
    </row>
    <row r="74">
      <c r="A74" s="5">
        <v>45077.86844280093</v>
      </c>
      <c r="B74" s="1" t="s">
        <v>128</v>
      </c>
      <c r="C74" s="6" t="s">
        <v>129</v>
      </c>
      <c r="D74" s="7">
        <v>2.2604093E7</v>
      </c>
      <c r="E74" s="8">
        <v>45077.0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AA74" s="9" t="str">
        <f>IFERROR(__xludf.DUMMYFUNCTION("IF(LEN(B74) &gt; 0, SPLIT(TRIM(B74),"" "",TRUE,TRUE), """")"),"Punnavat")</f>
        <v>Punnavat</v>
      </c>
      <c r="AB74" s="9" t="str">
        <f>IFERROR(__xludf.DUMMYFUNCTION("""COMPUTED_VALUE"""),"Seangmukda")</f>
        <v>Seangmukda</v>
      </c>
    </row>
    <row r="75">
      <c r="A75" s="5">
        <v>45078.541709895835</v>
      </c>
      <c r="B75" s="1" t="s">
        <v>130</v>
      </c>
      <c r="C75" s="6" t="s">
        <v>131</v>
      </c>
      <c r="D75" s="7">
        <v>2.2591103E7</v>
      </c>
      <c r="E75" s="8">
        <v>45078.0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AA75" s="9" t="str">
        <f>IFERROR(__xludf.DUMMYFUNCTION("IF(LEN(B75) &gt; 0, SPLIT(TRIM(B75),"" "",TRUE,TRUE), """")"),"นันทนีร์")</f>
        <v>นันทนีร์</v>
      </c>
      <c r="AB75" s="9" t="str">
        <f>IFERROR(__xludf.DUMMYFUNCTION("""COMPUTED_VALUE"""),"น้อยประทุม")</f>
        <v>น้อยประทุม</v>
      </c>
    </row>
    <row r="76">
      <c r="A76" s="5">
        <v>45078.87489253472</v>
      </c>
      <c r="B76" s="1" t="s">
        <v>132</v>
      </c>
      <c r="C76" s="6" t="s">
        <v>133</v>
      </c>
      <c r="D76" s="7">
        <v>2.2605505E7</v>
      </c>
      <c r="E76" s="8" t="s">
        <v>134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AA76" s="9" t="str">
        <f>IFERROR(__xludf.DUMMYFUNCTION("IF(LEN(B76) &gt; 0, SPLIT(TRIM(B76),"" "",TRUE,TRUE), """")"),"วิมาลา")</f>
        <v>วิมาลา</v>
      </c>
      <c r="AB76" s="9" t="str">
        <f>IFERROR(__xludf.DUMMYFUNCTION("""COMPUTED_VALUE"""),"รุ่งมี")</f>
        <v>รุ่งมี</v>
      </c>
    </row>
    <row r="77">
      <c r="A77" s="5">
        <v>45078.91631380787</v>
      </c>
      <c r="B77" s="1" t="s">
        <v>135</v>
      </c>
      <c r="C77" s="6" t="s">
        <v>136</v>
      </c>
      <c r="D77" s="1" t="s">
        <v>137</v>
      </c>
      <c r="E77" s="8">
        <v>45078.0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AA77" s="9" t="str">
        <f>IFERROR(__xludf.DUMMYFUNCTION("IF(LEN(B77) &gt; 0, SPLIT(TRIM(B77),"" "",TRUE,TRUE), """")"),"สรรพพร")</f>
        <v>สรรพพร</v>
      </c>
      <c r="AB77" s="9" t="str">
        <f>IFERROR(__xludf.DUMMYFUNCTION("""COMPUTED_VALUE"""),"บัวทอง")</f>
        <v>บัวทอง</v>
      </c>
    </row>
    <row r="78">
      <c r="A78" s="10">
        <v>45079.470846041666</v>
      </c>
      <c r="B78" s="11" t="s">
        <v>138</v>
      </c>
      <c r="C78" s="12" t="s">
        <v>139</v>
      </c>
      <c r="D78" s="13">
        <v>2.02306012066784E14</v>
      </c>
      <c r="E78" s="14">
        <v>45078.0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AA78" s="9" t="str">
        <f>IFERROR(__xludf.DUMMYFUNCTION("IF(LEN(B78) &gt; 0, SPLIT(TRIM(B78),"" "",TRUE,TRUE), """")"),"FANG")</f>
        <v>FANG</v>
      </c>
      <c r="AB78" s="9" t="str">
        <f>IFERROR(__xludf.DUMMYFUNCTION("""COMPUTED_VALUE"""),"LANHUA")</f>
        <v>LANHUA</v>
      </c>
    </row>
    <row r="79">
      <c r="A79" s="10">
        <v>45079.75341197917</v>
      </c>
      <c r="B79" s="11" t="s">
        <v>138</v>
      </c>
      <c r="C79" s="12" t="s">
        <v>139</v>
      </c>
      <c r="D79" s="33" t="s">
        <v>140</v>
      </c>
      <c r="E79" s="14">
        <v>243405.0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AA79" s="9" t="str">
        <f>IFERROR(__xludf.DUMMYFUNCTION("IF(LEN(B79) &gt; 0, SPLIT(TRIM(B79),"" "",TRUE,TRUE), """")"),"FANG")</f>
        <v>FANG</v>
      </c>
      <c r="AB79" s="9" t="str">
        <f>IFERROR(__xludf.DUMMYFUNCTION("""COMPUTED_VALUE"""),"LANHUA")</f>
        <v>LANHUA</v>
      </c>
    </row>
    <row r="80">
      <c r="A80" s="5">
        <v>45080.48464491898</v>
      </c>
      <c r="B80" s="1" t="s">
        <v>141</v>
      </c>
      <c r="C80" s="6" t="s">
        <v>142</v>
      </c>
      <c r="D80" s="7">
        <v>2.263E7</v>
      </c>
      <c r="E80" s="8">
        <v>243407.0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AA80" s="9" t="str">
        <f>IFERROR(__xludf.DUMMYFUNCTION("IF(LEN(B80) &gt; 0, SPLIT(TRIM(B80),"" "",TRUE,TRUE), """")"),"พิไลพร")</f>
        <v>พิไลพร</v>
      </c>
      <c r="AB80" s="9" t="str">
        <f>IFERROR(__xludf.DUMMYFUNCTION("""COMPUTED_VALUE"""),"บุบผาวัลย์")</f>
        <v>บุบผาวัลย์</v>
      </c>
    </row>
    <row r="81">
      <c r="A81" s="5">
        <v>45081.825324467594</v>
      </c>
      <c r="B81" s="1" t="s">
        <v>143</v>
      </c>
      <c r="C81" s="6" t="s">
        <v>144</v>
      </c>
      <c r="D81" s="7">
        <v>2.2636091E7</v>
      </c>
      <c r="E81" s="8">
        <v>45081.0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AA81" s="9" t="str">
        <f>IFERROR(__xludf.DUMMYFUNCTION("IF(LEN(B81) &gt; 0, SPLIT(TRIM(B81),"" "",TRUE,TRUE), """")"),"ณัฐริกา")</f>
        <v>ณัฐริกา</v>
      </c>
      <c r="AB81" s="9" t="str">
        <f>IFERROR(__xludf.DUMMYFUNCTION("""COMPUTED_VALUE"""),"ปฐวีไพสิฐ")</f>
        <v>ปฐวีไพสิฐ</v>
      </c>
    </row>
    <row r="82">
      <c r="A82" s="5">
        <v>45081.827732245365</v>
      </c>
      <c r="B82" s="1" t="s">
        <v>145</v>
      </c>
      <c r="C82" s="6" t="s">
        <v>146</v>
      </c>
      <c r="D82" s="7">
        <v>2.2634085E7</v>
      </c>
      <c r="E82" s="8">
        <v>243408.0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AA82" s="9" t="str">
        <f>IFERROR(__xludf.DUMMYFUNCTION("IF(LEN(B82) &gt; 0, SPLIT(TRIM(B82),"" "",TRUE,TRUE), """")"),"เกศราภรณ์")</f>
        <v>เกศราภรณ์</v>
      </c>
      <c r="AB82" s="9" t="str">
        <f>IFERROR(__xludf.DUMMYFUNCTION("""COMPUTED_VALUE"""),"ระเด่น")</f>
        <v>ระเด่น</v>
      </c>
    </row>
    <row r="83">
      <c r="A83" s="5">
        <v>45081.83534859953</v>
      </c>
      <c r="B83" s="1" t="s">
        <v>147</v>
      </c>
      <c r="C83" s="6" t="s">
        <v>148</v>
      </c>
      <c r="D83" s="7">
        <v>2.2631139E7</v>
      </c>
      <c r="E83" s="8" t="s">
        <v>149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AA83" s="9" t="str">
        <f>IFERROR(__xludf.DUMMYFUNCTION("IF(LEN(B83) &gt; 0, SPLIT(TRIM(B83),"" "",TRUE,TRUE), """")"),"นาฏยา")</f>
        <v>นาฏยา</v>
      </c>
      <c r="AB83" s="9" t="str">
        <f>IFERROR(__xludf.DUMMYFUNCTION("""COMPUTED_VALUE"""),"ถาวรวรกุล")</f>
        <v>ถาวรวรกุล</v>
      </c>
    </row>
    <row r="84">
      <c r="A84" s="5">
        <v>45081.84555224537</v>
      </c>
      <c r="B84" s="1" t="s">
        <v>150</v>
      </c>
      <c r="C84" s="6" t="s">
        <v>151</v>
      </c>
      <c r="D84" s="1" t="s">
        <v>152</v>
      </c>
      <c r="E84" s="8">
        <v>45081.0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AA84" s="9" t="str">
        <f>IFERROR(__xludf.DUMMYFUNCTION("IF(LEN(B84) &gt; 0, SPLIT(TRIM(B84),"" "",TRUE,TRUE), """")"),"สุกัญญา")</f>
        <v>สุกัญญา</v>
      </c>
      <c r="AB84" s="9" t="str">
        <f>IFERROR(__xludf.DUMMYFUNCTION("""COMPUTED_VALUE"""),"มุ่งเครือกลาง")</f>
        <v>มุ่งเครือกลาง</v>
      </c>
    </row>
    <row r="85">
      <c r="A85" s="10">
        <v>45081.857583888894</v>
      </c>
      <c r="B85" s="11" t="s">
        <v>153</v>
      </c>
      <c r="C85" s="15" t="s">
        <v>154</v>
      </c>
      <c r="D85" s="13">
        <v>2.2635072E7</v>
      </c>
      <c r="E85" s="14">
        <v>45081.0</v>
      </c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AA85" s="9" t="str">
        <f>IFERROR(__xludf.DUMMYFUNCTION("IF(LEN(B85) &gt; 0, SPLIT(TRIM(B85),"" "",TRUE,TRUE), """")"),"เกวลี")</f>
        <v>เกวลี</v>
      </c>
      <c r="AB85" s="9" t="str">
        <f>IFERROR(__xludf.DUMMYFUNCTION("""COMPUTED_VALUE"""),"แขวงโสภา")</f>
        <v>แขวงโสภา</v>
      </c>
    </row>
    <row r="86">
      <c r="A86" s="5">
        <v>45081.86004209491</v>
      </c>
      <c r="B86" s="1" t="s">
        <v>155</v>
      </c>
      <c r="C86" s="6" t="s">
        <v>156</v>
      </c>
      <c r="D86" s="34">
        <v>2.26361042263212E15</v>
      </c>
      <c r="E86" s="8">
        <v>45081.0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AA86" s="9" t="str">
        <f>IFERROR(__xludf.DUMMYFUNCTION("IF(LEN(B86) &gt; 0, SPLIT(TRIM(B86),"" "",TRUE,TRUE), """")"),"นฤมล")</f>
        <v>นฤมล</v>
      </c>
      <c r="AB86" s="9" t="str">
        <f>IFERROR(__xludf.DUMMYFUNCTION("""COMPUTED_VALUE"""),"นามสอน")</f>
        <v>นามสอน</v>
      </c>
    </row>
    <row r="87">
      <c r="A87" s="5">
        <v>45081.86560983796</v>
      </c>
      <c r="B87" s="1" t="s">
        <v>157</v>
      </c>
      <c r="C87" s="6" t="s">
        <v>158</v>
      </c>
      <c r="D87" s="7">
        <v>2.26361E7</v>
      </c>
      <c r="E87" s="8">
        <v>45081.0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AA87" s="9" t="str">
        <f>IFERROR(__xludf.DUMMYFUNCTION("IF(LEN(B87) &gt; 0, SPLIT(TRIM(B87),"" "",TRUE,TRUE), """")"),"วรุณธร")</f>
        <v>วรุณธร</v>
      </c>
      <c r="AB87" s="9" t="str">
        <f>IFERROR(__xludf.DUMMYFUNCTION("""COMPUTED_VALUE"""),"เชื้อบุญมี")</f>
        <v>เชื้อบุญมี</v>
      </c>
    </row>
    <row r="88">
      <c r="A88" s="10">
        <v>45081.86941747685</v>
      </c>
      <c r="B88" s="11" t="s">
        <v>159</v>
      </c>
      <c r="C88" s="15" t="s">
        <v>160</v>
      </c>
      <c r="D88" s="13">
        <v>2.263812E7</v>
      </c>
      <c r="E88" s="14">
        <v>45081.0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AA88" s="9" t="str">
        <f>IFERROR(__xludf.DUMMYFUNCTION("IF(LEN(B88) &gt; 0, SPLIT(TRIM(B88),"" "",TRUE,TRUE), """")"),"จิราภรณ์")</f>
        <v>จิราภรณ์</v>
      </c>
      <c r="AB88" s="9" t="str">
        <f>IFERROR(__xludf.DUMMYFUNCTION("""COMPUTED_VALUE"""),"นรศรี")</f>
        <v>นรศรี</v>
      </c>
    </row>
    <row r="89">
      <c r="A89" s="10">
        <v>45081.872630983795</v>
      </c>
      <c r="B89" s="11" t="s">
        <v>153</v>
      </c>
      <c r="C89" s="15" t="s">
        <v>161</v>
      </c>
      <c r="D89" s="13">
        <v>2.2636106E7</v>
      </c>
      <c r="E89" s="14">
        <v>45081.0</v>
      </c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AA89" s="9" t="str">
        <f>IFERROR(__xludf.DUMMYFUNCTION("IF(LEN(B89) &gt; 0, SPLIT(TRIM(B89),"" "",TRUE,TRUE), """")"),"เกวลี")</f>
        <v>เกวลี</v>
      </c>
      <c r="AB89" s="9" t="str">
        <f>IFERROR(__xludf.DUMMYFUNCTION("""COMPUTED_VALUE"""),"แขวงโสภา")</f>
        <v>แขวงโสภา</v>
      </c>
    </row>
    <row r="90">
      <c r="A90" s="10">
        <v>45081.87290166666</v>
      </c>
      <c r="B90" s="11" t="s">
        <v>159</v>
      </c>
      <c r="C90" s="15" t="s">
        <v>160</v>
      </c>
      <c r="D90" s="13">
        <v>2.263812E7</v>
      </c>
      <c r="E90" s="14" t="s">
        <v>149</v>
      </c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AA90" s="9" t="str">
        <f>IFERROR(__xludf.DUMMYFUNCTION("IF(LEN(B90) &gt; 0, SPLIT(TRIM(B90),"" "",TRUE,TRUE), """")"),"จิราภรณ์")</f>
        <v>จิราภรณ์</v>
      </c>
      <c r="AB90" s="9" t="str">
        <f>IFERROR(__xludf.DUMMYFUNCTION("""COMPUTED_VALUE"""),"นรศรี")</f>
        <v>นรศรี</v>
      </c>
    </row>
    <row r="91">
      <c r="A91" s="5">
        <v>45081.87493796296</v>
      </c>
      <c r="B91" s="1" t="s">
        <v>162</v>
      </c>
      <c r="C91" s="6" t="s">
        <v>163</v>
      </c>
      <c r="D91" s="7">
        <v>2.2629332E7</v>
      </c>
      <c r="E91" s="8">
        <v>243408.0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AA91" s="9" t="str">
        <f>IFERROR(__xludf.DUMMYFUNCTION("IF(LEN(B91) &gt; 0, SPLIT(TRIM(B91),"" "",TRUE,TRUE), """")"),"อุไรรัตน์")</f>
        <v>อุไรรัตน์</v>
      </c>
      <c r="AB91" s="9" t="str">
        <f>IFERROR(__xludf.DUMMYFUNCTION("""COMPUTED_VALUE"""),"ดาราขจร")</f>
        <v>ดาราขจร</v>
      </c>
    </row>
    <row r="92">
      <c r="A92" s="10">
        <v>45081.875748715276</v>
      </c>
      <c r="B92" s="11" t="s">
        <v>164</v>
      </c>
      <c r="C92" s="15" t="s">
        <v>165</v>
      </c>
      <c r="D92" s="13">
        <v>2.2596468E7</v>
      </c>
      <c r="E92" s="14">
        <v>45081.0</v>
      </c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AA92" s="9" t="str">
        <f>IFERROR(__xludf.DUMMYFUNCTION("IF(LEN(B92) &gt; 0, SPLIT(TRIM(B92),"" "",TRUE,TRUE), """")"),"จีรนันท์")</f>
        <v>จีรนันท์</v>
      </c>
      <c r="AB92" s="9" t="str">
        <f>IFERROR(__xludf.DUMMYFUNCTION("""COMPUTED_VALUE"""),"ใจบุญมา")</f>
        <v>ใจบุญมา</v>
      </c>
    </row>
    <row r="93">
      <c r="A93" s="10">
        <v>45081.87581864583</v>
      </c>
      <c r="B93" s="11" t="s">
        <v>153</v>
      </c>
      <c r="C93" s="15" t="s">
        <v>161</v>
      </c>
      <c r="D93" s="13">
        <v>2.2635072E7</v>
      </c>
      <c r="E93" s="14">
        <v>45081.0</v>
      </c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AA93" s="9" t="str">
        <f>IFERROR(__xludf.DUMMYFUNCTION("IF(LEN(B93) &gt; 0, SPLIT(TRIM(B93),"" "",TRUE,TRUE), """")"),"เกวลี")</f>
        <v>เกวลี</v>
      </c>
      <c r="AB93" s="9" t="str">
        <f>IFERROR(__xludf.DUMMYFUNCTION("""COMPUTED_VALUE"""),"แขวงโสภา")</f>
        <v>แขวงโสภา</v>
      </c>
    </row>
    <row r="94">
      <c r="A94" s="5">
        <v>45081.87637640046</v>
      </c>
      <c r="B94" s="1" t="s">
        <v>166</v>
      </c>
      <c r="C94" s="6" t="s">
        <v>167</v>
      </c>
      <c r="D94" s="7">
        <v>2.259219E7</v>
      </c>
      <c r="E94" s="8">
        <v>45081.0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AA94" s="9" t="str">
        <f>IFERROR(__xludf.DUMMYFUNCTION("IF(LEN(B94) &gt; 0, SPLIT(TRIM(B94),"" "",TRUE,TRUE), """")"),"กรษญา")</f>
        <v>กรษญา</v>
      </c>
      <c r="AB94" s="9" t="str">
        <f>IFERROR(__xludf.DUMMYFUNCTION("""COMPUTED_VALUE"""),"เมธีโชติเดช")</f>
        <v>เมธีโชติเดช</v>
      </c>
    </row>
    <row r="95">
      <c r="A95" s="5">
        <v>45081.8774969213</v>
      </c>
      <c r="B95" s="1" t="s">
        <v>168</v>
      </c>
      <c r="C95" s="6" t="s">
        <v>169</v>
      </c>
      <c r="D95" s="7">
        <v>2.2584255E7</v>
      </c>
      <c r="E95" s="8">
        <v>45081.0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AA95" s="9" t="str">
        <f>IFERROR(__xludf.DUMMYFUNCTION("IF(LEN(B95) &gt; 0, SPLIT(TRIM(B95),"" "",TRUE,TRUE), """")"),"จิราภรณ์")</f>
        <v>จิราภรณ์</v>
      </c>
      <c r="AB95" s="9" t="str">
        <f>IFERROR(__xludf.DUMMYFUNCTION("""COMPUTED_VALUE"""),"วงศ์สุวรรณ")</f>
        <v>วงศ์สุวรรณ</v>
      </c>
    </row>
    <row r="96">
      <c r="A96" s="5">
        <v>45081.87928010417</v>
      </c>
      <c r="B96" s="1" t="s">
        <v>170</v>
      </c>
      <c r="C96" s="6" t="s">
        <v>171</v>
      </c>
      <c r="D96" s="7">
        <v>2.2617478E7</v>
      </c>
      <c r="E96" s="8">
        <v>45081.0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AA96" s="9" t="str">
        <f>IFERROR(__xludf.DUMMYFUNCTION("IF(LEN(B96) &gt; 0, SPLIT(TRIM(B96),"" "",TRUE,TRUE), """")"),"สุวรีย์")</f>
        <v>สุวรีย์</v>
      </c>
      <c r="AB96" s="9" t="str">
        <f>IFERROR(__xludf.DUMMYFUNCTION("""COMPUTED_VALUE"""),"วีรพัฒน์ชวิน")</f>
        <v>วีรพัฒน์ชวิน</v>
      </c>
    </row>
    <row r="97">
      <c r="A97" s="10">
        <v>45081.90602083333</v>
      </c>
      <c r="B97" s="11" t="s">
        <v>172</v>
      </c>
      <c r="C97" s="15" t="s">
        <v>173</v>
      </c>
      <c r="D97" s="13">
        <v>2.2634124E7</v>
      </c>
      <c r="E97" s="14">
        <v>45081.0</v>
      </c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AA97" s="9" t="str">
        <f>IFERROR(__xludf.DUMMYFUNCTION("IF(LEN(B97) &gt; 0, SPLIT(TRIM(B97),"" "",TRUE,TRUE), """")"),"วาริท")</f>
        <v>วาริท</v>
      </c>
      <c r="AB97" s="9" t="str">
        <f>IFERROR(__xludf.DUMMYFUNCTION("""COMPUTED_VALUE"""),"วสยางกูร")</f>
        <v>วสยางกูร</v>
      </c>
    </row>
    <row r="98">
      <c r="A98" s="5">
        <v>45081.92097252315</v>
      </c>
      <c r="B98" s="1" t="s">
        <v>174</v>
      </c>
      <c r="C98" s="6" t="s">
        <v>175</v>
      </c>
      <c r="D98" s="7">
        <v>2.2594245E7</v>
      </c>
      <c r="E98" s="8">
        <v>45081.0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AA98" s="9" t="str">
        <f>IFERROR(__xludf.DUMMYFUNCTION("IF(LEN(B98) &gt; 0, SPLIT(TRIM(B98),"" "",TRUE,TRUE), """")"),"ปิยะรัตน์")</f>
        <v>ปิยะรัตน์</v>
      </c>
      <c r="AB98" s="9" t="str">
        <f>IFERROR(__xludf.DUMMYFUNCTION("""COMPUTED_VALUE"""),"ทับบุญ")</f>
        <v>ทับบุญ</v>
      </c>
    </row>
    <row r="99">
      <c r="A99" s="5">
        <v>45081.924219293986</v>
      </c>
      <c r="B99" s="1" t="s">
        <v>176</v>
      </c>
      <c r="C99" s="6" t="s">
        <v>177</v>
      </c>
      <c r="D99" s="7">
        <v>2.2632147E7</v>
      </c>
      <c r="E99" s="8">
        <v>45081.0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AA99" s="9" t="str">
        <f>IFERROR(__xludf.DUMMYFUNCTION("IF(LEN(B99) &gt; 0, SPLIT(TRIM(B99),"" "",TRUE,TRUE), """")"),"มารดี")</f>
        <v>มารดี</v>
      </c>
      <c r="AB99" s="9" t="str">
        <f>IFERROR(__xludf.DUMMYFUNCTION("""COMPUTED_VALUE"""),"สันทัดเวช")</f>
        <v>สันทัดเวช</v>
      </c>
    </row>
    <row r="100">
      <c r="A100" s="35">
        <v>45081.94523207176</v>
      </c>
      <c r="B100" s="36" t="s">
        <v>178</v>
      </c>
      <c r="C100" s="37" t="s">
        <v>179</v>
      </c>
      <c r="D100" s="38">
        <v>2.2634135E7</v>
      </c>
      <c r="E100" s="39">
        <v>243408.0</v>
      </c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AA100" s="9" t="str">
        <f>IFERROR(__xludf.DUMMYFUNCTION("IF(LEN(B100) &gt; 0, SPLIT(TRIM(B100),"" "",TRUE,TRUE), """")"),"สมัชญา")</f>
        <v>สมัชญา</v>
      </c>
    </row>
    <row r="101">
      <c r="A101" s="5">
        <v>45082.33877429398</v>
      </c>
      <c r="B101" s="1" t="s">
        <v>180</v>
      </c>
      <c r="C101" s="6" t="s">
        <v>181</v>
      </c>
      <c r="D101" s="7">
        <v>2.258721E7</v>
      </c>
      <c r="E101" s="8">
        <v>45052.0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AA101" s="9" t="str">
        <f>IFERROR(__xludf.DUMMYFUNCTION("IF(LEN(B101) &gt; 0, SPLIT(TRIM(B101),"" "",TRUE,TRUE), """")"),"ชลธิชา")</f>
        <v>ชลธิชา</v>
      </c>
      <c r="AB101" s="9" t="str">
        <f>IFERROR(__xludf.DUMMYFUNCTION("""COMPUTED_VALUE"""),"อนันตภูมิ")</f>
        <v>อนันตภูมิ</v>
      </c>
    </row>
    <row r="102">
      <c r="A102" s="5">
        <v>45082.3420621875</v>
      </c>
      <c r="B102" s="1" t="s">
        <v>182</v>
      </c>
      <c r="C102" s="6" t="s">
        <v>183</v>
      </c>
      <c r="D102" s="7">
        <v>2.259024E7</v>
      </c>
      <c r="E102" s="8">
        <v>45082.0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AA102" s="9" t="str">
        <f>IFERROR(__xludf.DUMMYFUNCTION("IF(LEN(B102) &gt; 0, SPLIT(TRIM(B102),"" "",TRUE,TRUE), """")"),"วริสรา")</f>
        <v>วริสรา</v>
      </c>
      <c r="AB102" s="9" t="str">
        <f>IFERROR(__xludf.DUMMYFUNCTION("""COMPUTED_VALUE"""),"กิตติวรพงษ์กิจ")</f>
        <v>กิตติวรพงษ์กิจ</v>
      </c>
    </row>
    <row r="103">
      <c r="A103" s="5">
        <v>45082.37788884259</v>
      </c>
      <c r="B103" s="1" t="s">
        <v>184</v>
      </c>
      <c r="C103" s="6" t="s">
        <v>185</v>
      </c>
      <c r="D103" s="7">
        <v>2.2631203E7</v>
      </c>
      <c r="E103" s="8" t="s">
        <v>186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AA103" s="9" t="str">
        <f>IFERROR(__xludf.DUMMYFUNCTION("IF(LEN(B103) &gt; 0, SPLIT(TRIM(B103),"" "",TRUE,TRUE), """")"),"กมลนัทธ์")</f>
        <v>กมลนัทธ์</v>
      </c>
      <c r="AB103" s="9" t="str">
        <f>IFERROR(__xludf.DUMMYFUNCTION("""COMPUTED_VALUE"""),"รถวรินทร์")</f>
        <v>รถวรินทร์</v>
      </c>
    </row>
    <row r="104">
      <c r="A104" s="5">
        <v>45082.38155497685</v>
      </c>
      <c r="B104" s="1" t="s">
        <v>187</v>
      </c>
      <c r="C104" s="2" t="s">
        <v>188</v>
      </c>
      <c r="D104" s="7">
        <v>2.2631253E7</v>
      </c>
      <c r="E104" s="8">
        <v>243409.0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AA104" s="9" t="str">
        <f>IFERROR(__xludf.DUMMYFUNCTION("IF(LEN(B104) &gt; 0, SPLIT(TRIM(B104),"" "",TRUE,TRUE), """")"),"คำกอง")</f>
        <v>คำกอง</v>
      </c>
      <c r="AB104" s="9" t="str">
        <f>IFERROR(__xludf.DUMMYFUNCTION("""COMPUTED_VALUE"""),"หิตะรัตน์")</f>
        <v>หิตะรัตน์</v>
      </c>
    </row>
    <row r="105">
      <c r="A105" s="5">
        <v>45082.42409130787</v>
      </c>
      <c r="B105" s="1" t="s">
        <v>189</v>
      </c>
      <c r="C105" s="2" t="s">
        <v>190</v>
      </c>
      <c r="D105" s="7">
        <v>2.263032E7</v>
      </c>
      <c r="E105" s="8">
        <v>45082.0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AA105" s="9" t="str">
        <f>IFERROR(__xludf.DUMMYFUNCTION("IF(LEN(B105) &gt; 0, SPLIT(TRIM(B105),"" "",TRUE,TRUE), """")"),"ผกามาศ")</f>
        <v>ผกามาศ</v>
      </c>
      <c r="AB105" s="9" t="str">
        <f>IFERROR(__xludf.DUMMYFUNCTION("""COMPUTED_VALUE"""),"ประหยัดกลาง")</f>
        <v>ประหยัดกลาง</v>
      </c>
    </row>
    <row r="106">
      <c r="A106" s="5">
        <v>45082.5560931713</v>
      </c>
      <c r="B106" s="1" t="s">
        <v>191</v>
      </c>
      <c r="C106" s="6" t="s">
        <v>192</v>
      </c>
      <c r="D106" s="7">
        <v>2.2636265E7</v>
      </c>
      <c r="E106" s="8">
        <v>45082.0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AA106" s="9" t="str">
        <f>IFERROR(__xludf.DUMMYFUNCTION("IF(LEN(B106) &gt; 0, SPLIT(TRIM(B106),"" "",TRUE,TRUE), """")"),"วลัยลักษณ์")</f>
        <v>วลัยลักษณ์</v>
      </c>
      <c r="AB106" s="9" t="str">
        <f>IFERROR(__xludf.DUMMYFUNCTION("""COMPUTED_VALUE"""),"ศรีสกุลนนท์")</f>
        <v>ศรีสกุลนนท์</v>
      </c>
    </row>
    <row r="107">
      <c r="A107" s="5">
        <v>45082.55973436343</v>
      </c>
      <c r="B107" s="1" t="s">
        <v>193</v>
      </c>
      <c r="C107" s="6" t="s">
        <v>194</v>
      </c>
      <c r="D107" s="7">
        <v>2.2617638E7</v>
      </c>
      <c r="E107" s="8">
        <v>45082.0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AA107" s="9" t="str">
        <f>IFERROR(__xludf.DUMMYFUNCTION("IF(LEN(B107) &gt; 0, SPLIT(TRIM(B107),"" "",TRUE,TRUE), """")"),"กุลสตรี")</f>
        <v>กุลสตรี</v>
      </c>
      <c r="AB107" s="9" t="str">
        <f>IFERROR(__xludf.DUMMYFUNCTION("""COMPUTED_VALUE"""),"อ่อนเอกสุข")</f>
        <v>อ่อนเอกสุข</v>
      </c>
    </row>
    <row r="108">
      <c r="A108" s="5">
        <v>45082.584002881944</v>
      </c>
      <c r="B108" s="1" t="s">
        <v>195</v>
      </c>
      <c r="C108" s="6" t="s">
        <v>196</v>
      </c>
      <c r="D108" s="7">
        <v>2.2636282E7</v>
      </c>
      <c r="E108" s="8">
        <v>45082.0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AA108" s="9" t="str">
        <f>IFERROR(__xludf.DUMMYFUNCTION("IF(LEN(B108) &gt; 0, SPLIT(TRIM(B108),"" "",TRUE,TRUE), """")"),"วรรษมล")</f>
        <v>วรรษมล</v>
      </c>
      <c r="AB108" s="9" t="str">
        <f>IFERROR(__xludf.DUMMYFUNCTION("""COMPUTED_VALUE"""),"ฟักแสง")</f>
        <v>ฟักแสง</v>
      </c>
    </row>
    <row r="109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AA109" s="9" t="str">
        <f>IFERROR(__xludf.DUMMYFUNCTION("IF(LEN(B109) &gt; 0, SPLIT(TRIM(B109),"" "",TRUE,TRUE), """")"),"")</f>
        <v/>
      </c>
    </row>
    <row r="110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AA110" s="9" t="str">
        <f>IFERROR(__xludf.DUMMYFUNCTION("IF(LEN(B110) &gt; 0, SPLIT(TRIM(B110),"" "",TRUE,TRUE), """")"),"")</f>
        <v/>
      </c>
    </row>
    <row r="11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AA111" s="9" t="str">
        <f>IFERROR(__xludf.DUMMYFUNCTION("IF(LEN(B111) &gt; 0, SPLIT(TRIM(B111),"" "",TRUE,TRUE), """")"),"")</f>
        <v/>
      </c>
    </row>
    <row r="112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AA112" s="9" t="str">
        <f>IFERROR(__xludf.DUMMYFUNCTION("IF(LEN(B112) &gt; 0, SPLIT(TRIM(B112),"" "",TRUE,TRUE), """")"),"")</f>
        <v/>
      </c>
    </row>
    <row r="113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AA113" s="9" t="str">
        <f>IFERROR(__xludf.DUMMYFUNCTION("IF(LEN(B113) &gt; 0, SPLIT(TRIM(B113),"" "",TRUE,TRUE), """")"),"")</f>
        <v/>
      </c>
    </row>
    <row r="114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AA114" s="9" t="str">
        <f>IFERROR(__xludf.DUMMYFUNCTION("IF(LEN(B114) &gt; 0, SPLIT(TRIM(B114),"" "",TRUE,TRUE), """")"),"")</f>
        <v/>
      </c>
    </row>
    <row r="115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AA115" s="9" t="str">
        <f>IFERROR(__xludf.DUMMYFUNCTION("IF(LEN(B115) &gt; 0, SPLIT(TRIM(B115),"" "",TRUE,TRUE), """")"),"")</f>
        <v/>
      </c>
    </row>
    <row r="116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AA116" s="9" t="str">
        <f>IFERROR(__xludf.DUMMYFUNCTION("IF(LEN(B116) &gt; 0, SPLIT(TRIM(B116),"" "",TRUE,TRUE), """")"),"")</f>
        <v/>
      </c>
    </row>
    <row r="117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AA117" s="9" t="str">
        <f>IFERROR(__xludf.DUMMYFUNCTION("IF(LEN(B117) &gt; 0, SPLIT(TRIM(B117),"" "",TRUE,TRUE), """")"),"")</f>
        <v/>
      </c>
    </row>
    <row r="118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AA118" s="9" t="str">
        <f>IFERROR(__xludf.DUMMYFUNCTION("IF(LEN(B118) &gt; 0, SPLIT(TRIM(B118),"" "",TRUE,TRUE), """")"),"")</f>
        <v/>
      </c>
    </row>
    <row r="119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AA119" s="9" t="str">
        <f>IFERROR(__xludf.DUMMYFUNCTION("IF(LEN(B119) &gt; 0, SPLIT(TRIM(B119),"" "",TRUE,TRUE), """")"),"")</f>
        <v/>
      </c>
    </row>
    <row r="120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AA120" s="9" t="str">
        <f>IFERROR(__xludf.DUMMYFUNCTION("IF(LEN(B120) &gt; 0, SPLIT(TRIM(B120),"" "",TRUE,TRUE), """")"),"")</f>
        <v/>
      </c>
    </row>
    <row r="12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AA121" s="9" t="str">
        <f>IFERROR(__xludf.DUMMYFUNCTION("IF(LEN(B121) &gt; 0, SPLIT(TRIM(B121),"" "",TRUE,TRUE), """")"),"")</f>
        <v/>
      </c>
    </row>
    <row r="122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AA122" s="9" t="str">
        <f>IFERROR(__xludf.DUMMYFUNCTION("IF(LEN(B122) &gt; 0, SPLIT(TRIM(B122),"" "",TRUE,TRUE), """")"),"")</f>
        <v/>
      </c>
    </row>
    <row r="123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AA123" s="9" t="str">
        <f>IFERROR(__xludf.DUMMYFUNCTION("IF(LEN(B123) &gt; 0, SPLIT(TRIM(B123),"" "",TRUE,TRUE), """")"),"")</f>
        <v/>
      </c>
    </row>
    <row r="124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AA124" s="9" t="str">
        <f>IFERROR(__xludf.DUMMYFUNCTION("IF(LEN(B124) &gt; 0, SPLIT(TRIM(B124),"" "",TRUE,TRUE), """")"),"")</f>
        <v/>
      </c>
    </row>
    <row r="125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AA125" s="9" t="str">
        <f>IFERROR(__xludf.DUMMYFUNCTION("IF(LEN(B125) &gt; 0, SPLIT(TRIM(B125),"" "",TRUE,TRUE), """")"),"")</f>
        <v/>
      </c>
    </row>
    <row r="126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AA126" s="9" t="str">
        <f>IFERROR(__xludf.DUMMYFUNCTION("IF(LEN(B126) &gt; 0, SPLIT(TRIM(B126),"" "",TRUE,TRUE), """")"),"")</f>
        <v/>
      </c>
    </row>
    <row r="127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AA127" s="9" t="str">
        <f>IFERROR(__xludf.DUMMYFUNCTION("IF(LEN(B127) &gt; 0, SPLIT(TRIM(B127),"" "",TRUE,TRUE), """")"),"")</f>
        <v/>
      </c>
    </row>
    <row r="128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AA128" s="9" t="str">
        <f>IFERROR(__xludf.DUMMYFUNCTION("IF(LEN(B128) &gt; 0, SPLIT(TRIM(B128),"" "",TRUE,TRUE), """")"),"")</f>
        <v/>
      </c>
    </row>
    <row r="129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AA129" s="9" t="str">
        <f>IFERROR(__xludf.DUMMYFUNCTION("IF(LEN(B129) &gt; 0, SPLIT(TRIM(B129),"" "",TRUE,TRUE), """")"),"")</f>
        <v/>
      </c>
    </row>
    <row r="130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AA130" s="9" t="str">
        <f>IFERROR(__xludf.DUMMYFUNCTION("IF(LEN(B130) &gt; 0, SPLIT(TRIM(B130),"" "",TRUE,TRUE), """")"),"")</f>
        <v/>
      </c>
    </row>
    <row r="13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AA131" s="9" t="str">
        <f>IFERROR(__xludf.DUMMYFUNCTION("IF(LEN(B131) &gt; 0, SPLIT(TRIM(B131),"" "",TRUE,TRUE), """")"),"")</f>
        <v/>
      </c>
    </row>
    <row r="132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AA132" s="9" t="str">
        <f>IFERROR(__xludf.DUMMYFUNCTION("IF(LEN(B132) &gt; 0, SPLIT(TRIM(B132),"" "",TRUE,TRUE), """")"),"")</f>
        <v/>
      </c>
    </row>
    <row r="133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AA133" s="9" t="str">
        <f>IFERROR(__xludf.DUMMYFUNCTION("IF(LEN(B133) &gt; 0, SPLIT(TRIM(B133),"" "",TRUE,TRUE), """")"),"")</f>
        <v/>
      </c>
    </row>
    <row r="134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AA134" s="9" t="str">
        <f>IFERROR(__xludf.DUMMYFUNCTION("IF(LEN(B134) &gt; 0, SPLIT(TRIM(B134),"" "",TRUE,TRUE), """")"),"")</f>
        <v/>
      </c>
    </row>
    <row r="135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AA135" s="9" t="str">
        <f>IFERROR(__xludf.DUMMYFUNCTION("IF(LEN(B135) &gt; 0, SPLIT(TRIM(B135),"" "",TRUE,TRUE), """")"),"")</f>
        <v/>
      </c>
    </row>
    <row r="136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AA136" s="9" t="str">
        <f>IFERROR(__xludf.DUMMYFUNCTION("IF(LEN(B136) &gt; 0, SPLIT(TRIM(B136),"" "",TRUE,TRUE), """")"),"")</f>
        <v/>
      </c>
    </row>
    <row r="137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AA137" s="9" t="str">
        <f>IFERROR(__xludf.DUMMYFUNCTION("IF(LEN(B137) &gt; 0, SPLIT(TRIM(B137),"" "",TRUE,TRUE), """")"),"")</f>
        <v/>
      </c>
    </row>
    <row r="138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AA138" s="9" t="str">
        <f>IFERROR(__xludf.DUMMYFUNCTION("IF(LEN(B138) &gt; 0, SPLIT(TRIM(B138),"" "",TRUE,TRUE), """")"),"")</f>
        <v/>
      </c>
    </row>
    <row r="139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AA139" s="9" t="str">
        <f>IFERROR(__xludf.DUMMYFUNCTION("IF(LEN(B139) &gt; 0, SPLIT(TRIM(B139),"" "",TRUE,TRUE), """")"),"")</f>
        <v/>
      </c>
    </row>
    <row r="140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AA140" s="9" t="str">
        <f>IFERROR(__xludf.DUMMYFUNCTION("IF(LEN(B140) &gt; 0, SPLIT(TRIM(B140),"" "",TRUE,TRUE), """")"),"")</f>
        <v/>
      </c>
    </row>
    <row r="14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AA141" s="9" t="str">
        <f>IFERROR(__xludf.DUMMYFUNCTION("IF(LEN(B141) &gt; 0, SPLIT(TRIM(B141),"" "",TRUE,TRUE), """")"),"")</f>
        <v/>
      </c>
    </row>
    <row r="142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AA142" s="9" t="str">
        <f>IFERROR(__xludf.DUMMYFUNCTION("IF(LEN(B142) &gt; 0, SPLIT(TRIM(B142),"" "",TRUE,TRUE), """")"),"")</f>
        <v/>
      </c>
    </row>
    <row r="143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AA143" s="9" t="str">
        <f>IFERROR(__xludf.DUMMYFUNCTION("IF(LEN(B143) &gt; 0, SPLIT(TRIM(B143),"" "",TRUE,TRUE), """")"),"")</f>
        <v/>
      </c>
    </row>
    <row r="144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AA144" s="9" t="str">
        <f>IFERROR(__xludf.DUMMYFUNCTION("IF(LEN(B144) &gt; 0, SPLIT(TRIM(B144),"" "",TRUE,TRUE), """")"),"")</f>
        <v/>
      </c>
    </row>
    <row r="145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AA145" s="9" t="str">
        <f>IFERROR(__xludf.DUMMYFUNCTION("IF(LEN(B145) &gt; 0, SPLIT(TRIM(B145),"" "",TRUE,TRUE), """")"),"")</f>
        <v/>
      </c>
    </row>
    <row r="146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AA146" s="9" t="str">
        <f>IFERROR(__xludf.DUMMYFUNCTION("IF(LEN(B146) &gt; 0, SPLIT(TRIM(B146),"" "",TRUE,TRUE), """")"),"")</f>
        <v/>
      </c>
    </row>
    <row r="147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AA147" s="9" t="str">
        <f>IFERROR(__xludf.DUMMYFUNCTION("IF(LEN(B147) &gt; 0, SPLIT(TRIM(B147),"" "",TRUE,TRUE), """")"),"")</f>
        <v/>
      </c>
    </row>
    <row r="148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AA148" s="9" t="str">
        <f>IFERROR(__xludf.DUMMYFUNCTION("IF(LEN(B148) &gt; 0, SPLIT(TRIM(B148),"" "",TRUE,TRUE), """")"),"")</f>
        <v/>
      </c>
    </row>
    <row r="149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AA149" s="9" t="str">
        <f>IFERROR(__xludf.DUMMYFUNCTION("IF(LEN(B149) &gt; 0, SPLIT(TRIM(B149),"" "",TRUE,TRUE), """")"),"")</f>
        <v/>
      </c>
    </row>
    <row r="150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AA150" s="9" t="str">
        <f>IFERROR(__xludf.DUMMYFUNCTION("IF(LEN(B150) &gt; 0, SPLIT(TRIM(B150),"" "",TRUE,TRUE), """")"),"")</f>
        <v/>
      </c>
    </row>
    <row r="15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AA151" s="9" t="str">
        <f>IFERROR(__xludf.DUMMYFUNCTION("IF(LEN(B151) &gt; 0, SPLIT(TRIM(B151),"" "",TRUE,TRUE), """")"),"")</f>
        <v/>
      </c>
    </row>
    <row r="152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AA152" s="9" t="str">
        <f>IFERROR(__xludf.DUMMYFUNCTION("IF(LEN(B152) &gt; 0, SPLIT(TRIM(B152),"" "",TRUE,TRUE), """")"),"")</f>
        <v/>
      </c>
    </row>
    <row r="153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AA153" s="9" t="str">
        <f>IFERROR(__xludf.DUMMYFUNCTION("IF(LEN(B153) &gt; 0, SPLIT(TRIM(B153),"" "",TRUE,TRUE), """")"),"")</f>
        <v/>
      </c>
    </row>
    <row r="154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AA154" s="9" t="str">
        <f>IFERROR(__xludf.DUMMYFUNCTION("IF(LEN(B154) &gt; 0, SPLIT(TRIM(B154),"" "",TRUE,TRUE), """")"),"")</f>
        <v/>
      </c>
    </row>
    <row r="155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AA155" s="9" t="str">
        <f>IFERROR(__xludf.DUMMYFUNCTION("IF(LEN(B155) &gt; 0, SPLIT(TRIM(B155),"" "",TRUE,TRUE), """")"),"")</f>
        <v/>
      </c>
    </row>
    <row r="156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AA156" s="9" t="str">
        <f>IFERROR(__xludf.DUMMYFUNCTION("IF(LEN(B156) &gt; 0, SPLIT(TRIM(B156),"" "",TRUE,TRUE), """")"),"")</f>
        <v/>
      </c>
    </row>
    <row r="157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AA157" s="9" t="str">
        <f>IFERROR(__xludf.DUMMYFUNCTION("IF(LEN(B157) &gt; 0, SPLIT(TRIM(B157),"" "",TRUE,TRUE), """")"),"")</f>
        <v/>
      </c>
    </row>
    <row r="158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AA158" s="9" t="str">
        <f>IFERROR(__xludf.DUMMYFUNCTION("IF(LEN(B158) &gt; 0, SPLIT(TRIM(B158),"" "",TRUE,TRUE), """")"),"")</f>
        <v/>
      </c>
    </row>
    <row r="159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AA159" s="9" t="str">
        <f>IFERROR(__xludf.DUMMYFUNCTION("IF(LEN(B159) &gt; 0, SPLIT(TRIM(B159),"" "",TRUE,TRUE), """")"),"")</f>
        <v/>
      </c>
    </row>
    <row r="160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AA160" s="9" t="str">
        <f>IFERROR(__xludf.DUMMYFUNCTION("IF(LEN(B160) &gt; 0, SPLIT(TRIM(B160),"" "",TRUE,TRUE), """")"),"")</f>
        <v/>
      </c>
    </row>
    <row r="16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AA161" s="9" t="str">
        <f>IFERROR(__xludf.DUMMYFUNCTION("IF(LEN(B161) &gt; 0, SPLIT(TRIM(B161),"" "",TRUE,TRUE), """")"),"")</f>
        <v/>
      </c>
    </row>
    <row r="162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AA162" s="9" t="str">
        <f>IFERROR(__xludf.DUMMYFUNCTION("IF(LEN(B162) &gt; 0, SPLIT(TRIM(B162),"" "",TRUE,TRUE), """")"),"")</f>
        <v/>
      </c>
    </row>
    <row r="163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AA163" s="9" t="str">
        <f>IFERROR(__xludf.DUMMYFUNCTION("IF(LEN(B163) &gt; 0, SPLIT(TRIM(B163),"" "",TRUE,TRUE), """")"),"")</f>
        <v/>
      </c>
    </row>
    <row r="164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AA164" s="9" t="str">
        <f>IFERROR(__xludf.DUMMYFUNCTION("IF(LEN(B164) &gt; 0, SPLIT(TRIM(B164),"" "",TRUE,TRUE), """")"),"")</f>
        <v/>
      </c>
    </row>
    <row r="165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AA165" s="9" t="str">
        <f>IFERROR(__xludf.DUMMYFUNCTION("IF(LEN(B165) &gt; 0, SPLIT(TRIM(B165),"" "",TRUE,TRUE), """")"),"")</f>
        <v/>
      </c>
    </row>
    <row r="166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AA166" s="9" t="str">
        <f>IFERROR(__xludf.DUMMYFUNCTION("IF(LEN(B166) &gt; 0, SPLIT(TRIM(B166),"" "",TRUE,TRUE), """")"),"")</f>
        <v/>
      </c>
    </row>
    <row r="167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AA167" s="9" t="str">
        <f>IFERROR(__xludf.DUMMYFUNCTION("IF(LEN(B167) &gt; 0, SPLIT(TRIM(B167),"" "",TRUE,TRUE), """")"),"")</f>
        <v/>
      </c>
    </row>
    <row r="168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AA168" s="9" t="str">
        <f>IFERROR(__xludf.DUMMYFUNCTION("IF(LEN(B168) &gt; 0, SPLIT(TRIM(B168),"" "",TRUE,TRUE), """")"),"")</f>
        <v/>
      </c>
    </row>
    <row r="169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AA169" s="9" t="str">
        <f>IFERROR(__xludf.DUMMYFUNCTION("IF(LEN(B169) &gt; 0, SPLIT(TRIM(B169),"" "",TRUE,TRUE), """")"),"")</f>
        <v/>
      </c>
    </row>
    <row r="170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AA170" s="9" t="str">
        <f>IFERROR(__xludf.DUMMYFUNCTION("IF(LEN(B170) &gt; 0, SPLIT(TRIM(B170),"" "",TRUE,TRUE), """")"),"")</f>
        <v/>
      </c>
    </row>
    <row r="17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AA171" s="9" t="str">
        <f>IFERROR(__xludf.DUMMYFUNCTION("IF(LEN(B171) &gt; 0, SPLIT(TRIM(B171),"" "",TRUE,TRUE), """")"),"")</f>
        <v/>
      </c>
    </row>
    <row r="172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AA172" s="9" t="str">
        <f>IFERROR(__xludf.DUMMYFUNCTION("IF(LEN(B172) &gt; 0, SPLIT(TRIM(B172),"" "",TRUE,TRUE), """")"),"")</f>
        <v/>
      </c>
    </row>
    <row r="173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AA173" s="9" t="str">
        <f>IFERROR(__xludf.DUMMYFUNCTION("IF(LEN(B173) &gt; 0, SPLIT(TRIM(B173),"" "",TRUE,TRUE), """")"),"")</f>
        <v/>
      </c>
    </row>
    <row r="174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AA174" s="9" t="str">
        <f>IFERROR(__xludf.DUMMYFUNCTION("IF(LEN(B174) &gt; 0, SPLIT(TRIM(B174),"" "",TRUE,TRUE), """")"),"")</f>
        <v/>
      </c>
    </row>
    <row r="175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AA175" s="9" t="str">
        <f>IFERROR(__xludf.DUMMYFUNCTION("IF(LEN(B175) &gt; 0, SPLIT(TRIM(B175),"" "",TRUE,TRUE), """")"),"")</f>
        <v/>
      </c>
    </row>
    <row r="176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AA176" s="9" t="str">
        <f>IFERROR(__xludf.DUMMYFUNCTION("IF(LEN(B176) &gt; 0, SPLIT(TRIM(B176),"" "",TRUE,TRUE), """")"),"")</f>
        <v/>
      </c>
    </row>
    <row r="177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AA177" s="9" t="str">
        <f>IFERROR(__xludf.DUMMYFUNCTION("IF(LEN(B177) &gt; 0, SPLIT(TRIM(B177),"" "",TRUE,TRUE), """")"),"")</f>
        <v/>
      </c>
    </row>
    <row r="178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AA178" s="9" t="str">
        <f>IFERROR(__xludf.DUMMYFUNCTION("IF(LEN(B178) &gt; 0, SPLIT(TRIM(B178),"" "",TRUE,TRUE), """")"),"")</f>
        <v/>
      </c>
    </row>
    <row r="179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AA179" s="9" t="str">
        <f>IFERROR(__xludf.DUMMYFUNCTION("IF(LEN(B179) &gt; 0, SPLIT(TRIM(B179),"" "",TRUE,TRUE), """")"),"")</f>
        <v/>
      </c>
    </row>
    <row r="180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AA180" s="9" t="str">
        <f>IFERROR(__xludf.DUMMYFUNCTION("IF(LEN(B180) &gt; 0, SPLIT(TRIM(B180),"" "",TRUE,TRUE), """")"),"")</f>
        <v/>
      </c>
    </row>
    <row r="18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AA181" s="9" t="str">
        <f>IFERROR(__xludf.DUMMYFUNCTION("IF(LEN(B181) &gt; 0, SPLIT(TRIM(B181),"" "",TRUE,TRUE), """")"),"")</f>
        <v/>
      </c>
    </row>
    <row r="182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AA182" s="9" t="str">
        <f>IFERROR(__xludf.DUMMYFUNCTION("IF(LEN(B182) &gt; 0, SPLIT(TRIM(B182),"" "",TRUE,TRUE), """")"),"")</f>
        <v/>
      </c>
    </row>
    <row r="183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AA183" s="9" t="str">
        <f>IFERROR(__xludf.DUMMYFUNCTION("IF(LEN(B183) &gt; 0, SPLIT(TRIM(B183),"" "",TRUE,TRUE), """")"),"")</f>
        <v/>
      </c>
    </row>
    <row r="184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AA184" s="9" t="str">
        <f>IFERROR(__xludf.DUMMYFUNCTION("IF(LEN(B184) &gt; 0, SPLIT(TRIM(B184),"" "",TRUE,TRUE), """")"),"")</f>
        <v/>
      </c>
    </row>
    <row r="185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AA185" s="9" t="str">
        <f>IFERROR(__xludf.DUMMYFUNCTION("IF(LEN(B185) &gt; 0, SPLIT(TRIM(B185),"" "",TRUE,TRUE), """")"),"")</f>
        <v/>
      </c>
    </row>
    <row r="186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AA186" s="9" t="str">
        <f>IFERROR(__xludf.DUMMYFUNCTION("IF(LEN(B186) &gt; 0, SPLIT(TRIM(B186),"" "",TRUE,TRUE), """")"),"")</f>
        <v/>
      </c>
    </row>
    <row r="187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AA187" s="9" t="str">
        <f>IFERROR(__xludf.DUMMYFUNCTION("IF(LEN(B187) &gt; 0, SPLIT(TRIM(B187),"" "",TRUE,TRUE), """")"),"")</f>
        <v/>
      </c>
    </row>
    <row r="188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AA188" s="9" t="str">
        <f>IFERROR(__xludf.DUMMYFUNCTION("IF(LEN(B188) &gt; 0, SPLIT(TRIM(B188),"" "",TRUE,TRUE), """")"),"")</f>
        <v/>
      </c>
    </row>
    <row r="189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AA189" s="9" t="str">
        <f>IFERROR(__xludf.DUMMYFUNCTION("IF(LEN(B189) &gt; 0, SPLIT(TRIM(B189),"" "",TRUE,TRUE), """")"),"")</f>
        <v/>
      </c>
    </row>
    <row r="190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AA190" s="9" t="str">
        <f>IFERROR(__xludf.DUMMYFUNCTION("IF(LEN(B190) &gt; 0, SPLIT(TRIM(B190),"" "",TRUE,TRUE), """")"),"")</f>
        <v/>
      </c>
    </row>
    <row r="19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AA191" s="9" t="str">
        <f>IFERROR(__xludf.DUMMYFUNCTION("IF(LEN(B191) &gt; 0, SPLIT(TRIM(B191),"" "",TRUE,TRUE), """")"),"")</f>
        <v/>
      </c>
    </row>
    <row r="192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AA192" s="9" t="str">
        <f>IFERROR(__xludf.DUMMYFUNCTION("IF(LEN(B192) &gt; 0, SPLIT(TRIM(B192),"" "",TRUE,TRUE), """")"),"")</f>
        <v/>
      </c>
    </row>
    <row r="193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AA193" s="9" t="str">
        <f>IFERROR(__xludf.DUMMYFUNCTION("IF(LEN(B193) &gt; 0, SPLIT(TRIM(B193),"" "",TRUE,TRUE), """")"),"")</f>
        <v/>
      </c>
    </row>
    <row r="194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AA194" s="9" t="str">
        <f>IFERROR(__xludf.DUMMYFUNCTION("IF(LEN(B194) &gt; 0, SPLIT(TRIM(B194),"" "",TRUE,TRUE), """")"),"")</f>
        <v/>
      </c>
    </row>
    <row r="195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AA195" s="9" t="str">
        <f>IFERROR(__xludf.DUMMYFUNCTION("IF(LEN(B195) &gt; 0, SPLIT(TRIM(B195),"" "",TRUE,TRUE), """")"),"")</f>
        <v/>
      </c>
    </row>
    <row r="196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AA196" s="9" t="str">
        <f>IFERROR(__xludf.DUMMYFUNCTION("IF(LEN(B196) &gt; 0, SPLIT(TRIM(B196),"" "",TRUE,TRUE), """")"),"")</f>
        <v/>
      </c>
    </row>
    <row r="197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AA197" s="9" t="str">
        <f>IFERROR(__xludf.DUMMYFUNCTION("IF(LEN(B197) &gt; 0, SPLIT(TRIM(B197),"" "",TRUE,TRUE), """")"),"")</f>
        <v/>
      </c>
    </row>
    <row r="198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AA198" s="9" t="str">
        <f>IFERROR(__xludf.DUMMYFUNCTION("IF(LEN(B198) &gt; 0, SPLIT(TRIM(B198),"" "",TRUE,TRUE), """")"),"")</f>
        <v/>
      </c>
    </row>
    <row r="199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AA199" s="9" t="str">
        <f>IFERROR(__xludf.DUMMYFUNCTION("IF(LEN(B199) &gt; 0, SPLIT(TRIM(B199),"" "",TRUE,TRUE), """")"),"")</f>
        <v/>
      </c>
    </row>
    <row r="200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AA200" s="9" t="str">
        <f>IFERROR(__xludf.DUMMYFUNCTION("IF(LEN(B200) &gt; 0, SPLIT(TRIM(B200),"" "",TRUE,TRUE), """")"),"")</f>
        <v/>
      </c>
    </row>
    <row r="20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>
      <c r="C1000" s="4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9.88"/>
    <col customWidth="1" min="3" max="3" width="20.63"/>
  </cols>
  <sheetData>
    <row r="1">
      <c r="A1" s="41" t="s">
        <v>197</v>
      </c>
      <c r="B1" s="41" t="s">
        <v>5</v>
      </c>
      <c r="C1" s="41" t="s">
        <v>6</v>
      </c>
    </row>
    <row r="2">
      <c r="A2" s="9">
        <f t="shared" ref="A2:A200" si="1">IF(LEN(B2) &gt; 0, ROW(A2)-1, "")</f>
        <v>1</v>
      </c>
      <c r="B2" s="9" t="str">
        <f>Sheet1!AA2</f>
        <v>รุ่งอรุณ</v>
      </c>
      <c r="C2" s="9" t="str">
        <f>Sheet1!AB2</f>
        <v>บัวผ่อง</v>
      </c>
    </row>
    <row r="3">
      <c r="A3" s="9">
        <f t="shared" si="1"/>
        <v>2</v>
      </c>
      <c r="B3" s="9" t="str">
        <f>Sheet1!AA3</f>
        <v>Narumol</v>
      </c>
      <c r="C3" s="9" t="str">
        <f>Sheet1!AB3</f>
        <v>Makpaew</v>
      </c>
    </row>
    <row r="4">
      <c r="A4" s="9">
        <f t="shared" si="1"/>
        <v>3</v>
      </c>
      <c r="B4" s="9" t="str">
        <f>Sheet1!AA4</f>
        <v>ธัญกมล</v>
      </c>
      <c r="C4" s="9" t="str">
        <f>Sheet1!AB4</f>
        <v>ยิ่งยงสุข</v>
      </c>
    </row>
    <row r="5">
      <c r="A5" s="9">
        <f t="shared" si="1"/>
        <v>4</v>
      </c>
      <c r="B5" s="9" t="str">
        <f>Sheet1!AA5</f>
        <v>ภาวิณี</v>
      </c>
      <c r="C5" s="9" t="str">
        <f>Sheet1!AB5</f>
        <v>บุญณรงค์</v>
      </c>
    </row>
    <row r="6">
      <c r="A6" s="9">
        <f t="shared" si="1"/>
        <v>5</v>
      </c>
      <c r="B6" s="9" t="str">
        <f>Sheet1!AA6</f>
        <v>นางสาว​สุ​จิตรา​</v>
      </c>
      <c r="C6" s="9" t="str">
        <f>Sheet1!AB6</f>
        <v>ทุมมากรณ์</v>
      </c>
    </row>
    <row r="7">
      <c r="A7" s="9">
        <f t="shared" si="1"/>
        <v>6</v>
      </c>
      <c r="B7" s="9" t="str">
        <f>Sheet1!AA7</f>
        <v>Yekyong-Moon</v>
      </c>
      <c r="C7" s="9" t="str">
        <f>Sheet1!AB7</f>
        <v/>
      </c>
    </row>
    <row r="8">
      <c r="A8" s="9">
        <f t="shared" si="1"/>
        <v>7</v>
      </c>
      <c r="B8" s="9" t="str">
        <f>Sheet1!AA8</f>
        <v>ทิพย์สุดา</v>
      </c>
      <c r="C8" s="9" t="str">
        <f>Sheet1!AB8</f>
        <v>นาคทั่ง</v>
      </c>
    </row>
    <row r="9">
      <c r="A9" s="9">
        <f t="shared" si="1"/>
        <v>8</v>
      </c>
      <c r="B9" s="9" t="str">
        <f>Sheet1!AA9</f>
        <v>นภัสญาณ์</v>
      </c>
      <c r="C9" s="9" t="str">
        <f>Sheet1!AB9</f>
        <v>ขันธรรม</v>
      </c>
    </row>
    <row r="10">
      <c r="A10" s="9">
        <f t="shared" si="1"/>
        <v>9</v>
      </c>
      <c r="B10" s="9" t="str">
        <f>Sheet1!AA10</f>
        <v>Narumol</v>
      </c>
      <c r="C10" s="9" t="str">
        <f>Sheet1!AB10</f>
        <v>Jewyoungphol</v>
      </c>
    </row>
    <row r="11">
      <c r="A11" s="9">
        <f t="shared" si="1"/>
        <v>10</v>
      </c>
      <c r="B11" s="9" t="str">
        <f>Sheet1!AA11</f>
        <v>ปทิตตา</v>
      </c>
      <c r="C11" s="9" t="str">
        <f>Sheet1!AB11</f>
        <v>กมลเพ็ชร์</v>
      </c>
    </row>
    <row r="12">
      <c r="A12" s="9">
        <f t="shared" si="1"/>
        <v>11</v>
      </c>
      <c r="B12" s="9" t="str">
        <f>Sheet1!AA12</f>
        <v>จิตตินันท์</v>
      </c>
      <c r="C12" s="9" t="str">
        <f>Sheet1!AB12</f>
        <v>เรืองวีรยุทธ</v>
      </c>
    </row>
    <row r="13">
      <c r="A13" s="9">
        <f t="shared" si="1"/>
        <v>12</v>
      </c>
      <c r="B13" s="9" t="str">
        <f>Sheet1!AA13</f>
        <v>Chompunut</v>
      </c>
      <c r="C13" s="9" t="str">
        <f>Sheet1!AB13</f>
        <v>Nimnu</v>
      </c>
    </row>
    <row r="14">
      <c r="A14" s="9">
        <f t="shared" si="1"/>
        <v>13</v>
      </c>
      <c r="B14" s="9" t="str">
        <f>Sheet1!AA14</f>
        <v>หนึ่งฤทัย</v>
      </c>
      <c r="C14" s="9" t="str">
        <f>Sheet1!AB14</f>
        <v>พานทอง</v>
      </c>
    </row>
    <row r="15">
      <c r="A15" s="9">
        <f t="shared" si="1"/>
        <v>14</v>
      </c>
      <c r="B15" s="9" t="str">
        <f>Sheet1!AA15</f>
        <v>Cattleya</v>
      </c>
      <c r="C15" s="9" t="str">
        <f>Sheet1!AB15</f>
        <v>Bubang</v>
      </c>
    </row>
    <row r="16">
      <c r="A16" s="9">
        <f t="shared" si="1"/>
        <v>15</v>
      </c>
      <c r="B16" s="9" t="str">
        <f>Sheet1!AA16</f>
        <v>ดวงกมล</v>
      </c>
      <c r="C16" s="9" t="str">
        <f>Sheet1!AB16</f>
        <v>อาจแย้มสรวล</v>
      </c>
    </row>
    <row r="17">
      <c r="A17" s="9">
        <f t="shared" si="1"/>
        <v>16</v>
      </c>
      <c r="B17" s="9" t="str">
        <f>Sheet1!AA17</f>
        <v>ปัญจรัตน์</v>
      </c>
      <c r="C17" s="9" t="str">
        <f>Sheet1!AB17</f>
        <v>พัฒกุล</v>
      </c>
    </row>
    <row r="18">
      <c r="A18" s="9">
        <f t="shared" si="1"/>
        <v>17</v>
      </c>
      <c r="B18" s="9" t="str">
        <f>Sheet1!AA18</f>
        <v>รัชนก</v>
      </c>
      <c r="C18" s="9" t="str">
        <f>Sheet1!AB18</f>
        <v>บุญเกิด</v>
      </c>
    </row>
    <row r="19">
      <c r="A19" s="9">
        <f t="shared" si="1"/>
        <v>18</v>
      </c>
      <c r="B19" s="9" t="str">
        <f>Sheet1!AA19</f>
        <v>เพชรกานต์</v>
      </c>
      <c r="C19" s="9" t="str">
        <f>Sheet1!AB19</f>
        <v>พิกุลทอง</v>
      </c>
    </row>
    <row r="20">
      <c r="A20" s="9">
        <f t="shared" si="1"/>
        <v>19</v>
      </c>
      <c r="B20" s="9" t="str">
        <f>Sheet1!AA20</f>
        <v>อาซรา</v>
      </c>
      <c r="C20" s="9" t="str">
        <f>Sheet1!AB20</f>
        <v>ลาเต๊ะ</v>
      </c>
    </row>
    <row r="21">
      <c r="A21" s="9">
        <f t="shared" si="1"/>
        <v>20</v>
      </c>
      <c r="B21" s="9" t="str">
        <f>Sheet1!AA21</f>
        <v>ปัญจรัตน์</v>
      </c>
      <c r="C21" s="9" t="str">
        <f>Sheet1!AB21</f>
        <v>พัฒกุล</v>
      </c>
    </row>
    <row r="22">
      <c r="A22" s="9">
        <f t="shared" si="1"/>
        <v>21</v>
      </c>
      <c r="B22" s="9" t="str">
        <f>Sheet1!AA22</f>
        <v>เกศแก้ว</v>
      </c>
      <c r="C22" s="9" t="str">
        <f>Sheet1!AB22</f>
        <v>สุภโรจนีย์</v>
      </c>
    </row>
    <row r="23">
      <c r="A23" s="9">
        <f t="shared" si="1"/>
        <v>22</v>
      </c>
      <c r="B23" s="9" t="str">
        <f>Sheet1!AA23</f>
        <v>เกสรา</v>
      </c>
      <c r="C23" s="9" t="str">
        <f>Sheet1!AB23</f>
        <v>ทนทาน</v>
      </c>
    </row>
    <row r="24">
      <c r="A24" s="9">
        <f t="shared" si="1"/>
        <v>23</v>
      </c>
      <c r="B24" s="9" t="str">
        <f>Sheet1!AA24</f>
        <v>อติพร</v>
      </c>
      <c r="C24" s="9" t="str">
        <f>Sheet1!AB24</f>
        <v>อาจสัญจร</v>
      </c>
    </row>
    <row r="25">
      <c r="A25" s="9">
        <f t="shared" si="1"/>
        <v>24</v>
      </c>
      <c r="B25" s="9" t="str">
        <f>Sheet1!AA25</f>
        <v>PRAWEENA</v>
      </c>
      <c r="C25" s="9" t="str">
        <f>Sheet1!AB25</f>
        <v>SINPITAK</v>
      </c>
    </row>
    <row r="26">
      <c r="A26" s="9">
        <f t="shared" si="1"/>
        <v>25</v>
      </c>
      <c r="B26" s="9" t="str">
        <f>Sheet1!AA26</f>
        <v>เกสรา</v>
      </c>
      <c r="C26" s="9" t="str">
        <f>Sheet1!AB26</f>
        <v>ทนทาน</v>
      </c>
    </row>
    <row r="27">
      <c r="A27" s="9">
        <f t="shared" si="1"/>
        <v>26</v>
      </c>
      <c r="B27" s="9" t="str">
        <f>Sheet1!AA27</f>
        <v>Tussanawan</v>
      </c>
      <c r="C27" s="9" t="str">
        <f>Sheet1!AB27</f>
        <v>Suplek</v>
      </c>
    </row>
    <row r="28">
      <c r="A28" s="9">
        <f t="shared" si="1"/>
        <v>27</v>
      </c>
      <c r="B28" s="9" t="str">
        <f>Sheet1!AA28</f>
        <v>จันทิมา</v>
      </c>
      <c r="C28" s="9" t="str">
        <f>Sheet1!AB28</f>
        <v>พันธ์มณีรัตน์</v>
      </c>
    </row>
    <row r="29">
      <c r="A29" s="9">
        <f t="shared" si="1"/>
        <v>28</v>
      </c>
      <c r="B29" s="9" t="str">
        <f>Sheet1!AA29</f>
        <v>ณีตราพร​</v>
      </c>
      <c r="C29" s="9" t="str">
        <f>Sheet1!AB29</f>
        <v>ทรัพย์​ประเสริฐ​</v>
      </c>
    </row>
    <row r="30">
      <c r="A30" s="9">
        <f t="shared" si="1"/>
        <v>29</v>
      </c>
      <c r="B30" s="9" t="str">
        <f>Sheet1!AA30</f>
        <v>ปัญจรัตน์</v>
      </c>
      <c r="C30" s="9" t="str">
        <f>Sheet1!AB30</f>
        <v>พัฒกุล</v>
      </c>
    </row>
    <row r="31">
      <c r="A31" s="9">
        <f t="shared" si="1"/>
        <v>30</v>
      </c>
      <c r="B31" s="9" t="str">
        <f>Sheet1!AA31</f>
        <v>พัฒน์นรี</v>
      </c>
      <c r="C31" s="9" t="str">
        <f>Sheet1!AB31</f>
        <v>ชื่นปราณี</v>
      </c>
    </row>
    <row r="32">
      <c r="A32" s="9">
        <f t="shared" si="1"/>
        <v>31</v>
      </c>
      <c r="B32" s="9" t="str">
        <f>Sheet1!AA32</f>
        <v>รัชนก</v>
      </c>
      <c r="C32" s="9" t="str">
        <f>Sheet1!AB32</f>
        <v>บุญเกิด</v>
      </c>
    </row>
    <row r="33">
      <c r="A33" s="9">
        <f t="shared" si="1"/>
        <v>32</v>
      </c>
      <c r="B33" s="9" t="str">
        <f>Sheet1!AA33</f>
        <v>นางสาวสุภาวิดา</v>
      </c>
      <c r="C33" s="9" t="str">
        <f>Sheet1!AB33</f>
        <v>บุญลี้</v>
      </c>
    </row>
    <row r="34">
      <c r="A34" s="9">
        <f t="shared" si="1"/>
        <v>33</v>
      </c>
      <c r="B34" s="9" t="str">
        <f>Sheet1!AA34</f>
        <v>เกสรา</v>
      </c>
      <c r="C34" s="9" t="str">
        <f>Sheet1!AB34</f>
        <v>ทนทาน</v>
      </c>
    </row>
    <row r="35">
      <c r="A35" s="9">
        <f t="shared" si="1"/>
        <v>34</v>
      </c>
      <c r="B35" s="9" t="str">
        <f>Sheet1!AA35</f>
        <v>จันทิมา</v>
      </c>
      <c r="C35" s="9" t="str">
        <f>Sheet1!AB35</f>
        <v>พันธ์มณีรัตน์</v>
      </c>
    </row>
    <row r="36">
      <c r="A36" s="9">
        <f t="shared" si="1"/>
        <v>35</v>
      </c>
      <c r="B36" s="9" t="str">
        <f>Sheet1!AA36</f>
        <v>Suteeporn</v>
      </c>
      <c r="C36" s="9" t="str">
        <f>Sheet1!AB36</f>
        <v>Leartlam</v>
      </c>
    </row>
    <row r="37">
      <c r="A37" s="9">
        <f t="shared" si="1"/>
        <v>36</v>
      </c>
      <c r="B37" s="9" t="str">
        <f>Sheet1!AA37</f>
        <v>วีรวัลย์</v>
      </c>
      <c r="C37" s="9" t="str">
        <f>Sheet1!AB37</f>
        <v>บุปผาพิบูลย์</v>
      </c>
    </row>
    <row r="38">
      <c r="A38" s="9">
        <f t="shared" si="1"/>
        <v>37</v>
      </c>
      <c r="B38" s="9" t="str">
        <f>Sheet1!AA38</f>
        <v>Nuengruetai</v>
      </c>
      <c r="C38" s="9" t="str">
        <f>Sheet1!AB38</f>
        <v>Puangsap</v>
      </c>
    </row>
    <row r="39">
      <c r="A39" s="9">
        <f t="shared" si="1"/>
        <v>38</v>
      </c>
      <c r="B39" s="9" t="str">
        <f>Sheet1!AA39</f>
        <v>นภัสญาณ์</v>
      </c>
      <c r="C39" s="9" t="str">
        <f>Sheet1!AB39</f>
        <v>ขันธรรม</v>
      </c>
    </row>
    <row r="40">
      <c r="A40" s="9">
        <f t="shared" si="1"/>
        <v>39</v>
      </c>
      <c r="B40" s="9" t="str">
        <f>Sheet1!AA40</f>
        <v>ดารณี</v>
      </c>
      <c r="C40" s="9" t="str">
        <f>Sheet1!AB40</f>
        <v>ศิริเกษมศักดิ์</v>
      </c>
    </row>
    <row r="41">
      <c r="A41" s="9">
        <f t="shared" si="1"/>
        <v>40</v>
      </c>
      <c r="B41" s="9" t="str">
        <f>Sheet1!AA41</f>
        <v>นภัสญาณ์</v>
      </c>
      <c r="C41" s="9" t="str">
        <f>Sheet1!AB41</f>
        <v>ขันธรรม</v>
      </c>
    </row>
    <row r="42">
      <c r="A42" s="9">
        <f t="shared" si="1"/>
        <v>41</v>
      </c>
      <c r="B42" s="9" t="str">
        <f>Sheet1!AA42</f>
        <v>วจี​</v>
      </c>
      <c r="C42" s="9" t="str">
        <f>Sheet1!AB42</f>
        <v>​กลั่น​ชื่น​</v>
      </c>
    </row>
    <row r="43">
      <c r="A43" s="9">
        <f t="shared" si="1"/>
        <v>42</v>
      </c>
      <c r="B43" s="9" t="str">
        <f>Sheet1!AA43</f>
        <v>รุ่งรัตน์</v>
      </c>
      <c r="C43" s="9" t="str">
        <f>Sheet1!AB43</f>
        <v>กฤษฎีรัตนมณี</v>
      </c>
    </row>
    <row r="44">
      <c r="A44" s="9">
        <f t="shared" si="1"/>
        <v>43</v>
      </c>
      <c r="B44" s="9" t="str">
        <f>Sheet1!AA44</f>
        <v>ประภาภรณ์</v>
      </c>
      <c r="C44" s="9" t="str">
        <f>Sheet1!AB44</f>
        <v>ขรมกาญจน์</v>
      </c>
    </row>
    <row r="45">
      <c r="A45" s="9">
        <f t="shared" si="1"/>
        <v>44</v>
      </c>
      <c r="B45" s="9" t="str">
        <f>Sheet1!AA45</f>
        <v>จิตสุถา</v>
      </c>
      <c r="C45" s="9" t="str">
        <f>Sheet1!AB45</f>
        <v>อยู่เย็น</v>
      </c>
    </row>
    <row r="46">
      <c r="A46" s="9">
        <f t="shared" si="1"/>
        <v>45</v>
      </c>
      <c r="B46" s="9" t="str">
        <f>Sheet1!AA46</f>
        <v>ฤตินันท์</v>
      </c>
      <c r="C46" s="9" t="str">
        <f>Sheet1!AB46</f>
        <v>บุศย์ประยูร</v>
      </c>
    </row>
    <row r="47">
      <c r="A47" s="9">
        <f t="shared" si="1"/>
        <v>46</v>
      </c>
      <c r="B47" s="9" t="str">
        <f>Sheet1!AA47</f>
        <v>ประภาภรณ์</v>
      </c>
      <c r="C47" s="9" t="str">
        <f>Sheet1!AB47</f>
        <v>ขรมกาญจน์</v>
      </c>
    </row>
    <row r="48">
      <c r="A48" s="9">
        <f t="shared" si="1"/>
        <v>47</v>
      </c>
      <c r="B48" s="9" t="str">
        <f>Sheet1!AA48</f>
        <v>Ponpansa</v>
      </c>
      <c r="C48" s="9" t="str">
        <f>Sheet1!AB48</f>
        <v>Jaturajaroenkhun</v>
      </c>
    </row>
    <row r="49">
      <c r="A49" s="9">
        <f t="shared" si="1"/>
        <v>48</v>
      </c>
      <c r="B49" s="9" t="str">
        <f>Sheet1!AA49</f>
        <v>Ponpansa</v>
      </c>
      <c r="C49" s="9" t="str">
        <f>Sheet1!AB49</f>
        <v>J</v>
      </c>
    </row>
    <row r="50">
      <c r="A50" s="9">
        <f t="shared" si="1"/>
        <v>49</v>
      </c>
      <c r="B50" s="9" t="str">
        <f>Sheet1!AA50</f>
        <v>Ponpansa</v>
      </c>
      <c r="C50" s="9" t="str">
        <f>Sheet1!AB50</f>
        <v>Jaturajaroenkhun</v>
      </c>
    </row>
    <row r="51">
      <c r="A51" s="9">
        <f t="shared" si="1"/>
        <v>50</v>
      </c>
      <c r="B51" s="9" t="str">
        <f>Sheet1!AA51</f>
        <v>วรวรรณ</v>
      </c>
      <c r="C51" s="9" t="str">
        <f>Sheet1!AB51</f>
        <v>ไกรสำอาง</v>
      </c>
    </row>
    <row r="52">
      <c r="A52" s="9">
        <f t="shared" si="1"/>
        <v>51</v>
      </c>
      <c r="B52" s="9" t="str">
        <f>Sheet1!AA52</f>
        <v>Petchrapailin</v>
      </c>
      <c r="C52" s="9" t="str">
        <f>Sheet1!AB52</f>
        <v>Burnip</v>
      </c>
    </row>
    <row r="53">
      <c r="A53" s="9">
        <f t="shared" si="1"/>
        <v>52</v>
      </c>
      <c r="B53" s="9" t="str">
        <f>Sheet1!AA53</f>
        <v>สุภาพร</v>
      </c>
      <c r="C53" s="9" t="str">
        <f>Sheet1!AB53</f>
        <v>พุกบัวขาว</v>
      </c>
    </row>
    <row r="54">
      <c r="A54" s="9">
        <f t="shared" si="1"/>
        <v>53</v>
      </c>
      <c r="B54" s="9" t="str">
        <f>Sheet1!AA54</f>
        <v>โสพิศ</v>
      </c>
      <c r="C54" s="9" t="str">
        <f>Sheet1!AB54</f>
        <v>บุญกลิ่น</v>
      </c>
    </row>
    <row r="55">
      <c r="A55" s="9">
        <f t="shared" si="1"/>
        <v>54</v>
      </c>
      <c r="B55" s="9" t="str">
        <f>Sheet1!AA55</f>
        <v>นฤมล</v>
      </c>
      <c r="C55" s="9" t="str">
        <f>Sheet1!AB55</f>
        <v>บุญยิ่ง</v>
      </c>
    </row>
    <row r="56">
      <c r="A56" s="9">
        <f t="shared" si="1"/>
        <v>55</v>
      </c>
      <c r="B56" s="9" t="str">
        <f>Sheet1!AA56</f>
        <v>Siriporn</v>
      </c>
      <c r="C56" s="9" t="str">
        <f>Sheet1!AB56</f>
        <v>kaewiam</v>
      </c>
    </row>
    <row r="57">
      <c r="A57" s="9">
        <f t="shared" si="1"/>
        <v>56</v>
      </c>
      <c r="B57" s="9" t="str">
        <f>Sheet1!AA57</f>
        <v>กานต์พิมล</v>
      </c>
      <c r="C57" s="9" t="str">
        <f>Sheet1!AB57</f>
        <v>ภัทรจิรพานิช</v>
      </c>
    </row>
    <row r="58">
      <c r="A58" s="9">
        <f t="shared" si="1"/>
        <v>57</v>
      </c>
      <c r="B58" s="9" t="str">
        <f>Sheet1!AA58</f>
        <v>สิริวรรณ</v>
      </c>
      <c r="C58" s="9" t="str">
        <f>Sheet1!AB58</f>
        <v>รัตนสิริวาทิน</v>
      </c>
    </row>
    <row r="59">
      <c r="A59" s="9">
        <f t="shared" si="1"/>
        <v>58</v>
      </c>
      <c r="B59" s="9" t="str">
        <f>Sheet1!AA59</f>
        <v>ธัญญรัศม์</v>
      </c>
      <c r="C59" s="9" t="str">
        <f>Sheet1!AB59</f>
        <v>เจริญผล</v>
      </c>
    </row>
    <row r="60">
      <c r="A60" s="9">
        <f t="shared" si="1"/>
        <v>59</v>
      </c>
      <c r="B60" s="9" t="str">
        <f>Sheet1!AA60</f>
        <v>ธัญญรัศม์</v>
      </c>
      <c r="C60" s="9" t="str">
        <f>Sheet1!AB60</f>
        <v>เจริญผล</v>
      </c>
    </row>
    <row r="61">
      <c r="A61" s="9">
        <f t="shared" si="1"/>
        <v>60</v>
      </c>
      <c r="B61" s="9" t="str">
        <f>Sheet1!AA61</f>
        <v>ฑุลิกา</v>
      </c>
      <c r="C61" s="9" t="str">
        <f>Sheet1!AB61</f>
        <v>วรรณะ</v>
      </c>
    </row>
    <row r="62">
      <c r="A62" s="9">
        <f t="shared" si="1"/>
        <v>61</v>
      </c>
      <c r="B62" s="9" t="str">
        <f>Sheet1!AA62</f>
        <v>บุษบา</v>
      </c>
      <c r="C62" s="9" t="str">
        <f>Sheet1!AB62</f>
        <v>เซลมี</v>
      </c>
    </row>
    <row r="63">
      <c r="A63" s="9">
        <f t="shared" si="1"/>
        <v>62</v>
      </c>
      <c r="B63" s="9" t="str">
        <f>Sheet1!AA63</f>
        <v>Renee</v>
      </c>
      <c r="C63" s="9" t="str">
        <f>Sheet1!AB63</f>
        <v>Lo</v>
      </c>
    </row>
    <row r="64">
      <c r="A64" s="9">
        <f t="shared" si="1"/>
        <v>63</v>
      </c>
      <c r="B64" s="9" t="str">
        <f>Sheet1!AA64</f>
        <v>ปัญญาเรศ</v>
      </c>
      <c r="C64" s="9" t="str">
        <f>Sheet1!AB64</f>
        <v>บุญเถื่อน</v>
      </c>
    </row>
    <row r="65">
      <c r="A65" s="9">
        <f t="shared" si="1"/>
        <v>64</v>
      </c>
      <c r="B65" s="9" t="str">
        <f>Sheet1!AA65</f>
        <v>วราภรณ์</v>
      </c>
      <c r="C65" s="9" t="str">
        <f>Sheet1!AB65</f>
        <v>เพ็งกับหนู</v>
      </c>
    </row>
    <row r="66">
      <c r="A66" s="9">
        <f t="shared" si="1"/>
        <v>65</v>
      </c>
      <c r="B66" s="9" t="str">
        <f>Sheet1!AA66</f>
        <v>วราภรณ์</v>
      </c>
      <c r="C66" s="9" t="str">
        <f>Sheet1!AB66</f>
        <v>เพ็งกับหนู</v>
      </c>
    </row>
    <row r="67">
      <c r="A67" s="9">
        <f t="shared" si="1"/>
        <v>66</v>
      </c>
      <c r="B67" s="9" t="str">
        <f>Sheet1!AA67</f>
        <v>อชิรญา</v>
      </c>
      <c r="C67" s="9" t="str">
        <f>Sheet1!AB67</f>
        <v>วารีวนิช</v>
      </c>
    </row>
    <row r="68">
      <c r="A68" s="9">
        <f t="shared" si="1"/>
        <v>67</v>
      </c>
      <c r="B68" s="9" t="str">
        <f>Sheet1!AA68</f>
        <v>Petchrapailin</v>
      </c>
      <c r="C68" s="9" t="str">
        <f>Sheet1!AB68</f>
        <v>burnip</v>
      </c>
    </row>
    <row r="69">
      <c r="A69" s="9">
        <f t="shared" si="1"/>
        <v>68</v>
      </c>
      <c r="B69" s="9" t="str">
        <f>Sheet1!AA69</f>
        <v>สุภาวิดา</v>
      </c>
      <c r="C69" s="9" t="str">
        <f>Sheet1!AB69</f>
        <v>บุญลี้</v>
      </c>
    </row>
    <row r="70">
      <c r="A70" s="9">
        <f t="shared" si="1"/>
        <v>69</v>
      </c>
      <c r="B70" s="9" t="str">
        <f>Sheet1!AA70</f>
        <v>สิรินทร์</v>
      </c>
      <c r="C70" s="9" t="str">
        <f>Sheet1!AB70</f>
        <v>จิรพัฒนกุล</v>
      </c>
    </row>
    <row r="71">
      <c r="A71" s="9">
        <f t="shared" si="1"/>
        <v>70</v>
      </c>
      <c r="B71" s="9" t="str">
        <f>Sheet1!AA71</f>
        <v>ณันท์นภัส</v>
      </c>
      <c r="C71" s="9" t="str">
        <f>Sheet1!AB71</f>
        <v>เพชรพลอยปรีดา</v>
      </c>
    </row>
    <row r="72">
      <c r="A72" s="9">
        <f t="shared" si="1"/>
        <v>71</v>
      </c>
      <c r="B72" s="9" t="str">
        <f>Sheet1!AA72</f>
        <v>จินดาวัลย์</v>
      </c>
      <c r="C72" s="9" t="str">
        <f>Sheet1!AB72</f>
        <v>แก้วฉลวย</v>
      </c>
    </row>
    <row r="73">
      <c r="A73" s="9">
        <f t="shared" si="1"/>
        <v>72</v>
      </c>
      <c r="B73" s="9" t="str">
        <f>Sheet1!AA73</f>
        <v>จินดาวัลย์</v>
      </c>
      <c r="C73" s="9" t="str">
        <f>Sheet1!AB73</f>
        <v>แก้วฉลวย</v>
      </c>
    </row>
    <row r="74">
      <c r="A74" s="9">
        <f t="shared" si="1"/>
        <v>73</v>
      </c>
      <c r="B74" s="9" t="str">
        <f>Sheet1!AA74</f>
        <v>Punnavat</v>
      </c>
      <c r="C74" s="9" t="str">
        <f>Sheet1!AB74</f>
        <v>Seangmukda</v>
      </c>
    </row>
    <row r="75">
      <c r="A75" s="9">
        <f t="shared" si="1"/>
        <v>74</v>
      </c>
      <c r="B75" s="9" t="str">
        <f>Sheet1!AA75</f>
        <v>นันทนีร์</v>
      </c>
      <c r="C75" s="9" t="str">
        <f>Sheet1!AB75</f>
        <v>น้อยประทุม</v>
      </c>
    </row>
    <row r="76">
      <c r="A76" s="9">
        <f t="shared" si="1"/>
        <v>75</v>
      </c>
      <c r="B76" s="9" t="str">
        <f>Sheet1!AA76</f>
        <v>วิมาลา</v>
      </c>
      <c r="C76" s="9" t="str">
        <f>Sheet1!AB76</f>
        <v>รุ่งมี</v>
      </c>
    </row>
    <row r="77">
      <c r="A77" s="9">
        <f t="shared" si="1"/>
        <v>76</v>
      </c>
      <c r="B77" s="9" t="str">
        <f>Sheet1!AA77</f>
        <v>สรรพพร</v>
      </c>
      <c r="C77" s="9" t="str">
        <f>Sheet1!AB77</f>
        <v>บัวทอง</v>
      </c>
    </row>
    <row r="78">
      <c r="A78" s="9">
        <f t="shared" si="1"/>
        <v>77</v>
      </c>
      <c r="B78" s="9" t="str">
        <f>Sheet1!AA78</f>
        <v>FANG</v>
      </c>
      <c r="C78" s="9" t="str">
        <f>Sheet1!AB78</f>
        <v>LANHUA</v>
      </c>
    </row>
    <row r="79">
      <c r="A79" s="9">
        <f t="shared" si="1"/>
        <v>78</v>
      </c>
      <c r="B79" s="9" t="str">
        <f>Sheet1!AA79</f>
        <v>FANG</v>
      </c>
      <c r="C79" s="9" t="str">
        <f>Sheet1!AB79</f>
        <v>LANHUA</v>
      </c>
    </row>
    <row r="80">
      <c r="A80" s="9">
        <f t="shared" si="1"/>
        <v>79</v>
      </c>
      <c r="B80" s="9" t="str">
        <f>Sheet1!AA80</f>
        <v>พิไลพร</v>
      </c>
      <c r="C80" s="9" t="str">
        <f>Sheet1!AB80</f>
        <v>บุบผาวัลย์</v>
      </c>
    </row>
    <row r="81">
      <c r="A81" s="9">
        <f t="shared" si="1"/>
        <v>80</v>
      </c>
      <c r="B81" s="9" t="str">
        <f>Sheet1!AA81</f>
        <v>ณัฐริกา</v>
      </c>
      <c r="C81" s="9" t="str">
        <f>Sheet1!AB81</f>
        <v>ปฐวีไพสิฐ</v>
      </c>
    </row>
    <row r="82">
      <c r="A82" s="9">
        <f t="shared" si="1"/>
        <v>81</v>
      </c>
      <c r="B82" s="9" t="str">
        <f>Sheet1!AA82</f>
        <v>เกศราภรณ์</v>
      </c>
      <c r="C82" s="9" t="str">
        <f>Sheet1!AB82</f>
        <v>ระเด่น</v>
      </c>
    </row>
    <row r="83">
      <c r="A83" s="9">
        <f t="shared" si="1"/>
        <v>82</v>
      </c>
      <c r="B83" s="9" t="str">
        <f>Sheet1!AA83</f>
        <v>นาฏยา</v>
      </c>
      <c r="C83" s="9" t="str">
        <f>Sheet1!AB83</f>
        <v>ถาวรวรกุล</v>
      </c>
    </row>
    <row r="84">
      <c r="A84" s="9">
        <f t="shared" si="1"/>
        <v>83</v>
      </c>
      <c r="B84" s="9" t="str">
        <f>Sheet1!AA84</f>
        <v>สุกัญญา</v>
      </c>
      <c r="C84" s="9" t="str">
        <f>Sheet1!AB84</f>
        <v>มุ่งเครือกลาง</v>
      </c>
    </row>
    <row r="85">
      <c r="A85" s="9">
        <f t="shared" si="1"/>
        <v>84</v>
      </c>
      <c r="B85" s="9" t="str">
        <f>Sheet1!AA85</f>
        <v>เกวลี</v>
      </c>
      <c r="C85" s="9" t="str">
        <f>Sheet1!AB85</f>
        <v>แขวงโสภา</v>
      </c>
    </row>
    <row r="86">
      <c r="A86" s="9">
        <f t="shared" si="1"/>
        <v>85</v>
      </c>
      <c r="B86" s="9" t="str">
        <f>Sheet1!AA86</f>
        <v>นฤมล</v>
      </c>
      <c r="C86" s="9" t="str">
        <f>Sheet1!AB86</f>
        <v>นามสอน</v>
      </c>
    </row>
    <row r="87">
      <c r="A87" s="9">
        <f t="shared" si="1"/>
        <v>86</v>
      </c>
      <c r="B87" s="9" t="str">
        <f>Sheet1!AA87</f>
        <v>วรุณธร</v>
      </c>
      <c r="C87" s="9" t="str">
        <f>Sheet1!AB87</f>
        <v>เชื้อบุญมี</v>
      </c>
    </row>
    <row r="88">
      <c r="A88" s="9">
        <f t="shared" si="1"/>
        <v>87</v>
      </c>
      <c r="B88" s="9" t="str">
        <f>Sheet1!AA88</f>
        <v>จิราภรณ์</v>
      </c>
      <c r="C88" s="9" t="str">
        <f>Sheet1!AB88</f>
        <v>นรศรี</v>
      </c>
    </row>
    <row r="89">
      <c r="A89" s="9">
        <f t="shared" si="1"/>
        <v>88</v>
      </c>
      <c r="B89" s="9" t="str">
        <f>Sheet1!AA89</f>
        <v>เกวลี</v>
      </c>
      <c r="C89" s="9" t="str">
        <f>Sheet1!AB89</f>
        <v>แขวงโสภา</v>
      </c>
    </row>
    <row r="90">
      <c r="A90" s="9">
        <f t="shared" si="1"/>
        <v>89</v>
      </c>
      <c r="B90" s="9" t="str">
        <f>Sheet1!AA90</f>
        <v>จิราภรณ์</v>
      </c>
      <c r="C90" s="9" t="str">
        <f>Sheet1!AB90</f>
        <v>นรศรี</v>
      </c>
    </row>
    <row r="91">
      <c r="A91" s="9">
        <f t="shared" si="1"/>
        <v>90</v>
      </c>
      <c r="B91" s="9" t="str">
        <f>Sheet1!AA91</f>
        <v>อุไรรัตน์</v>
      </c>
      <c r="C91" s="9" t="str">
        <f>Sheet1!AB91</f>
        <v>ดาราขจร</v>
      </c>
    </row>
    <row r="92">
      <c r="A92" s="9">
        <f t="shared" si="1"/>
        <v>91</v>
      </c>
      <c r="B92" s="9" t="str">
        <f>Sheet1!AA92</f>
        <v>จีรนันท์</v>
      </c>
      <c r="C92" s="9" t="str">
        <f>Sheet1!AB92</f>
        <v>ใจบุญมา</v>
      </c>
    </row>
    <row r="93">
      <c r="A93" s="9">
        <f t="shared" si="1"/>
        <v>92</v>
      </c>
      <c r="B93" s="9" t="str">
        <f>Sheet1!AA93</f>
        <v>เกวลี</v>
      </c>
      <c r="C93" s="9" t="str">
        <f>Sheet1!AB93</f>
        <v>แขวงโสภา</v>
      </c>
    </row>
    <row r="94">
      <c r="A94" s="9">
        <f t="shared" si="1"/>
        <v>93</v>
      </c>
      <c r="B94" s="9" t="str">
        <f>Sheet1!AA94</f>
        <v>กรษญา</v>
      </c>
      <c r="C94" s="9" t="str">
        <f>Sheet1!AB94</f>
        <v>เมธีโชติเดช</v>
      </c>
    </row>
    <row r="95">
      <c r="A95" s="9">
        <f t="shared" si="1"/>
        <v>94</v>
      </c>
      <c r="B95" s="9" t="str">
        <f>Sheet1!AA95</f>
        <v>จิราภรณ์</v>
      </c>
      <c r="C95" s="9" t="str">
        <f>Sheet1!AB95</f>
        <v>วงศ์สุวรรณ</v>
      </c>
    </row>
    <row r="96">
      <c r="A96" s="9">
        <f t="shared" si="1"/>
        <v>95</v>
      </c>
      <c r="B96" s="9" t="str">
        <f>Sheet1!AA96</f>
        <v>สุวรีย์</v>
      </c>
      <c r="C96" s="9" t="str">
        <f>Sheet1!AB96</f>
        <v>วีรพัฒน์ชวิน</v>
      </c>
    </row>
    <row r="97">
      <c r="A97" s="9">
        <f t="shared" si="1"/>
        <v>96</v>
      </c>
      <c r="B97" s="9" t="str">
        <f>Sheet1!AA97</f>
        <v>วาริท</v>
      </c>
      <c r="C97" s="9" t="str">
        <f>Sheet1!AB97</f>
        <v>วสยางกูร</v>
      </c>
    </row>
    <row r="98">
      <c r="A98" s="9">
        <f t="shared" si="1"/>
        <v>97</v>
      </c>
      <c r="B98" s="9" t="str">
        <f>Sheet1!AA98</f>
        <v>ปิยะรัตน์</v>
      </c>
      <c r="C98" s="9" t="str">
        <f>Sheet1!AB98</f>
        <v>ทับบุญ</v>
      </c>
    </row>
    <row r="99">
      <c r="A99" s="9">
        <f t="shared" si="1"/>
        <v>98</v>
      </c>
      <c r="B99" s="9" t="str">
        <f>Sheet1!AA99</f>
        <v>มารดี</v>
      </c>
      <c r="C99" s="9" t="str">
        <f>Sheet1!AB99</f>
        <v>สันทัดเวช</v>
      </c>
    </row>
    <row r="100">
      <c r="A100" s="9">
        <f t="shared" si="1"/>
        <v>99</v>
      </c>
      <c r="B100" s="9" t="str">
        <f>Sheet1!AA100</f>
        <v>สมัชญา</v>
      </c>
      <c r="C100" s="9" t="str">
        <f>Sheet1!AB100</f>
        <v/>
      </c>
    </row>
    <row r="101">
      <c r="A101" s="9">
        <f t="shared" si="1"/>
        <v>100</v>
      </c>
      <c r="B101" s="9" t="str">
        <f>Sheet1!AA101</f>
        <v>ชลธิชา</v>
      </c>
      <c r="C101" s="9" t="str">
        <f>Sheet1!AB101</f>
        <v>อนันตภูมิ</v>
      </c>
    </row>
    <row r="102">
      <c r="A102" s="9">
        <f t="shared" si="1"/>
        <v>101</v>
      </c>
      <c r="B102" s="9" t="str">
        <f>Sheet1!AA102</f>
        <v>วริสรา</v>
      </c>
      <c r="C102" s="9" t="str">
        <f>Sheet1!AB102</f>
        <v>กิตติวรพงษ์กิจ</v>
      </c>
    </row>
    <row r="103">
      <c r="A103" s="9">
        <f t="shared" si="1"/>
        <v>102</v>
      </c>
      <c r="B103" s="9" t="str">
        <f>Sheet1!AA103</f>
        <v>กมลนัทธ์</v>
      </c>
      <c r="C103" s="9" t="str">
        <f>Sheet1!AB103</f>
        <v>รถวรินทร์</v>
      </c>
    </row>
    <row r="104">
      <c r="A104" s="9">
        <f t="shared" si="1"/>
        <v>103</v>
      </c>
      <c r="B104" s="9" t="str">
        <f>Sheet1!AA104</f>
        <v>คำกอง</v>
      </c>
      <c r="C104" s="9" t="str">
        <f>Sheet1!AB104</f>
        <v>หิตะรัตน์</v>
      </c>
    </row>
    <row r="105">
      <c r="A105" s="9">
        <f t="shared" si="1"/>
        <v>104</v>
      </c>
      <c r="B105" s="9" t="str">
        <f>Sheet1!AA105</f>
        <v>ผกามาศ</v>
      </c>
      <c r="C105" s="9" t="str">
        <f>Sheet1!AB105</f>
        <v>ประหยัดกลาง</v>
      </c>
    </row>
    <row r="106">
      <c r="A106" s="9">
        <f t="shared" si="1"/>
        <v>105</v>
      </c>
      <c r="B106" s="9" t="str">
        <f>Sheet1!AA106</f>
        <v>วลัยลักษณ์</v>
      </c>
      <c r="C106" s="9" t="str">
        <f>Sheet1!AB106</f>
        <v>ศรีสกุลนนท์</v>
      </c>
    </row>
    <row r="107">
      <c r="A107" s="9">
        <f t="shared" si="1"/>
        <v>106</v>
      </c>
      <c r="B107" s="9" t="str">
        <f>Sheet1!AA107</f>
        <v>กุลสตรี</v>
      </c>
      <c r="C107" s="9" t="str">
        <f>Sheet1!AB107</f>
        <v>อ่อนเอกสุข</v>
      </c>
    </row>
    <row r="108">
      <c r="A108" s="9">
        <f t="shared" si="1"/>
        <v>107</v>
      </c>
      <c r="B108" s="9" t="str">
        <f>Sheet1!AA108</f>
        <v>วรรษมล</v>
      </c>
      <c r="C108" s="9" t="str">
        <f>Sheet1!AB108</f>
        <v>ฟักแสง</v>
      </c>
    </row>
    <row r="109">
      <c r="A109" s="9" t="str">
        <f t="shared" si="1"/>
        <v/>
      </c>
      <c r="B109" s="9" t="str">
        <f>Sheet1!AA109</f>
        <v/>
      </c>
      <c r="C109" s="9" t="str">
        <f>Sheet1!AB109</f>
        <v/>
      </c>
    </row>
    <row r="110">
      <c r="A110" s="9" t="str">
        <f t="shared" si="1"/>
        <v/>
      </c>
      <c r="B110" s="9" t="str">
        <f>Sheet1!AA110</f>
        <v/>
      </c>
      <c r="C110" s="9" t="str">
        <f>Sheet1!AB110</f>
        <v/>
      </c>
    </row>
    <row r="111">
      <c r="A111" s="9" t="str">
        <f t="shared" si="1"/>
        <v/>
      </c>
      <c r="B111" s="9" t="str">
        <f>Sheet1!AA111</f>
        <v/>
      </c>
      <c r="C111" s="9" t="str">
        <f>Sheet1!AB111</f>
        <v/>
      </c>
    </row>
    <row r="112">
      <c r="A112" s="9" t="str">
        <f t="shared" si="1"/>
        <v/>
      </c>
      <c r="B112" s="9" t="str">
        <f>Sheet1!AA112</f>
        <v/>
      </c>
      <c r="C112" s="9" t="str">
        <f>Sheet1!AB112</f>
        <v/>
      </c>
    </row>
    <row r="113">
      <c r="A113" s="9" t="str">
        <f t="shared" si="1"/>
        <v/>
      </c>
      <c r="B113" s="9" t="str">
        <f>Sheet1!AA113</f>
        <v/>
      </c>
      <c r="C113" s="9" t="str">
        <f>Sheet1!AB113</f>
        <v/>
      </c>
    </row>
    <row r="114">
      <c r="A114" s="9" t="str">
        <f t="shared" si="1"/>
        <v/>
      </c>
      <c r="B114" s="9" t="str">
        <f>Sheet1!AA114</f>
        <v/>
      </c>
      <c r="C114" s="9" t="str">
        <f>Sheet1!AB114</f>
        <v/>
      </c>
    </row>
    <row r="115">
      <c r="A115" s="9" t="str">
        <f t="shared" si="1"/>
        <v/>
      </c>
      <c r="B115" s="9" t="str">
        <f>Sheet1!AA115</f>
        <v/>
      </c>
      <c r="C115" s="9" t="str">
        <f>Sheet1!AB115</f>
        <v/>
      </c>
    </row>
    <row r="116">
      <c r="A116" s="9" t="str">
        <f t="shared" si="1"/>
        <v/>
      </c>
      <c r="B116" s="9" t="str">
        <f>Sheet1!AA116</f>
        <v/>
      </c>
      <c r="C116" s="9" t="str">
        <f>Sheet1!AB116</f>
        <v/>
      </c>
    </row>
    <row r="117">
      <c r="A117" s="9" t="str">
        <f t="shared" si="1"/>
        <v/>
      </c>
      <c r="B117" s="9" t="str">
        <f>Sheet1!AA117</f>
        <v/>
      </c>
      <c r="C117" s="9" t="str">
        <f>Sheet1!AB117</f>
        <v/>
      </c>
    </row>
    <row r="118">
      <c r="A118" s="9" t="str">
        <f t="shared" si="1"/>
        <v/>
      </c>
      <c r="B118" s="9" t="str">
        <f>Sheet1!AA118</f>
        <v/>
      </c>
      <c r="C118" s="9" t="str">
        <f>Sheet1!AB118</f>
        <v/>
      </c>
    </row>
    <row r="119">
      <c r="A119" s="9" t="str">
        <f t="shared" si="1"/>
        <v/>
      </c>
      <c r="B119" s="9" t="str">
        <f>Sheet1!AA119</f>
        <v/>
      </c>
      <c r="C119" s="9" t="str">
        <f>Sheet1!AB119</f>
        <v/>
      </c>
    </row>
    <row r="120">
      <c r="A120" s="9" t="str">
        <f t="shared" si="1"/>
        <v/>
      </c>
      <c r="B120" s="9" t="str">
        <f>Sheet1!AA120</f>
        <v/>
      </c>
      <c r="C120" s="9" t="str">
        <f>Sheet1!AB120</f>
        <v/>
      </c>
    </row>
    <row r="121">
      <c r="A121" s="9" t="str">
        <f t="shared" si="1"/>
        <v/>
      </c>
      <c r="B121" s="9" t="str">
        <f>Sheet1!AA121</f>
        <v/>
      </c>
      <c r="C121" s="9" t="str">
        <f>Sheet1!AB121</f>
        <v/>
      </c>
    </row>
    <row r="122">
      <c r="A122" s="9" t="str">
        <f t="shared" si="1"/>
        <v/>
      </c>
      <c r="B122" s="9" t="str">
        <f>Sheet1!AA122</f>
        <v/>
      </c>
      <c r="C122" s="9" t="str">
        <f>Sheet1!AB122</f>
        <v/>
      </c>
    </row>
    <row r="123">
      <c r="A123" s="9" t="str">
        <f t="shared" si="1"/>
        <v/>
      </c>
      <c r="B123" s="9" t="str">
        <f>Sheet1!AA123</f>
        <v/>
      </c>
      <c r="C123" s="9" t="str">
        <f>Sheet1!AB123</f>
        <v/>
      </c>
    </row>
    <row r="124">
      <c r="A124" s="9" t="str">
        <f t="shared" si="1"/>
        <v/>
      </c>
      <c r="B124" s="9" t="str">
        <f>Sheet1!AA124</f>
        <v/>
      </c>
      <c r="C124" s="9" t="str">
        <f>Sheet1!AB124</f>
        <v/>
      </c>
    </row>
    <row r="125">
      <c r="A125" s="9" t="str">
        <f t="shared" si="1"/>
        <v/>
      </c>
      <c r="B125" s="9" t="str">
        <f>Sheet1!AA125</f>
        <v/>
      </c>
      <c r="C125" s="9" t="str">
        <f>Sheet1!AB125</f>
        <v/>
      </c>
    </row>
    <row r="126">
      <c r="A126" s="9" t="str">
        <f t="shared" si="1"/>
        <v/>
      </c>
      <c r="B126" s="9" t="str">
        <f>Sheet1!AA126</f>
        <v/>
      </c>
      <c r="C126" s="9" t="str">
        <f>Sheet1!AB126</f>
        <v/>
      </c>
    </row>
    <row r="127">
      <c r="A127" s="9" t="str">
        <f t="shared" si="1"/>
        <v/>
      </c>
      <c r="B127" s="9" t="str">
        <f>Sheet1!AA127</f>
        <v/>
      </c>
      <c r="C127" s="9" t="str">
        <f>Sheet1!AB127</f>
        <v/>
      </c>
    </row>
    <row r="128">
      <c r="A128" s="9" t="str">
        <f t="shared" si="1"/>
        <v/>
      </c>
      <c r="B128" s="9" t="str">
        <f>Sheet1!AA128</f>
        <v/>
      </c>
      <c r="C128" s="9" t="str">
        <f>Sheet1!AB128</f>
        <v/>
      </c>
    </row>
    <row r="129">
      <c r="A129" s="9" t="str">
        <f t="shared" si="1"/>
        <v/>
      </c>
      <c r="B129" s="9" t="str">
        <f>Sheet1!AA129</f>
        <v/>
      </c>
      <c r="C129" s="9" t="str">
        <f>Sheet1!AB129</f>
        <v/>
      </c>
    </row>
    <row r="130">
      <c r="A130" s="9" t="str">
        <f t="shared" si="1"/>
        <v/>
      </c>
      <c r="B130" s="9" t="str">
        <f>Sheet1!AA130</f>
        <v/>
      </c>
      <c r="C130" s="9" t="str">
        <f>Sheet1!AB130</f>
        <v/>
      </c>
    </row>
    <row r="131">
      <c r="A131" s="9" t="str">
        <f t="shared" si="1"/>
        <v/>
      </c>
      <c r="B131" s="9" t="str">
        <f>Sheet1!AA131</f>
        <v/>
      </c>
      <c r="C131" s="9" t="str">
        <f>Sheet1!AB131</f>
        <v/>
      </c>
    </row>
    <row r="132">
      <c r="A132" s="9" t="str">
        <f t="shared" si="1"/>
        <v/>
      </c>
      <c r="B132" s="9" t="str">
        <f>Sheet1!AA132</f>
        <v/>
      </c>
      <c r="C132" s="9" t="str">
        <f>Sheet1!AB132</f>
        <v/>
      </c>
    </row>
    <row r="133">
      <c r="A133" s="9" t="str">
        <f t="shared" si="1"/>
        <v/>
      </c>
      <c r="B133" s="9" t="str">
        <f>Sheet1!AA133</f>
        <v/>
      </c>
      <c r="C133" s="9" t="str">
        <f>Sheet1!AB133</f>
        <v/>
      </c>
    </row>
    <row r="134">
      <c r="A134" s="9" t="str">
        <f t="shared" si="1"/>
        <v/>
      </c>
      <c r="B134" s="9" t="str">
        <f>Sheet1!AA134</f>
        <v/>
      </c>
      <c r="C134" s="9" t="str">
        <f>Sheet1!AB134</f>
        <v/>
      </c>
    </row>
    <row r="135">
      <c r="A135" s="9" t="str">
        <f t="shared" si="1"/>
        <v/>
      </c>
      <c r="B135" s="9" t="str">
        <f>Sheet1!AA135</f>
        <v/>
      </c>
      <c r="C135" s="9" t="str">
        <f>Sheet1!AB135</f>
        <v/>
      </c>
    </row>
    <row r="136">
      <c r="A136" s="9" t="str">
        <f t="shared" si="1"/>
        <v/>
      </c>
      <c r="B136" s="9" t="str">
        <f>Sheet1!AA136</f>
        <v/>
      </c>
      <c r="C136" s="9" t="str">
        <f>Sheet1!AB136</f>
        <v/>
      </c>
    </row>
    <row r="137">
      <c r="A137" s="9" t="str">
        <f t="shared" si="1"/>
        <v/>
      </c>
      <c r="B137" s="9" t="str">
        <f>Sheet1!AA137</f>
        <v/>
      </c>
      <c r="C137" s="9" t="str">
        <f>Sheet1!AB137</f>
        <v/>
      </c>
    </row>
    <row r="138">
      <c r="A138" s="9" t="str">
        <f t="shared" si="1"/>
        <v/>
      </c>
      <c r="B138" s="9" t="str">
        <f>Sheet1!AA138</f>
        <v/>
      </c>
      <c r="C138" s="9" t="str">
        <f>Sheet1!AB138</f>
        <v/>
      </c>
    </row>
    <row r="139">
      <c r="A139" s="9" t="str">
        <f t="shared" si="1"/>
        <v/>
      </c>
      <c r="B139" s="9" t="str">
        <f>Sheet1!AA139</f>
        <v/>
      </c>
      <c r="C139" s="9" t="str">
        <f>Sheet1!AB139</f>
        <v/>
      </c>
    </row>
    <row r="140">
      <c r="A140" s="9" t="str">
        <f t="shared" si="1"/>
        <v/>
      </c>
      <c r="B140" s="9" t="str">
        <f>Sheet1!AA140</f>
        <v/>
      </c>
      <c r="C140" s="9" t="str">
        <f>Sheet1!AB140</f>
        <v/>
      </c>
    </row>
    <row r="141">
      <c r="A141" s="9" t="str">
        <f t="shared" si="1"/>
        <v/>
      </c>
      <c r="B141" s="9" t="str">
        <f>Sheet1!AA141</f>
        <v/>
      </c>
      <c r="C141" s="9" t="str">
        <f>Sheet1!AB141</f>
        <v/>
      </c>
    </row>
    <row r="142">
      <c r="A142" s="9" t="str">
        <f t="shared" si="1"/>
        <v/>
      </c>
      <c r="B142" s="9" t="str">
        <f>Sheet1!AA142</f>
        <v/>
      </c>
      <c r="C142" s="9" t="str">
        <f>Sheet1!AB142</f>
        <v/>
      </c>
    </row>
    <row r="143">
      <c r="A143" s="9" t="str">
        <f t="shared" si="1"/>
        <v/>
      </c>
      <c r="B143" s="9" t="str">
        <f>Sheet1!AA143</f>
        <v/>
      </c>
      <c r="C143" s="9" t="str">
        <f>Sheet1!AB143</f>
        <v/>
      </c>
    </row>
    <row r="144">
      <c r="A144" s="9" t="str">
        <f t="shared" si="1"/>
        <v/>
      </c>
      <c r="B144" s="9" t="str">
        <f>Sheet1!AA144</f>
        <v/>
      </c>
      <c r="C144" s="9" t="str">
        <f>Sheet1!AB144</f>
        <v/>
      </c>
    </row>
    <row r="145">
      <c r="A145" s="9" t="str">
        <f t="shared" si="1"/>
        <v/>
      </c>
      <c r="B145" s="9" t="str">
        <f>Sheet1!AA145</f>
        <v/>
      </c>
      <c r="C145" s="9" t="str">
        <f>Sheet1!AB145</f>
        <v/>
      </c>
    </row>
    <row r="146">
      <c r="A146" s="9" t="str">
        <f t="shared" si="1"/>
        <v/>
      </c>
      <c r="B146" s="9" t="str">
        <f>Sheet1!AA146</f>
        <v/>
      </c>
      <c r="C146" s="9" t="str">
        <f>Sheet1!AB146</f>
        <v/>
      </c>
    </row>
    <row r="147">
      <c r="A147" s="9" t="str">
        <f t="shared" si="1"/>
        <v/>
      </c>
      <c r="B147" s="9" t="str">
        <f>Sheet1!AA147</f>
        <v/>
      </c>
      <c r="C147" s="9" t="str">
        <f>Sheet1!AB147</f>
        <v/>
      </c>
    </row>
    <row r="148">
      <c r="A148" s="9" t="str">
        <f t="shared" si="1"/>
        <v/>
      </c>
      <c r="B148" s="9" t="str">
        <f>Sheet1!AA148</f>
        <v/>
      </c>
      <c r="C148" s="9" t="str">
        <f>Sheet1!AB148</f>
        <v/>
      </c>
    </row>
    <row r="149">
      <c r="A149" s="9" t="str">
        <f t="shared" si="1"/>
        <v/>
      </c>
      <c r="B149" s="9" t="str">
        <f>Sheet1!AA149</f>
        <v/>
      </c>
      <c r="C149" s="9" t="str">
        <f>Sheet1!AB149</f>
        <v/>
      </c>
    </row>
    <row r="150">
      <c r="A150" s="9" t="str">
        <f t="shared" si="1"/>
        <v/>
      </c>
      <c r="B150" s="9" t="str">
        <f>Sheet1!AA150</f>
        <v/>
      </c>
      <c r="C150" s="9" t="str">
        <f>Sheet1!AB150</f>
        <v/>
      </c>
    </row>
    <row r="151">
      <c r="A151" s="9" t="str">
        <f t="shared" si="1"/>
        <v/>
      </c>
      <c r="B151" s="9" t="str">
        <f>Sheet1!AA151</f>
        <v/>
      </c>
      <c r="C151" s="9" t="str">
        <f>Sheet1!AB151</f>
        <v/>
      </c>
    </row>
    <row r="152">
      <c r="A152" s="9" t="str">
        <f t="shared" si="1"/>
        <v/>
      </c>
      <c r="B152" s="9" t="str">
        <f>Sheet1!AA152</f>
        <v/>
      </c>
      <c r="C152" s="9" t="str">
        <f>Sheet1!AB152</f>
        <v/>
      </c>
    </row>
    <row r="153">
      <c r="A153" s="9" t="str">
        <f t="shared" si="1"/>
        <v/>
      </c>
      <c r="B153" s="9" t="str">
        <f>Sheet1!AA153</f>
        <v/>
      </c>
      <c r="C153" s="9" t="str">
        <f>Sheet1!AB153</f>
        <v/>
      </c>
    </row>
    <row r="154">
      <c r="A154" s="9" t="str">
        <f t="shared" si="1"/>
        <v/>
      </c>
      <c r="B154" s="9" t="str">
        <f>Sheet1!AA154</f>
        <v/>
      </c>
      <c r="C154" s="9" t="str">
        <f>Sheet1!AB154</f>
        <v/>
      </c>
    </row>
    <row r="155">
      <c r="A155" s="9" t="str">
        <f t="shared" si="1"/>
        <v/>
      </c>
      <c r="B155" s="9" t="str">
        <f>Sheet1!AA155</f>
        <v/>
      </c>
      <c r="C155" s="9" t="str">
        <f>Sheet1!AB155</f>
        <v/>
      </c>
    </row>
    <row r="156">
      <c r="A156" s="9" t="str">
        <f t="shared" si="1"/>
        <v/>
      </c>
      <c r="B156" s="9" t="str">
        <f>Sheet1!AA156</f>
        <v/>
      </c>
      <c r="C156" s="9" t="str">
        <f>Sheet1!AB156</f>
        <v/>
      </c>
    </row>
    <row r="157">
      <c r="A157" s="9" t="str">
        <f t="shared" si="1"/>
        <v/>
      </c>
      <c r="B157" s="9" t="str">
        <f>Sheet1!AA157</f>
        <v/>
      </c>
      <c r="C157" s="9" t="str">
        <f>Sheet1!AB157</f>
        <v/>
      </c>
    </row>
    <row r="158">
      <c r="A158" s="9" t="str">
        <f t="shared" si="1"/>
        <v/>
      </c>
      <c r="B158" s="9" t="str">
        <f>Sheet1!AA158</f>
        <v/>
      </c>
      <c r="C158" s="9" t="str">
        <f>Sheet1!AB158</f>
        <v/>
      </c>
    </row>
    <row r="159">
      <c r="A159" s="9" t="str">
        <f t="shared" si="1"/>
        <v/>
      </c>
      <c r="B159" s="9" t="str">
        <f>Sheet1!AA159</f>
        <v/>
      </c>
      <c r="C159" s="9" t="str">
        <f>Sheet1!AB159</f>
        <v/>
      </c>
    </row>
    <row r="160">
      <c r="A160" s="9" t="str">
        <f t="shared" si="1"/>
        <v/>
      </c>
      <c r="B160" s="9" t="str">
        <f>Sheet1!AA160</f>
        <v/>
      </c>
      <c r="C160" s="9" t="str">
        <f>Sheet1!AB160</f>
        <v/>
      </c>
    </row>
    <row r="161">
      <c r="A161" s="9" t="str">
        <f t="shared" si="1"/>
        <v/>
      </c>
      <c r="B161" s="9" t="str">
        <f>Sheet1!AA161</f>
        <v/>
      </c>
      <c r="C161" s="9" t="str">
        <f>Sheet1!AB161</f>
        <v/>
      </c>
    </row>
    <row r="162">
      <c r="A162" s="9" t="str">
        <f t="shared" si="1"/>
        <v/>
      </c>
      <c r="B162" s="9" t="str">
        <f>Sheet1!AA162</f>
        <v/>
      </c>
      <c r="C162" s="9" t="str">
        <f>Sheet1!AB162</f>
        <v/>
      </c>
    </row>
    <row r="163">
      <c r="A163" s="9" t="str">
        <f t="shared" si="1"/>
        <v/>
      </c>
      <c r="B163" s="9" t="str">
        <f>Sheet1!AA163</f>
        <v/>
      </c>
      <c r="C163" s="9" t="str">
        <f>Sheet1!AB163</f>
        <v/>
      </c>
    </row>
    <row r="164">
      <c r="A164" s="9" t="str">
        <f t="shared" si="1"/>
        <v/>
      </c>
      <c r="B164" s="9" t="str">
        <f>Sheet1!AA164</f>
        <v/>
      </c>
      <c r="C164" s="9" t="str">
        <f>Sheet1!AB164</f>
        <v/>
      </c>
    </row>
    <row r="165">
      <c r="A165" s="9" t="str">
        <f t="shared" si="1"/>
        <v/>
      </c>
      <c r="B165" s="9" t="str">
        <f>Sheet1!AA165</f>
        <v/>
      </c>
      <c r="C165" s="9" t="str">
        <f>Sheet1!AB165</f>
        <v/>
      </c>
    </row>
    <row r="166">
      <c r="A166" s="9" t="str">
        <f t="shared" si="1"/>
        <v/>
      </c>
      <c r="B166" s="9" t="str">
        <f>Sheet1!AA166</f>
        <v/>
      </c>
      <c r="C166" s="9" t="str">
        <f>Sheet1!AB166</f>
        <v/>
      </c>
    </row>
    <row r="167">
      <c r="A167" s="9" t="str">
        <f t="shared" si="1"/>
        <v/>
      </c>
      <c r="B167" s="9" t="str">
        <f>Sheet1!AA167</f>
        <v/>
      </c>
      <c r="C167" s="9" t="str">
        <f>Sheet1!AB167</f>
        <v/>
      </c>
    </row>
    <row r="168">
      <c r="A168" s="9" t="str">
        <f t="shared" si="1"/>
        <v/>
      </c>
      <c r="B168" s="9" t="str">
        <f>Sheet1!AA168</f>
        <v/>
      </c>
      <c r="C168" s="9" t="str">
        <f>Sheet1!AB168</f>
        <v/>
      </c>
    </row>
    <row r="169">
      <c r="A169" s="9" t="str">
        <f t="shared" si="1"/>
        <v/>
      </c>
      <c r="B169" s="9" t="str">
        <f>Sheet1!AA169</f>
        <v/>
      </c>
      <c r="C169" s="9" t="str">
        <f>Sheet1!AB169</f>
        <v/>
      </c>
    </row>
    <row r="170">
      <c r="A170" s="9" t="str">
        <f t="shared" si="1"/>
        <v/>
      </c>
      <c r="B170" s="9" t="str">
        <f>Sheet1!AA170</f>
        <v/>
      </c>
      <c r="C170" s="9" t="str">
        <f>Sheet1!AB170</f>
        <v/>
      </c>
    </row>
    <row r="171">
      <c r="A171" s="9" t="str">
        <f t="shared" si="1"/>
        <v/>
      </c>
      <c r="B171" s="9" t="str">
        <f>Sheet1!AA171</f>
        <v/>
      </c>
      <c r="C171" s="9" t="str">
        <f>Sheet1!AB171</f>
        <v/>
      </c>
    </row>
    <row r="172">
      <c r="A172" s="9" t="str">
        <f t="shared" si="1"/>
        <v/>
      </c>
      <c r="B172" s="9" t="str">
        <f>Sheet1!AA172</f>
        <v/>
      </c>
      <c r="C172" s="9" t="str">
        <f>Sheet1!AB172</f>
        <v/>
      </c>
    </row>
    <row r="173">
      <c r="A173" s="9" t="str">
        <f t="shared" si="1"/>
        <v/>
      </c>
      <c r="B173" s="9" t="str">
        <f>Sheet1!AA173</f>
        <v/>
      </c>
      <c r="C173" s="9" t="str">
        <f>Sheet1!AB173</f>
        <v/>
      </c>
    </row>
    <row r="174">
      <c r="A174" s="9" t="str">
        <f t="shared" si="1"/>
        <v/>
      </c>
      <c r="B174" s="9" t="str">
        <f>Sheet1!AA174</f>
        <v/>
      </c>
      <c r="C174" s="9" t="str">
        <f>Sheet1!AB174</f>
        <v/>
      </c>
    </row>
    <row r="175">
      <c r="A175" s="9" t="str">
        <f t="shared" si="1"/>
        <v/>
      </c>
      <c r="B175" s="9" t="str">
        <f>Sheet1!AA175</f>
        <v/>
      </c>
      <c r="C175" s="9" t="str">
        <f>Sheet1!AB175</f>
        <v/>
      </c>
    </row>
    <row r="176">
      <c r="A176" s="9" t="str">
        <f t="shared" si="1"/>
        <v/>
      </c>
      <c r="B176" s="9" t="str">
        <f>Sheet1!AA176</f>
        <v/>
      </c>
      <c r="C176" s="9" t="str">
        <f>Sheet1!AB176</f>
        <v/>
      </c>
    </row>
    <row r="177">
      <c r="A177" s="9" t="str">
        <f t="shared" si="1"/>
        <v/>
      </c>
      <c r="B177" s="9" t="str">
        <f>Sheet1!AA177</f>
        <v/>
      </c>
      <c r="C177" s="9" t="str">
        <f>Sheet1!AB177</f>
        <v/>
      </c>
    </row>
    <row r="178">
      <c r="A178" s="9" t="str">
        <f t="shared" si="1"/>
        <v/>
      </c>
      <c r="B178" s="9" t="str">
        <f>Sheet1!AA178</f>
        <v/>
      </c>
      <c r="C178" s="9" t="str">
        <f>Sheet1!AB178</f>
        <v/>
      </c>
    </row>
    <row r="179">
      <c r="A179" s="9" t="str">
        <f t="shared" si="1"/>
        <v/>
      </c>
      <c r="B179" s="9" t="str">
        <f>Sheet1!AA179</f>
        <v/>
      </c>
      <c r="C179" s="9" t="str">
        <f>Sheet1!AB179</f>
        <v/>
      </c>
    </row>
    <row r="180">
      <c r="A180" s="9" t="str">
        <f t="shared" si="1"/>
        <v/>
      </c>
      <c r="B180" s="9" t="str">
        <f>Sheet1!AA180</f>
        <v/>
      </c>
      <c r="C180" s="9" t="str">
        <f>Sheet1!AB180</f>
        <v/>
      </c>
    </row>
    <row r="181">
      <c r="A181" s="9" t="str">
        <f t="shared" si="1"/>
        <v/>
      </c>
      <c r="B181" s="9" t="str">
        <f>Sheet1!AA181</f>
        <v/>
      </c>
      <c r="C181" s="9" t="str">
        <f>Sheet1!AB181</f>
        <v/>
      </c>
    </row>
    <row r="182">
      <c r="A182" s="9" t="str">
        <f t="shared" si="1"/>
        <v/>
      </c>
      <c r="B182" s="9" t="str">
        <f>Sheet1!AA182</f>
        <v/>
      </c>
      <c r="C182" s="9" t="str">
        <f>Sheet1!AB182</f>
        <v/>
      </c>
    </row>
    <row r="183">
      <c r="A183" s="9" t="str">
        <f t="shared" si="1"/>
        <v/>
      </c>
      <c r="B183" s="9" t="str">
        <f>Sheet1!AA183</f>
        <v/>
      </c>
      <c r="C183" s="9" t="str">
        <f>Sheet1!AB183</f>
        <v/>
      </c>
    </row>
    <row r="184">
      <c r="A184" s="9" t="str">
        <f t="shared" si="1"/>
        <v/>
      </c>
      <c r="B184" s="9" t="str">
        <f>Sheet1!AA184</f>
        <v/>
      </c>
      <c r="C184" s="9" t="str">
        <f>Sheet1!AB184</f>
        <v/>
      </c>
    </row>
    <row r="185">
      <c r="A185" s="9" t="str">
        <f t="shared" si="1"/>
        <v/>
      </c>
      <c r="B185" s="9" t="str">
        <f>Sheet1!AA185</f>
        <v/>
      </c>
      <c r="C185" s="9" t="str">
        <f>Sheet1!AB185</f>
        <v/>
      </c>
    </row>
    <row r="186">
      <c r="A186" s="9" t="str">
        <f t="shared" si="1"/>
        <v/>
      </c>
      <c r="B186" s="9" t="str">
        <f>Sheet1!AA186</f>
        <v/>
      </c>
      <c r="C186" s="9" t="str">
        <f>Sheet1!AB186</f>
        <v/>
      </c>
    </row>
    <row r="187">
      <c r="A187" s="9" t="str">
        <f t="shared" si="1"/>
        <v/>
      </c>
      <c r="B187" s="9" t="str">
        <f>Sheet1!AA187</f>
        <v/>
      </c>
      <c r="C187" s="9" t="str">
        <f>Sheet1!AB187</f>
        <v/>
      </c>
    </row>
    <row r="188">
      <c r="A188" s="9" t="str">
        <f t="shared" si="1"/>
        <v/>
      </c>
      <c r="B188" s="9" t="str">
        <f>Sheet1!AA188</f>
        <v/>
      </c>
      <c r="C188" s="9" t="str">
        <f>Sheet1!AB188</f>
        <v/>
      </c>
    </row>
    <row r="189">
      <c r="A189" s="9" t="str">
        <f t="shared" si="1"/>
        <v/>
      </c>
      <c r="B189" s="9" t="str">
        <f>Sheet1!AA189</f>
        <v/>
      </c>
      <c r="C189" s="9" t="str">
        <f>Sheet1!AB189</f>
        <v/>
      </c>
    </row>
    <row r="190">
      <c r="A190" s="9" t="str">
        <f t="shared" si="1"/>
        <v/>
      </c>
      <c r="B190" s="9" t="str">
        <f>Sheet1!AA190</f>
        <v/>
      </c>
      <c r="C190" s="9" t="str">
        <f>Sheet1!AB190</f>
        <v/>
      </c>
    </row>
    <row r="191">
      <c r="A191" s="9" t="str">
        <f t="shared" si="1"/>
        <v/>
      </c>
      <c r="B191" s="9" t="str">
        <f>Sheet1!AA191</f>
        <v/>
      </c>
      <c r="C191" s="9" t="str">
        <f>Sheet1!AB191</f>
        <v/>
      </c>
    </row>
    <row r="192">
      <c r="A192" s="9" t="str">
        <f t="shared" si="1"/>
        <v/>
      </c>
      <c r="B192" s="9" t="str">
        <f>Sheet1!AA192</f>
        <v/>
      </c>
      <c r="C192" s="9" t="str">
        <f>Sheet1!AB192</f>
        <v/>
      </c>
    </row>
    <row r="193">
      <c r="A193" s="9" t="str">
        <f t="shared" si="1"/>
        <v/>
      </c>
      <c r="B193" s="9" t="str">
        <f>Sheet1!AA193</f>
        <v/>
      </c>
      <c r="C193" s="9" t="str">
        <f>Sheet1!AB193</f>
        <v/>
      </c>
    </row>
    <row r="194">
      <c r="A194" s="9" t="str">
        <f t="shared" si="1"/>
        <v/>
      </c>
      <c r="B194" s="9" t="str">
        <f>Sheet1!AA194</f>
        <v/>
      </c>
      <c r="C194" s="9" t="str">
        <f>Sheet1!AB194</f>
        <v/>
      </c>
    </row>
    <row r="195">
      <c r="A195" s="9" t="str">
        <f t="shared" si="1"/>
        <v/>
      </c>
      <c r="B195" s="9" t="str">
        <f>Sheet1!AA195</f>
        <v/>
      </c>
      <c r="C195" s="9" t="str">
        <f>Sheet1!AB195</f>
        <v/>
      </c>
    </row>
    <row r="196">
      <c r="A196" s="9" t="str">
        <f t="shared" si="1"/>
        <v/>
      </c>
      <c r="B196" s="9" t="str">
        <f>Sheet1!AA196</f>
        <v/>
      </c>
      <c r="C196" s="9" t="str">
        <f>Sheet1!AB196</f>
        <v/>
      </c>
    </row>
    <row r="197">
      <c r="A197" s="9" t="str">
        <f t="shared" si="1"/>
        <v/>
      </c>
      <c r="B197" s="9" t="str">
        <f>Sheet1!AA197</f>
        <v/>
      </c>
      <c r="C197" s="9" t="str">
        <f>Sheet1!AB197</f>
        <v/>
      </c>
    </row>
    <row r="198">
      <c r="A198" s="9" t="str">
        <f t="shared" si="1"/>
        <v/>
      </c>
      <c r="B198" s="9" t="str">
        <f>Sheet1!AA198</f>
        <v/>
      </c>
      <c r="C198" s="9" t="str">
        <f>Sheet1!AB198</f>
        <v/>
      </c>
    </row>
    <row r="199">
      <c r="A199" s="9" t="str">
        <f t="shared" si="1"/>
        <v/>
      </c>
      <c r="B199" s="9" t="str">
        <f>Sheet1!AA199</f>
        <v/>
      </c>
      <c r="C199" s="9" t="str">
        <f>Sheet1!AB199</f>
        <v/>
      </c>
    </row>
    <row r="200">
      <c r="A200" s="9" t="str">
        <f t="shared" si="1"/>
        <v/>
      </c>
      <c r="B200" s="9" t="str">
        <f>Sheet1!AA200</f>
        <v/>
      </c>
      <c r="C200" s="9" t="str">
        <f>Sheet1!AB200</f>
        <v/>
      </c>
    </row>
  </sheetData>
  <drawing r:id="rId1"/>
</worksheet>
</file>