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ThisWorkbook"/>
  <xr:revisionPtr revIDLastSave="0" documentId="13_ncr:1_{650B9F91-6196-244F-B24A-63DE051BA811}" xr6:coauthVersionLast="47" xr6:coauthVersionMax="47" xr10:uidLastSave="{00000000-0000-0000-0000-000000000000}"/>
  <bookViews>
    <workbookView xWindow="0" yWindow="0" windowWidth="38400" windowHeight="216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8" i="11" l="1"/>
  <c r="AZ23" i="11"/>
  <c r="AH16" i="11"/>
  <c r="E35" i="11"/>
  <c r="BJ30" i="11" s="1"/>
  <c r="F20" i="11"/>
  <c r="E20" i="11"/>
  <c r="F19" i="11"/>
  <c r="E10" i="11"/>
  <c r="E9" i="11"/>
  <c r="F9" i="11" s="1"/>
  <c r="H7" i="11"/>
  <c r="E21" i="11" l="1"/>
  <c r="F21" i="11" s="1"/>
  <c r="H9" i="11"/>
  <c r="F10" i="11"/>
  <c r="E11" i="11" s="1"/>
  <c r="F11" i="11" s="1"/>
  <c r="E12" i="11" s="1"/>
  <c r="F12" i="11" s="1"/>
  <c r="H11" i="11" l="1"/>
  <c r="I5" i="11"/>
  <c r="H37" i="11"/>
  <c r="H36" i="11"/>
  <c r="H30" i="11"/>
  <c r="H23" i="11"/>
  <c r="H16" i="11"/>
  <c r="H8" i="11"/>
  <c r="H10" i="11" l="1"/>
  <c r="E13" i="11"/>
  <c r="F13" i="11" s="1"/>
  <c r="I6" i="11"/>
  <c r="H12" i="11" l="1"/>
  <c r="E14" i="11"/>
  <c r="J5" i="11"/>
  <c r="K5" i="11" s="1"/>
  <c r="L5" i="11" s="1"/>
  <c r="M5" i="11" s="1"/>
  <c r="N5" i="11" s="1"/>
  <c r="O5" i="11" s="1"/>
  <c r="P5" i="11" s="1"/>
  <c r="I4" i="11"/>
  <c r="F14" i="11" l="1"/>
  <c r="E15" i="11" s="1"/>
  <c r="F15" i="11" s="1"/>
  <c r="H13" i="11"/>
  <c r="P4" i="11"/>
  <c r="Q5" i="11"/>
  <c r="R5" i="11" s="1"/>
  <c r="S5" i="11" s="1"/>
  <c r="T5" i="11" s="1"/>
  <c r="U5" i="11" s="1"/>
  <c r="V5" i="11" s="1"/>
  <c r="W5" i="11" s="1"/>
  <c r="J6" i="11"/>
  <c r="H15" i="11" l="1"/>
  <c r="E17" i="11"/>
  <c r="E18" i="11" s="1"/>
  <c r="H14" i="11"/>
  <c r="W4" i="11"/>
  <c r="X5" i="11"/>
  <c r="Y5" i="11" s="1"/>
  <c r="Z5" i="11" s="1"/>
  <c r="AA5" i="11" s="1"/>
  <c r="AB5" i="11" s="1"/>
  <c r="AC5" i="11" s="1"/>
  <c r="AD5" i="11" s="1"/>
  <c r="K6" i="11"/>
  <c r="F18" i="11" l="1"/>
  <c r="E19" i="11" s="1"/>
  <c r="F17" i="11"/>
  <c r="H17" i="11"/>
  <c r="AE5" i="11"/>
  <c r="AF5" i="11" s="1"/>
  <c r="AG5" i="11" s="1"/>
  <c r="AH5" i="11" s="1"/>
  <c r="AI5" i="11" s="1"/>
  <c r="AJ5" i="11" s="1"/>
  <c r="AD4" i="11"/>
  <c r="L6" i="11"/>
  <c r="H18" i="11" l="1"/>
  <c r="AK5" i="11"/>
  <c r="AL5" i="11" s="1"/>
  <c r="AM5" i="11" s="1"/>
  <c r="AN5" i="11" s="1"/>
  <c r="AO5" i="11" s="1"/>
  <c r="AP5" i="11" s="1"/>
  <c r="AQ5" i="11" s="1"/>
  <c r="M6" i="11"/>
  <c r="H21" i="11" l="1"/>
  <c r="E22" i="11"/>
  <c r="F22" i="11" s="1"/>
  <c r="E24" i="11" s="1"/>
  <c r="E25" i="11" s="1"/>
  <c r="F25" i="11" s="1"/>
  <c r="AR5" i="11"/>
  <c r="AS5" i="11" s="1"/>
  <c r="AK4" i="11"/>
  <c r="N6" i="11"/>
  <c r="F24" i="11" l="1"/>
  <c r="H24" i="11" s="1"/>
  <c r="H19" i="11"/>
  <c r="H22" i="11"/>
  <c r="H20" i="11"/>
  <c r="AT5" i="11"/>
  <c r="AS6" i="11"/>
  <c r="AR4" i="11"/>
  <c r="O6" i="11"/>
  <c r="E26" i="11" l="1"/>
  <c r="F26" i="11" s="1"/>
  <c r="AU5" i="11"/>
  <c r="AT6" i="11"/>
  <c r="H25" i="11" l="1"/>
  <c r="H26" i="11"/>
  <c r="E27" i="11"/>
  <c r="E28" i="11" s="1"/>
  <c r="F28" i="11" s="1"/>
  <c r="E29" i="11" s="1"/>
  <c r="F29" i="11" s="1"/>
  <c r="AV5" i="11"/>
  <c r="AU6" i="11"/>
  <c r="P6" i="11"/>
  <c r="Q6" i="11"/>
  <c r="H28" i="11" l="1"/>
  <c r="E31" i="11"/>
  <c r="H29" i="11"/>
  <c r="AW5" i="11"/>
  <c r="AV6" i="11"/>
  <c r="R6" i="11"/>
  <c r="F31" i="11" l="1"/>
  <c r="E32" i="11"/>
  <c r="E33" i="11" s="1"/>
  <c r="F27" i="11"/>
  <c r="H27" i="11" s="1"/>
  <c r="AX5" i="11"/>
  <c r="AY5" i="11" s="1"/>
  <c r="AW6" i="11"/>
  <c r="S6" i="11"/>
  <c r="E34" i="11" l="1"/>
  <c r="F34" i="11"/>
  <c r="H35" i="11"/>
  <c r="H34" i="11"/>
  <c r="H31" i="11"/>
  <c r="AY6" i="11"/>
  <c r="AZ5" i="11"/>
  <c r="AY4" i="11"/>
  <c r="AX6" i="11"/>
  <c r="T6" i="11"/>
  <c r="F32" i="11" l="1"/>
  <c r="H32" i="11" s="1"/>
  <c r="F33" i="11"/>
  <c r="H33" i="11" s="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<sst xmlns="http://schemas.openxmlformats.org/spreadsheetml/2006/main" count="84" uniqueCount="71">
  <si>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</si>
  <si>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</si>
  <si>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</si>
  <si>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</si>
  <si>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</si>
  <si>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</si>
  <si>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</si>
  <si>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</si>
  <si>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</si>
  <si>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</si>
  <si>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</si>
  <si>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</si>
  <si>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</si>
  <si>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</si>
  <si>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</si>
  <si>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</si>
  <si>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</si>
  <si>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</si>
  <si>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</si>
  <si>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</si>
  <si>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</si>
  <si>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</si>
  <si>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</si>
  <si>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</si>
  <si>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</si>
  <si>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</si>
  <si>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</si>
  <si>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</si>
  <si>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</si>
  <si>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</si>
  <si>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</si>
  <si>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</si>
  <si>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</si>
  <si>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</si>
  <si>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</si>
  <si>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</si>
  <si>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</si>
  <si>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</si>
  <si>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Alpha Release</t>
  </si>
  <si>
    <t>Beta Release</t>
  </si>
  <si>
    <t>Production Release</t>
  </si>
  <si>
    <t>Refactoring</t>
  </si>
  <si>
    <t>Rebuild the Publish form Metadata</t>
  </si>
  <si>
    <t>Rebuild the Pricing form subscription options</t>
  </si>
  <si>
    <t>Rebuild the Preview and Public view</t>
  </si>
  <si>
    <t xml:space="preserve">Implement custom form field validation </t>
  </si>
  <si>
    <t>Test, implement fixes in the Issue Tracker</t>
  </si>
  <si>
    <t>Rebuild the Publish form Access fields, DDO storage</t>
  </si>
  <si>
    <t>Streaming Data Asset – Project Planning</t>
  </si>
  <si>
    <t>KB</t>
  </si>
  <si>
    <t>Dev</t>
  </si>
  <si>
    <t>Organization: Chaîne Research team</t>
  </si>
  <si>
    <t>Lead: KB, Data: AS, Dev: tbd</t>
  </si>
  <si>
    <t>Setup dummy stream source to test access</t>
  </si>
  <si>
    <t>Coordinate release with core team</t>
  </si>
  <si>
    <t>Process feedback from core team</t>
  </si>
  <si>
    <t>Bug fixes</t>
  </si>
  <si>
    <t>Closed group testing with core team</t>
  </si>
  <si>
    <t>Release tasks</t>
  </si>
  <si>
    <t>Alpha fixes</t>
  </si>
  <si>
    <t>Prep communications</t>
  </si>
  <si>
    <t>Setup open test</t>
  </si>
  <si>
    <t>Finalize documentation</t>
  </si>
  <si>
    <t>Create user documentation</t>
  </si>
  <si>
    <t>Project complete</t>
  </si>
  <si>
    <t>Implement Gate Key NFT and Minting</t>
  </si>
  <si>
    <t>User interface fine tuning</t>
  </si>
  <si>
    <t>Community testing</t>
  </si>
  <si>
    <t>days</t>
  </si>
  <si>
    <t>Phase duration:</t>
  </si>
  <si>
    <t>Write spec for the refactoring, adjust mockups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</si>
</sst>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 mmm\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9"/>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0" fillId="4" borderId="2" xfId="12" applyFont="1" applyFill="1">
      <alignment horizontal="left" vertical="center" indent="2"/>
    </xf>
    <xf numFmtId="0" fontId="0" fillId="11" borderId="2" xfId="12" applyFont="1" applyFill="1">
      <alignment horizontal="left" vertical="center" indent="2"/>
    </xf>
    <xf numFmtId="0" fontId="9" fillId="8" borderId="2" xfId="11" applyFill="1">
      <alignment horizontal="center" vertical="center"/>
    </xf>
    <xf numFmtId="0" fontId="23" fillId="0" borderId="9" xfId="0" applyFont="1" applyBorder="1" applyAlignment="1">
      <alignment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0" fillId="0" borderId="0" xfId="0" applyAlignment="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125" zoomScaleNormal="125" zoomScalePageLayoutView="70" workbookViewId="0">
      <pane ySplit="6" topLeftCell="A25" activePane="bottomLeft" state="frozen"/>
      <selection pane="bottomLeft" activeCell="S41" sqref="S41"/>
    </sheetView>
  </sheetViews>
  <sheetFormatPr baseColWidth="10" defaultColWidth="8.83203125" defaultRowHeight="30" customHeight="1" x14ac:dyDescent="0.2"/>
  <cols>
    <col min="1" max="1" width="2.6640625" style="58" customWidth="1"/>
    <col min="2" max="2" width="36.5" customWidth="1"/>
    <col min="3"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28</v>
      </c>
      <c r="B1" s="62" t="s">
        <v>48</v>
      </c>
      <c r="C1" s="1"/>
      <c r="D1" s="2"/>
      <c r="E1" s="4"/>
      <c r="F1" s="47"/>
      <c r="H1" s="2"/>
    </row>
    <row r="2" spans="1:64" ht="30" customHeight="1" x14ac:dyDescent="0.25">
      <c r="A2" s="58" t="s">
        <v>24</v>
      </c>
      <c r="B2" s="63" t="s">
        <v>51</v>
      </c>
    </row>
    <row r="3" spans="1:64" ht="30" customHeight="1" x14ac:dyDescent="0.2">
      <c r="A3" s="58" t="s">
        <v>35</v>
      </c>
      <c r="B3" s="64" t="s">
        <v>52</v>
      </c>
      <c r="C3" s="89" t="s">
        <v>1</v>
      </c>
      <c r="D3" s="90"/>
      <c r="E3" s="94">
        <v>45110</v>
      </c>
      <c r="F3" s="94"/>
    </row>
    <row r="4" spans="1:64" ht="30" customHeight="1" x14ac:dyDescent="0.2">
      <c r="A4" s="59" t="s">
        <v>29</v>
      </c>
      <c r="C4" s="89" t="s">
        <v>8</v>
      </c>
      <c r="D4" s="90"/>
      <c r="E4" s="7">
        <v>0</v>
      </c>
      <c r="I4" s="91">
        <f>I5</f>
        <v>45103</v>
      </c>
      <c r="J4" s="92"/>
      <c r="K4" s="92"/>
      <c r="L4" s="92"/>
      <c r="M4" s="92"/>
      <c r="N4" s="92"/>
      <c r="O4" s="93"/>
      <c r="P4" s="91">
        <f>P5</f>
        <v>45110</v>
      </c>
      <c r="Q4" s="92"/>
      <c r="R4" s="92"/>
      <c r="S4" s="92"/>
      <c r="T4" s="92"/>
      <c r="U4" s="92"/>
      <c r="V4" s="93"/>
      <c r="W4" s="91">
        <f>W5</f>
        <v>45117</v>
      </c>
      <c r="X4" s="92"/>
      <c r="Y4" s="92"/>
      <c r="Z4" s="92"/>
      <c r="AA4" s="92"/>
      <c r="AB4" s="92"/>
      <c r="AC4" s="93"/>
      <c r="AD4" s="91">
        <f>AD5</f>
        <v>45124</v>
      </c>
      <c r="AE4" s="92"/>
      <c r="AF4" s="92"/>
      <c r="AG4" s="92"/>
      <c r="AH4" s="92"/>
      <c r="AI4" s="92"/>
      <c r="AJ4" s="93"/>
      <c r="AK4" s="91">
        <f>AK5</f>
        <v>45131</v>
      </c>
      <c r="AL4" s="92"/>
      <c r="AM4" s="92"/>
      <c r="AN4" s="92"/>
      <c r="AO4" s="92"/>
      <c r="AP4" s="92"/>
      <c r="AQ4" s="93"/>
      <c r="AR4" s="91">
        <f>AR5</f>
        <v>45138</v>
      </c>
      <c r="AS4" s="92"/>
      <c r="AT4" s="92"/>
      <c r="AU4" s="92"/>
      <c r="AV4" s="92"/>
      <c r="AW4" s="92"/>
      <c r="AX4" s="93"/>
      <c r="AY4" s="91">
        <f>AY5</f>
        <v>45145</v>
      </c>
      <c r="AZ4" s="92"/>
      <c r="BA4" s="92"/>
      <c r="BB4" s="92"/>
      <c r="BC4" s="92"/>
      <c r="BD4" s="92"/>
      <c r="BE4" s="93"/>
      <c r="BF4" s="91">
        <f>BF5</f>
        <v>45152</v>
      </c>
      <c r="BG4" s="92"/>
      <c r="BH4" s="92"/>
      <c r="BI4" s="92"/>
      <c r="BJ4" s="92"/>
      <c r="BK4" s="92"/>
      <c r="BL4" s="93"/>
    </row>
    <row r="5" spans="1:64" ht="15" customHeight="1" x14ac:dyDescent="0.2">
      <c r="A5" s="59" t="s">
        <v>30</v>
      </c>
      <c r="B5" s="83"/>
      <c r="C5" s="83"/>
      <c r="D5" s="83"/>
      <c r="E5" s="83"/>
      <c r="F5" s="83"/>
      <c r="G5" s="83"/>
      <c r="I5" s="11">
        <f>Project_Start-WEEKDAY(Project_Start,1)+2+7*(Display_Week-1)</f>
        <v>45103</v>
      </c>
      <c r="J5" s="10">
        <f>I5+1</f>
        <v>45104</v>
      </c>
      <c r="K5" s="10">
        <f t="shared" ref="K5:AX5" si="0">J5+1</f>
        <v>45105</v>
      </c>
      <c r="L5" s="10">
        <f t="shared" si="0"/>
        <v>45106</v>
      </c>
      <c r="M5" s="10">
        <f t="shared" si="0"/>
        <v>45107</v>
      </c>
      <c r="N5" s="10">
        <f t="shared" si="0"/>
        <v>45108</v>
      </c>
      <c r="O5" s="12">
        <f t="shared" si="0"/>
        <v>45109</v>
      </c>
      <c r="P5" s="11">
        <f>O5+1</f>
        <v>45110</v>
      </c>
      <c r="Q5" s="10">
        <f>P5+1</f>
        <v>45111</v>
      </c>
      <c r="R5" s="10">
        <f t="shared" si="0"/>
        <v>45112</v>
      </c>
      <c r="S5" s="10">
        <f t="shared" si="0"/>
        <v>45113</v>
      </c>
      <c r="T5" s="10">
        <f t="shared" si="0"/>
        <v>45114</v>
      </c>
      <c r="U5" s="10">
        <f t="shared" si="0"/>
        <v>45115</v>
      </c>
      <c r="V5" s="12">
        <f t="shared" si="0"/>
        <v>45116</v>
      </c>
      <c r="W5" s="11">
        <f>V5+1</f>
        <v>45117</v>
      </c>
      <c r="X5" s="10">
        <f>W5+1</f>
        <v>45118</v>
      </c>
      <c r="Y5" s="10">
        <f t="shared" si="0"/>
        <v>45119</v>
      </c>
      <c r="Z5" s="10">
        <f t="shared" si="0"/>
        <v>45120</v>
      </c>
      <c r="AA5" s="10">
        <f t="shared" si="0"/>
        <v>45121</v>
      </c>
      <c r="AB5" s="10">
        <f t="shared" si="0"/>
        <v>45122</v>
      </c>
      <c r="AC5" s="12">
        <f t="shared" si="0"/>
        <v>45123</v>
      </c>
      <c r="AD5" s="11">
        <f>AC5+1</f>
        <v>45124</v>
      </c>
      <c r="AE5" s="10">
        <f>AD5+1</f>
        <v>45125</v>
      </c>
      <c r="AF5" s="10">
        <f t="shared" si="0"/>
        <v>45126</v>
      </c>
      <c r="AG5" s="10">
        <f t="shared" si="0"/>
        <v>45127</v>
      </c>
      <c r="AH5" s="10">
        <f t="shared" si="0"/>
        <v>45128</v>
      </c>
      <c r="AI5" s="10">
        <f t="shared" si="0"/>
        <v>45129</v>
      </c>
      <c r="AJ5" s="12">
        <f t="shared" si="0"/>
        <v>45130</v>
      </c>
      <c r="AK5" s="11">
        <f>AJ5+1</f>
        <v>45131</v>
      </c>
      <c r="AL5" s="10">
        <f>AK5+1</f>
        <v>45132</v>
      </c>
      <c r="AM5" s="10">
        <f t="shared" si="0"/>
        <v>45133</v>
      </c>
      <c r="AN5" s="10">
        <f t="shared" si="0"/>
        <v>45134</v>
      </c>
      <c r="AO5" s="10">
        <f t="shared" si="0"/>
        <v>45135</v>
      </c>
      <c r="AP5" s="10">
        <f t="shared" si="0"/>
        <v>45136</v>
      </c>
      <c r="AQ5" s="12">
        <f t="shared" si="0"/>
        <v>45137</v>
      </c>
      <c r="AR5" s="11">
        <f>AQ5+1</f>
        <v>45138</v>
      </c>
      <c r="AS5" s="10">
        <f>AR5+1</f>
        <v>45139</v>
      </c>
      <c r="AT5" s="10">
        <f t="shared" si="0"/>
        <v>45140</v>
      </c>
      <c r="AU5" s="10">
        <f t="shared" si="0"/>
        <v>45141</v>
      </c>
      <c r="AV5" s="10">
        <f t="shared" si="0"/>
        <v>45142</v>
      </c>
      <c r="AW5" s="10">
        <f t="shared" si="0"/>
        <v>45143</v>
      </c>
      <c r="AX5" s="12">
        <f t="shared" si="0"/>
        <v>45144</v>
      </c>
      <c r="AY5" s="11">
        <f>AX5+1</f>
        <v>45145</v>
      </c>
      <c r="AZ5" s="10">
        <f>AY5+1</f>
        <v>45146</v>
      </c>
      <c r="BA5" s="10">
        <f t="shared" ref="BA5:BE5" si="1">AZ5+1</f>
        <v>45147</v>
      </c>
      <c r="BB5" s="10">
        <f t="shared" si="1"/>
        <v>45148</v>
      </c>
      <c r="BC5" s="10">
        <f t="shared" si="1"/>
        <v>45149</v>
      </c>
      <c r="BD5" s="10">
        <f t="shared" si="1"/>
        <v>45150</v>
      </c>
      <c r="BE5" s="12">
        <f t="shared" si="1"/>
        <v>45151</v>
      </c>
      <c r="BF5" s="11">
        <f>BE5+1</f>
        <v>45152</v>
      </c>
      <c r="BG5" s="10">
        <f>BF5+1</f>
        <v>45153</v>
      </c>
      <c r="BH5" s="10">
        <f t="shared" ref="BH5:BL5" si="2">BG5+1</f>
        <v>45154</v>
      </c>
      <c r="BI5" s="10">
        <f t="shared" si="2"/>
        <v>45155</v>
      </c>
      <c r="BJ5" s="10">
        <f t="shared" si="2"/>
        <v>45156</v>
      </c>
      <c r="BK5" s="10">
        <f t="shared" si="2"/>
        <v>45157</v>
      </c>
      <c r="BL5" s="12">
        <f t="shared" si="2"/>
        <v>45158</v>
      </c>
    </row>
    <row r="6" spans="1:64" ht="30" customHeight="1" thickBot="1" x14ac:dyDescent="0.25">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32</v>
      </c>
      <c r="B8" s="18" t="s">
        <v>41</v>
      </c>
      <c r="C8" s="87"/>
      <c r="D8" s="19"/>
      <c r="E8" s="20"/>
      <c r="F8" s="21"/>
      <c r="G8" s="17"/>
      <c r="H8" s="17" t="str">
        <f t="shared" ref="H8:H37" si="6">IF(OR(ISBLANK(task_start),ISBLANK(task_end)),"",task_end-task_start+1)</f>
        <v/>
      </c>
      <c r="I8" s="44"/>
      <c r="J8" s="44"/>
      <c r="K8" s="44"/>
      <c r="L8" s="44" t="s">
        <v>69</v>
      </c>
      <c r="M8" s="44"/>
      <c r="N8" s="44"/>
      <c r="O8" s="44"/>
      <c r="P8" s="44"/>
      <c r="Q8" s="88">
        <f>$F15+1-Project_Start</f>
        <v>13</v>
      </c>
      <c r="R8" s="44" t="s">
        <v>68</v>
      </c>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37</v>
      </c>
      <c r="B9" s="78" t="s">
        <v>70</v>
      </c>
      <c r="C9" s="70" t="s">
        <v>49</v>
      </c>
      <c r="D9" s="22">
        <v>0</v>
      </c>
      <c r="E9" s="65">
        <f>Project_Start-4</f>
        <v>45106</v>
      </c>
      <c r="F9" s="65">
        <f>E9+3</f>
        <v>45109</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37</v>
      </c>
      <c r="B10" s="78" t="s">
        <v>42</v>
      </c>
      <c r="C10" s="70" t="s">
        <v>50</v>
      </c>
      <c r="D10" s="22"/>
      <c r="E10" s="65">
        <f>Project_Start</f>
        <v>45110</v>
      </c>
      <c r="F10" s="65">
        <f>E10+1</f>
        <v>45111</v>
      </c>
      <c r="G10" s="17"/>
      <c r="H10" s="17">
        <f t="shared" si="6"/>
        <v>2</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t="s">
        <v>37</v>
      </c>
      <c r="B11" s="78" t="s">
        <v>45</v>
      </c>
      <c r="C11" s="70"/>
      <c r="D11" s="22"/>
      <c r="E11" s="65">
        <f>F10</f>
        <v>45111</v>
      </c>
      <c r="F11" s="65">
        <f>E11+2</f>
        <v>45113</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9" t="s">
        <v>33</v>
      </c>
      <c r="B12" s="78" t="s">
        <v>47</v>
      </c>
      <c r="C12" s="70"/>
      <c r="D12" s="22"/>
      <c r="E12" s="65">
        <f>F11</f>
        <v>45113</v>
      </c>
      <c r="F12" s="65">
        <f>E12+2</f>
        <v>45115</v>
      </c>
      <c r="G12" s="17"/>
      <c r="H12" s="17">
        <f t="shared" si="6"/>
        <v>3</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78" t="s">
        <v>43</v>
      </c>
      <c r="C13" s="70"/>
      <c r="D13" s="22"/>
      <c r="E13" s="65">
        <f>F12</f>
        <v>45115</v>
      </c>
      <c r="F13" s="65">
        <f>E13+3</f>
        <v>45118</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78" t="s">
        <v>44</v>
      </c>
      <c r="C14" s="70"/>
      <c r="D14" s="22"/>
      <c r="E14" s="65">
        <f>F13</f>
        <v>45118</v>
      </c>
      <c r="F14" s="65">
        <f>E14+2</f>
        <v>45120</v>
      </c>
      <c r="G14" s="17"/>
      <c r="H14" s="17">
        <f t="shared" si="6"/>
        <v>3</v>
      </c>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78" t="s">
        <v>46</v>
      </c>
      <c r="C15" s="70"/>
      <c r="D15" s="22"/>
      <c r="E15" s="65">
        <f>F14</f>
        <v>45120</v>
      </c>
      <c r="F15" s="65">
        <f>E15+2</f>
        <v>45122</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9" t="s">
        <v>34</v>
      </c>
      <c r="B16" s="23" t="s">
        <v>38</v>
      </c>
      <c r="C16" s="71"/>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t="s">
        <v>69</v>
      </c>
      <c r="AD16" s="44"/>
      <c r="AE16" s="44"/>
      <c r="AF16" s="44"/>
      <c r="AG16" s="44"/>
      <c r="AH16" s="88">
        <f>$F22-$E17+1</f>
        <v>18</v>
      </c>
      <c r="AI16" s="44" t="s">
        <v>68</v>
      </c>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9"/>
      <c r="B17" s="85" t="s">
        <v>65</v>
      </c>
      <c r="C17" s="72"/>
      <c r="D17" s="27">
        <v>0</v>
      </c>
      <c r="E17" s="66">
        <f>F15+1</f>
        <v>45123</v>
      </c>
      <c r="F17" s="66">
        <f>E17+4</f>
        <v>45127</v>
      </c>
      <c r="G17" s="17"/>
      <c r="H17" s="17">
        <f t="shared" si="6"/>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79" t="s">
        <v>53</v>
      </c>
      <c r="C18" s="72"/>
      <c r="D18" s="27"/>
      <c r="E18" s="66">
        <f>E17+4</f>
        <v>45127</v>
      </c>
      <c r="F18" s="66">
        <f>E18+1</f>
        <v>45128</v>
      </c>
      <c r="G18" s="17"/>
      <c r="H18" s="17">
        <f t="shared" si="6"/>
        <v>2</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5" t="s">
        <v>58</v>
      </c>
      <c r="C19" s="72"/>
      <c r="D19" s="27"/>
      <c r="E19" s="66">
        <f>F18+1</f>
        <v>45129</v>
      </c>
      <c r="F19" s="66">
        <f>E19</f>
        <v>45129</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79" t="s">
        <v>57</v>
      </c>
      <c r="C20" s="72"/>
      <c r="D20" s="27"/>
      <c r="E20" s="66">
        <f>F19+1</f>
        <v>45130</v>
      </c>
      <c r="F20" s="66">
        <f>E20+7</f>
        <v>45137</v>
      </c>
      <c r="G20" s="17"/>
      <c r="H20" s="17">
        <f t="shared" si="6"/>
        <v>8</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79" t="s">
        <v>55</v>
      </c>
      <c r="C21" s="72"/>
      <c r="D21" s="27"/>
      <c r="E21" s="66">
        <f>F20-1</f>
        <v>45136</v>
      </c>
      <c r="F21" s="66">
        <f>E21+3</f>
        <v>45139</v>
      </c>
      <c r="G21" s="17"/>
      <c r="H21" s="17">
        <f t="shared" si="6"/>
        <v>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79" t="s">
        <v>59</v>
      </c>
      <c r="C22" s="72"/>
      <c r="D22" s="27"/>
      <c r="E22" s="66">
        <f>F21+1</f>
        <v>45140</v>
      </c>
      <c r="F22" s="66">
        <f>E22</f>
        <v>45140</v>
      </c>
      <c r="G22" s="17"/>
      <c r="H22" s="17">
        <f t="shared" si="6"/>
        <v>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t="s">
        <v>25</v>
      </c>
      <c r="B23" s="28" t="s">
        <v>39</v>
      </c>
      <c r="C23" s="73"/>
      <c r="D23" s="29"/>
      <c r="E23" s="30"/>
      <c r="F23" s="31"/>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t="s">
        <v>69</v>
      </c>
      <c r="AV23" s="44"/>
      <c r="AW23" s="44"/>
      <c r="AX23" s="44"/>
      <c r="AY23" s="44"/>
      <c r="AZ23" s="88">
        <f>$F29-$E24+1</f>
        <v>15</v>
      </c>
      <c r="BA23" s="44" t="s">
        <v>68</v>
      </c>
      <c r="BB23" s="44"/>
      <c r="BC23" s="44"/>
      <c r="BD23" s="44"/>
      <c r="BE23" s="44"/>
      <c r="BF23" s="44"/>
      <c r="BG23" s="44"/>
      <c r="BH23" s="44"/>
      <c r="BI23" s="44"/>
      <c r="BJ23" s="44"/>
      <c r="BK23" s="44"/>
      <c r="BL23" s="44"/>
    </row>
    <row r="24" spans="1:64" s="3" customFormat="1" ht="30" customHeight="1" thickBot="1" x14ac:dyDescent="0.25">
      <c r="A24" s="58"/>
      <c r="B24" s="86" t="s">
        <v>66</v>
      </c>
      <c r="C24" s="74"/>
      <c r="D24" s="32">
        <v>0</v>
      </c>
      <c r="E24" s="67">
        <f>F22+1</f>
        <v>45141</v>
      </c>
      <c r="F24" s="67">
        <f>E24+2</f>
        <v>45143</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0" t="s">
        <v>63</v>
      </c>
      <c r="C25" s="74"/>
      <c r="D25" s="32"/>
      <c r="E25" s="67">
        <f>E24+1</f>
        <v>45142</v>
      </c>
      <c r="F25" s="67">
        <f>E25+2</f>
        <v>45144</v>
      </c>
      <c r="G25" s="17"/>
      <c r="H25" s="17">
        <f t="shared"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c r="B26" s="80" t="s">
        <v>61</v>
      </c>
      <c r="C26" s="74"/>
      <c r="D26" s="32"/>
      <c r="E26" s="67">
        <f>F25+1</f>
        <v>45145</v>
      </c>
      <c r="F26" s="67">
        <f>E26</f>
        <v>45145</v>
      </c>
      <c r="G26" s="17"/>
      <c r="H26" s="17">
        <f t="shared" si="6"/>
        <v>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0" t="s">
        <v>58</v>
      </c>
      <c r="C27" s="74"/>
      <c r="D27" s="32"/>
      <c r="E27" s="67">
        <f>F26+1</f>
        <v>45146</v>
      </c>
      <c r="F27" s="67">
        <f>E27</f>
        <v>45146</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6" t="s">
        <v>67</v>
      </c>
      <c r="C28" s="74"/>
      <c r="D28" s="32"/>
      <c r="E28" s="67">
        <f>E27+1</f>
        <v>45147</v>
      </c>
      <c r="F28" s="67">
        <f>E28+7</f>
        <v>45154</v>
      </c>
      <c r="G28" s="17"/>
      <c r="H28" s="17">
        <f t="shared" si="6"/>
        <v>8</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0" t="s">
        <v>56</v>
      </c>
      <c r="C29" s="74"/>
      <c r="D29" s="32"/>
      <c r="E29" s="67">
        <f>F28-3</f>
        <v>45151</v>
      </c>
      <c r="F29" s="67">
        <f>E29+4</f>
        <v>45155</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t="s">
        <v>25</v>
      </c>
      <c r="B30" s="33" t="s">
        <v>40</v>
      </c>
      <c r="C30" s="75"/>
      <c r="D30" s="34"/>
      <c r="E30" s="35"/>
      <c r="F30" s="36"/>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t="s">
        <v>69</v>
      </c>
      <c r="BF30" s="44"/>
      <c r="BG30" s="44"/>
      <c r="BH30" s="44"/>
      <c r="BI30" s="44"/>
      <c r="BJ30" s="88">
        <f>$E35-$E31</f>
        <v>3</v>
      </c>
      <c r="BK30" s="44" t="s">
        <v>68</v>
      </c>
      <c r="BL30" s="44"/>
    </row>
    <row r="31" spans="1:64" s="3" customFormat="1" ht="30" customHeight="1" thickBot="1" x14ac:dyDescent="0.25">
      <c r="A31" s="58"/>
      <c r="B31" s="81" t="s">
        <v>62</v>
      </c>
      <c r="C31" s="76"/>
      <c r="D31" s="37"/>
      <c r="E31" s="68">
        <f>F29+1</f>
        <v>45156</v>
      </c>
      <c r="F31" s="68">
        <f>E31+1</f>
        <v>45157</v>
      </c>
      <c r="G31" s="17"/>
      <c r="H31" s="17">
        <f t="shared" si="6"/>
        <v>2</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c r="B32" s="81" t="s">
        <v>54</v>
      </c>
      <c r="C32" s="76"/>
      <c r="D32" s="37"/>
      <c r="E32" s="68">
        <f>E31</f>
        <v>45156</v>
      </c>
      <c r="F32" s="68">
        <f>E32</f>
        <v>45156</v>
      </c>
      <c r="G32" s="17"/>
      <c r="H32" s="17">
        <f t="shared" si="6"/>
        <v>1</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8"/>
      <c r="B33" s="81" t="s">
        <v>60</v>
      </c>
      <c r="C33" s="76"/>
      <c r="D33" s="37"/>
      <c r="E33" s="68">
        <f>E32+1</f>
        <v>45157</v>
      </c>
      <c r="F33" s="68">
        <f>E33</f>
        <v>45157</v>
      </c>
      <c r="G33" s="17"/>
      <c r="H33" s="17">
        <f t="shared" si="6"/>
        <v>1</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8"/>
      <c r="B34" s="81" t="s">
        <v>58</v>
      </c>
      <c r="C34" s="76"/>
      <c r="D34" s="37"/>
      <c r="E34" s="68">
        <f>E33</f>
        <v>45157</v>
      </c>
      <c r="F34" s="68">
        <f>E34</f>
        <v>45157</v>
      </c>
      <c r="G34" s="17"/>
      <c r="H34" s="17">
        <f t="shared" si="6"/>
        <v>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8"/>
      <c r="B35" s="81" t="s">
        <v>64</v>
      </c>
      <c r="C35" s="76"/>
      <c r="D35" s="37"/>
      <c r="E35" s="68">
        <f>E33+2</f>
        <v>45159</v>
      </c>
      <c r="F35" s="68"/>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8" t="s">
        <v>27</v>
      </c>
      <c r="B36" s="82"/>
      <c r="C36" s="77"/>
      <c r="D36" s="16"/>
      <c r="E36" s="69"/>
      <c r="F36" s="6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9" t="s">
        <v>26</v>
      </c>
      <c r="B37" s="38" t="s">
        <v>0</v>
      </c>
      <c r="C37" s="39"/>
      <c r="D37" s="40"/>
      <c r="E37" s="41"/>
      <c r="F37" s="42"/>
      <c r="G37" s="43"/>
      <c r="H37" s="43" t="str">
        <f t="shared" si="6"/>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2">
      <c r="B38" t="s">
        <v>12</v>
      </c>
      <c r="G38" s="6"/>
    </row>
    <row r="39" spans="1:64" ht="30" customHeight="1" x14ac:dyDescent="0.2">
      <c r="B39" s="95" t="s">
        <v>17</v>
      </c>
      <c r="C39" s="14"/>
      <c r="F39" s="60"/>
    </row>
    <row r="40" spans="1:64" ht="30" customHeight="1" x14ac:dyDescent="0.2">
      <c r="C40"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ignoredErrors>
    <ignoredError sqref="F11 F13 F18 E33:E34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84"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2023-05-16T01:01:12Z</cp:lastPrinted>
  <dcterms:created xsi:type="dcterms:W3CDTF">2022-03-11T22:40:12Z</dcterms:created>
  <dcterms:modified xsi:type="dcterms:W3CDTF">2023-05-26T23:43:08Z</dcterms:modified>
</cp:coreProperties>
</file>