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o\Desktop\"/>
    </mc:Choice>
  </mc:AlternateContent>
  <xr:revisionPtr revIDLastSave="0" documentId="13_ncr:1_{5176C52D-651B-48A7-B0D2-D5D931B25615}" xr6:coauthVersionLast="47" xr6:coauthVersionMax="47" xr10:uidLastSave="{00000000-0000-0000-0000-000000000000}"/>
  <bookViews>
    <workbookView xWindow="432" yWindow="720" windowWidth="17868" windowHeight="11868" xr2:uid="{50BF0325-1F50-435F-A859-F52E06431387}"/>
  </bookViews>
  <sheets>
    <sheet name="Cash Accou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X286" i="1" l="1"/>
  <c r="AJ286" i="1"/>
  <c r="I286" i="1"/>
  <c r="J286" i="1"/>
  <c r="K286" i="1"/>
  <c r="L286" i="1"/>
  <c r="M286" i="1"/>
  <c r="N286" i="1"/>
  <c r="O286" i="1"/>
  <c r="Q286" i="1"/>
  <c r="S284" i="1"/>
  <c r="AO283" i="1"/>
  <c r="AO282" i="1"/>
  <c r="AO280" i="1"/>
  <c r="AO279" i="1"/>
  <c r="AM277" i="1"/>
  <c r="AM276" i="1"/>
  <c r="AM275" i="1"/>
  <c r="AM274" i="1"/>
  <c r="AM273" i="1"/>
  <c r="AM271" i="1"/>
  <c r="AM270" i="1"/>
  <c r="AM269" i="1"/>
  <c r="AM267" i="1"/>
  <c r="AM265" i="1"/>
  <c r="AL264" i="1"/>
  <c r="AM263" i="1"/>
  <c r="AL262" i="1"/>
  <c r="AL261" i="1"/>
  <c r="AL260" i="1"/>
  <c r="AL259" i="1"/>
  <c r="AL258" i="1"/>
  <c r="AL286" i="1" s="1"/>
  <c r="AI257" i="1"/>
  <c r="AK256" i="1"/>
  <c r="AK286" i="1" s="1"/>
  <c r="AB255" i="1"/>
  <c r="AI254" i="1"/>
  <c r="T253" i="1"/>
  <c r="AE252" i="1"/>
  <c r="AF251" i="1"/>
  <c r="AE250" i="1"/>
  <c r="V249" i="1"/>
  <c r="R248" i="1"/>
  <c r="R247" i="1"/>
  <c r="R246" i="1"/>
  <c r="Z245" i="1"/>
  <c r="AC244" i="1"/>
  <c r="AA243" i="1"/>
  <c r="S240" i="1"/>
  <c r="U238" i="1"/>
  <c r="T237" i="1"/>
  <c r="AE236" i="1"/>
  <c r="T235" i="1"/>
  <c r="AF234" i="1"/>
  <c r="S231" i="1"/>
  <c r="U229" i="1"/>
  <c r="V228" i="1"/>
  <c r="Z227" i="1"/>
  <c r="S224" i="1"/>
  <c r="S223" i="1"/>
  <c r="AF222" i="1"/>
  <c r="T221" i="1"/>
  <c r="T220" i="1"/>
  <c r="T219" i="1"/>
  <c r="AH218" i="1"/>
  <c r="S215" i="1"/>
  <c r="S214" i="1"/>
  <c r="AE213" i="1"/>
  <c r="T212" i="1"/>
  <c r="AE211" i="1"/>
  <c r="R210" i="1"/>
  <c r="U209" i="1"/>
  <c r="T208" i="1"/>
  <c r="S205" i="1"/>
  <c r="Z203" i="1"/>
  <c r="S199" i="1"/>
  <c r="AE198" i="1"/>
  <c r="AF197" i="1"/>
  <c r="V196" i="1"/>
  <c r="W195" i="1"/>
  <c r="S192" i="1"/>
  <c r="S191" i="1"/>
  <c r="R190" i="1"/>
  <c r="AB189" i="1"/>
  <c r="AG188" i="1"/>
  <c r="AG286" i="1" s="1"/>
  <c r="AA187" i="1"/>
  <c r="S184" i="1"/>
  <c r="S183" i="1"/>
  <c r="U182" i="1"/>
  <c r="AE181" i="1"/>
  <c r="AB180" i="1"/>
  <c r="Z179" i="1"/>
  <c r="AD178" i="1"/>
  <c r="S175" i="1"/>
  <c r="S174" i="1"/>
  <c r="R173" i="1"/>
  <c r="AH172" i="1"/>
  <c r="S169" i="1"/>
  <c r="S168" i="1"/>
  <c r="AC167" i="1"/>
  <c r="Z166" i="1"/>
  <c r="T165" i="1"/>
  <c r="Y163" i="1"/>
  <c r="V162" i="1"/>
  <c r="AF164" i="1"/>
  <c r="AE161" i="1"/>
  <c r="R159" i="1"/>
  <c r="S157" i="1"/>
  <c r="AE156" i="1"/>
  <c r="AE155" i="1"/>
  <c r="T154" i="1"/>
  <c r="S151" i="1"/>
  <c r="AE149" i="1"/>
  <c r="R147" i="1"/>
  <c r="S146" i="1"/>
  <c r="S145" i="1"/>
  <c r="P144" i="1"/>
  <c r="AI143" i="1"/>
  <c r="R142" i="1"/>
  <c r="Z141" i="1"/>
  <c r="AE140" i="1"/>
  <c r="R139" i="1"/>
  <c r="T138" i="1"/>
  <c r="V137" i="1"/>
  <c r="N136" i="1"/>
  <c r="S135" i="1"/>
  <c r="R134" i="1"/>
  <c r="S132" i="1"/>
  <c r="V131" i="1"/>
  <c r="U130" i="1"/>
  <c r="AH129" i="1"/>
  <c r="R128" i="1"/>
  <c r="AF127" i="1"/>
  <c r="Z126" i="1"/>
  <c r="AE125" i="1"/>
  <c r="T124" i="1"/>
  <c r="T123" i="1"/>
  <c r="T122" i="1"/>
  <c r="T121" i="1"/>
  <c r="S118" i="1"/>
  <c r="AE116" i="1"/>
  <c r="R115" i="1"/>
  <c r="T114" i="1"/>
  <c r="R112" i="1"/>
  <c r="S111" i="1"/>
  <c r="T109" i="1"/>
  <c r="Z108" i="1"/>
  <c r="U107" i="1"/>
  <c r="P106" i="1"/>
  <c r="AE105" i="1"/>
  <c r="R102" i="1"/>
  <c r="S101" i="1"/>
  <c r="S100" i="1"/>
  <c r="T99" i="1"/>
  <c r="AA98" i="1"/>
  <c r="AA286" i="1" s="1"/>
  <c r="T97" i="1"/>
  <c r="AC96" i="1"/>
  <c r="AD95" i="1"/>
  <c r="AE94" i="1"/>
  <c r="AE93" i="1"/>
  <c r="S90" i="1"/>
  <c r="S89" i="1"/>
  <c r="R88" i="1"/>
  <c r="Z87" i="1"/>
  <c r="R85" i="1"/>
  <c r="S84" i="1"/>
  <c r="S83" i="1"/>
  <c r="R81" i="1"/>
  <c r="S80" i="1"/>
  <c r="S79" i="1"/>
  <c r="R78" i="1"/>
  <c r="S77" i="1"/>
  <c r="R76" i="1"/>
  <c r="S75" i="1"/>
  <c r="S74" i="1"/>
  <c r="AF73" i="1"/>
  <c r="Z72" i="1"/>
  <c r="V71" i="1"/>
  <c r="AC70" i="1"/>
  <c r="AC286" i="1" s="1"/>
  <c r="AH69" i="1"/>
  <c r="T68" i="1"/>
  <c r="S64" i="1"/>
  <c r="R63" i="1"/>
  <c r="R62" i="1"/>
  <c r="T61" i="1"/>
  <c r="U60" i="1"/>
  <c r="U59" i="1"/>
  <c r="R58" i="1"/>
  <c r="R57" i="1"/>
  <c r="R56" i="1"/>
  <c r="AI55" i="1"/>
  <c r="AD54" i="1"/>
  <c r="Z53" i="1"/>
  <c r="T52" i="1"/>
  <c r="R50" i="1"/>
  <c r="S49" i="1"/>
  <c r="AF46" i="1"/>
  <c r="R44" i="1"/>
  <c r="R41" i="1"/>
  <c r="R40" i="1"/>
  <c r="Z39" i="1"/>
  <c r="S38" i="1"/>
  <c r="R37" i="1"/>
  <c r="S36" i="1"/>
  <c r="S35" i="1"/>
  <c r="R34" i="1"/>
  <c r="S33" i="1"/>
  <c r="S32" i="1"/>
  <c r="AH31" i="1"/>
  <c r="V30" i="1"/>
  <c r="AB29" i="1"/>
  <c r="AB286" i="1" s="1"/>
  <c r="U28" i="1"/>
  <c r="R27" i="1"/>
  <c r="S26" i="1"/>
  <c r="AO24" i="1"/>
  <c r="AO286" i="1" s="1"/>
  <c r="AF23" i="1"/>
  <c r="T22" i="1"/>
  <c r="Z21" i="1"/>
  <c r="V20" i="1"/>
  <c r="AN19" i="1"/>
  <c r="AN286" i="1" s="1"/>
  <c r="R18" i="1"/>
  <c r="T17" i="1"/>
  <c r="T16" i="1"/>
  <c r="W15" i="1"/>
  <c r="V14" i="1"/>
  <c r="V13" i="1"/>
  <c r="S12" i="1"/>
  <c r="R11" i="1"/>
  <c r="S10" i="1"/>
  <c r="S9" i="1"/>
  <c r="R8" i="1"/>
  <c r="Y7" i="1"/>
  <c r="Y286" i="1" s="1"/>
  <c r="V6" i="1"/>
  <c r="V286" i="1" s="1"/>
  <c r="W5" i="1"/>
  <c r="W286" i="1" s="1"/>
  <c r="R4" i="1"/>
  <c r="S3" i="1"/>
  <c r="T286" i="1" l="1"/>
  <c r="P286" i="1"/>
  <c r="AE286" i="1"/>
  <c r="AM286" i="1"/>
  <c r="U286" i="1"/>
  <c r="Z286" i="1"/>
  <c r="AF286" i="1"/>
  <c r="AD286" i="1"/>
  <c r="AH286" i="1"/>
  <c r="AI286" i="1"/>
  <c r="G50" i="1"/>
  <c r="G49" i="1"/>
  <c r="G139" i="1" s="1"/>
  <c r="D230" i="1"/>
  <c r="S230" i="1" s="1"/>
  <c r="D239" i="1"/>
  <c r="S239" i="1" s="1"/>
  <c r="D204" i="1"/>
  <c r="S204" i="1" s="1"/>
  <c r="D150" i="1"/>
  <c r="S150" i="1" s="1"/>
  <c r="G148" i="1"/>
  <c r="G51" i="1" l="1"/>
  <c r="G141" i="1" s="1"/>
  <c r="G281" i="1" s="1"/>
  <c r="G140" i="1"/>
  <c r="G280" i="1" s="1"/>
  <c r="G279" i="1"/>
  <c r="G144" i="1"/>
  <c r="D117" i="1" l="1"/>
  <c r="S117" i="1" s="1"/>
  <c r="D110" i="1"/>
  <c r="S110" i="1" s="1"/>
  <c r="D104" i="1"/>
  <c r="D48" i="1"/>
  <c r="S48" i="1" s="1"/>
  <c r="G142" i="1" l="1"/>
  <c r="G282" i="1" s="1"/>
  <c r="G283" i="1" s="1"/>
  <c r="R104" i="1"/>
  <c r="R286" i="1" s="1"/>
  <c r="D2" i="1"/>
  <c r="S2" i="1" s="1"/>
  <c r="S286" i="1" s="1"/>
  <c r="D25" i="1"/>
  <c r="S25" i="1" s="1"/>
  <c r="D42" i="1"/>
  <c r="S42" i="1" s="1"/>
  <c r="G26" i="1"/>
  <c r="F3" i="1" l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8" i="1" s="1"/>
  <c r="F49" i="1" s="1"/>
  <c r="F50" i="1" s="1"/>
  <c r="F51" i="1" s="1"/>
  <c r="F52" i="1" s="1"/>
  <c r="F53" i="1" s="1"/>
  <c r="G52" i="1" l="1"/>
  <c r="G54" i="1" s="1"/>
  <c r="F54" i="1"/>
  <c r="F55" i="1" s="1"/>
  <c r="F56" i="1" s="1"/>
  <c r="F57" i="1" s="1"/>
  <c r="F58" i="1" s="1"/>
  <c r="F59" i="1" s="1"/>
  <c r="F60" i="1" s="1"/>
  <c r="F61" i="1" s="1"/>
  <c r="F62" i="1" s="1"/>
  <c r="F63" i="1" s="1"/>
  <c r="G28" i="1"/>
  <c r="G30" i="1" s="1"/>
  <c r="G63" i="1" l="1"/>
  <c r="G65" i="1" s="1"/>
  <c r="F64" i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G143" i="1" l="1"/>
  <c r="G145" i="1" s="1"/>
  <c r="F145" i="1"/>
  <c r="F146" i="1" s="1"/>
  <c r="F147" i="1" s="1"/>
  <c r="F148" i="1" s="1"/>
  <c r="F149" i="1" s="1"/>
  <c r="F150" i="1" s="1"/>
  <c r="G147" i="1" l="1"/>
  <c r="G149" i="1" s="1"/>
  <c r="F151" i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l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</calcChain>
</file>

<file path=xl/sharedStrings.xml><?xml version="1.0" encoding="utf-8"?>
<sst xmlns="http://schemas.openxmlformats.org/spreadsheetml/2006/main" count="321" uniqueCount="132">
  <si>
    <t>ผัก</t>
  </si>
  <si>
    <t>พี่ตุ้ย</t>
  </si>
  <si>
    <t>ลูกชิ้น</t>
  </si>
  <si>
    <t>กุ้ง</t>
  </si>
  <si>
    <t>ค่าเนต</t>
  </si>
  <si>
    <t>ขายโอน</t>
  </si>
  <si>
    <t>ขายสด</t>
  </si>
  <si>
    <t>ค่าเช่า</t>
  </si>
  <si>
    <t>ไข่</t>
  </si>
  <si>
    <t>ค่าไฟฟ้า</t>
  </si>
  <si>
    <t>หมูพี่ดาว</t>
  </si>
  <si>
    <t>ค่าโทรศัพท์</t>
  </si>
  <si>
    <t>อาซัน</t>
  </si>
  <si>
    <t>หมูพี่ตุ้ย</t>
  </si>
  <si>
    <t>ค่าน้ำแข็ง</t>
  </si>
  <si>
    <t xml:space="preserve">เงินเดือนน้อย </t>
  </si>
  <si>
    <t>พี่ตุ้ยผสมเครื่อง</t>
  </si>
  <si>
    <t>แหลม</t>
  </si>
  <si>
    <t>เสด</t>
  </si>
  <si>
    <t>เบียร์</t>
  </si>
  <si>
    <t>ข้าวญี่ปุ่น</t>
  </si>
  <si>
    <t>เงินเดือนเอ๋</t>
  </si>
  <si>
    <t>เงินเดือนซิน</t>
  </si>
  <si>
    <t>หมูเบทราโกร</t>
  </si>
  <si>
    <t>ไก่</t>
  </si>
  <si>
    <t>ค่าเช่าพี่ดาว</t>
  </si>
  <si>
    <t>ete</t>
  </si>
  <si>
    <t>หมู</t>
  </si>
  <si>
    <t>บิว</t>
  </si>
  <si>
    <t>ข้าวเหนียว</t>
  </si>
  <si>
    <t>กระดาษความร้อน</t>
  </si>
  <si>
    <t>เนื้อโชคอาลี</t>
  </si>
  <si>
    <t>เนื้อนัยนา</t>
  </si>
  <si>
    <t>asan</t>
  </si>
  <si>
    <t>แมคโคร</t>
  </si>
  <si>
    <t>หมูนุ่ม</t>
  </si>
  <si>
    <t>pepsi</t>
  </si>
  <si>
    <t>ฉั่วฮะเส็ง</t>
  </si>
  <si>
    <t>พิว</t>
  </si>
  <si>
    <t>มุกดา</t>
  </si>
  <si>
    <t>หนูดี</t>
  </si>
  <si>
    <t>ปลื้มญ</t>
  </si>
  <si>
    <t>โชกุน</t>
  </si>
  <si>
    <t>หมูอนาวิลล์</t>
  </si>
  <si>
    <t>เงินเดือนวา</t>
  </si>
  <si>
    <t>โฟน</t>
  </si>
  <si>
    <t>กอล์ฟ</t>
  </si>
  <si>
    <t>กลิ่นทรัฟเฟิล</t>
  </si>
  <si>
    <t>ของชำ</t>
  </si>
  <si>
    <t>พริกผัด</t>
  </si>
  <si>
    <t>กาย</t>
  </si>
  <si>
    <t>โอนเข้าบัญชี Laohu</t>
  </si>
  <si>
    <t>เกว</t>
  </si>
  <si>
    <t>ภู</t>
  </si>
  <si>
    <t>สะโพก</t>
  </si>
  <si>
    <t>เป๊ปซี่</t>
  </si>
  <si>
    <t>เงินเดือนซอ</t>
  </si>
  <si>
    <t>NoeNoe</t>
  </si>
  <si>
    <t>นา</t>
  </si>
  <si>
    <t>น้ำมันทรัฟเฟิล</t>
  </si>
  <si>
    <t>ฟาร์มเฟรช</t>
  </si>
  <si>
    <t>ตั้ม</t>
  </si>
  <si>
    <t>seatech</t>
  </si>
  <si>
    <t>เล็ก</t>
  </si>
  <si>
    <t>gas</t>
  </si>
  <si>
    <t>สันคอ</t>
  </si>
  <si>
    <t>หมูบด</t>
  </si>
  <si>
    <t>อกไก่เบทราโกร</t>
  </si>
  <si>
    <t>สันนอกพี่ตุ้ย</t>
  </si>
  <si>
    <t>เสื้อตรุษจีน</t>
  </si>
  <si>
    <t>แก้วขมิ้น ลูกชิด</t>
  </si>
  <si>
    <t>tax</t>
  </si>
  <si>
    <t>ต้าร์</t>
  </si>
  <si>
    <t>โจ</t>
  </si>
  <si>
    <t>ซื้อของใช้หน้าร้านเดือน มค</t>
  </si>
  <si>
    <t>ค่าน้ำไฟฟ้า เดือน มค 67 ชงโค</t>
  </si>
  <si>
    <t>สันนอก s pure</t>
  </si>
  <si>
    <t>ซาลาเปา</t>
  </si>
  <si>
    <t>farm fresh</t>
  </si>
  <si>
    <t>ค่าเช่าเครื่องล้างขาน</t>
  </si>
  <si>
    <t>หมูบด เศษหมู</t>
  </si>
  <si>
    <t>ขายน้ำจิ้ม</t>
  </si>
  <si>
    <t>ขายเครื่องสไลด์</t>
  </si>
  <si>
    <t>น้ำดอกไม้สุก</t>
  </si>
  <si>
    <t>ข้าวเหนียวมูล</t>
  </si>
  <si>
    <t>ค่ามือถือเครื่องใหม่</t>
  </si>
  <si>
    <t>ซาลาเปาพี่ตุ้ย</t>
  </si>
  <si>
    <t>ฝอยขัดหม้อ</t>
  </si>
  <si>
    <t>ซาลาเปา หมูทรัฟเฟิล สามชั้นทอด ไหว้ตรุษจีน</t>
  </si>
  <si>
    <t>Deep fryer</t>
  </si>
  <si>
    <t>ข้าวเหนียวมูน</t>
  </si>
  <si>
    <t>แม็กเย็บกระดาษ</t>
  </si>
  <si>
    <t>หมูบด เศษหมูอนาวิลล์</t>
  </si>
  <si>
    <t>หมูหัวไหล่</t>
  </si>
  <si>
    <t>หม้อลมร้อน</t>
  </si>
  <si>
    <t>ซาลาเปา ของกิน</t>
  </si>
  <si>
    <t>ค่าซ่อมหม้อทอด</t>
  </si>
  <si>
    <t>รายรับ Lineman</t>
  </si>
  <si>
    <t>ลำดับที่</t>
  </si>
  <si>
    <t>วันที่</t>
  </si>
  <si>
    <t>รายการ</t>
  </si>
  <si>
    <t>รายรับ</t>
  </si>
  <si>
    <t>รายจ่าย</t>
  </si>
  <si>
    <t>คงเหลือ</t>
  </si>
  <si>
    <t>ปรับปรุง</t>
  </si>
  <si>
    <t>ไฟฟ้า</t>
  </si>
  <si>
    <t>ประปา</t>
  </si>
  <si>
    <t>Air</t>
  </si>
  <si>
    <t>ปลวก</t>
  </si>
  <si>
    <t>สถาบัน</t>
  </si>
  <si>
    <t>Fur</t>
  </si>
  <si>
    <t>อุปกรณ์</t>
  </si>
  <si>
    <t>รายรับอื่นๆ</t>
  </si>
  <si>
    <t>ขาย</t>
  </si>
  <si>
    <t>วัตถุดิบ</t>
  </si>
  <si>
    <t xml:space="preserve"> ไก่ ไข่</t>
  </si>
  <si>
    <t>เนื้อ</t>
  </si>
  <si>
    <t>วัชระ+สุรพล</t>
  </si>
  <si>
    <t>เครื่องดื่ม</t>
  </si>
  <si>
    <t>ไอติม</t>
  </si>
  <si>
    <t>ขนมจีบ</t>
  </si>
  <si>
    <t>ของหวาน</t>
  </si>
  <si>
    <t>ผลไม้</t>
  </si>
  <si>
    <t>อุปกรณ์ใช้สอย</t>
  </si>
  <si>
    <t>วัสดุสิ้นเปลือง</t>
  </si>
  <si>
    <t>ค่าใช้สอย</t>
  </si>
  <si>
    <t>PR</t>
  </si>
  <si>
    <t>ค่าไฟ</t>
  </si>
  <si>
    <t>ค่าแรง</t>
  </si>
  <si>
    <t>Ptime</t>
  </si>
  <si>
    <t>สวัสดิการ</t>
  </si>
  <si>
    <t>Manage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</si>
</sst>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6"/>
      <color theme="1"/>
      <name val="AngsanaUPC"/>
      <family val="2"/>
      <charset val="222"/>
    </font>
    <font>
      <sz val="16"/>
      <color theme="1"/>
      <name val="AngsanaUPC"/>
      <family val="2"/>
      <charset val="222"/>
    </font>
    <font>
      <sz val="16"/>
      <color rgb="FFFF0000"/>
      <name val="AngsanaUPC"/>
      <family val="2"/>
      <charset val="222"/>
    </font>
    <font>
      <sz val="16"/>
      <name val="AngsanaUPC"/>
      <family val="2"/>
      <charset val="222"/>
    </font>
    <font>
      <sz val="8"/>
      <name val="AngsanaUPC"/>
      <family val="2"/>
      <charset val="222"/>
    </font>
    <font>
      <b/>
      <sz val="16"/>
      <color theme="1"/>
      <name val="AngsanaUPC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0" applyNumberFormat="1"/>
    <xf numFmtId="0" fontId="0" fillId="2" borderId="0" xfId="0" applyFill="1"/>
    <xf numFmtId="43" fontId="0" fillId="2" borderId="0" xfId="1" applyFont="1" applyFill="1"/>
    <xf numFmtId="0" fontId="0" fillId="3" borderId="0" xfId="0" applyFill="1"/>
    <xf numFmtId="0" fontId="0" fillId="4" borderId="0" xfId="0" applyFill="1"/>
    <xf numFmtId="43" fontId="0" fillId="5" borderId="0" xfId="1" applyFont="1" applyFill="1"/>
    <xf numFmtId="43" fontId="0" fillId="5" borderId="0" xfId="0" applyNumberFormat="1" applyFill="1"/>
    <xf numFmtId="43" fontId="0" fillId="2" borderId="0" xfId="0" applyNumberFormat="1" applyFill="1"/>
    <xf numFmtId="0" fontId="0" fillId="6" borderId="0" xfId="0" applyFill="1"/>
    <xf numFmtId="43" fontId="0" fillId="6" borderId="0" xfId="0" applyNumberFormat="1" applyFill="1"/>
    <xf numFmtId="43" fontId="0" fillId="0" borderId="0" xfId="1" applyFont="1" applyFill="1"/>
    <xf numFmtId="0" fontId="3" fillId="0" borderId="0" xfId="0" applyFont="1"/>
    <xf numFmtId="43" fontId="0" fillId="6" borderId="0" xfId="1" applyFont="1" applyFill="1"/>
    <xf numFmtId="43" fontId="0" fillId="7" borderId="0" xfId="1" applyFont="1" applyFill="1"/>
    <xf numFmtId="43" fontId="0" fillId="4" borderId="0" xfId="0" applyNumberFormat="1" applyFill="1"/>
    <xf numFmtId="43" fontId="0" fillId="3" borderId="0" xfId="0" applyNumberFormat="1" applyFill="1"/>
    <xf numFmtId="43" fontId="2" fillId="2" borderId="0" xfId="1" applyFont="1" applyFill="1"/>
    <xf numFmtId="0" fontId="0" fillId="5" borderId="0" xfId="0" applyFill="1" applyAlignment="1">
      <alignment horizontal="center"/>
    </xf>
    <xf numFmtId="0" fontId="0" fillId="5" borderId="0" xfId="0" applyFill="1"/>
    <xf numFmtId="43" fontId="0" fillId="8" borderId="0" xfId="0" applyNumberFormat="1" applyFill="1"/>
    <xf numFmtId="43" fontId="0" fillId="9" borderId="0" xfId="1" applyFont="1" applyFill="1"/>
    <xf numFmtId="43" fontId="0" fillId="10" borderId="0" xfId="1" applyFont="1" applyFill="1"/>
    <xf numFmtId="43" fontId="2" fillId="10" borderId="0" xfId="1" applyFont="1" applyFill="1"/>
    <xf numFmtId="0" fontId="3" fillId="5" borderId="0" xfId="0" applyFont="1" applyFill="1"/>
    <xf numFmtId="43" fontId="2" fillId="7" borderId="0" xfId="1" applyFont="1" applyFill="1"/>
    <xf numFmtId="43" fontId="0" fillId="7" borderId="0" xfId="0" applyNumberFormat="1" applyFill="1"/>
    <xf numFmtId="0" fontId="5" fillId="0" borderId="0" xfId="0" applyFont="1" applyAlignment="1">
      <alignment horizontal="center"/>
    </xf>
    <xf numFmtId="43" fontId="5" fillId="0" borderId="0" xfId="1" applyFont="1" applyAlignment="1">
      <alignment horizontal="center"/>
    </xf>
    <xf numFmtId="43" fontId="5" fillId="6" borderId="0" xfId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6CCFF"/>
      <color rgb="FFFFCCFF"/>
      <color rgb="FF99FF33"/>
      <color rgb="FFFFFF66"/>
      <color rgb="FF66FFFF"/>
      <color rgb="FFCC66FF"/>
      <color rgb="FF6699FF"/>
      <color rgb="FFFF66FF"/>
      <color rgb="FFFF00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2B9A-5C7E-4843-8383-B2979F2CF711}">
  <dimension ref="A1:AO286"/>
  <sheetViews>
    <sheetView tabSelected="1" topLeftCell="B1" zoomScaleNormal="100" workbookViewId="0">
      <pane xSplit="8232" ySplit="936" topLeftCell="AH273" activePane="bottomRight"/>
      <selection activeCell="D4321" sqref="D4321"/>
      <selection pane="topRight" activeCell="S1" sqref="S1"/>
      <selection pane="bottomLeft" activeCell="B1" sqref="A1:XFD1"/>
      <selection pane="bottomRight" activeCell="F3" sqref="F3"/>
    </sheetView>
  </sheetViews>
  <sheetFormatPr defaultRowHeight="23.4" x14ac:dyDescent="0.6"/>
  <cols>
    <col min="1" max="1" width="8.88671875" style="2"/>
    <col min="2" max="2" width="10.109375" style="2" bestFit="1" customWidth="1"/>
    <col min="3" max="3" width="37" bestFit="1" customWidth="1"/>
    <col min="4" max="4" width="12.6640625" style="1" bestFit="1" customWidth="1"/>
    <col min="5" max="6" width="12.6640625" style="1" customWidth="1"/>
    <col min="7" max="7" width="14.6640625" customWidth="1"/>
    <col min="8" max="8" width="10.33203125" customWidth="1"/>
    <col min="9" max="9" width="11.33203125" customWidth="1"/>
    <col min="10" max="10" width="11.44140625" bestFit="1" customWidth="1"/>
    <col min="11" max="11" width="11.33203125" customWidth="1"/>
    <col min="12" max="13" width="10.33203125" customWidth="1"/>
    <col min="14" max="14" width="10.44140625" bestFit="1" customWidth="1"/>
    <col min="15" max="15" width="11.33203125" customWidth="1"/>
    <col min="16" max="16" width="11.44140625" bestFit="1" customWidth="1"/>
    <col min="17" max="17" width="5.109375" bestFit="1" customWidth="1"/>
    <col min="18" max="18" width="13.109375" customWidth="1"/>
    <col min="19" max="19" width="13" style="12" customWidth="1"/>
    <col min="20" max="20" width="13" style="8" customWidth="1"/>
    <col min="21" max="21" width="11.33203125" bestFit="1" customWidth="1"/>
    <col min="22" max="22" width="9.33203125" style="5" bestFit="1" customWidth="1"/>
    <col min="23" max="23" width="13.77734375" style="8" bestFit="1" customWidth="1"/>
    <col min="24" max="24" width="10.44140625" bestFit="1" customWidth="1"/>
    <col min="25" max="25" width="10.44140625" style="5" bestFit="1" customWidth="1"/>
    <col min="26" max="26" width="10.44140625" style="8" bestFit="1" customWidth="1"/>
    <col min="27" max="27" width="10.44140625" bestFit="1" customWidth="1"/>
    <col min="28" max="28" width="10.33203125" style="8" bestFit="1" customWidth="1"/>
    <col min="29" max="29" width="10.44140625" bestFit="1" customWidth="1"/>
    <col min="30" max="30" width="10.33203125" style="8" customWidth="1"/>
    <col min="31" max="31" width="10.21875" bestFit="1" customWidth="1"/>
    <col min="32" max="32" width="7.88671875" style="8" bestFit="1" customWidth="1"/>
    <col min="33" max="34" width="9.33203125" bestFit="1" customWidth="1"/>
    <col min="35" max="35" width="10.33203125" bestFit="1" customWidth="1"/>
    <col min="36" max="36" width="9.21875" bestFit="1" customWidth="1"/>
    <col min="37" max="37" width="10.33203125" bestFit="1" customWidth="1"/>
    <col min="38" max="38" width="10.33203125" style="7" bestFit="1" customWidth="1"/>
    <col min="39" max="39" width="11.33203125" bestFit="1" customWidth="1"/>
    <col min="40" max="40" width="9.21875" bestFit="1" customWidth="1"/>
    <col min="41" max="41" width="10.33203125" bestFit="1" customWidth="1"/>
    <col min="42" max="42" width="11.21875" bestFit="1" customWidth="1"/>
  </cols>
  <sheetData>
    <row r="1" spans="1:41" s="22" customFormat="1" x14ac:dyDescent="0.6">
      <c r="A1" s="30" t="s">
        <v>98</v>
      </c>
      <c r="B1" s="30" t="s">
        <v>99</v>
      </c>
      <c r="C1" s="30" t="s">
        <v>100</v>
      </c>
      <c r="D1" s="31" t="s">
        <v>101</v>
      </c>
      <c r="E1" s="31" t="s">
        <v>102</v>
      </c>
      <c r="F1" s="31" t="s">
        <v>103</v>
      </c>
      <c r="G1" s="30"/>
      <c r="H1" s="30"/>
      <c r="I1" s="30" t="s">
        <v>104</v>
      </c>
      <c r="J1" s="30" t="s">
        <v>105</v>
      </c>
      <c r="K1" s="30" t="s">
        <v>106</v>
      </c>
      <c r="L1" s="30" t="s">
        <v>107</v>
      </c>
      <c r="M1" s="30" t="s">
        <v>108</v>
      </c>
      <c r="N1" s="30" t="s">
        <v>109</v>
      </c>
      <c r="O1" s="30" t="s">
        <v>110</v>
      </c>
      <c r="P1" s="30" t="s">
        <v>111</v>
      </c>
      <c r="Q1" s="30"/>
      <c r="R1" s="30" t="s">
        <v>112</v>
      </c>
      <c r="S1" s="32" t="s">
        <v>113</v>
      </c>
      <c r="T1" s="33" t="s">
        <v>114</v>
      </c>
      <c r="U1" s="30" t="s">
        <v>27</v>
      </c>
      <c r="V1" s="34" t="s">
        <v>115</v>
      </c>
      <c r="W1" s="33" t="s">
        <v>116</v>
      </c>
      <c r="X1" s="30" t="s">
        <v>117</v>
      </c>
      <c r="Y1" s="34" t="s">
        <v>2</v>
      </c>
      <c r="Z1" s="33" t="s">
        <v>3</v>
      </c>
      <c r="AA1" s="30" t="s">
        <v>0</v>
      </c>
      <c r="AB1" s="33" t="s">
        <v>118</v>
      </c>
      <c r="AC1" s="30" t="s">
        <v>119</v>
      </c>
      <c r="AD1" s="33" t="s">
        <v>120</v>
      </c>
      <c r="AE1" s="30" t="s">
        <v>121</v>
      </c>
      <c r="AF1" s="33" t="s">
        <v>122</v>
      </c>
      <c r="AG1" s="30" t="s">
        <v>123</v>
      </c>
      <c r="AH1" s="30" t="s">
        <v>124</v>
      </c>
      <c r="AI1" s="30" t="s">
        <v>125</v>
      </c>
      <c r="AJ1" s="30" t="s">
        <v>126</v>
      </c>
      <c r="AK1" s="30" t="s">
        <v>127</v>
      </c>
      <c r="AL1" s="35" t="s">
        <v>128</v>
      </c>
      <c r="AM1" s="30" t="s">
        <v>129</v>
      </c>
      <c r="AN1" s="30" t="s">
        <v>130</v>
      </c>
      <c r="AO1" s="30" t="s">
        <v>131</v>
      </c>
    </row>
    <row r="2" spans="1:41" x14ac:dyDescent="0.6">
      <c r="A2" s="2">
        <v>40</v>
      </c>
      <c r="B2" s="3">
        <v>45323</v>
      </c>
      <c r="C2" s="15" t="s">
        <v>5</v>
      </c>
      <c r="D2" s="25">
        <f>11236</f>
        <v>11236</v>
      </c>
      <c r="F2" s="14">
        <f>D2-E2</f>
        <v>11236</v>
      </c>
      <c r="S2" s="13">
        <f>D2</f>
        <v>11236</v>
      </c>
    </row>
    <row r="3" spans="1:41" x14ac:dyDescent="0.6">
      <c r="C3" s="15" t="s">
        <v>6</v>
      </c>
      <c r="D3" s="6">
        <v>894</v>
      </c>
      <c r="F3" s="14">
        <f t="shared" ref="F3:F67" si="0">F2+D3-E3</f>
        <v>12130</v>
      </c>
      <c r="S3" s="13">
        <f>D3</f>
        <v>894</v>
      </c>
    </row>
    <row r="4" spans="1:41" x14ac:dyDescent="0.6">
      <c r="C4" s="15" t="s">
        <v>19</v>
      </c>
      <c r="D4" s="6">
        <v>70</v>
      </c>
      <c r="F4" s="14">
        <f t="shared" si="0"/>
        <v>12200</v>
      </c>
      <c r="R4" s="4">
        <f>D4</f>
        <v>70</v>
      </c>
    </row>
    <row r="5" spans="1:41" x14ac:dyDescent="0.6">
      <c r="C5" t="s">
        <v>32</v>
      </c>
      <c r="E5" s="25">
        <v>9532</v>
      </c>
      <c r="F5" s="14">
        <f t="shared" si="0"/>
        <v>2668</v>
      </c>
      <c r="W5" s="18">
        <f>E5</f>
        <v>9532</v>
      </c>
    </row>
    <row r="6" spans="1:41" x14ac:dyDescent="0.6">
      <c r="C6" t="s">
        <v>8</v>
      </c>
      <c r="E6" s="25">
        <v>250</v>
      </c>
      <c r="F6" s="14">
        <f t="shared" si="0"/>
        <v>2418</v>
      </c>
      <c r="V6" s="11">
        <f>E6</f>
        <v>250</v>
      </c>
    </row>
    <row r="7" spans="1:41" x14ac:dyDescent="0.6">
      <c r="C7" t="s">
        <v>2</v>
      </c>
      <c r="E7" s="25">
        <v>600</v>
      </c>
      <c r="F7" s="14">
        <f t="shared" si="0"/>
        <v>1818</v>
      </c>
      <c r="Y7" s="11">
        <f>E7</f>
        <v>600</v>
      </c>
    </row>
    <row r="8" spans="1:41" x14ac:dyDescent="0.6">
      <c r="C8" t="s">
        <v>66</v>
      </c>
      <c r="D8" s="25">
        <v>642</v>
      </c>
      <c r="F8" s="14">
        <f t="shared" si="0"/>
        <v>2460</v>
      </c>
      <c r="R8" s="4">
        <f>D8</f>
        <v>642</v>
      </c>
    </row>
    <row r="9" spans="1:41" x14ac:dyDescent="0.6">
      <c r="A9" s="2">
        <v>94</v>
      </c>
      <c r="B9" s="3">
        <v>45324</v>
      </c>
      <c r="C9" s="15" t="s">
        <v>5</v>
      </c>
      <c r="D9" s="25">
        <v>26523</v>
      </c>
      <c r="F9" s="14">
        <f t="shared" si="0"/>
        <v>28983</v>
      </c>
      <c r="S9" s="13">
        <f>D9</f>
        <v>26523</v>
      </c>
    </row>
    <row r="10" spans="1:41" x14ac:dyDescent="0.6">
      <c r="C10" s="15" t="s">
        <v>6</v>
      </c>
      <c r="D10" s="6">
        <v>596</v>
      </c>
      <c r="F10" s="14">
        <f t="shared" si="0"/>
        <v>29579</v>
      </c>
      <c r="S10" s="13">
        <f>D10</f>
        <v>596</v>
      </c>
    </row>
    <row r="11" spans="1:41" x14ac:dyDescent="0.6">
      <c r="C11" s="15" t="s">
        <v>19</v>
      </c>
      <c r="D11" s="6">
        <v>140</v>
      </c>
      <c r="F11" s="14">
        <f t="shared" si="0"/>
        <v>29719</v>
      </c>
      <c r="R11" s="4">
        <f>D11</f>
        <v>140</v>
      </c>
    </row>
    <row r="12" spans="1:41" x14ac:dyDescent="0.6">
      <c r="C12" s="15" t="s">
        <v>77</v>
      </c>
      <c r="D12" s="6">
        <v>60</v>
      </c>
      <c r="F12" s="14">
        <f t="shared" si="0"/>
        <v>29779</v>
      </c>
      <c r="S12" s="13">
        <f>D12</f>
        <v>60</v>
      </c>
    </row>
    <row r="13" spans="1:41" x14ac:dyDescent="0.6">
      <c r="C13" t="s">
        <v>67</v>
      </c>
      <c r="E13" s="25">
        <v>340</v>
      </c>
      <c r="F13" s="14">
        <f t="shared" si="0"/>
        <v>29439</v>
      </c>
      <c r="V13" s="11">
        <f>E13</f>
        <v>340</v>
      </c>
    </row>
    <row r="14" spans="1:41" x14ac:dyDescent="0.6">
      <c r="C14" t="s">
        <v>67</v>
      </c>
      <c r="E14" s="25">
        <v>612</v>
      </c>
      <c r="F14" s="14">
        <f t="shared" si="0"/>
        <v>28827</v>
      </c>
      <c r="V14" s="11">
        <f>E14</f>
        <v>612</v>
      </c>
    </row>
    <row r="15" spans="1:41" x14ac:dyDescent="0.6">
      <c r="C15" t="s">
        <v>31</v>
      </c>
      <c r="E15" s="25">
        <v>19498</v>
      </c>
      <c r="F15" s="14">
        <f t="shared" si="0"/>
        <v>9329</v>
      </c>
      <c r="W15" s="18">
        <f>E15</f>
        <v>19498</v>
      </c>
    </row>
    <row r="16" spans="1:41" x14ac:dyDescent="0.6">
      <c r="C16" t="s">
        <v>20</v>
      </c>
      <c r="E16" s="25">
        <v>1250</v>
      </c>
      <c r="F16" s="14">
        <f t="shared" si="0"/>
        <v>8079</v>
      </c>
      <c r="T16" s="18">
        <f>E16</f>
        <v>1250</v>
      </c>
    </row>
    <row r="17" spans="1:41" x14ac:dyDescent="0.6">
      <c r="C17" t="s">
        <v>60</v>
      </c>
      <c r="E17" s="25">
        <v>5526</v>
      </c>
      <c r="F17" s="14">
        <f t="shared" si="0"/>
        <v>2553</v>
      </c>
      <c r="T17" s="18">
        <f>E17</f>
        <v>5526</v>
      </c>
    </row>
    <row r="18" spans="1:41" x14ac:dyDescent="0.6">
      <c r="C18" t="s">
        <v>68</v>
      </c>
      <c r="D18" s="25">
        <v>323</v>
      </c>
      <c r="F18" s="14">
        <f t="shared" si="0"/>
        <v>2876</v>
      </c>
      <c r="R18" s="4">
        <f>D18</f>
        <v>323</v>
      </c>
    </row>
    <row r="19" spans="1:41" x14ac:dyDescent="0.6">
      <c r="C19" t="s">
        <v>69</v>
      </c>
      <c r="E19" s="25">
        <v>1950</v>
      </c>
      <c r="F19" s="14">
        <f t="shared" si="0"/>
        <v>926</v>
      </c>
      <c r="AN19" s="4">
        <f>E19</f>
        <v>1950</v>
      </c>
    </row>
    <row r="20" spans="1:41" x14ac:dyDescent="0.6">
      <c r="C20" t="s">
        <v>8</v>
      </c>
      <c r="E20" s="25">
        <v>250</v>
      </c>
      <c r="F20" s="14">
        <f t="shared" si="0"/>
        <v>676</v>
      </c>
      <c r="V20" s="11">
        <f>E20</f>
        <v>250</v>
      </c>
    </row>
    <row r="21" spans="1:41" x14ac:dyDescent="0.6">
      <c r="C21" t="s">
        <v>3</v>
      </c>
      <c r="E21" s="25">
        <v>1850</v>
      </c>
      <c r="F21" s="14">
        <f t="shared" si="0"/>
        <v>-1174</v>
      </c>
      <c r="Z21" s="18">
        <f>E21</f>
        <v>1850</v>
      </c>
    </row>
    <row r="22" spans="1:41" x14ac:dyDescent="0.6">
      <c r="C22" t="s">
        <v>34</v>
      </c>
      <c r="E22" s="25">
        <v>1110</v>
      </c>
      <c r="F22" s="14">
        <f t="shared" si="0"/>
        <v>-2284</v>
      </c>
      <c r="T22" s="18">
        <f>E22</f>
        <v>1110</v>
      </c>
    </row>
    <row r="23" spans="1:41" x14ac:dyDescent="0.6">
      <c r="C23" t="s">
        <v>70</v>
      </c>
      <c r="E23" s="25">
        <v>270</v>
      </c>
      <c r="F23" s="14">
        <f t="shared" si="0"/>
        <v>-2554</v>
      </c>
      <c r="AF23" s="18">
        <f>E23</f>
        <v>270</v>
      </c>
    </row>
    <row r="24" spans="1:41" x14ac:dyDescent="0.6">
      <c r="C24" t="s">
        <v>71</v>
      </c>
      <c r="E24" s="25">
        <v>6128</v>
      </c>
      <c r="F24" s="14">
        <f t="shared" si="0"/>
        <v>-8682</v>
      </c>
      <c r="AI24" s="4"/>
      <c r="AO24" s="4">
        <f>E24</f>
        <v>6128</v>
      </c>
    </row>
    <row r="25" spans="1:41" x14ac:dyDescent="0.6">
      <c r="A25" s="2">
        <v>69</v>
      </c>
      <c r="B25" s="3">
        <v>45325</v>
      </c>
      <c r="C25" s="15" t="s">
        <v>5</v>
      </c>
      <c r="D25" s="25">
        <f>18762+15</f>
        <v>18777</v>
      </c>
      <c r="F25" s="14">
        <f t="shared" si="0"/>
        <v>10095</v>
      </c>
      <c r="S25" s="13">
        <f>D25</f>
        <v>18777</v>
      </c>
    </row>
    <row r="26" spans="1:41" x14ac:dyDescent="0.6">
      <c r="C26" s="15" t="s">
        <v>6</v>
      </c>
      <c r="D26" s="6">
        <v>1490</v>
      </c>
      <c r="F26" s="14">
        <f t="shared" si="0"/>
        <v>11585</v>
      </c>
      <c r="G26" s="4">
        <f>D3+D10+D26</f>
        <v>2980</v>
      </c>
      <c r="S26" s="13">
        <f>D26</f>
        <v>1490</v>
      </c>
    </row>
    <row r="27" spans="1:41" x14ac:dyDescent="0.6">
      <c r="C27" s="15" t="s">
        <v>19</v>
      </c>
      <c r="D27" s="6">
        <v>70</v>
      </c>
      <c r="F27" s="14">
        <f t="shared" si="0"/>
        <v>11655</v>
      </c>
      <c r="G27" s="4"/>
      <c r="R27" s="4">
        <f>D27</f>
        <v>70</v>
      </c>
    </row>
    <row r="28" spans="1:41" x14ac:dyDescent="0.6">
      <c r="C28" t="s">
        <v>23</v>
      </c>
      <c r="E28" s="25">
        <v>8404</v>
      </c>
      <c r="F28" s="14">
        <f t="shared" si="0"/>
        <v>3251</v>
      </c>
      <c r="G28" s="4" t="e">
        <f>F29-G26-#REF!+#REF!</f>
        <v>#REF!</v>
      </c>
      <c r="U28" s="4">
        <f>E28</f>
        <v>8404</v>
      </c>
    </row>
    <row r="29" spans="1:41" x14ac:dyDescent="0.6">
      <c r="C29" t="s">
        <v>36</v>
      </c>
      <c r="E29" s="25">
        <v>8003.77</v>
      </c>
      <c r="F29" s="14">
        <f t="shared" si="0"/>
        <v>-4752.7700000000004</v>
      </c>
      <c r="G29" s="1">
        <v>117077.78</v>
      </c>
      <c r="AB29" s="18">
        <f>E29</f>
        <v>8003.77</v>
      </c>
    </row>
    <row r="30" spans="1:41" x14ac:dyDescent="0.6">
      <c r="C30" t="s">
        <v>8</v>
      </c>
      <c r="E30" s="25">
        <v>375</v>
      </c>
      <c r="F30" s="14">
        <f t="shared" si="0"/>
        <v>-5127.7700000000004</v>
      </c>
      <c r="G30" s="4" t="e">
        <f>G29-G28</f>
        <v>#REF!</v>
      </c>
      <c r="V30" s="11">
        <f>E30</f>
        <v>375</v>
      </c>
    </row>
    <row r="31" spans="1:41" x14ac:dyDescent="0.6">
      <c r="C31" t="s">
        <v>74</v>
      </c>
      <c r="E31" s="25">
        <v>578</v>
      </c>
      <c r="F31" s="14">
        <f t="shared" si="0"/>
        <v>-5705.77</v>
      </c>
      <c r="AH31" s="4">
        <f>E31</f>
        <v>578</v>
      </c>
    </row>
    <row r="32" spans="1:41" x14ac:dyDescent="0.6">
      <c r="A32" s="2">
        <v>76</v>
      </c>
      <c r="B32" s="3">
        <v>45326</v>
      </c>
      <c r="C32" s="15" t="s">
        <v>5</v>
      </c>
      <c r="D32" s="25">
        <v>20115</v>
      </c>
      <c r="F32" s="14">
        <f t="shared" si="0"/>
        <v>14409.23</v>
      </c>
      <c r="S32" s="13">
        <f>D32</f>
        <v>20115</v>
      </c>
    </row>
    <row r="33" spans="1:32" x14ac:dyDescent="0.6">
      <c r="C33" s="15" t="s">
        <v>6</v>
      </c>
      <c r="D33" s="6">
        <v>1788</v>
      </c>
      <c r="F33" s="14">
        <f t="shared" si="0"/>
        <v>16197.23</v>
      </c>
      <c r="S33" s="13">
        <f>D33</f>
        <v>1788</v>
      </c>
    </row>
    <row r="34" spans="1:32" x14ac:dyDescent="0.6">
      <c r="C34" s="15" t="s">
        <v>19</v>
      </c>
      <c r="D34" s="6">
        <v>70</v>
      </c>
      <c r="F34" s="14">
        <f t="shared" si="0"/>
        <v>16267.23</v>
      </c>
      <c r="R34" s="4">
        <f>D34</f>
        <v>70</v>
      </c>
    </row>
    <row r="35" spans="1:32" x14ac:dyDescent="0.6">
      <c r="A35" s="2">
        <v>35</v>
      </c>
      <c r="B35" s="3">
        <v>45327</v>
      </c>
      <c r="C35" s="15" t="s">
        <v>5</v>
      </c>
      <c r="D35" s="25">
        <v>9586</v>
      </c>
      <c r="F35" s="14">
        <f t="shared" si="0"/>
        <v>25853.23</v>
      </c>
      <c r="S35" s="13">
        <f>D35</f>
        <v>9586</v>
      </c>
    </row>
    <row r="36" spans="1:32" x14ac:dyDescent="0.6">
      <c r="C36" s="15" t="s">
        <v>6</v>
      </c>
      <c r="D36" s="6">
        <v>596</v>
      </c>
      <c r="F36" s="14">
        <f t="shared" si="0"/>
        <v>26449.23</v>
      </c>
      <c r="S36" s="13">
        <f>D36</f>
        <v>596</v>
      </c>
    </row>
    <row r="37" spans="1:32" x14ac:dyDescent="0.6">
      <c r="C37" s="15" t="s">
        <v>19</v>
      </c>
      <c r="D37" s="6">
        <v>70</v>
      </c>
      <c r="F37" s="14">
        <f t="shared" si="0"/>
        <v>26519.23</v>
      </c>
      <c r="R37" s="4">
        <f>D37</f>
        <v>70</v>
      </c>
    </row>
    <row r="38" spans="1:32" x14ac:dyDescent="0.6">
      <c r="C38" s="15" t="s">
        <v>77</v>
      </c>
      <c r="D38" s="6">
        <v>105</v>
      </c>
      <c r="F38" s="14">
        <f t="shared" si="0"/>
        <v>26624.23</v>
      </c>
      <c r="S38" s="13">
        <f>D38</f>
        <v>105</v>
      </c>
    </row>
    <row r="39" spans="1:32" x14ac:dyDescent="0.6">
      <c r="C39" s="15" t="s">
        <v>3</v>
      </c>
      <c r="E39" s="25">
        <v>2180</v>
      </c>
      <c r="F39" s="14">
        <f t="shared" si="0"/>
        <v>24444.23</v>
      </c>
      <c r="Z39" s="18">
        <f>E39</f>
        <v>2180</v>
      </c>
    </row>
    <row r="40" spans="1:32" x14ac:dyDescent="0.6">
      <c r="C40" s="15" t="s">
        <v>75</v>
      </c>
      <c r="D40" s="25">
        <v>13608.81</v>
      </c>
      <c r="F40" s="14">
        <f t="shared" si="0"/>
        <v>38053.040000000001</v>
      </c>
      <c r="R40" s="4">
        <f>D40</f>
        <v>13608.81</v>
      </c>
    </row>
    <row r="41" spans="1:32" x14ac:dyDescent="0.6">
      <c r="C41" s="15" t="s">
        <v>76</v>
      </c>
      <c r="D41" s="25">
        <v>1221</v>
      </c>
      <c r="F41" s="14">
        <f t="shared" si="0"/>
        <v>39274.04</v>
      </c>
      <c r="R41" s="4">
        <f>D41</f>
        <v>1221</v>
      </c>
    </row>
    <row r="42" spans="1:32" x14ac:dyDescent="0.6">
      <c r="A42" s="2">
        <v>36</v>
      </c>
      <c r="B42" s="3">
        <v>45328</v>
      </c>
      <c r="C42" s="15" t="s">
        <v>5</v>
      </c>
      <c r="D42" s="25">
        <f>10629+45</f>
        <v>10674</v>
      </c>
      <c r="F42" s="14">
        <f t="shared" si="0"/>
        <v>49948.04</v>
      </c>
      <c r="S42" s="13">
        <f>D42</f>
        <v>10674</v>
      </c>
    </row>
    <row r="43" spans="1:32" x14ac:dyDescent="0.6">
      <c r="C43" s="15" t="s">
        <v>6</v>
      </c>
      <c r="D43" s="1">
        <v>0</v>
      </c>
      <c r="F43" s="14">
        <f t="shared" si="0"/>
        <v>49948.04</v>
      </c>
    </row>
    <row r="44" spans="1:32" x14ac:dyDescent="0.6">
      <c r="C44" s="15" t="s">
        <v>19</v>
      </c>
      <c r="D44" s="6">
        <v>70</v>
      </c>
      <c r="F44" s="14">
        <f t="shared" si="0"/>
        <v>50018.04</v>
      </c>
      <c r="R44" s="4">
        <f>D44</f>
        <v>70</v>
      </c>
    </row>
    <row r="45" spans="1:32" x14ac:dyDescent="0.6">
      <c r="C45" s="15" t="s">
        <v>77</v>
      </c>
      <c r="D45" s="1">
        <v>0</v>
      </c>
      <c r="F45" s="14">
        <f t="shared" si="0"/>
        <v>50018.04</v>
      </c>
    </row>
    <row r="46" spans="1:32" x14ac:dyDescent="0.6">
      <c r="C46" s="15" t="s">
        <v>70</v>
      </c>
      <c r="E46" s="25">
        <v>346</v>
      </c>
      <c r="F46" s="14">
        <f t="shared" si="0"/>
        <v>49672.04</v>
      </c>
      <c r="AF46" s="18">
        <f>E46</f>
        <v>346</v>
      </c>
    </row>
    <row r="47" spans="1:32" x14ac:dyDescent="0.6">
      <c r="C47" s="15"/>
      <c r="F47" s="14"/>
    </row>
    <row r="48" spans="1:32" x14ac:dyDescent="0.6">
      <c r="A48" s="2">
        <v>84</v>
      </c>
      <c r="B48" s="3">
        <v>45329</v>
      </c>
      <c r="C48" s="15" t="s">
        <v>5</v>
      </c>
      <c r="D48" s="25">
        <f>21098+210</f>
        <v>21308</v>
      </c>
      <c r="F48" s="14">
        <f>F46+D48-E48</f>
        <v>70980.040000000008</v>
      </c>
      <c r="S48" s="13">
        <f>D48</f>
        <v>21308</v>
      </c>
    </row>
    <row r="49" spans="1:35" x14ac:dyDescent="0.6">
      <c r="C49" s="15" t="s">
        <v>6</v>
      </c>
      <c r="D49" s="6">
        <v>3278</v>
      </c>
      <c r="F49" s="14">
        <f t="shared" si="0"/>
        <v>74258.040000000008</v>
      </c>
      <c r="G49" s="11">
        <f>D49+D36+D33+D26+D10+D3+D43</f>
        <v>8642</v>
      </c>
      <c r="S49" s="13">
        <f>D49</f>
        <v>3278</v>
      </c>
    </row>
    <row r="50" spans="1:35" x14ac:dyDescent="0.6">
      <c r="C50" s="15" t="s">
        <v>19</v>
      </c>
      <c r="D50" s="6">
        <v>70</v>
      </c>
      <c r="F50" s="14">
        <f t="shared" si="0"/>
        <v>74328.040000000008</v>
      </c>
      <c r="G50" s="11">
        <f>D50+D37+D34+D27+D11+D4+D44</f>
        <v>560</v>
      </c>
      <c r="R50" s="4">
        <f>D50</f>
        <v>70</v>
      </c>
    </row>
    <row r="51" spans="1:35" x14ac:dyDescent="0.6">
      <c r="C51" s="15" t="s">
        <v>77</v>
      </c>
      <c r="F51" s="14">
        <f t="shared" si="0"/>
        <v>74328.040000000008</v>
      </c>
      <c r="G51" s="11">
        <f>D51+D45+D38+D12</f>
        <v>165</v>
      </c>
    </row>
    <row r="52" spans="1:35" x14ac:dyDescent="0.6">
      <c r="C52" s="15" t="s">
        <v>78</v>
      </c>
      <c r="E52" s="25">
        <v>9365</v>
      </c>
      <c r="F52" s="14">
        <f t="shared" si="0"/>
        <v>64963.040000000008</v>
      </c>
      <c r="G52" s="4">
        <f>F53-G49-G50-G51</f>
        <v>53746.040000000008</v>
      </c>
      <c r="T52" s="18">
        <f>E52</f>
        <v>9365</v>
      </c>
    </row>
    <row r="53" spans="1:35" x14ac:dyDescent="0.6">
      <c r="C53" s="15" t="s">
        <v>3</v>
      </c>
      <c r="E53" s="25">
        <v>1850</v>
      </c>
      <c r="F53" s="14">
        <f t="shared" si="0"/>
        <v>63113.040000000008</v>
      </c>
      <c r="G53" s="1">
        <v>27310.59</v>
      </c>
      <c r="Z53" s="18">
        <f>E53</f>
        <v>1850</v>
      </c>
    </row>
    <row r="54" spans="1:35" x14ac:dyDescent="0.6">
      <c r="C54" s="15" t="s">
        <v>77</v>
      </c>
      <c r="E54" s="25">
        <v>7318.8</v>
      </c>
      <c r="F54" s="14">
        <f t="shared" si="0"/>
        <v>55794.240000000005</v>
      </c>
      <c r="G54" s="4">
        <f>G52-G53</f>
        <v>26435.450000000008</v>
      </c>
      <c r="AD54" s="18">
        <f>E54</f>
        <v>7318.8</v>
      </c>
    </row>
    <row r="55" spans="1:35" x14ac:dyDescent="0.6">
      <c r="C55" s="15" t="s">
        <v>79</v>
      </c>
      <c r="E55" s="25">
        <v>5350</v>
      </c>
      <c r="F55" s="14">
        <f t="shared" si="0"/>
        <v>50444.240000000005</v>
      </c>
      <c r="AI55" s="4">
        <f>E55</f>
        <v>5350</v>
      </c>
    </row>
    <row r="56" spans="1:35" x14ac:dyDescent="0.6">
      <c r="C56" s="15" t="s">
        <v>80</v>
      </c>
      <c r="D56" s="25">
        <v>1128</v>
      </c>
      <c r="F56" s="14">
        <f t="shared" si="0"/>
        <v>51572.240000000005</v>
      </c>
      <c r="R56" s="4">
        <f>D56</f>
        <v>1128</v>
      </c>
    </row>
    <row r="57" spans="1:35" x14ac:dyDescent="0.6">
      <c r="C57" s="15" t="s">
        <v>76</v>
      </c>
      <c r="D57" s="25">
        <v>572</v>
      </c>
      <c r="F57" s="14">
        <f t="shared" si="0"/>
        <v>52144.240000000005</v>
      </c>
      <c r="R57" s="4">
        <f>D57</f>
        <v>572</v>
      </c>
    </row>
    <row r="58" spans="1:35" x14ac:dyDescent="0.6">
      <c r="C58" s="15" t="s">
        <v>54</v>
      </c>
      <c r="D58" s="25">
        <v>1713</v>
      </c>
      <c r="F58" s="14">
        <f t="shared" si="0"/>
        <v>53857.240000000005</v>
      </c>
      <c r="R58" s="4">
        <f>D58</f>
        <v>1713</v>
      </c>
    </row>
    <row r="59" spans="1:35" x14ac:dyDescent="0.6">
      <c r="C59" s="15" t="s">
        <v>23</v>
      </c>
      <c r="E59" s="25">
        <v>5792</v>
      </c>
      <c r="F59" s="14">
        <f t="shared" si="0"/>
        <v>48065.240000000005</v>
      </c>
      <c r="U59" s="4">
        <f>E59</f>
        <v>5792</v>
      </c>
    </row>
    <row r="60" spans="1:35" x14ac:dyDescent="0.6">
      <c r="C60" s="15" t="s">
        <v>23</v>
      </c>
      <c r="E60" s="25">
        <v>7200</v>
      </c>
      <c r="F60" s="14">
        <f t="shared" si="0"/>
        <v>40865.240000000005</v>
      </c>
      <c r="U60" s="4">
        <f>E60</f>
        <v>7200</v>
      </c>
    </row>
    <row r="61" spans="1:35" x14ac:dyDescent="0.6">
      <c r="C61" s="15" t="s">
        <v>12</v>
      </c>
      <c r="E61" s="25">
        <v>4338.8500000000004</v>
      </c>
      <c r="F61" s="14">
        <f t="shared" si="0"/>
        <v>36526.390000000007</v>
      </c>
      <c r="T61" s="18">
        <f>E61</f>
        <v>4338.8500000000004</v>
      </c>
    </row>
    <row r="62" spans="1:35" x14ac:dyDescent="0.6">
      <c r="C62" s="15" t="s">
        <v>25</v>
      </c>
      <c r="D62" s="25">
        <v>13733</v>
      </c>
      <c r="F62" s="14">
        <f t="shared" si="0"/>
        <v>50259.390000000007</v>
      </c>
      <c r="R62" s="4">
        <f>D62</f>
        <v>13733</v>
      </c>
    </row>
    <row r="63" spans="1:35" x14ac:dyDescent="0.6">
      <c r="C63" s="15" t="s">
        <v>76</v>
      </c>
      <c r="D63" s="25">
        <v>466</v>
      </c>
      <c r="F63" s="14">
        <f t="shared" si="0"/>
        <v>50725.390000000007</v>
      </c>
      <c r="G63" s="4">
        <f>F63-G49-G50-G51</f>
        <v>41358.390000000007</v>
      </c>
      <c r="R63" s="4">
        <f>D63</f>
        <v>466</v>
      </c>
    </row>
    <row r="64" spans="1:35" x14ac:dyDescent="0.6">
      <c r="A64" s="2">
        <v>51</v>
      </c>
      <c r="B64" s="3">
        <v>45330</v>
      </c>
      <c r="C64" s="15" t="s">
        <v>5</v>
      </c>
      <c r="D64" s="25">
        <v>14915</v>
      </c>
      <c r="F64" s="14">
        <f t="shared" si="0"/>
        <v>65640.390000000014</v>
      </c>
      <c r="G64" s="1">
        <v>36230.94</v>
      </c>
      <c r="S64" s="13">
        <f>D64</f>
        <v>14915</v>
      </c>
    </row>
    <row r="65" spans="1:34" x14ac:dyDescent="0.6">
      <c r="C65" s="15" t="s">
        <v>6</v>
      </c>
      <c r="F65" s="14">
        <f t="shared" si="0"/>
        <v>65640.390000000014</v>
      </c>
      <c r="G65" s="4">
        <f>G63-G64</f>
        <v>5127.4500000000044</v>
      </c>
    </row>
    <row r="66" spans="1:34" x14ac:dyDescent="0.6">
      <c r="C66" s="15" t="s">
        <v>19</v>
      </c>
      <c r="F66" s="14">
        <f t="shared" si="0"/>
        <v>65640.390000000014</v>
      </c>
    </row>
    <row r="67" spans="1:34" x14ac:dyDescent="0.6">
      <c r="C67" s="15" t="s">
        <v>77</v>
      </c>
      <c r="F67" s="14">
        <f t="shared" si="0"/>
        <v>65640.390000000014</v>
      </c>
    </row>
    <row r="68" spans="1:34" x14ac:dyDescent="0.6">
      <c r="C68" s="15" t="s">
        <v>49</v>
      </c>
      <c r="E68" s="25">
        <v>450</v>
      </c>
      <c r="F68" s="14">
        <f t="shared" ref="F68:F131" si="1">F67+D68-E68</f>
        <v>65190.390000000014</v>
      </c>
      <c r="T68" s="18">
        <f>E68</f>
        <v>450</v>
      </c>
    </row>
    <row r="69" spans="1:34" x14ac:dyDescent="0.6">
      <c r="C69" s="15" t="s">
        <v>30</v>
      </c>
      <c r="E69" s="26">
        <v>190</v>
      </c>
      <c r="F69" s="14">
        <f t="shared" si="1"/>
        <v>65000.390000000014</v>
      </c>
      <c r="AH69" s="4">
        <f>E69</f>
        <v>190</v>
      </c>
    </row>
    <row r="70" spans="1:34" x14ac:dyDescent="0.6">
      <c r="C70" s="15" t="s">
        <v>26</v>
      </c>
      <c r="E70" s="25">
        <v>3290.04</v>
      </c>
      <c r="F70" s="14">
        <f t="shared" si="1"/>
        <v>61710.350000000013</v>
      </c>
      <c r="AC70" s="4">
        <f>E70</f>
        <v>3290.04</v>
      </c>
    </row>
    <row r="71" spans="1:34" x14ac:dyDescent="0.6">
      <c r="C71" s="15" t="s">
        <v>8</v>
      </c>
      <c r="E71" s="25">
        <v>500</v>
      </c>
      <c r="F71" s="14">
        <f t="shared" si="1"/>
        <v>61210.350000000013</v>
      </c>
      <c r="V71" s="11">
        <f>E71</f>
        <v>500</v>
      </c>
    </row>
    <row r="72" spans="1:34" x14ac:dyDescent="0.6">
      <c r="C72" s="15" t="s">
        <v>3</v>
      </c>
      <c r="E72" s="25">
        <v>2180</v>
      </c>
      <c r="F72" s="14">
        <f t="shared" si="1"/>
        <v>59030.350000000013</v>
      </c>
      <c r="Z72" s="18">
        <f>E72</f>
        <v>2180</v>
      </c>
    </row>
    <row r="73" spans="1:34" x14ac:dyDescent="0.6">
      <c r="C73" s="15" t="s">
        <v>70</v>
      </c>
      <c r="E73" s="25">
        <v>175</v>
      </c>
      <c r="F73" s="14">
        <f t="shared" si="1"/>
        <v>58855.350000000013</v>
      </c>
      <c r="AF73" s="18">
        <f>E73</f>
        <v>175</v>
      </c>
    </row>
    <row r="74" spans="1:34" x14ac:dyDescent="0.6">
      <c r="A74" s="2">
        <v>55</v>
      </c>
      <c r="B74" s="3">
        <v>45331</v>
      </c>
      <c r="C74" s="15" t="s">
        <v>5</v>
      </c>
      <c r="D74" s="25">
        <v>15246</v>
      </c>
      <c r="F74" s="14">
        <f t="shared" si="1"/>
        <v>74101.350000000006</v>
      </c>
      <c r="S74" s="13">
        <f>D74</f>
        <v>15246</v>
      </c>
    </row>
    <row r="75" spans="1:34" x14ac:dyDescent="0.6">
      <c r="C75" s="15" t="s">
        <v>6</v>
      </c>
      <c r="D75" s="6">
        <v>596</v>
      </c>
      <c r="F75" s="14">
        <f t="shared" si="1"/>
        <v>74697.350000000006</v>
      </c>
      <c r="S75" s="13">
        <f>D75</f>
        <v>596</v>
      </c>
    </row>
    <row r="76" spans="1:34" x14ac:dyDescent="0.6">
      <c r="C76" s="15" t="s">
        <v>19</v>
      </c>
      <c r="D76" s="6">
        <v>70</v>
      </c>
      <c r="F76" s="14">
        <f t="shared" si="1"/>
        <v>74767.350000000006</v>
      </c>
      <c r="R76" s="4">
        <f>D76</f>
        <v>70</v>
      </c>
    </row>
    <row r="77" spans="1:34" x14ac:dyDescent="0.6">
      <c r="C77" s="15" t="s">
        <v>77</v>
      </c>
      <c r="D77" s="6">
        <v>15</v>
      </c>
      <c r="F77" s="14">
        <f t="shared" si="1"/>
        <v>74782.350000000006</v>
      </c>
      <c r="S77" s="13">
        <f>D77</f>
        <v>15</v>
      </c>
    </row>
    <row r="78" spans="1:34" x14ac:dyDescent="0.6">
      <c r="C78" s="15" t="s">
        <v>81</v>
      </c>
      <c r="D78" s="25">
        <v>7082</v>
      </c>
      <c r="F78" s="14">
        <f t="shared" si="1"/>
        <v>81864.350000000006</v>
      </c>
      <c r="R78" s="4">
        <f>D78</f>
        <v>7082</v>
      </c>
    </row>
    <row r="79" spans="1:34" x14ac:dyDescent="0.6">
      <c r="A79" s="2">
        <v>33</v>
      </c>
      <c r="B79" s="3">
        <v>45332</v>
      </c>
      <c r="C79" s="15" t="s">
        <v>5</v>
      </c>
      <c r="D79" s="25">
        <v>6700</v>
      </c>
      <c r="F79" s="14">
        <f t="shared" si="1"/>
        <v>88564.35</v>
      </c>
      <c r="S79" s="13">
        <f>D79</f>
        <v>6700</v>
      </c>
    </row>
    <row r="80" spans="1:34" x14ac:dyDescent="0.6">
      <c r="C80" s="15" t="s">
        <v>6</v>
      </c>
      <c r="D80" s="6">
        <v>2156</v>
      </c>
      <c r="F80" s="14">
        <f t="shared" si="1"/>
        <v>90720.35</v>
      </c>
      <c r="S80" s="13">
        <f>D80</f>
        <v>2156</v>
      </c>
    </row>
    <row r="81" spans="1:31" x14ac:dyDescent="0.6">
      <c r="C81" s="15" t="s">
        <v>19</v>
      </c>
      <c r="D81" s="6">
        <v>210</v>
      </c>
      <c r="F81" s="14">
        <f t="shared" si="1"/>
        <v>90930.35</v>
      </c>
      <c r="R81" s="4">
        <f>D81</f>
        <v>210</v>
      </c>
    </row>
    <row r="82" spans="1:31" x14ac:dyDescent="0.6">
      <c r="C82" s="15" t="s">
        <v>77</v>
      </c>
      <c r="F82" s="14">
        <f t="shared" si="1"/>
        <v>90930.35</v>
      </c>
    </row>
    <row r="83" spans="1:31" x14ac:dyDescent="0.6">
      <c r="A83" s="2">
        <v>67</v>
      </c>
      <c r="B83" s="3">
        <v>45333</v>
      </c>
      <c r="C83" s="15" t="s">
        <v>5</v>
      </c>
      <c r="D83" s="25">
        <v>16448</v>
      </c>
      <c r="F83" s="14">
        <f t="shared" si="1"/>
        <v>107378.35</v>
      </c>
      <c r="S83" s="13">
        <f>D83</f>
        <v>16448</v>
      </c>
    </row>
    <row r="84" spans="1:31" x14ac:dyDescent="0.6">
      <c r="C84" s="15" t="s">
        <v>6</v>
      </c>
      <c r="D84" s="6">
        <v>2086</v>
      </c>
      <c r="F84" s="14">
        <f t="shared" si="1"/>
        <v>109464.35</v>
      </c>
      <c r="S84" s="13">
        <f>D84</f>
        <v>2086</v>
      </c>
    </row>
    <row r="85" spans="1:31" x14ac:dyDescent="0.6">
      <c r="C85" s="15" t="s">
        <v>19</v>
      </c>
      <c r="D85" s="6">
        <v>210</v>
      </c>
      <c r="F85" s="14">
        <f t="shared" si="1"/>
        <v>109674.35</v>
      </c>
      <c r="R85" s="4">
        <f>D85</f>
        <v>210</v>
      </c>
    </row>
    <row r="86" spans="1:31" x14ac:dyDescent="0.6">
      <c r="C86" s="15" t="s">
        <v>77</v>
      </c>
      <c r="D86" s="20"/>
      <c r="F86" s="14">
        <f t="shared" si="1"/>
        <v>109674.35</v>
      </c>
    </row>
    <row r="87" spans="1:31" x14ac:dyDescent="0.6">
      <c r="C87" s="15" t="s">
        <v>3</v>
      </c>
      <c r="E87" s="25">
        <v>2070</v>
      </c>
      <c r="F87" s="14">
        <f t="shared" si="1"/>
        <v>107604.35</v>
      </c>
      <c r="Z87" s="18">
        <f>E87</f>
        <v>2070</v>
      </c>
    </row>
    <row r="88" spans="1:31" x14ac:dyDescent="0.6">
      <c r="C88" s="15" t="s">
        <v>82</v>
      </c>
      <c r="D88" s="25">
        <v>66000</v>
      </c>
      <c r="F88" s="14">
        <f t="shared" si="1"/>
        <v>173604.35</v>
      </c>
      <c r="R88" s="4">
        <f>D88</f>
        <v>66000</v>
      </c>
    </row>
    <row r="89" spans="1:31" x14ac:dyDescent="0.6">
      <c r="A89" s="2">
        <v>43</v>
      </c>
      <c r="B89" s="3">
        <v>45334</v>
      </c>
      <c r="C89" s="15" t="s">
        <v>5</v>
      </c>
      <c r="D89" s="25">
        <v>11632</v>
      </c>
      <c r="F89" s="14">
        <f t="shared" si="1"/>
        <v>185236.35</v>
      </c>
      <c r="S89" s="13">
        <f>D89</f>
        <v>11632</v>
      </c>
    </row>
    <row r="90" spans="1:31" x14ac:dyDescent="0.6">
      <c r="C90" s="15" t="s">
        <v>6</v>
      </c>
      <c r="D90" s="6">
        <v>1192</v>
      </c>
      <c r="F90" s="14">
        <f t="shared" si="1"/>
        <v>186428.35</v>
      </c>
      <c r="S90" s="13">
        <f>D90</f>
        <v>1192</v>
      </c>
    </row>
    <row r="91" spans="1:31" x14ac:dyDescent="0.6">
      <c r="C91" s="15" t="s">
        <v>19</v>
      </c>
      <c r="F91" s="14">
        <f t="shared" si="1"/>
        <v>186428.35</v>
      </c>
    </row>
    <row r="92" spans="1:31" x14ac:dyDescent="0.6">
      <c r="C92" s="15" t="s">
        <v>77</v>
      </c>
      <c r="F92" s="14">
        <f t="shared" si="1"/>
        <v>186428.35</v>
      </c>
    </row>
    <row r="93" spans="1:31" x14ac:dyDescent="0.6">
      <c r="C93" s="15" t="s">
        <v>83</v>
      </c>
      <c r="E93" s="25">
        <v>1254</v>
      </c>
      <c r="F93" s="14">
        <f t="shared" si="1"/>
        <v>185174.35</v>
      </c>
      <c r="AE93" s="4">
        <f>E93</f>
        <v>1254</v>
      </c>
    </row>
    <row r="94" spans="1:31" x14ac:dyDescent="0.6">
      <c r="C94" s="15" t="s">
        <v>84</v>
      </c>
      <c r="E94" s="26">
        <v>400</v>
      </c>
      <c r="F94" s="14">
        <f t="shared" si="1"/>
        <v>184774.35</v>
      </c>
      <c r="AE94" s="4">
        <f>E94</f>
        <v>400</v>
      </c>
    </row>
    <row r="95" spans="1:31" x14ac:dyDescent="0.6">
      <c r="C95" s="15" t="s">
        <v>62</v>
      </c>
      <c r="E95" s="25">
        <v>5007</v>
      </c>
      <c r="F95" s="14">
        <f t="shared" si="1"/>
        <v>179767.35</v>
      </c>
      <c r="AD95" s="18">
        <f>E95</f>
        <v>5007</v>
      </c>
    </row>
    <row r="96" spans="1:31" x14ac:dyDescent="0.6">
      <c r="C96" s="15" t="s">
        <v>26</v>
      </c>
      <c r="E96" s="25">
        <v>3290.04</v>
      </c>
      <c r="F96" s="14">
        <f t="shared" si="1"/>
        <v>176477.31</v>
      </c>
      <c r="AC96" s="4">
        <f>E96</f>
        <v>3290.04</v>
      </c>
    </row>
    <row r="97" spans="1:31" x14ac:dyDescent="0.6">
      <c r="C97" s="15" t="s">
        <v>78</v>
      </c>
      <c r="E97" s="25">
        <v>2523</v>
      </c>
      <c r="F97" s="14">
        <f t="shared" si="1"/>
        <v>173954.31</v>
      </c>
      <c r="T97" s="18">
        <f>E97</f>
        <v>2523</v>
      </c>
    </row>
    <row r="98" spans="1:31" x14ac:dyDescent="0.6">
      <c r="C98" s="15" t="s">
        <v>0</v>
      </c>
      <c r="E98" s="25">
        <v>8071</v>
      </c>
      <c r="F98" s="14">
        <f t="shared" si="1"/>
        <v>165883.31</v>
      </c>
      <c r="AA98" s="4">
        <f>E98</f>
        <v>8071</v>
      </c>
    </row>
    <row r="99" spans="1:31" x14ac:dyDescent="0.6">
      <c r="C99" s="15" t="s">
        <v>34</v>
      </c>
      <c r="E99" s="25">
        <v>12827</v>
      </c>
      <c r="F99" s="14">
        <f t="shared" si="1"/>
        <v>153056.31</v>
      </c>
      <c r="T99" s="18">
        <f>E99</f>
        <v>12827</v>
      </c>
    </row>
    <row r="100" spans="1:31" x14ac:dyDescent="0.6">
      <c r="A100" s="2">
        <v>51</v>
      </c>
      <c r="B100" s="3">
        <v>45335</v>
      </c>
      <c r="C100" s="15" t="s">
        <v>5</v>
      </c>
      <c r="D100" s="25">
        <v>13499</v>
      </c>
      <c r="F100" s="14">
        <f t="shared" si="1"/>
        <v>166555.31</v>
      </c>
      <c r="S100" s="13">
        <f>D100</f>
        <v>13499</v>
      </c>
    </row>
    <row r="101" spans="1:31" x14ac:dyDescent="0.6">
      <c r="C101" s="15" t="s">
        <v>6</v>
      </c>
      <c r="D101" s="6">
        <v>1192</v>
      </c>
      <c r="F101" s="14">
        <f t="shared" si="1"/>
        <v>167747.31</v>
      </c>
      <c r="S101" s="13">
        <f>D101</f>
        <v>1192</v>
      </c>
    </row>
    <row r="102" spans="1:31" x14ac:dyDescent="0.6">
      <c r="C102" s="15" t="s">
        <v>19</v>
      </c>
      <c r="D102" s="6">
        <v>70</v>
      </c>
      <c r="F102" s="14">
        <f t="shared" si="1"/>
        <v>167817.31</v>
      </c>
      <c r="R102" s="4">
        <f>D102</f>
        <v>70</v>
      </c>
    </row>
    <row r="103" spans="1:31" x14ac:dyDescent="0.6">
      <c r="C103" s="15" t="s">
        <v>77</v>
      </c>
      <c r="D103" s="6"/>
      <c r="F103" s="14">
        <f t="shared" si="1"/>
        <v>167817.31</v>
      </c>
    </row>
    <row r="104" spans="1:31" x14ac:dyDescent="0.6">
      <c r="C104" s="15" t="s">
        <v>27</v>
      </c>
      <c r="D104" s="6">
        <f>345+214</f>
        <v>559</v>
      </c>
      <c r="F104" s="14">
        <f t="shared" si="1"/>
        <v>168376.31</v>
      </c>
      <c r="R104" s="4">
        <f>D104</f>
        <v>559</v>
      </c>
    </row>
    <row r="105" spans="1:31" x14ac:dyDescent="0.6">
      <c r="C105" s="15" t="s">
        <v>84</v>
      </c>
      <c r="E105" s="25">
        <v>160</v>
      </c>
      <c r="F105" s="14">
        <f t="shared" si="1"/>
        <v>168216.31</v>
      </c>
      <c r="AE105" s="4">
        <f>E105</f>
        <v>160</v>
      </c>
    </row>
    <row r="106" spans="1:31" x14ac:dyDescent="0.6">
      <c r="C106" s="15" t="s">
        <v>85</v>
      </c>
      <c r="E106" s="25">
        <v>4565</v>
      </c>
      <c r="F106" s="14">
        <f t="shared" si="1"/>
        <v>163651.31</v>
      </c>
      <c r="P106" s="4">
        <f>E106</f>
        <v>4565</v>
      </c>
    </row>
    <row r="107" spans="1:31" x14ac:dyDescent="0.6">
      <c r="C107" s="15" t="s">
        <v>23</v>
      </c>
      <c r="E107" s="25">
        <v>2851</v>
      </c>
      <c r="F107" s="14">
        <f t="shared" si="1"/>
        <v>160800.31</v>
      </c>
      <c r="U107" s="4">
        <f>E107</f>
        <v>2851</v>
      </c>
    </row>
    <row r="108" spans="1:31" x14ac:dyDescent="0.6">
      <c r="C108" s="15" t="s">
        <v>3</v>
      </c>
      <c r="E108" s="25">
        <v>1960</v>
      </c>
      <c r="F108" s="14">
        <f t="shared" si="1"/>
        <v>158840.31</v>
      </c>
      <c r="Z108" s="18">
        <f>E108</f>
        <v>1960</v>
      </c>
    </row>
    <row r="109" spans="1:31" x14ac:dyDescent="0.6">
      <c r="C109" s="15" t="s">
        <v>60</v>
      </c>
      <c r="E109" s="25">
        <v>4410</v>
      </c>
      <c r="F109" s="14">
        <f t="shared" si="1"/>
        <v>154430.31</v>
      </c>
      <c r="T109" s="18">
        <f>E109</f>
        <v>4410</v>
      </c>
    </row>
    <row r="110" spans="1:31" x14ac:dyDescent="0.6">
      <c r="A110" s="2">
        <v>121</v>
      </c>
      <c r="B110" s="3">
        <v>45336</v>
      </c>
      <c r="C110" s="15" t="s">
        <v>5</v>
      </c>
      <c r="D110" s="25">
        <f>33476+105</f>
        <v>33581</v>
      </c>
      <c r="F110" s="14">
        <f t="shared" si="1"/>
        <v>188011.31</v>
      </c>
      <c r="S110" s="13">
        <f>D110</f>
        <v>33581</v>
      </c>
    </row>
    <row r="111" spans="1:31" x14ac:dyDescent="0.6">
      <c r="C111" s="15" t="s">
        <v>6</v>
      </c>
      <c r="D111" s="6">
        <v>1788</v>
      </c>
      <c r="F111" s="14">
        <f t="shared" si="1"/>
        <v>189799.31</v>
      </c>
      <c r="S111" s="13">
        <f>D111</f>
        <v>1788</v>
      </c>
    </row>
    <row r="112" spans="1:31" x14ac:dyDescent="0.6">
      <c r="C112" s="15" t="s">
        <v>19</v>
      </c>
      <c r="D112" s="6">
        <v>70</v>
      </c>
      <c r="F112" s="14">
        <f t="shared" si="1"/>
        <v>189869.31</v>
      </c>
      <c r="R112" s="4">
        <f>D112</f>
        <v>70</v>
      </c>
    </row>
    <row r="113" spans="1:32" x14ac:dyDescent="0.6">
      <c r="C113" s="15" t="s">
        <v>77</v>
      </c>
      <c r="F113" s="14">
        <f t="shared" si="1"/>
        <v>189869.31</v>
      </c>
    </row>
    <row r="114" spans="1:32" x14ac:dyDescent="0.6">
      <c r="C114" s="15" t="s">
        <v>47</v>
      </c>
      <c r="E114" s="25">
        <v>2640</v>
      </c>
      <c r="F114" s="14">
        <f t="shared" si="1"/>
        <v>187229.31</v>
      </c>
      <c r="T114" s="18">
        <f>E114</f>
        <v>2640</v>
      </c>
    </row>
    <row r="115" spans="1:32" x14ac:dyDescent="0.6">
      <c r="C115" s="15" t="s">
        <v>43</v>
      </c>
      <c r="D115" s="25">
        <v>642</v>
      </c>
      <c r="F115" s="14">
        <f t="shared" si="1"/>
        <v>187871.31</v>
      </c>
      <c r="R115" s="4">
        <f>D115</f>
        <v>642</v>
      </c>
    </row>
    <row r="116" spans="1:32" x14ac:dyDescent="0.6">
      <c r="C116" s="15" t="s">
        <v>84</v>
      </c>
      <c r="E116" s="25">
        <v>480</v>
      </c>
      <c r="F116" s="14">
        <f t="shared" si="1"/>
        <v>187391.31</v>
      </c>
      <c r="AE116" s="4">
        <f>E116</f>
        <v>480</v>
      </c>
    </row>
    <row r="117" spans="1:32" x14ac:dyDescent="0.6">
      <c r="A117" s="2">
        <v>60</v>
      </c>
      <c r="B117" s="3">
        <v>45337</v>
      </c>
      <c r="C117" s="15" t="s">
        <v>5</v>
      </c>
      <c r="D117" s="6">
        <f>16032+39</f>
        <v>16071</v>
      </c>
      <c r="F117" s="14">
        <f t="shared" si="1"/>
        <v>203462.31</v>
      </c>
      <c r="S117" s="13">
        <f>D117</f>
        <v>16071</v>
      </c>
    </row>
    <row r="118" spans="1:32" x14ac:dyDescent="0.6">
      <c r="C118" s="15" t="s">
        <v>6</v>
      </c>
      <c r="D118" s="6">
        <v>1490</v>
      </c>
      <c r="F118" s="14">
        <f t="shared" si="1"/>
        <v>204952.31</v>
      </c>
      <c r="S118" s="13">
        <f>D118</f>
        <v>1490</v>
      </c>
    </row>
    <row r="119" spans="1:32" x14ac:dyDescent="0.6">
      <c r="C119" s="15" t="s">
        <v>19</v>
      </c>
      <c r="F119" s="14">
        <f t="shared" si="1"/>
        <v>204952.31</v>
      </c>
    </row>
    <row r="120" spans="1:32" x14ac:dyDescent="0.6">
      <c r="C120" s="15" t="s">
        <v>77</v>
      </c>
      <c r="F120" s="14">
        <f t="shared" si="1"/>
        <v>204952.31</v>
      </c>
    </row>
    <row r="121" spans="1:32" x14ac:dyDescent="0.6">
      <c r="C121" s="15" t="s">
        <v>34</v>
      </c>
      <c r="E121" s="25">
        <v>5884</v>
      </c>
      <c r="F121" s="14">
        <f t="shared" si="1"/>
        <v>199068.31</v>
      </c>
      <c r="T121" s="18">
        <f>E121</f>
        <v>5884</v>
      </c>
    </row>
    <row r="122" spans="1:32" x14ac:dyDescent="0.6">
      <c r="C122" s="15" t="s">
        <v>34</v>
      </c>
      <c r="E122" s="25">
        <v>3944</v>
      </c>
      <c r="F122" s="14">
        <f t="shared" si="1"/>
        <v>195124.31</v>
      </c>
      <c r="T122" s="18">
        <f>E122</f>
        <v>3944</v>
      </c>
    </row>
    <row r="123" spans="1:32" x14ac:dyDescent="0.6">
      <c r="C123" s="15" t="s">
        <v>34</v>
      </c>
      <c r="E123" s="25">
        <v>3912</v>
      </c>
      <c r="F123" s="14">
        <f t="shared" si="1"/>
        <v>191212.31</v>
      </c>
      <c r="T123" s="18">
        <f>E123</f>
        <v>3912</v>
      </c>
    </row>
    <row r="124" spans="1:32" x14ac:dyDescent="0.6">
      <c r="C124" s="15" t="s">
        <v>34</v>
      </c>
      <c r="E124" s="25">
        <v>2095</v>
      </c>
      <c r="F124" s="14">
        <f t="shared" si="1"/>
        <v>189117.31</v>
      </c>
      <c r="T124" s="18">
        <f>E124</f>
        <v>2095</v>
      </c>
    </row>
    <row r="125" spans="1:32" x14ac:dyDescent="0.6">
      <c r="C125" s="15" t="s">
        <v>84</v>
      </c>
      <c r="E125" s="25">
        <v>240</v>
      </c>
      <c r="F125" s="14">
        <f t="shared" si="1"/>
        <v>188877.31</v>
      </c>
      <c r="AE125" s="4">
        <f>E125</f>
        <v>240</v>
      </c>
    </row>
    <row r="126" spans="1:32" x14ac:dyDescent="0.6">
      <c r="C126" s="15" t="s">
        <v>3</v>
      </c>
      <c r="E126" s="25">
        <v>2180</v>
      </c>
      <c r="F126" s="14">
        <f t="shared" si="1"/>
        <v>186697.31</v>
      </c>
      <c r="Z126" s="18">
        <f>E126</f>
        <v>2180</v>
      </c>
    </row>
    <row r="127" spans="1:32" x14ac:dyDescent="0.6">
      <c r="C127" s="15" t="s">
        <v>70</v>
      </c>
      <c r="E127" s="25">
        <v>240</v>
      </c>
      <c r="F127" s="14">
        <f t="shared" si="1"/>
        <v>186457.31</v>
      </c>
      <c r="AF127" s="18">
        <f>E127</f>
        <v>240</v>
      </c>
    </row>
    <row r="128" spans="1:32" x14ac:dyDescent="0.6">
      <c r="C128" s="15" t="s">
        <v>86</v>
      </c>
      <c r="D128" s="25">
        <v>400</v>
      </c>
      <c r="F128" s="14">
        <f t="shared" si="1"/>
        <v>186857.31</v>
      </c>
      <c r="R128" s="4">
        <f>D128</f>
        <v>400</v>
      </c>
    </row>
    <row r="129" spans="1:35" x14ac:dyDescent="0.6">
      <c r="C129" s="15" t="s">
        <v>87</v>
      </c>
      <c r="E129" s="25">
        <v>150</v>
      </c>
      <c r="F129" s="14">
        <f t="shared" si="1"/>
        <v>186707.31</v>
      </c>
      <c r="AH129" s="4">
        <f>E129</f>
        <v>150</v>
      </c>
    </row>
    <row r="130" spans="1:35" x14ac:dyDescent="0.6">
      <c r="C130" s="15" t="s">
        <v>23</v>
      </c>
      <c r="E130" s="25">
        <v>12813</v>
      </c>
      <c r="F130" s="14">
        <f t="shared" si="1"/>
        <v>173894.31</v>
      </c>
      <c r="U130" s="4">
        <f>E130</f>
        <v>12813</v>
      </c>
    </row>
    <row r="131" spans="1:35" x14ac:dyDescent="0.6">
      <c r="C131" s="15" t="s">
        <v>8</v>
      </c>
      <c r="E131" s="6">
        <v>500</v>
      </c>
      <c r="F131" s="14">
        <f t="shared" si="1"/>
        <v>173394.31</v>
      </c>
      <c r="V131" s="11">
        <f>E131</f>
        <v>500</v>
      </c>
    </row>
    <row r="132" spans="1:35" x14ac:dyDescent="0.6">
      <c r="A132" s="2">
        <v>62</v>
      </c>
      <c r="B132" s="3">
        <v>45338</v>
      </c>
      <c r="C132" s="15" t="s">
        <v>5</v>
      </c>
      <c r="D132" s="6">
        <v>17731</v>
      </c>
      <c r="F132" s="14">
        <f t="shared" ref="F132:F195" si="2">F131+D132-E132</f>
        <v>191125.31</v>
      </c>
      <c r="S132" s="13">
        <f>D132</f>
        <v>17731</v>
      </c>
    </row>
    <row r="133" spans="1:35" x14ac:dyDescent="0.6">
      <c r="C133" s="15" t="s">
        <v>6</v>
      </c>
      <c r="D133" s="6">
        <v>0</v>
      </c>
      <c r="F133" s="14">
        <f t="shared" si="2"/>
        <v>191125.31</v>
      </c>
    </row>
    <row r="134" spans="1:35" x14ac:dyDescent="0.6">
      <c r="C134" s="15" t="s">
        <v>19</v>
      </c>
      <c r="D134" s="6">
        <v>70</v>
      </c>
      <c r="F134" s="14">
        <f t="shared" si="2"/>
        <v>191195.31</v>
      </c>
      <c r="R134" s="4">
        <f>D134</f>
        <v>70</v>
      </c>
    </row>
    <row r="135" spans="1:35" x14ac:dyDescent="0.6">
      <c r="C135" s="15" t="s">
        <v>77</v>
      </c>
      <c r="D135" s="6">
        <v>105</v>
      </c>
      <c r="F135" s="14">
        <f t="shared" si="2"/>
        <v>191300.31</v>
      </c>
      <c r="S135" s="13">
        <f>D135</f>
        <v>105</v>
      </c>
    </row>
    <row r="136" spans="1:35" x14ac:dyDescent="0.6">
      <c r="C136" s="15" t="s">
        <v>7</v>
      </c>
      <c r="E136" s="6">
        <v>18828</v>
      </c>
      <c r="F136" s="14">
        <f t="shared" si="2"/>
        <v>172472.31</v>
      </c>
      <c r="N136" s="4">
        <f>E136</f>
        <v>18828</v>
      </c>
    </row>
    <row r="137" spans="1:35" x14ac:dyDescent="0.6">
      <c r="C137" s="15" t="s">
        <v>24</v>
      </c>
      <c r="E137" s="6">
        <v>200</v>
      </c>
      <c r="F137" s="14">
        <f t="shared" si="2"/>
        <v>172272.31</v>
      </c>
      <c r="V137" s="11">
        <f>E137</f>
        <v>200</v>
      </c>
    </row>
    <row r="138" spans="1:35" x14ac:dyDescent="0.6">
      <c r="C138" s="15" t="s">
        <v>59</v>
      </c>
      <c r="E138" s="6">
        <v>714</v>
      </c>
      <c r="F138" s="14">
        <f t="shared" si="2"/>
        <v>171558.31</v>
      </c>
      <c r="T138" s="18">
        <f>E138</f>
        <v>714</v>
      </c>
    </row>
    <row r="139" spans="1:35" x14ac:dyDescent="0.6">
      <c r="C139" s="15" t="s">
        <v>65</v>
      </c>
      <c r="D139" s="6">
        <v>1296</v>
      </c>
      <c r="F139" s="14">
        <f t="shared" si="2"/>
        <v>172854.31</v>
      </c>
      <c r="G139" s="10">
        <f>G49+D65+D75+D80+D84+D90+D101+D111+D118+D133</f>
        <v>19142</v>
      </c>
      <c r="R139" s="4">
        <f>D139</f>
        <v>1296</v>
      </c>
    </row>
    <row r="140" spans="1:35" x14ac:dyDescent="0.6">
      <c r="C140" s="15" t="s">
        <v>84</v>
      </c>
      <c r="E140" s="6">
        <v>280</v>
      </c>
      <c r="F140" s="14">
        <f t="shared" si="2"/>
        <v>172574.31</v>
      </c>
      <c r="G140" s="10">
        <f>G50+D66+D76+D81+D85+D91+D102+D112+D119+D134</f>
        <v>1260</v>
      </c>
      <c r="AE140" s="4">
        <f>E140</f>
        <v>280</v>
      </c>
    </row>
    <row r="141" spans="1:35" x14ac:dyDescent="0.6">
      <c r="C141" s="15" t="s">
        <v>3</v>
      </c>
      <c r="E141" s="6">
        <v>1850</v>
      </c>
      <c r="F141" s="14">
        <f t="shared" si="2"/>
        <v>170724.31</v>
      </c>
      <c r="G141" s="10">
        <f>G51+D67+D77+D82+D86+D92+D103+D113+D120+D135</f>
        <v>285</v>
      </c>
      <c r="Z141" s="18">
        <f>E141</f>
        <v>1850</v>
      </c>
    </row>
    <row r="142" spans="1:35" x14ac:dyDescent="0.6">
      <c r="C142" s="15" t="s">
        <v>88</v>
      </c>
      <c r="D142" s="6">
        <v>1376</v>
      </c>
      <c r="F142" s="14">
        <f t="shared" si="2"/>
        <v>172100.31</v>
      </c>
      <c r="G142" s="10">
        <f>D104</f>
        <v>559</v>
      </c>
      <c r="R142" s="4">
        <f>D142</f>
        <v>1376</v>
      </c>
    </row>
    <row r="143" spans="1:35" x14ac:dyDescent="0.6">
      <c r="C143" s="15" t="s">
        <v>4</v>
      </c>
      <c r="E143" s="6">
        <v>426.93</v>
      </c>
      <c r="F143" s="14">
        <f t="shared" si="2"/>
        <v>171673.38</v>
      </c>
      <c r="G143" s="4">
        <f>F144-G139-G140-G141-G142</f>
        <v>148703.38</v>
      </c>
      <c r="AI143" s="4">
        <f>E143</f>
        <v>426.93</v>
      </c>
    </row>
    <row r="144" spans="1:35" x14ac:dyDescent="0.6">
      <c r="C144" s="15" t="s">
        <v>89</v>
      </c>
      <c r="E144" s="6">
        <v>1724</v>
      </c>
      <c r="F144" s="14">
        <f t="shared" si="2"/>
        <v>169949.38</v>
      </c>
      <c r="G144" s="1">
        <f>112508.75-400-190</f>
        <v>111918.75</v>
      </c>
      <c r="P144" s="4">
        <f>E144</f>
        <v>1724</v>
      </c>
    </row>
    <row r="145" spans="1:31" x14ac:dyDescent="0.6">
      <c r="A145" s="2">
        <v>50</v>
      </c>
      <c r="B145" s="3">
        <v>45339</v>
      </c>
      <c r="C145" s="15" t="s">
        <v>5</v>
      </c>
      <c r="D145" s="6">
        <v>12814</v>
      </c>
      <c r="F145" s="14">
        <f t="shared" si="2"/>
        <v>182763.38</v>
      </c>
      <c r="G145" s="23">
        <f>G143-G144</f>
        <v>36784.630000000005</v>
      </c>
      <c r="S145" s="13">
        <f>D145</f>
        <v>12814</v>
      </c>
    </row>
    <row r="146" spans="1:31" x14ac:dyDescent="0.6">
      <c r="C146" s="15" t="s">
        <v>6</v>
      </c>
      <c r="D146" s="6">
        <v>1630</v>
      </c>
      <c r="F146" s="14">
        <f t="shared" si="2"/>
        <v>184393.38</v>
      </c>
      <c r="S146" s="13">
        <f>D146</f>
        <v>1630</v>
      </c>
    </row>
    <row r="147" spans="1:31" x14ac:dyDescent="0.6">
      <c r="C147" s="15" t="s">
        <v>19</v>
      </c>
      <c r="D147" s="6">
        <v>70</v>
      </c>
      <c r="F147" s="14">
        <f t="shared" si="2"/>
        <v>184463.38</v>
      </c>
      <c r="G147" s="4">
        <f>F150-G139-G140-G141-G142</f>
        <v>175643.38</v>
      </c>
      <c r="R147" s="4">
        <f>D147</f>
        <v>70</v>
      </c>
    </row>
    <row r="148" spans="1:31" x14ac:dyDescent="0.6">
      <c r="C148" s="15" t="s">
        <v>77</v>
      </c>
      <c r="F148" s="14">
        <f t="shared" si="2"/>
        <v>184463.38</v>
      </c>
      <c r="G148" s="1">
        <f>128541.35-15000</f>
        <v>113541.35</v>
      </c>
    </row>
    <row r="149" spans="1:31" x14ac:dyDescent="0.6">
      <c r="C149" s="15" t="s">
        <v>84</v>
      </c>
      <c r="E149" s="6">
        <v>750</v>
      </c>
      <c r="F149" s="16">
        <f t="shared" si="2"/>
        <v>183713.38</v>
      </c>
      <c r="G149" s="4">
        <f>G147-G148</f>
        <v>62102.03</v>
      </c>
      <c r="AE149" s="4">
        <f>E149</f>
        <v>750</v>
      </c>
    </row>
    <row r="150" spans="1:31" x14ac:dyDescent="0.6">
      <c r="A150" s="2">
        <v>56</v>
      </c>
      <c r="B150" s="3">
        <v>45340</v>
      </c>
      <c r="C150" s="15" t="s">
        <v>5</v>
      </c>
      <c r="D150" s="6">
        <f>13176</f>
        <v>13176</v>
      </c>
      <c r="F150" s="14">
        <f t="shared" si="2"/>
        <v>196889.38</v>
      </c>
      <c r="G150" s="4"/>
      <c r="S150" s="13">
        <f>D150</f>
        <v>13176</v>
      </c>
    </row>
    <row r="151" spans="1:31" x14ac:dyDescent="0.6">
      <c r="C151" s="15" t="s">
        <v>6</v>
      </c>
      <c r="D151" s="6">
        <v>2498</v>
      </c>
      <c r="F151" s="14">
        <f t="shared" si="2"/>
        <v>199387.38</v>
      </c>
      <c r="S151" s="13">
        <f>D151</f>
        <v>2498</v>
      </c>
    </row>
    <row r="152" spans="1:31" x14ac:dyDescent="0.6">
      <c r="C152" s="15" t="s">
        <v>19</v>
      </c>
      <c r="F152" s="14">
        <f t="shared" si="2"/>
        <v>199387.38</v>
      </c>
    </row>
    <row r="153" spans="1:31" x14ac:dyDescent="0.6">
      <c r="C153" s="15" t="s">
        <v>77</v>
      </c>
      <c r="F153" s="14">
        <f t="shared" si="2"/>
        <v>199387.38</v>
      </c>
    </row>
    <row r="154" spans="1:31" x14ac:dyDescent="0.6">
      <c r="C154" s="15" t="s">
        <v>48</v>
      </c>
      <c r="E154" s="6">
        <v>3206</v>
      </c>
      <c r="F154" s="14">
        <f t="shared" si="2"/>
        <v>196181.38</v>
      </c>
      <c r="T154" s="18">
        <f>E154</f>
        <v>3206</v>
      </c>
    </row>
    <row r="155" spans="1:31" x14ac:dyDescent="0.6">
      <c r="C155" s="15" t="s">
        <v>83</v>
      </c>
      <c r="E155" s="6">
        <v>515</v>
      </c>
      <c r="F155" s="14">
        <f t="shared" si="2"/>
        <v>195666.38</v>
      </c>
      <c r="AE155" s="4">
        <f>E155</f>
        <v>515</v>
      </c>
    </row>
    <row r="156" spans="1:31" x14ac:dyDescent="0.6">
      <c r="C156" s="15" t="s">
        <v>90</v>
      </c>
      <c r="E156" s="6">
        <v>150</v>
      </c>
      <c r="F156" s="14">
        <f t="shared" si="2"/>
        <v>195516.38</v>
      </c>
      <c r="AE156" s="4">
        <f>E156</f>
        <v>150</v>
      </c>
    </row>
    <row r="157" spans="1:31" x14ac:dyDescent="0.6">
      <c r="A157" s="2">
        <v>30</v>
      </c>
      <c r="B157" s="3">
        <v>45341</v>
      </c>
      <c r="C157" s="15" t="s">
        <v>5</v>
      </c>
      <c r="D157" s="6">
        <v>8940</v>
      </c>
      <c r="F157" s="14">
        <f t="shared" si="2"/>
        <v>204456.38</v>
      </c>
      <c r="S157" s="13">
        <f>D157</f>
        <v>8940</v>
      </c>
    </row>
    <row r="158" spans="1:31" x14ac:dyDescent="0.6">
      <c r="C158" s="15" t="s">
        <v>6</v>
      </c>
      <c r="D158" s="6"/>
      <c r="F158" s="14">
        <f t="shared" si="2"/>
        <v>204456.38</v>
      </c>
    </row>
    <row r="159" spans="1:31" x14ac:dyDescent="0.6">
      <c r="C159" s="15" t="s">
        <v>19</v>
      </c>
      <c r="D159" s="6">
        <v>70</v>
      </c>
      <c r="F159" s="14">
        <f t="shared" si="2"/>
        <v>204526.38</v>
      </c>
      <c r="R159" s="4">
        <f>D159</f>
        <v>70</v>
      </c>
    </row>
    <row r="160" spans="1:31" x14ac:dyDescent="0.6">
      <c r="C160" s="15" t="s">
        <v>77</v>
      </c>
      <c r="F160" s="14">
        <f t="shared" si="2"/>
        <v>204526.38</v>
      </c>
    </row>
    <row r="161" spans="1:34" x14ac:dyDescent="0.6">
      <c r="C161" s="15" t="s">
        <v>90</v>
      </c>
      <c r="E161" s="6">
        <v>375</v>
      </c>
      <c r="F161" s="14">
        <f t="shared" si="2"/>
        <v>204151.38</v>
      </c>
      <c r="AE161" s="4">
        <f>E161</f>
        <v>375</v>
      </c>
    </row>
    <row r="162" spans="1:34" x14ac:dyDescent="0.6">
      <c r="C162" s="15" t="s">
        <v>8</v>
      </c>
      <c r="E162" s="6">
        <v>375</v>
      </c>
      <c r="F162" s="14">
        <f t="shared" si="2"/>
        <v>203776.38</v>
      </c>
      <c r="V162" s="11">
        <f>E162</f>
        <v>375</v>
      </c>
    </row>
    <row r="163" spans="1:34" x14ac:dyDescent="0.6">
      <c r="C163" s="15" t="s">
        <v>2</v>
      </c>
      <c r="E163" s="6">
        <v>940</v>
      </c>
      <c r="F163" s="14">
        <f t="shared" si="2"/>
        <v>202836.38</v>
      </c>
      <c r="Y163" s="11">
        <f>E163</f>
        <v>940</v>
      </c>
    </row>
    <row r="164" spans="1:34" x14ac:dyDescent="0.6">
      <c r="C164" s="15" t="s">
        <v>70</v>
      </c>
      <c r="E164" s="6">
        <v>308</v>
      </c>
      <c r="F164" s="14">
        <f t="shared" si="2"/>
        <v>202528.38</v>
      </c>
      <c r="AF164" s="18">
        <f>E164</f>
        <v>308</v>
      </c>
    </row>
    <row r="165" spans="1:34" x14ac:dyDescent="0.6">
      <c r="C165" s="15" t="s">
        <v>60</v>
      </c>
      <c r="E165" s="6">
        <v>9490</v>
      </c>
      <c r="F165" s="14">
        <f t="shared" si="2"/>
        <v>193038.38</v>
      </c>
      <c r="T165" s="18">
        <f>E165</f>
        <v>9490</v>
      </c>
    </row>
    <row r="166" spans="1:34" x14ac:dyDescent="0.6">
      <c r="C166" s="15" t="s">
        <v>3</v>
      </c>
      <c r="E166" s="6">
        <v>2070</v>
      </c>
      <c r="F166" s="14">
        <f t="shared" si="2"/>
        <v>190968.38</v>
      </c>
      <c r="Z166" s="18">
        <f>E166</f>
        <v>2070</v>
      </c>
    </row>
    <row r="167" spans="1:34" x14ac:dyDescent="0.6">
      <c r="C167" s="15" t="s">
        <v>26</v>
      </c>
      <c r="E167" s="6">
        <v>3290.04</v>
      </c>
      <c r="F167" s="14">
        <f t="shared" si="2"/>
        <v>187678.34</v>
      </c>
      <c r="AC167" s="4">
        <f>E167</f>
        <v>3290.04</v>
      </c>
    </row>
    <row r="168" spans="1:34" x14ac:dyDescent="0.6">
      <c r="A168" s="2">
        <v>60</v>
      </c>
      <c r="B168" s="3">
        <v>45342</v>
      </c>
      <c r="C168" s="15" t="s">
        <v>5</v>
      </c>
      <c r="D168" s="6">
        <v>16509</v>
      </c>
      <c r="F168" s="14">
        <f t="shared" si="2"/>
        <v>204187.34</v>
      </c>
      <c r="S168" s="13">
        <f>D168</f>
        <v>16509</v>
      </c>
    </row>
    <row r="169" spans="1:34" x14ac:dyDescent="0.6">
      <c r="C169" s="15" t="s">
        <v>6</v>
      </c>
      <c r="D169" s="6">
        <v>1262</v>
      </c>
      <c r="F169" s="14">
        <f t="shared" si="2"/>
        <v>205449.34</v>
      </c>
      <c r="S169" s="13">
        <f>D169</f>
        <v>1262</v>
      </c>
    </row>
    <row r="170" spans="1:34" x14ac:dyDescent="0.6">
      <c r="C170" s="15" t="s">
        <v>19</v>
      </c>
      <c r="D170" s="6"/>
      <c r="F170" s="14">
        <f t="shared" si="2"/>
        <v>205449.34</v>
      </c>
    </row>
    <row r="171" spans="1:34" x14ac:dyDescent="0.6">
      <c r="C171" s="15" t="s">
        <v>77</v>
      </c>
      <c r="F171" s="14">
        <f t="shared" si="2"/>
        <v>205449.34</v>
      </c>
    </row>
    <row r="172" spans="1:34" x14ac:dyDescent="0.6">
      <c r="C172" s="15" t="s">
        <v>91</v>
      </c>
      <c r="E172" s="6">
        <v>146</v>
      </c>
      <c r="F172" s="14">
        <f t="shared" si="2"/>
        <v>205303.34</v>
      </c>
      <c r="AH172" s="4">
        <f>E172</f>
        <v>146</v>
      </c>
    </row>
    <row r="173" spans="1:34" x14ac:dyDescent="0.6">
      <c r="C173" s="15" t="s">
        <v>92</v>
      </c>
      <c r="D173" s="6">
        <v>1120</v>
      </c>
      <c r="F173" s="14">
        <f t="shared" si="2"/>
        <v>206423.34</v>
      </c>
      <c r="R173" s="4">
        <f>D173</f>
        <v>1120</v>
      </c>
    </row>
    <row r="174" spans="1:34" x14ac:dyDescent="0.6">
      <c r="A174" s="2">
        <v>60</v>
      </c>
      <c r="B174" s="3">
        <v>45343</v>
      </c>
      <c r="C174" s="15" t="s">
        <v>5</v>
      </c>
      <c r="D174" s="6">
        <v>17224</v>
      </c>
      <c r="F174" s="14">
        <f t="shared" si="2"/>
        <v>223647.34</v>
      </c>
      <c r="S174" s="13">
        <f>D174</f>
        <v>17224</v>
      </c>
    </row>
    <row r="175" spans="1:34" x14ac:dyDescent="0.6">
      <c r="C175" s="15" t="s">
        <v>6</v>
      </c>
      <c r="D175" s="6">
        <v>666</v>
      </c>
      <c r="F175" s="14">
        <f t="shared" si="2"/>
        <v>224313.34</v>
      </c>
      <c r="S175" s="13">
        <f>D175</f>
        <v>666</v>
      </c>
    </row>
    <row r="176" spans="1:34" x14ac:dyDescent="0.6">
      <c r="C176" s="15" t="s">
        <v>19</v>
      </c>
      <c r="D176" s="6"/>
      <c r="F176" s="14">
        <f t="shared" si="2"/>
        <v>224313.34</v>
      </c>
    </row>
    <row r="177" spans="1:33" x14ac:dyDescent="0.6">
      <c r="C177" s="15" t="s">
        <v>77</v>
      </c>
      <c r="F177" s="14">
        <f t="shared" si="2"/>
        <v>224313.34</v>
      </c>
    </row>
    <row r="178" spans="1:33" x14ac:dyDescent="0.6">
      <c r="C178" s="15" t="s">
        <v>62</v>
      </c>
      <c r="E178" s="6">
        <v>5970.6</v>
      </c>
      <c r="F178" s="14">
        <f t="shared" si="2"/>
        <v>218342.74</v>
      </c>
      <c r="AD178" s="18">
        <f>E178</f>
        <v>5970.6</v>
      </c>
    </row>
    <row r="179" spans="1:33" x14ac:dyDescent="0.6">
      <c r="C179" s="15" t="s">
        <v>3</v>
      </c>
      <c r="E179" s="6">
        <v>2070</v>
      </c>
      <c r="F179" s="14">
        <f t="shared" si="2"/>
        <v>216272.74</v>
      </c>
      <c r="Z179" s="18">
        <f>E179</f>
        <v>2070</v>
      </c>
    </row>
    <row r="180" spans="1:33" x14ac:dyDescent="0.6">
      <c r="C180" s="15" t="s">
        <v>55</v>
      </c>
      <c r="E180" s="6">
        <v>9325.94</v>
      </c>
      <c r="F180" s="14">
        <f t="shared" si="2"/>
        <v>206946.8</v>
      </c>
      <c r="AB180" s="18">
        <f>E180</f>
        <v>9325.94</v>
      </c>
    </row>
    <row r="181" spans="1:33" x14ac:dyDescent="0.6">
      <c r="C181" s="15" t="s">
        <v>29</v>
      </c>
      <c r="E181" s="6">
        <v>1125</v>
      </c>
      <c r="F181" s="14">
        <f t="shared" si="2"/>
        <v>205821.8</v>
      </c>
      <c r="AE181" s="4">
        <f>E181</f>
        <v>1125</v>
      </c>
    </row>
    <row r="182" spans="1:33" x14ac:dyDescent="0.6">
      <c r="C182" s="15" t="s">
        <v>93</v>
      </c>
      <c r="E182" s="6">
        <v>9570</v>
      </c>
      <c r="F182" s="14">
        <f t="shared" si="2"/>
        <v>196251.8</v>
      </c>
      <c r="U182" s="4">
        <f>E182</f>
        <v>9570</v>
      </c>
    </row>
    <row r="183" spans="1:33" x14ac:dyDescent="0.6">
      <c r="A183" s="2">
        <v>75</v>
      </c>
      <c r="B183" s="3">
        <v>45344</v>
      </c>
      <c r="C183" s="15" t="s">
        <v>5</v>
      </c>
      <c r="D183" s="6">
        <v>20880</v>
      </c>
      <c r="F183" s="14">
        <f t="shared" si="2"/>
        <v>217131.8</v>
      </c>
      <c r="S183" s="13">
        <f>D183</f>
        <v>20880</v>
      </c>
    </row>
    <row r="184" spans="1:33" x14ac:dyDescent="0.6">
      <c r="C184" s="15" t="s">
        <v>6</v>
      </c>
      <c r="D184" s="6">
        <v>1262</v>
      </c>
      <c r="F184" s="14">
        <f t="shared" si="2"/>
        <v>218393.8</v>
      </c>
      <c r="S184" s="13">
        <f>D184</f>
        <v>1262</v>
      </c>
    </row>
    <row r="185" spans="1:33" x14ac:dyDescent="0.6">
      <c r="C185" s="15" t="s">
        <v>19</v>
      </c>
      <c r="F185" s="14">
        <f t="shared" si="2"/>
        <v>218393.8</v>
      </c>
    </row>
    <row r="186" spans="1:33" x14ac:dyDescent="0.6">
      <c r="C186" s="15" t="s">
        <v>77</v>
      </c>
      <c r="F186" s="14">
        <f t="shared" si="2"/>
        <v>218393.8</v>
      </c>
    </row>
    <row r="187" spans="1:33" x14ac:dyDescent="0.6">
      <c r="C187" s="15" t="s">
        <v>0</v>
      </c>
      <c r="E187" s="6">
        <v>8094</v>
      </c>
      <c r="F187" s="14">
        <f t="shared" si="2"/>
        <v>210299.8</v>
      </c>
      <c r="AA187" s="4">
        <f>E187</f>
        <v>8094</v>
      </c>
    </row>
    <row r="188" spans="1:33" x14ac:dyDescent="0.6">
      <c r="C188" s="15" t="s">
        <v>94</v>
      </c>
      <c r="E188" s="6">
        <v>1640</v>
      </c>
      <c r="F188" s="14">
        <f t="shared" si="2"/>
        <v>208659.8</v>
      </c>
      <c r="AG188" s="4">
        <f>E188</f>
        <v>1640</v>
      </c>
    </row>
    <row r="189" spans="1:33" x14ac:dyDescent="0.6">
      <c r="C189" s="15" t="s">
        <v>55</v>
      </c>
      <c r="E189" s="6">
        <v>9883.94</v>
      </c>
      <c r="F189" s="14">
        <f t="shared" si="2"/>
        <v>198775.86</v>
      </c>
      <c r="AB189" s="18">
        <f>E189</f>
        <v>9883.94</v>
      </c>
    </row>
    <row r="190" spans="1:33" x14ac:dyDescent="0.6">
      <c r="C190" s="15" t="s">
        <v>13</v>
      </c>
      <c r="D190" s="6">
        <v>180</v>
      </c>
      <c r="F190" s="14">
        <f t="shared" si="2"/>
        <v>198955.86</v>
      </c>
      <c r="R190" s="4">
        <f>D190</f>
        <v>180</v>
      </c>
    </row>
    <row r="191" spans="1:33" x14ac:dyDescent="0.6">
      <c r="A191" s="2">
        <v>66</v>
      </c>
      <c r="B191" s="3">
        <v>45345</v>
      </c>
      <c r="C191" s="15" t="s">
        <v>5</v>
      </c>
      <c r="D191" s="6">
        <v>17025</v>
      </c>
      <c r="F191" s="14">
        <f t="shared" si="2"/>
        <v>215980.86</v>
      </c>
      <c r="S191" s="13">
        <f>D191</f>
        <v>17025</v>
      </c>
    </row>
    <row r="192" spans="1:33" x14ac:dyDescent="0.6">
      <c r="C192" s="15" t="s">
        <v>6</v>
      </c>
      <c r="D192" s="6">
        <v>1788</v>
      </c>
      <c r="F192" s="14">
        <f t="shared" si="2"/>
        <v>217768.86</v>
      </c>
      <c r="S192" s="13">
        <f>D192</f>
        <v>1788</v>
      </c>
    </row>
    <row r="193" spans="1:32" x14ac:dyDescent="0.6">
      <c r="C193" s="15" t="s">
        <v>19</v>
      </c>
      <c r="F193" s="14">
        <f t="shared" si="2"/>
        <v>217768.86</v>
      </c>
    </row>
    <row r="194" spans="1:32" x14ac:dyDescent="0.6">
      <c r="C194" s="15" t="s">
        <v>77</v>
      </c>
      <c r="F194" s="14">
        <f t="shared" si="2"/>
        <v>217768.86</v>
      </c>
    </row>
    <row r="195" spans="1:32" x14ac:dyDescent="0.6">
      <c r="C195" s="15" t="s">
        <v>32</v>
      </c>
      <c r="E195" s="6">
        <v>33252</v>
      </c>
      <c r="F195" s="14">
        <f t="shared" si="2"/>
        <v>184516.86</v>
      </c>
      <c r="W195" s="18">
        <f>E195</f>
        <v>33252</v>
      </c>
    </row>
    <row r="196" spans="1:32" x14ac:dyDescent="0.6">
      <c r="C196" s="15" t="s">
        <v>8</v>
      </c>
      <c r="E196" s="6">
        <v>375</v>
      </c>
      <c r="F196" s="14">
        <f t="shared" ref="F196:F259" si="3">F195+D196-E196</f>
        <v>184141.86</v>
      </c>
      <c r="V196" s="11">
        <f>E196</f>
        <v>375</v>
      </c>
    </row>
    <row r="197" spans="1:32" x14ac:dyDescent="0.6">
      <c r="C197" s="15" t="s">
        <v>70</v>
      </c>
      <c r="E197" s="6">
        <v>246</v>
      </c>
      <c r="F197" s="14">
        <f t="shared" si="3"/>
        <v>183895.86</v>
      </c>
      <c r="AF197" s="18">
        <f>E197</f>
        <v>246</v>
      </c>
    </row>
    <row r="198" spans="1:32" x14ac:dyDescent="0.6">
      <c r="C198" s="15" t="s">
        <v>90</v>
      </c>
      <c r="E198" s="6">
        <v>920</v>
      </c>
      <c r="F198" s="14">
        <f t="shared" si="3"/>
        <v>182975.86</v>
      </c>
      <c r="AE198" s="4">
        <f>E198</f>
        <v>920</v>
      </c>
    </row>
    <row r="199" spans="1:32" x14ac:dyDescent="0.6">
      <c r="A199" s="2">
        <v>38</v>
      </c>
      <c r="B199" s="3">
        <v>45346</v>
      </c>
      <c r="C199" s="15" t="s">
        <v>5</v>
      </c>
      <c r="D199" s="6">
        <v>11683</v>
      </c>
      <c r="F199" s="14">
        <f t="shared" si="3"/>
        <v>194658.86</v>
      </c>
      <c r="S199" s="13">
        <f>D199</f>
        <v>11683</v>
      </c>
    </row>
    <row r="200" spans="1:32" x14ac:dyDescent="0.6">
      <c r="C200" s="15" t="s">
        <v>6</v>
      </c>
      <c r="F200" s="14">
        <f t="shared" si="3"/>
        <v>194658.86</v>
      </c>
    </row>
    <row r="201" spans="1:32" x14ac:dyDescent="0.6">
      <c r="C201" s="15" t="s">
        <v>19</v>
      </c>
      <c r="F201" s="14">
        <f t="shared" si="3"/>
        <v>194658.86</v>
      </c>
    </row>
    <row r="202" spans="1:32" x14ac:dyDescent="0.6">
      <c r="C202" s="15" t="s">
        <v>77</v>
      </c>
      <c r="F202" s="14">
        <f t="shared" si="3"/>
        <v>194658.86</v>
      </c>
    </row>
    <row r="203" spans="1:32" x14ac:dyDescent="0.6">
      <c r="C203" s="15" t="s">
        <v>3</v>
      </c>
      <c r="E203" s="6">
        <v>1850</v>
      </c>
      <c r="F203" s="14">
        <f t="shared" si="3"/>
        <v>192808.86</v>
      </c>
      <c r="Z203" s="18">
        <f>E203</f>
        <v>1850</v>
      </c>
    </row>
    <row r="204" spans="1:32" x14ac:dyDescent="0.6">
      <c r="A204" s="2">
        <v>38</v>
      </c>
      <c r="B204" s="3">
        <v>45347</v>
      </c>
      <c r="C204" s="15" t="s">
        <v>5</v>
      </c>
      <c r="D204" s="6">
        <f>8697</f>
        <v>8697</v>
      </c>
      <c r="F204" s="14">
        <f t="shared" si="3"/>
        <v>201505.86</v>
      </c>
      <c r="S204" s="13">
        <f>D204</f>
        <v>8697</v>
      </c>
    </row>
    <row r="205" spans="1:32" x14ac:dyDescent="0.6">
      <c r="C205" s="15" t="s">
        <v>6</v>
      </c>
      <c r="D205" s="6">
        <v>2822</v>
      </c>
      <c r="F205" s="14">
        <f t="shared" si="3"/>
        <v>204327.86</v>
      </c>
      <c r="S205" s="13">
        <f>D205</f>
        <v>2822</v>
      </c>
    </row>
    <row r="206" spans="1:32" x14ac:dyDescent="0.6">
      <c r="C206" s="15" t="s">
        <v>19</v>
      </c>
      <c r="F206" s="14">
        <f t="shared" si="3"/>
        <v>204327.86</v>
      </c>
    </row>
    <row r="207" spans="1:32" x14ac:dyDescent="0.6">
      <c r="C207" s="15" t="s">
        <v>95</v>
      </c>
      <c r="F207" s="14">
        <f t="shared" si="3"/>
        <v>204327.86</v>
      </c>
    </row>
    <row r="208" spans="1:32" x14ac:dyDescent="0.6">
      <c r="C208" s="15" t="s">
        <v>34</v>
      </c>
      <c r="E208" s="6">
        <v>5067</v>
      </c>
      <c r="F208" s="14">
        <f t="shared" si="3"/>
        <v>199260.86</v>
      </c>
      <c r="T208" s="18">
        <f>E208</f>
        <v>5067</v>
      </c>
    </row>
    <row r="209" spans="1:34" x14ac:dyDescent="0.6">
      <c r="C209" s="15" t="s">
        <v>23</v>
      </c>
      <c r="E209" s="6">
        <v>2693.85</v>
      </c>
      <c r="F209" s="14">
        <f t="shared" si="3"/>
        <v>196567.00999999998</v>
      </c>
      <c r="U209" s="4">
        <f>E209</f>
        <v>2693.85</v>
      </c>
    </row>
    <row r="210" spans="1:34" x14ac:dyDescent="0.6">
      <c r="C210" s="15" t="s">
        <v>35</v>
      </c>
      <c r="D210" s="6">
        <v>60</v>
      </c>
      <c r="F210" s="14">
        <f t="shared" si="3"/>
        <v>196627.00999999998</v>
      </c>
      <c r="R210" s="4">
        <f>D210</f>
        <v>60</v>
      </c>
    </row>
    <row r="211" spans="1:34" x14ac:dyDescent="0.6">
      <c r="C211" s="15" t="s">
        <v>83</v>
      </c>
      <c r="E211" s="6">
        <v>230</v>
      </c>
      <c r="F211" s="14">
        <f t="shared" si="3"/>
        <v>196397.00999999998</v>
      </c>
      <c r="AE211" s="4">
        <f>E211</f>
        <v>230</v>
      </c>
    </row>
    <row r="212" spans="1:34" x14ac:dyDescent="0.6">
      <c r="C212" s="15" t="s">
        <v>48</v>
      </c>
      <c r="E212" s="6">
        <v>360</v>
      </c>
      <c r="F212" s="14">
        <f t="shared" si="3"/>
        <v>196037.00999999998</v>
      </c>
      <c r="T212" s="18">
        <f>E212</f>
        <v>360</v>
      </c>
    </row>
    <row r="213" spans="1:34" x14ac:dyDescent="0.6">
      <c r="C213" s="15" t="s">
        <v>90</v>
      </c>
      <c r="E213" s="6">
        <v>800</v>
      </c>
      <c r="F213" s="14">
        <f t="shared" si="3"/>
        <v>195237.00999999998</v>
      </c>
      <c r="AE213" s="4">
        <f>E213</f>
        <v>800</v>
      </c>
    </row>
    <row r="214" spans="1:34" x14ac:dyDescent="0.6">
      <c r="A214" s="2">
        <v>41</v>
      </c>
      <c r="B214" s="3">
        <v>45348</v>
      </c>
      <c r="C214" s="15" t="s">
        <v>5</v>
      </c>
      <c r="D214" s="6">
        <v>10798</v>
      </c>
      <c r="F214" s="14">
        <f t="shared" si="3"/>
        <v>206035.00999999998</v>
      </c>
      <c r="S214" s="13">
        <f>D214</f>
        <v>10798</v>
      </c>
    </row>
    <row r="215" spans="1:34" x14ac:dyDescent="0.6">
      <c r="C215" s="15" t="s">
        <v>6</v>
      </c>
      <c r="D215" s="6">
        <v>1262</v>
      </c>
      <c r="F215" s="14">
        <f t="shared" si="3"/>
        <v>207297.00999999998</v>
      </c>
      <c r="S215" s="13">
        <f>D215</f>
        <v>1262</v>
      </c>
    </row>
    <row r="216" spans="1:34" x14ac:dyDescent="0.6">
      <c r="C216" s="15" t="s">
        <v>19</v>
      </c>
      <c r="D216" s="6"/>
      <c r="F216" s="14">
        <f t="shared" si="3"/>
        <v>207297.00999999998</v>
      </c>
    </row>
    <row r="217" spans="1:34" x14ac:dyDescent="0.6">
      <c r="C217" s="15" t="s">
        <v>95</v>
      </c>
      <c r="D217" s="6"/>
      <c r="F217" s="14">
        <f t="shared" si="3"/>
        <v>207297.00999999998</v>
      </c>
    </row>
    <row r="218" spans="1:34" x14ac:dyDescent="0.6">
      <c r="C218" s="15" t="s">
        <v>64</v>
      </c>
      <c r="E218" s="6">
        <v>2700</v>
      </c>
      <c r="F218" s="14">
        <f t="shared" si="3"/>
        <v>204597.00999999998</v>
      </c>
      <c r="AH218" s="4">
        <f>E218</f>
        <v>2700</v>
      </c>
    </row>
    <row r="219" spans="1:34" x14ac:dyDescent="0.6">
      <c r="C219" s="15" t="s">
        <v>33</v>
      </c>
      <c r="E219" s="6">
        <v>2808.75</v>
      </c>
      <c r="F219" s="14">
        <f t="shared" si="3"/>
        <v>201788.25999999998</v>
      </c>
      <c r="T219" s="18">
        <f>E219</f>
        <v>2808.75</v>
      </c>
    </row>
    <row r="220" spans="1:34" x14ac:dyDescent="0.6">
      <c r="C220" s="15" t="s">
        <v>78</v>
      </c>
      <c r="E220" s="6">
        <v>3270</v>
      </c>
      <c r="F220" s="14">
        <f t="shared" si="3"/>
        <v>198518.25999999998</v>
      </c>
      <c r="T220" s="18">
        <f>E220</f>
        <v>3270</v>
      </c>
    </row>
    <row r="221" spans="1:34" x14ac:dyDescent="0.6">
      <c r="C221" s="15" t="s">
        <v>78</v>
      </c>
      <c r="E221" s="6">
        <v>1920</v>
      </c>
      <c r="F221" s="14">
        <f t="shared" si="3"/>
        <v>196598.25999999998</v>
      </c>
      <c r="T221" s="18">
        <f>E221</f>
        <v>1920</v>
      </c>
    </row>
    <row r="222" spans="1:34" x14ac:dyDescent="0.6">
      <c r="C222" s="15" t="s">
        <v>70</v>
      </c>
      <c r="E222" s="6">
        <v>150</v>
      </c>
      <c r="F222" s="14">
        <f t="shared" si="3"/>
        <v>196448.25999999998</v>
      </c>
      <c r="AF222" s="18">
        <f>E222</f>
        <v>150</v>
      </c>
    </row>
    <row r="223" spans="1:34" x14ac:dyDescent="0.6">
      <c r="A223" s="2">
        <v>37</v>
      </c>
      <c r="B223" s="3">
        <v>45349</v>
      </c>
      <c r="C223" s="15" t="s">
        <v>5</v>
      </c>
      <c r="D223" s="6">
        <v>10202</v>
      </c>
      <c r="F223" s="14">
        <f t="shared" si="3"/>
        <v>206650.25999999998</v>
      </c>
      <c r="S223" s="13">
        <f>D223</f>
        <v>10202</v>
      </c>
    </row>
    <row r="224" spans="1:34" x14ac:dyDescent="0.6">
      <c r="C224" s="15" t="s">
        <v>6</v>
      </c>
      <c r="D224" s="6">
        <v>876</v>
      </c>
      <c r="F224" s="14">
        <f t="shared" si="3"/>
        <v>207526.25999999998</v>
      </c>
      <c r="S224" s="13">
        <f>D224</f>
        <v>876</v>
      </c>
    </row>
    <row r="225" spans="1:32" x14ac:dyDescent="0.6">
      <c r="C225" s="15" t="s">
        <v>19</v>
      </c>
      <c r="F225" s="14">
        <f t="shared" si="3"/>
        <v>207526.25999999998</v>
      </c>
    </row>
    <row r="226" spans="1:32" x14ac:dyDescent="0.6">
      <c r="C226" s="15" t="s">
        <v>95</v>
      </c>
      <c r="F226" s="14">
        <f t="shared" si="3"/>
        <v>207526.25999999998</v>
      </c>
    </row>
    <row r="227" spans="1:32" x14ac:dyDescent="0.6">
      <c r="C227" s="15" t="s">
        <v>3</v>
      </c>
      <c r="E227" s="6">
        <v>2070</v>
      </c>
      <c r="F227" s="14">
        <f t="shared" si="3"/>
        <v>205456.25999999998</v>
      </c>
      <c r="Z227" s="18">
        <f>E227</f>
        <v>2070</v>
      </c>
    </row>
    <row r="228" spans="1:32" x14ac:dyDescent="0.6">
      <c r="C228" s="15" t="s">
        <v>8</v>
      </c>
      <c r="E228" s="6">
        <v>375</v>
      </c>
      <c r="F228" s="14">
        <f t="shared" si="3"/>
        <v>205081.25999999998</v>
      </c>
      <c r="V228" s="11">
        <f>E228</f>
        <v>375</v>
      </c>
    </row>
    <row r="229" spans="1:32" x14ac:dyDescent="0.6">
      <c r="C229" s="15" t="s">
        <v>23</v>
      </c>
      <c r="E229" s="6">
        <v>9646</v>
      </c>
      <c r="F229" s="14">
        <f t="shared" si="3"/>
        <v>195435.25999999998</v>
      </c>
      <c r="U229" s="4">
        <f>E229</f>
        <v>9646</v>
      </c>
    </row>
    <row r="230" spans="1:32" x14ac:dyDescent="0.6">
      <c r="A230" s="2">
        <v>59</v>
      </c>
      <c r="B230" s="3">
        <v>45350</v>
      </c>
      <c r="C230" s="15" t="s">
        <v>5</v>
      </c>
      <c r="D230" s="6">
        <f>16678+60+90</f>
        <v>16828</v>
      </c>
      <c r="F230" s="14">
        <f t="shared" si="3"/>
        <v>212263.25999999998</v>
      </c>
      <c r="S230" s="13">
        <f>D230</f>
        <v>16828</v>
      </c>
    </row>
    <row r="231" spans="1:32" x14ac:dyDescent="0.6">
      <c r="C231" s="15" t="s">
        <v>6</v>
      </c>
      <c r="D231" s="6">
        <v>1104</v>
      </c>
      <c r="F231" s="14">
        <f t="shared" si="3"/>
        <v>213367.25999999998</v>
      </c>
      <c r="S231" s="13">
        <f>D231</f>
        <v>1104</v>
      </c>
    </row>
    <row r="232" spans="1:32" x14ac:dyDescent="0.6">
      <c r="C232" s="15" t="s">
        <v>19</v>
      </c>
      <c r="D232" s="6"/>
      <c r="F232" s="14">
        <f t="shared" si="3"/>
        <v>213367.25999999998</v>
      </c>
    </row>
    <row r="233" spans="1:32" x14ac:dyDescent="0.6">
      <c r="C233" s="15" t="s">
        <v>95</v>
      </c>
      <c r="F233" s="14">
        <f t="shared" si="3"/>
        <v>213367.25999999998</v>
      </c>
    </row>
    <row r="234" spans="1:32" x14ac:dyDescent="0.6">
      <c r="C234" s="15" t="s">
        <v>83</v>
      </c>
      <c r="E234" s="6">
        <v>270</v>
      </c>
      <c r="F234" s="14">
        <f t="shared" si="3"/>
        <v>213097.25999999998</v>
      </c>
      <c r="AF234" s="18">
        <f>E234</f>
        <v>270</v>
      </c>
    </row>
    <row r="235" spans="1:32" x14ac:dyDescent="0.6">
      <c r="C235" s="15" t="s">
        <v>37</v>
      </c>
      <c r="E235" s="6">
        <v>3250.56</v>
      </c>
      <c r="F235" s="14">
        <f t="shared" si="3"/>
        <v>209846.69999999998</v>
      </c>
      <c r="T235" s="18">
        <f>E235</f>
        <v>3250.56</v>
      </c>
    </row>
    <row r="236" spans="1:32" x14ac:dyDescent="0.6">
      <c r="C236" s="15" t="s">
        <v>90</v>
      </c>
      <c r="E236" s="6">
        <v>575</v>
      </c>
      <c r="F236" s="14">
        <f t="shared" si="3"/>
        <v>209271.69999999998</v>
      </c>
      <c r="AE236" s="4">
        <f>E236</f>
        <v>575</v>
      </c>
    </row>
    <row r="237" spans="1:32" x14ac:dyDescent="0.6">
      <c r="C237" s="15" t="s">
        <v>60</v>
      </c>
      <c r="E237" s="6">
        <v>5495</v>
      </c>
      <c r="F237" s="14">
        <f t="shared" si="3"/>
        <v>203776.69999999998</v>
      </c>
      <c r="T237" s="18">
        <f>E237</f>
        <v>5495</v>
      </c>
    </row>
    <row r="238" spans="1:32" x14ac:dyDescent="0.6">
      <c r="C238" s="15" t="s">
        <v>23</v>
      </c>
      <c r="E238" s="6">
        <v>3292</v>
      </c>
      <c r="F238" s="14">
        <f t="shared" si="3"/>
        <v>200484.69999999998</v>
      </c>
      <c r="U238" s="4">
        <f>E238</f>
        <v>3292</v>
      </c>
    </row>
    <row r="239" spans="1:32" x14ac:dyDescent="0.6">
      <c r="A239" s="2">
        <v>58</v>
      </c>
      <c r="B239" s="3">
        <v>45351</v>
      </c>
      <c r="C239" s="15" t="s">
        <v>5</v>
      </c>
      <c r="D239" s="6">
        <f>12932</f>
        <v>12932</v>
      </c>
      <c r="F239" s="14">
        <f t="shared" si="3"/>
        <v>213416.69999999998</v>
      </c>
      <c r="S239" s="13">
        <f>D239</f>
        <v>12932</v>
      </c>
    </row>
    <row r="240" spans="1:32" x14ac:dyDescent="0.6">
      <c r="C240" s="15" t="s">
        <v>6</v>
      </c>
      <c r="D240" s="6">
        <v>3427</v>
      </c>
      <c r="F240" s="14">
        <f t="shared" si="3"/>
        <v>216843.69999999998</v>
      </c>
      <c r="S240" s="13">
        <f>D240</f>
        <v>3427</v>
      </c>
    </row>
    <row r="241" spans="3:37" x14ac:dyDescent="0.6">
      <c r="C241" s="15" t="s">
        <v>19</v>
      </c>
      <c r="F241" s="14">
        <f t="shared" si="3"/>
        <v>216843.69999999998</v>
      </c>
    </row>
    <row r="242" spans="3:37" x14ac:dyDescent="0.6">
      <c r="C242" s="15" t="s">
        <v>95</v>
      </c>
      <c r="F242" s="14">
        <f t="shared" si="3"/>
        <v>216843.69999999998</v>
      </c>
    </row>
    <row r="243" spans="3:37" x14ac:dyDescent="0.6">
      <c r="C243" s="15" t="s">
        <v>0</v>
      </c>
      <c r="E243" s="6">
        <v>6346</v>
      </c>
      <c r="F243" s="14">
        <f t="shared" si="3"/>
        <v>210497.69999999998</v>
      </c>
      <c r="AA243" s="4">
        <f>E243</f>
        <v>6346</v>
      </c>
    </row>
    <row r="244" spans="3:37" x14ac:dyDescent="0.6">
      <c r="C244" s="15" t="s">
        <v>26</v>
      </c>
      <c r="E244" s="6">
        <v>3290.04</v>
      </c>
      <c r="F244" s="14">
        <f t="shared" si="3"/>
        <v>207207.65999999997</v>
      </c>
      <c r="AC244" s="4">
        <f>E244</f>
        <v>3290.04</v>
      </c>
    </row>
    <row r="245" spans="3:37" x14ac:dyDescent="0.6">
      <c r="C245" s="15" t="s">
        <v>3</v>
      </c>
      <c r="E245" s="6">
        <v>2070</v>
      </c>
      <c r="F245" s="14">
        <f t="shared" si="3"/>
        <v>205137.65999999997</v>
      </c>
      <c r="Z245" s="18">
        <f>E245</f>
        <v>2070</v>
      </c>
    </row>
    <row r="246" spans="3:37" x14ac:dyDescent="0.6">
      <c r="C246" s="15" t="s">
        <v>43</v>
      </c>
      <c r="D246" s="17">
        <v>1864</v>
      </c>
      <c r="F246" s="14">
        <f t="shared" si="3"/>
        <v>207001.65999999997</v>
      </c>
      <c r="R246" s="4">
        <f>D246</f>
        <v>1864</v>
      </c>
    </row>
    <row r="247" spans="3:37" x14ac:dyDescent="0.6">
      <c r="C247" s="15" t="s">
        <v>10</v>
      </c>
      <c r="D247" s="17">
        <v>1551</v>
      </c>
      <c r="F247" s="14">
        <f t="shared" si="3"/>
        <v>208552.65999999997</v>
      </c>
      <c r="R247" s="4">
        <f>D247</f>
        <v>1551</v>
      </c>
    </row>
    <row r="248" spans="3:37" x14ac:dyDescent="0.6">
      <c r="C248" s="15" t="s">
        <v>10</v>
      </c>
      <c r="D248" s="17">
        <v>371</v>
      </c>
      <c r="F248" s="14">
        <f t="shared" si="3"/>
        <v>208923.65999999997</v>
      </c>
      <c r="R248" s="4">
        <f>D248</f>
        <v>371</v>
      </c>
    </row>
    <row r="249" spans="3:37" x14ac:dyDescent="0.6">
      <c r="C249" s="15" t="s">
        <v>8</v>
      </c>
      <c r="E249" s="17">
        <v>375</v>
      </c>
      <c r="F249" s="14">
        <f t="shared" si="3"/>
        <v>208548.65999999997</v>
      </c>
      <c r="V249" s="11">
        <f>E249</f>
        <v>375</v>
      </c>
    </row>
    <row r="250" spans="3:37" x14ac:dyDescent="0.6">
      <c r="C250" s="15" t="s">
        <v>83</v>
      </c>
      <c r="E250" s="17">
        <v>385</v>
      </c>
      <c r="F250" s="14">
        <f t="shared" si="3"/>
        <v>208163.65999999997</v>
      </c>
      <c r="AE250" s="4">
        <f>E250</f>
        <v>385</v>
      </c>
    </row>
    <row r="251" spans="3:37" x14ac:dyDescent="0.6">
      <c r="C251" s="15" t="s">
        <v>70</v>
      </c>
      <c r="E251" s="17">
        <v>250</v>
      </c>
      <c r="F251" s="14">
        <f t="shared" si="3"/>
        <v>207913.65999999997</v>
      </c>
      <c r="AF251" s="18">
        <f>E251</f>
        <v>250</v>
      </c>
    </row>
    <row r="252" spans="3:37" x14ac:dyDescent="0.6">
      <c r="C252" s="15" t="s">
        <v>90</v>
      </c>
      <c r="E252" s="17">
        <v>425</v>
      </c>
      <c r="F252" s="14">
        <f t="shared" si="3"/>
        <v>207488.65999999997</v>
      </c>
      <c r="AE252" s="4">
        <f>E252</f>
        <v>425</v>
      </c>
    </row>
    <row r="253" spans="3:37" x14ac:dyDescent="0.6">
      <c r="C253" s="15" t="s">
        <v>60</v>
      </c>
      <c r="E253" s="17">
        <v>550</v>
      </c>
      <c r="F253" s="14">
        <f t="shared" si="3"/>
        <v>206938.65999999997</v>
      </c>
      <c r="T253" s="18">
        <f>E253</f>
        <v>550</v>
      </c>
    </row>
    <row r="254" spans="3:37" x14ac:dyDescent="0.6">
      <c r="C254" s="15" t="s">
        <v>96</v>
      </c>
      <c r="E254" s="17">
        <v>100</v>
      </c>
      <c r="F254" s="14">
        <f t="shared" si="3"/>
        <v>206838.65999999997</v>
      </c>
      <c r="AI254" s="4">
        <f>E254</f>
        <v>100</v>
      </c>
    </row>
    <row r="255" spans="3:37" x14ac:dyDescent="0.6">
      <c r="C255" s="15" t="s">
        <v>14</v>
      </c>
      <c r="E255" s="17">
        <v>4550</v>
      </c>
      <c r="F255" s="14">
        <f t="shared" si="3"/>
        <v>202288.65999999997</v>
      </c>
      <c r="AB255" s="18">
        <f>E255</f>
        <v>4550</v>
      </c>
    </row>
    <row r="256" spans="3:37" x14ac:dyDescent="0.6">
      <c r="C256" s="15" t="s">
        <v>9</v>
      </c>
      <c r="E256" s="17">
        <v>31097.26</v>
      </c>
      <c r="F256" s="14">
        <f t="shared" si="3"/>
        <v>171191.39999999997</v>
      </c>
      <c r="AK256" s="4">
        <f>E256</f>
        <v>31097.26</v>
      </c>
    </row>
    <row r="257" spans="3:39" x14ac:dyDescent="0.6">
      <c r="C257" t="s">
        <v>11</v>
      </c>
      <c r="E257" s="17">
        <v>533.92999999999995</v>
      </c>
      <c r="F257" s="14">
        <f t="shared" si="3"/>
        <v>170657.46999999997</v>
      </c>
      <c r="AI257" s="4">
        <f>E257</f>
        <v>533.92999999999995</v>
      </c>
    </row>
    <row r="258" spans="3:39" x14ac:dyDescent="0.6">
      <c r="C258" t="s">
        <v>15</v>
      </c>
      <c r="E258" s="17">
        <v>17566</v>
      </c>
      <c r="F258" s="14">
        <f t="shared" si="3"/>
        <v>153091.46999999997</v>
      </c>
      <c r="AL258" s="19">
        <f>E258</f>
        <v>17566</v>
      </c>
    </row>
    <row r="259" spans="3:39" x14ac:dyDescent="0.6">
      <c r="C259" t="s">
        <v>21</v>
      </c>
      <c r="E259" s="17">
        <v>21741</v>
      </c>
      <c r="F259" s="14">
        <f t="shared" si="3"/>
        <v>131350.46999999997</v>
      </c>
      <c r="AL259" s="19">
        <f>E259</f>
        <v>21741</v>
      </c>
    </row>
    <row r="260" spans="3:39" x14ac:dyDescent="0.6">
      <c r="C260" t="s">
        <v>22</v>
      </c>
      <c r="E260" s="17">
        <v>14407</v>
      </c>
      <c r="F260" s="14">
        <f t="shared" ref="F260:F263" si="4">F259+D260-E260</f>
        <v>116943.46999999997</v>
      </c>
      <c r="AL260" s="19">
        <f>E260</f>
        <v>14407</v>
      </c>
    </row>
    <row r="261" spans="3:39" x14ac:dyDescent="0.6">
      <c r="C261" t="s">
        <v>44</v>
      </c>
      <c r="E261" s="17">
        <v>12942</v>
      </c>
      <c r="F261" s="14">
        <f t="shared" si="4"/>
        <v>104001.46999999997</v>
      </c>
      <c r="AL261" s="19">
        <f>E261</f>
        <v>12942</v>
      </c>
    </row>
    <row r="262" spans="3:39" x14ac:dyDescent="0.6">
      <c r="C262" t="s">
        <v>56</v>
      </c>
      <c r="E262" s="17">
        <v>12300</v>
      </c>
      <c r="F262" s="14">
        <f t="shared" si="4"/>
        <v>91701.469999999972</v>
      </c>
      <c r="AL262" s="19">
        <f>E262</f>
        <v>12300</v>
      </c>
    </row>
    <row r="263" spans="3:39" x14ac:dyDescent="0.6">
      <c r="C263" t="s">
        <v>38</v>
      </c>
      <c r="E263" s="17">
        <v>7952</v>
      </c>
      <c r="F263" s="14">
        <f t="shared" si="4"/>
        <v>83749.469999999972</v>
      </c>
      <c r="AM263" s="4">
        <f>E263</f>
        <v>7952</v>
      </c>
    </row>
    <row r="264" spans="3:39" x14ac:dyDescent="0.6">
      <c r="C264" s="15" t="s">
        <v>46</v>
      </c>
      <c r="E264" s="28">
        <v>14399</v>
      </c>
      <c r="F264" s="14">
        <f t="shared" ref="F264:F285" si="5">F263+D264-E264</f>
        <v>69350.469999999972</v>
      </c>
      <c r="AL264" s="19">
        <f>E264</f>
        <v>14399</v>
      </c>
    </row>
    <row r="265" spans="3:39" x14ac:dyDescent="0.6">
      <c r="C265" t="s">
        <v>42</v>
      </c>
      <c r="E265" s="17">
        <v>5883</v>
      </c>
      <c r="F265" s="14">
        <f t="shared" si="5"/>
        <v>63467.469999999972</v>
      </c>
      <c r="AM265" s="4">
        <f>E265</f>
        <v>5883</v>
      </c>
    </row>
    <row r="266" spans="3:39" x14ac:dyDescent="0.6">
      <c r="C266" t="s">
        <v>50</v>
      </c>
      <c r="F266" s="14">
        <f t="shared" si="5"/>
        <v>63467.469999999972</v>
      </c>
    </row>
    <row r="267" spans="3:39" x14ac:dyDescent="0.6">
      <c r="C267" t="s">
        <v>40</v>
      </c>
      <c r="E267" s="17">
        <v>2414</v>
      </c>
      <c r="F267" s="14">
        <f t="shared" si="5"/>
        <v>61053.469999999972</v>
      </c>
      <c r="AM267" s="4">
        <f>E267</f>
        <v>2414</v>
      </c>
    </row>
    <row r="268" spans="3:39" x14ac:dyDescent="0.6">
      <c r="C268" t="s">
        <v>52</v>
      </c>
      <c r="F268" s="14">
        <f t="shared" si="5"/>
        <v>61053.469999999972</v>
      </c>
    </row>
    <row r="269" spans="3:39" x14ac:dyDescent="0.6">
      <c r="C269" t="s">
        <v>41</v>
      </c>
      <c r="E269" s="17">
        <v>1223</v>
      </c>
      <c r="F269" s="14">
        <f t="shared" si="5"/>
        <v>59830.469999999972</v>
      </c>
      <c r="AM269" s="4">
        <f>E269</f>
        <v>1223</v>
      </c>
    </row>
    <row r="270" spans="3:39" x14ac:dyDescent="0.6">
      <c r="C270" t="s">
        <v>39</v>
      </c>
      <c r="E270" s="17">
        <v>3028</v>
      </c>
      <c r="F270" s="14">
        <f t="shared" si="5"/>
        <v>56802.469999999972</v>
      </c>
      <c r="AM270" s="4">
        <f>E270</f>
        <v>3028</v>
      </c>
    </row>
    <row r="271" spans="3:39" x14ac:dyDescent="0.6">
      <c r="C271" t="s">
        <v>57</v>
      </c>
      <c r="E271" s="17">
        <v>299</v>
      </c>
      <c r="F271" s="14">
        <f t="shared" si="5"/>
        <v>56503.469999999972</v>
      </c>
      <c r="AM271" s="4">
        <f>E271</f>
        <v>299</v>
      </c>
    </row>
    <row r="272" spans="3:39" x14ac:dyDescent="0.6">
      <c r="C272" t="s">
        <v>53</v>
      </c>
      <c r="F272" s="14">
        <f t="shared" si="5"/>
        <v>56503.469999999972</v>
      </c>
    </row>
    <row r="273" spans="1:41" x14ac:dyDescent="0.6">
      <c r="C273" t="s">
        <v>45</v>
      </c>
      <c r="E273" s="17">
        <v>3576</v>
      </c>
      <c r="F273" s="14">
        <f t="shared" si="5"/>
        <v>52927.469999999972</v>
      </c>
      <c r="AM273" s="4">
        <f>E273</f>
        <v>3576</v>
      </c>
    </row>
    <row r="274" spans="1:41" x14ac:dyDescent="0.6">
      <c r="C274" t="s">
        <v>58</v>
      </c>
      <c r="E274" s="17">
        <v>3895</v>
      </c>
      <c r="F274" s="14">
        <f t="shared" si="5"/>
        <v>49032.469999999972</v>
      </c>
      <c r="AM274" s="4">
        <f>E274</f>
        <v>3895</v>
      </c>
    </row>
    <row r="275" spans="1:41" x14ac:dyDescent="0.6">
      <c r="C275" t="s">
        <v>61</v>
      </c>
      <c r="E275" s="17">
        <v>4661</v>
      </c>
      <c r="F275" s="14">
        <f t="shared" si="5"/>
        <v>44371.469999999972</v>
      </c>
      <c r="AM275" s="4">
        <f>E275</f>
        <v>4661</v>
      </c>
    </row>
    <row r="276" spans="1:41" x14ac:dyDescent="0.6">
      <c r="C276" t="s">
        <v>63</v>
      </c>
      <c r="E276" s="17">
        <v>179</v>
      </c>
      <c r="F276" s="14">
        <f t="shared" si="5"/>
        <v>44192.469999999972</v>
      </c>
      <c r="AM276" s="4">
        <f>E276</f>
        <v>179</v>
      </c>
    </row>
    <row r="277" spans="1:41" x14ac:dyDescent="0.6">
      <c r="C277" t="s">
        <v>72</v>
      </c>
      <c r="E277" s="17">
        <v>563</v>
      </c>
      <c r="F277" s="14">
        <f t="shared" si="5"/>
        <v>43629.469999999972</v>
      </c>
      <c r="AM277" s="4">
        <f>E277</f>
        <v>563</v>
      </c>
    </row>
    <row r="278" spans="1:41" x14ac:dyDescent="0.6">
      <c r="C278" t="s">
        <v>73</v>
      </c>
      <c r="F278" s="14">
        <f t="shared" si="5"/>
        <v>43629.469999999972</v>
      </c>
    </row>
    <row r="279" spans="1:41" x14ac:dyDescent="0.6">
      <c r="C279" t="s">
        <v>28</v>
      </c>
      <c r="E279" s="24">
        <v>1500</v>
      </c>
      <c r="F279" s="14">
        <f t="shared" si="5"/>
        <v>42129.469999999972</v>
      </c>
      <c r="G279" s="4">
        <f>G139+D146+D151+D158+D169+D175+D184+D192+D200+D205+D215+D224+D231+D240</f>
        <v>37739</v>
      </c>
      <c r="AO279" s="4">
        <f>E279</f>
        <v>1500</v>
      </c>
    </row>
    <row r="280" spans="1:41" x14ac:dyDescent="0.6">
      <c r="C280" t="s">
        <v>16</v>
      </c>
      <c r="E280" s="24">
        <v>2000</v>
      </c>
      <c r="F280" s="14">
        <f t="shared" si="5"/>
        <v>40129.469999999972</v>
      </c>
      <c r="G280" s="4">
        <f>G140+D147+D152+D159+D170+D176+D185+D193+D201+D206+D216+D225+D232+D241</f>
        <v>1400</v>
      </c>
      <c r="AO280" s="4">
        <f>E280</f>
        <v>2000</v>
      </c>
    </row>
    <row r="281" spans="1:41" x14ac:dyDescent="0.6">
      <c r="C281" t="s">
        <v>1</v>
      </c>
      <c r="E281" s="1">
        <v>0</v>
      </c>
      <c r="F281" s="14">
        <f t="shared" si="5"/>
        <v>40129.469999999972</v>
      </c>
      <c r="G281" s="4">
        <f>G141+D148+D153+D160+D171+D177+D186+D194+D202+D207+D217+D226+D233+D242</f>
        <v>285</v>
      </c>
    </row>
    <row r="282" spans="1:41" x14ac:dyDescent="0.6">
      <c r="C282" t="s">
        <v>17</v>
      </c>
      <c r="E282" s="24">
        <v>3000</v>
      </c>
      <c r="F282" s="14">
        <f t="shared" si="5"/>
        <v>37129.469999999972</v>
      </c>
      <c r="G282" s="4">
        <f>G142+D149+D154+D161+D172+D178+D187+D195+D203+D208+D218+D227+D234+D243</f>
        <v>559</v>
      </c>
      <c r="AO282" s="4">
        <f>E282</f>
        <v>3000</v>
      </c>
    </row>
    <row r="283" spans="1:41" x14ac:dyDescent="0.6">
      <c r="C283" t="s">
        <v>18</v>
      </c>
      <c r="E283" s="24">
        <v>1000</v>
      </c>
      <c r="F283" s="14">
        <f t="shared" si="5"/>
        <v>36129.469999999972</v>
      </c>
      <c r="G283" s="29">
        <f>SUM(G279:G282)</f>
        <v>39983</v>
      </c>
      <c r="AO283" s="4">
        <f>E283</f>
        <v>1000</v>
      </c>
    </row>
    <row r="284" spans="1:41" x14ac:dyDescent="0.6">
      <c r="C284" t="s">
        <v>97</v>
      </c>
      <c r="D284" s="17">
        <v>1832.69</v>
      </c>
      <c r="F284" s="14">
        <f t="shared" si="5"/>
        <v>37962.159999999974</v>
      </c>
      <c r="G284" s="1"/>
      <c r="S284" s="13">
        <f>D284</f>
        <v>1832.69</v>
      </c>
    </row>
    <row r="285" spans="1:41" x14ac:dyDescent="0.6">
      <c r="C285" t="s">
        <v>51</v>
      </c>
      <c r="F285" s="14">
        <f t="shared" si="5"/>
        <v>37962.159999999974</v>
      </c>
      <c r="G285" s="4"/>
    </row>
    <row r="286" spans="1:41" s="22" customFormat="1" x14ac:dyDescent="0.6">
      <c r="A286" s="21"/>
      <c r="B286" s="21"/>
      <c r="C286" s="27"/>
      <c r="D286" s="9"/>
      <c r="E286" s="9"/>
      <c r="F286" s="9"/>
      <c r="I286" s="10">
        <f t="shared" ref="I286:R286" si="6">SUM(I2:I285)</f>
        <v>0</v>
      </c>
      <c r="J286" s="10">
        <f t="shared" si="6"/>
        <v>0</v>
      </c>
      <c r="K286" s="10">
        <f t="shared" si="6"/>
        <v>0</v>
      </c>
      <c r="L286" s="10">
        <f t="shared" si="6"/>
        <v>0</v>
      </c>
      <c r="M286" s="10">
        <f t="shared" si="6"/>
        <v>0</v>
      </c>
      <c r="N286" s="10">
        <f t="shared" si="6"/>
        <v>18828</v>
      </c>
      <c r="O286" s="10">
        <f t="shared" si="6"/>
        <v>0</v>
      </c>
      <c r="P286" s="10">
        <f t="shared" si="6"/>
        <v>6289</v>
      </c>
      <c r="Q286" s="10">
        <f t="shared" si="6"/>
        <v>0</v>
      </c>
      <c r="R286" s="10">
        <f t="shared" si="6"/>
        <v>117307.81</v>
      </c>
      <c r="S286" s="10">
        <f>SUM(S2:S285)</f>
        <v>481606.69</v>
      </c>
      <c r="T286" s="10">
        <f t="shared" ref="T286" si="7">SUM(T2:T285)</f>
        <v>96406.16</v>
      </c>
      <c r="U286" s="10">
        <f t="shared" ref="U286" si="8">SUM(U2:U285)</f>
        <v>62261.85</v>
      </c>
      <c r="V286" s="10">
        <f t="shared" ref="V286" si="9">SUM(V2:V285)</f>
        <v>4527</v>
      </c>
      <c r="W286" s="10">
        <f t="shared" ref="W286" si="10">SUM(W2:W285)</f>
        <v>62282</v>
      </c>
      <c r="X286" s="10">
        <f t="shared" ref="X286" si="11">SUM(X2:X285)</f>
        <v>0</v>
      </c>
      <c r="Y286" s="10">
        <f t="shared" ref="Y286" si="12">SUM(Y2:Y285)</f>
        <v>1540</v>
      </c>
      <c r="Z286" s="10">
        <f t="shared" ref="Z286" si="13">SUM(Z2:Z285)</f>
        <v>26250</v>
      </c>
      <c r="AA286" s="10">
        <f t="shared" ref="AA286" si="14">SUM(AA2:AA285)</f>
        <v>22511</v>
      </c>
      <c r="AB286" s="10">
        <f t="shared" ref="AB286" si="15">SUM(AB2:AB285)</f>
        <v>31763.65</v>
      </c>
      <c r="AC286" s="10">
        <f t="shared" ref="AC286:AD286" si="16">SUM(AC2:AC285)</f>
        <v>13160.16</v>
      </c>
      <c r="AD286" s="10">
        <f t="shared" si="16"/>
        <v>18296.400000000001</v>
      </c>
      <c r="AE286" s="10">
        <f t="shared" ref="AE286" si="17">SUM(AE2:AE285)</f>
        <v>9064</v>
      </c>
      <c r="AF286" s="10">
        <f t="shared" ref="AF286" si="18">SUM(AF2:AF285)</f>
        <v>2255</v>
      </c>
      <c r="AG286" s="10">
        <f t="shared" ref="AG286" si="19">SUM(AG2:AG285)</f>
        <v>1640</v>
      </c>
      <c r="AH286" s="10">
        <f t="shared" ref="AH286" si="20">SUM(AH2:AH285)</f>
        <v>3764</v>
      </c>
      <c r="AI286" s="10">
        <f t="shared" ref="AI286" si="21">SUM(AI2:AI285)</f>
        <v>6410.8600000000006</v>
      </c>
      <c r="AJ286" s="10">
        <f t="shared" ref="AJ286" si="22">SUM(AJ2:AJ285)</f>
        <v>0</v>
      </c>
      <c r="AK286" s="10">
        <f t="shared" ref="AK286" si="23">SUM(AK2:AK285)</f>
        <v>31097.26</v>
      </c>
      <c r="AL286" s="10">
        <f t="shared" ref="AL286" si="24">SUM(AL2:AL285)</f>
        <v>93355</v>
      </c>
      <c r="AM286" s="10">
        <f t="shared" ref="AM286" si="25">SUM(AM2:AM285)</f>
        <v>33673</v>
      </c>
      <c r="AN286" s="10">
        <f t="shared" ref="AN286:AO286" si="26">SUM(AN2:AN285)</f>
        <v>1950</v>
      </c>
      <c r="AO286" s="10">
        <f t="shared" si="26"/>
        <v>13628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29C4AE672EB246BECA953D0FDAE012" ma:contentTypeVersion="4" ma:contentTypeDescription="Create a new document." ma:contentTypeScope="" ma:versionID="24a6238fb8b2909bb7fc0c34f8dd0fc3">
  <xsd:schema xmlns:xsd="http://www.w3.org/2001/XMLSchema" xmlns:xs="http://www.w3.org/2001/XMLSchema" xmlns:p="http://schemas.microsoft.com/office/2006/metadata/properties" xmlns:ns3="98a7f907-8ba6-409d-9711-7872dfdaa854" targetNamespace="http://schemas.microsoft.com/office/2006/metadata/properties" ma:root="true" ma:fieldsID="c70494d62100c92cd75b7b3c937047a3" ns3:_="">
    <xsd:import namespace="98a7f907-8ba6-409d-9711-7872dfdaa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a7f907-8ba6-409d-9711-7872dfdaa8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Z K N j V g S A 8 2 e l A A A A 9 g A A A B I A H A B D b 2 5 m a W c v U G F j a 2 F n Z S 5 4 b W w g o h g A K K A U A A A A A A A A A A A A A A A A A A A A A A A A A A A A h Y + 9 D o I w G E V f h X S n f 8 T E k I 8 y u D h I Y q I x r k 2 t 0 A j F 0 G J 5 N w c f y V c Q o 6 i b 4 z 3 3 D P f e r z f I h 6 a O L r p z p r U Z Y p i i S F v V H o w t M 9 T 7 Y z x H u Y C 1 V C d Z 6 m i U r U s H d 8 h Q 5 f 0 5 J S S E g E O C 2 6 4 k n F J G 9 s V q o y r d S P S R z X 8 5 N t Z 5 a Z V G A n a v M Y J j x j i e 8 Q R T I B O E w t i v w M e 9 z / Y H w q K v f d 9 p 4 a t 4 u w Q y R S D v D + I B U E s D B B Q A A g A I A G S j Y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o 2 N W K I p H u A 4 A A A A R A A A A E w A c A E Z v c m 1 1 b G F z L 1 N l Y 3 R p b 2 4 x L m 0 g o h g A K K A U A A A A A A A A A A A A A A A A A A A A A A A A A A A A K 0 5 N L s n M z 1 M I h t C G 1 g B Q S w E C L Q A U A A I A C A B k o 2 N W B I D z Z 6 U A A A D 2 A A A A E g A A A A A A A A A A A A A A A A A A A A A A Q 2 9 u Z m l n L 1 B h Y 2 t h Z 2 U u e G 1 s U E s B A i 0 A F A A C A A g A Z K N j V g / K 6 a u k A A A A 6 Q A A A B M A A A A A A A A A A A A A A A A A 8 Q A A A F t D b 2 5 0 Z W 5 0 X 1 R 5 c G V z X S 5 4 b W x Q S w E C L Q A U A A I A C A B k o 2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z 8 j v J B I 2 k y 0 t T D R D Q N u + w A A A A A C A A A A A A A Q Z g A A A A E A A C A A A A B k y v C Y g s u k X B h T Q B V s a 6 T 2 T t J 5 M Y g h 6 m 4 8 G S 5 V Y 1 8 3 H Q A A A A A O g A A A A A I A A C A A A A C 6 o R 7 E k t 6 Z E 4 N T 6 r l w b V w L D 7 T d m Q b R q t 3 b R 8 N y Y s t 7 w F A A A A C S L O K I K 4 V q J C U O F V M n M 3 r m f 1 9 W I P v l j V l q w T I Y + C 1 0 s O K n w 8 Z E j L 7 4 1 l e m o v Y 6 x h J Z w w g 1 s + J / 5 0 a G K U o g R F w e h v T i W 0 f M j L m 5 r K 9 + L / s b b E A A A A D / 0 g 8 2 V s U x t A / w + T A c o 8 z i L 0 1 r r t M E N Z x E O y t k R p 0 v p j y L t m e W I Z k C 9 m j Q u d c q g 2 T w X o G X F V S R d + Z r U U V k T W o R < / D a t a M a s h u p > 
</file>

<file path=customXml/itemProps1.xml><?xml version="1.0" encoding="utf-8"?>
<ds:datastoreItem xmlns:ds="http://schemas.openxmlformats.org/officeDocument/2006/customXml" ds:itemID="{CC076AA2-5FFF-43B7-B9C0-7D5F43A263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a7f907-8ba6-409d-9711-7872dfdaa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4573F8-CF98-4EF1-A918-7F27A50619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AD12AE-D6F0-44EB-B243-37D3E36F75E4}">
  <ds:schemaRefs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98a7f907-8ba6-409d-9711-7872dfdaa854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9070519F-DA81-49AA-B976-18ADA6473E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</dc:creator>
  <cp:lastModifiedBy>Laemthong Laokhongthavorn</cp:lastModifiedBy>
  <dcterms:created xsi:type="dcterms:W3CDTF">2022-03-16T03:43:24Z</dcterms:created>
  <dcterms:modified xsi:type="dcterms:W3CDTF">2024-09-03T15:58:20Z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0x0101004829C4AE672EB246BECA953D0FDAE012</vt:lpwstr>
  </property>
</Properties>
</file>